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 &amp; EC Calculations - Table" sheetId="2" r:id="rId5"/>
    <sheet name="House &amp; EC Calculations - Tabl1" sheetId="3" r:id="rId6"/>
    <sheet name="House &amp; EC Calculations - State" sheetId="4" r:id="rId7"/>
    <sheet name="House &amp; EC Calculations - Tabl2" sheetId="5" r:id="rId8"/>
    <sheet name="House &amp; EC Calculations - Tabl3" sheetId="6" r:id="rId9"/>
    <sheet name="Census Priority Values" sheetId="7" r:id="rId10"/>
    <sheet name="Census Apportionment Population" sheetId="8" r:id="rId11"/>
    <sheet name="Census Current Population Estim" sheetId="9" r:id="rId12"/>
    <sheet name="Census Current Population Esti1" sheetId="10" r:id="rId13"/>
  </sheets>
</workbook>
</file>

<file path=xl/sharedStrings.xml><?xml version="1.0" encoding="utf-8"?>
<sst xmlns="http://schemas.openxmlformats.org/spreadsheetml/2006/main" uniqueCount="440">
  <si>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</si>
  <si>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</si>
  <si>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</si>
  <si>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</si>
  <si>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House &amp; EC Calculations</t>
  </si>
  <si>
    <t>Table 1</t>
  </si>
  <si>
    <t>House &amp; EC Calculations - Table</t>
  </si>
  <si>
    <t>Percentile</t>
  </si>
  <si>
    <t>Pop per Rep Start</t>
  </si>
  <si>
    <t>Pop per Rep Census</t>
  </si>
  <si>
    <t>Current Pop Per EC Vote</t>
  </si>
  <si>
    <t>Max</t>
  </si>
  <si>
    <t>Current Population Per Representative</t>
  </si>
  <si>
    <t>Priority Number</t>
  </si>
  <si>
    <t>Table 2</t>
  </si>
  <si>
    <t>House &amp; EC Calculations - Tabl1</t>
  </si>
  <si>
    <t>Seats Left</t>
  </si>
  <si>
    <t>Seat to allocate</t>
  </si>
  <si>
    <t>State Rankings</t>
  </si>
  <si>
    <t>House &amp; EC Calculations - State</t>
  </si>
  <si>
    <t>State</t>
  </si>
  <si>
    <t>Census Population</t>
  </si>
  <si>
    <t>Current Population Estimate</t>
  </si>
  <si>
    <r>
      <rPr>
        <b val="1"/>
        <sz val="10"/>
        <color indexed="8"/>
        <rFont val="IBM Plex Mono"/>
      </rPr>
      <t>Census Population Per Representative for Calculation</t>
    </r>
  </si>
  <si>
    <r>
      <rPr>
        <b val="1"/>
        <sz val="10"/>
        <color indexed="8"/>
        <rFont val="IBM Plex Mono"/>
      </rPr>
      <t>Pop +1</t>
    </r>
  </si>
  <si>
    <t>Growth</t>
  </si>
  <si>
    <t>Flag</t>
  </si>
  <si>
    <t>House Seats</t>
  </si>
  <si>
    <t>Queue</t>
  </si>
  <si>
    <t>Wins</t>
  </si>
  <si>
    <t>Electoral College Votes</t>
  </si>
  <si>
    <t>Census Population Per Representative for Calculation</t>
  </si>
  <si>
    <t>Current
Population Per EC Vote</t>
  </si>
  <si>
    <t>Pop +1</t>
  </si>
  <si>
    <t>CA vs</t>
  </si>
  <si>
    <t>vs CA</t>
  </si>
  <si>
    <t>TX vs</t>
  </si>
  <si>
    <t>vs TX</t>
  </si>
  <si>
    <t>NY vs</t>
  </si>
  <si>
    <t>vs NY</t>
  </si>
  <si>
    <t>FL vs</t>
  </si>
  <si>
    <t>vs FL</t>
  </si>
  <si>
    <t>IL vs</t>
  </si>
  <si>
    <t>vs IL</t>
  </si>
  <si>
    <t>PA vs</t>
  </si>
  <si>
    <t>vs PA</t>
  </si>
  <si>
    <t>OH vs</t>
  </si>
  <si>
    <t>vs OH</t>
  </si>
  <si>
    <t>MI vs</t>
  </si>
  <si>
    <t>vs MI</t>
  </si>
  <si>
    <t>GA vs</t>
  </si>
  <si>
    <t>vs GA</t>
  </si>
  <si>
    <t>NC vs</t>
  </si>
  <si>
    <t>vs NC</t>
  </si>
  <si>
    <t>NJ vs</t>
  </si>
  <si>
    <t>vs NJ</t>
  </si>
  <si>
    <t>VA vs</t>
  </si>
  <si>
    <t>vs VA</t>
  </si>
  <si>
    <t>WA vs</t>
  </si>
  <si>
    <t>vs WA</t>
  </si>
  <si>
    <t>MA vs</t>
  </si>
  <si>
    <t>vs MA</t>
  </si>
  <si>
    <t>IN vs</t>
  </si>
  <si>
    <t>vs IN</t>
  </si>
  <si>
    <t>AZ vs</t>
  </si>
  <si>
    <t>vs AZ</t>
  </si>
  <si>
    <t>TN vs</t>
  </si>
  <si>
    <t>vs TN</t>
  </si>
  <si>
    <t>MO vs</t>
  </si>
  <si>
    <t>vs MO</t>
  </si>
  <si>
    <t>MD vs</t>
  </si>
  <si>
    <t>vs MD</t>
  </si>
  <si>
    <t>WI vs</t>
  </si>
  <si>
    <t>vs WI</t>
  </si>
  <si>
    <t>MN vs</t>
  </si>
  <si>
    <t>vs MN</t>
  </si>
  <si>
    <t>CO vs</t>
  </si>
  <si>
    <t>vs CO</t>
  </si>
  <si>
    <t>AL vs</t>
  </si>
  <si>
    <t>vs AL</t>
  </si>
  <si>
    <t>SC vs</t>
  </si>
  <si>
    <t>vs SC</t>
  </si>
  <si>
    <t>LA vs</t>
  </si>
  <si>
    <t>vs LA</t>
  </si>
  <si>
    <t>KY vs</t>
  </si>
  <si>
    <t>vs KY</t>
  </si>
  <si>
    <t>OR vs</t>
  </si>
  <si>
    <t>vs OR</t>
  </si>
  <si>
    <t>OK vs</t>
  </si>
  <si>
    <t>vs OK</t>
  </si>
  <si>
    <t>CT vs</t>
  </si>
  <si>
    <t>vs CT</t>
  </si>
  <si>
    <t>IA vs</t>
  </si>
  <si>
    <t>vs IA</t>
  </si>
  <si>
    <t>MS vs</t>
  </si>
  <si>
    <t>vs MS</t>
  </si>
  <si>
    <t>AR vs</t>
  </si>
  <si>
    <t>vs AR</t>
  </si>
  <si>
    <t>KS vs</t>
  </si>
  <si>
    <t>vs KS</t>
  </si>
  <si>
    <t>UT vs</t>
  </si>
  <si>
    <t>vs UT</t>
  </si>
  <si>
    <t>NV vs</t>
  </si>
  <si>
    <t>vs NV</t>
  </si>
  <si>
    <t>NM vs</t>
  </si>
  <si>
    <t>vs NM</t>
  </si>
  <si>
    <t>WV vs</t>
  </si>
  <si>
    <t>vs WV</t>
  </si>
  <si>
    <t>NE vs</t>
  </si>
  <si>
    <t>vs NE</t>
  </si>
  <si>
    <t>ID vs</t>
  </si>
  <si>
    <t>vs ID</t>
  </si>
  <si>
    <t>HI vs</t>
  </si>
  <si>
    <t>vs HI</t>
  </si>
  <si>
    <t>ME vs</t>
  </si>
  <si>
    <t>vs ME</t>
  </si>
  <si>
    <t>NH vs</t>
  </si>
  <si>
    <t>vs NH</t>
  </si>
  <si>
    <t>RI vs</t>
  </si>
  <si>
    <t>vs RI</t>
  </si>
  <si>
    <t>MT vs</t>
  </si>
  <si>
    <t>vs MT</t>
  </si>
  <si>
    <t>DE vs</t>
  </si>
  <si>
    <t>vs DE</t>
  </si>
  <si>
    <t>SD vs</t>
  </si>
  <si>
    <t>vs SD</t>
  </si>
  <si>
    <t>AK vs</t>
  </si>
  <si>
    <t>vs AK</t>
  </si>
  <si>
    <t>ND vs</t>
  </si>
  <si>
    <t>vs ND</t>
  </si>
  <si>
    <t>VT vs</t>
  </si>
  <si>
    <t>vs VT</t>
  </si>
  <si>
    <t>WY vs</t>
  </si>
  <si>
    <t>vs WY</t>
  </si>
  <si>
    <t>CA Wins</t>
  </si>
  <si>
    <t>TX Wins</t>
  </si>
  <si>
    <t>NY Wins</t>
  </si>
  <si>
    <t>FL Wins</t>
  </si>
  <si>
    <t>IL Wins</t>
  </si>
  <si>
    <t>PA Wins</t>
  </si>
  <si>
    <t>OH Wins</t>
  </si>
  <si>
    <t>MI Wins</t>
  </si>
  <si>
    <t>GA Wins</t>
  </si>
  <si>
    <t>NC Wins</t>
  </si>
  <si>
    <t>NJ Wins</t>
  </si>
  <si>
    <t>VA Wins</t>
  </si>
  <si>
    <t>WA Wins</t>
  </si>
  <si>
    <t>MA Wins</t>
  </si>
  <si>
    <t>IN Wins</t>
  </si>
  <si>
    <t>AZ Wins</t>
  </si>
  <si>
    <t>TN Wins</t>
  </si>
  <si>
    <t>MO Wins</t>
  </si>
  <si>
    <t>MD Wins</t>
  </si>
  <si>
    <t>WI Wins</t>
  </si>
  <si>
    <t>MN Wins</t>
  </si>
  <si>
    <t>CO Wins</t>
  </si>
  <si>
    <t>AL Wins</t>
  </si>
  <si>
    <t>SC Wins</t>
  </si>
  <si>
    <t>LA Wins</t>
  </si>
  <si>
    <t>KY Wins</t>
  </si>
  <si>
    <t>OR Wins</t>
  </si>
  <si>
    <t>OK Wins</t>
  </si>
  <si>
    <t>CT Wins</t>
  </si>
  <si>
    <t>IA Wins</t>
  </si>
  <si>
    <t>MS Wins</t>
  </si>
  <si>
    <t>AR Wins</t>
  </si>
  <si>
    <t>KS Wins</t>
  </si>
  <si>
    <t>UT Wins</t>
  </si>
  <si>
    <t>NV Wins</t>
  </si>
  <si>
    <t>NM Wins</t>
  </si>
  <si>
    <t>WV Wins</t>
  </si>
  <si>
    <t>NE Wins</t>
  </si>
  <si>
    <t>ID Wins</t>
  </si>
  <si>
    <t>HI Wins</t>
  </si>
  <si>
    <t>ME Wins</t>
  </si>
  <si>
    <t>NH Wins</t>
  </si>
  <si>
    <t>RI Wins</t>
  </si>
  <si>
    <t>MT Wins</t>
  </si>
  <si>
    <t>DE Wins</t>
  </si>
  <si>
    <t>SD Wins</t>
  </si>
  <si>
    <t>AK Wins</t>
  </si>
  <si>
    <t>ND Wins</t>
  </si>
  <si>
    <t>VT Wins</t>
  </si>
  <si>
    <t>WY Wins</t>
  </si>
  <si>
    <t>Current Population per Electoral College Vote</t>
  </si>
  <si>
    <t>Electoral College</t>
  </si>
  <si>
    <t>Senators</t>
  </si>
  <si>
    <t>California</t>
  </si>
  <si>
    <t>Texas</t>
  </si>
  <si>
    <t>New York</t>
  </si>
  <si>
    <t>Florida</t>
  </si>
  <si>
    <t>Illinois</t>
  </si>
  <si>
    <t>Pennsylvania</t>
  </si>
  <si>
    <t>Ohio</t>
  </si>
  <si>
    <t>Michigan</t>
  </si>
  <si>
    <t>Georgia</t>
  </si>
  <si>
    <t>North Carolina</t>
  </si>
  <si>
    <t>New Jersey</t>
  </si>
  <si>
    <t>Virginia</t>
  </si>
  <si>
    <t>Washington</t>
  </si>
  <si>
    <t>Massachusetts</t>
  </si>
  <si>
    <t>Indiana</t>
  </si>
  <si>
    <t>Arizona</t>
  </si>
  <si>
    <t>Tennessee</t>
  </si>
  <si>
    <t>Missouri</t>
  </si>
  <si>
    <t>Maryland</t>
  </si>
  <si>
    <t>Wisconsin</t>
  </si>
  <si>
    <t>Minnesota</t>
  </si>
  <si>
    <t>Colorado</t>
  </si>
  <si>
    <t>Alabama</t>
  </si>
  <si>
    <t>South Carolina</t>
  </si>
  <si>
    <t>Louisiana</t>
  </si>
  <si>
    <t>Kentucky</t>
  </si>
  <si>
    <t>Oregon</t>
  </si>
  <si>
    <t>Oklahoma</t>
  </si>
  <si>
    <t>Connecticut</t>
  </si>
  <si>
    <t>Iowa</t>
  </si>
  <si>
    <t>Mississippi</t>
  </si>
  <si>
    <t>Arkansas</t>
  </si>
  <si>
    <t>Kansas</t>
  </si>
  <si>
    <t>Utah</t>
  </si>
  <si>
    <t>Nevada</t>
  </si>
  <si>
    <t>New Mexico</t>
  </si>
  <si>
    <t>West Virginia</t>
  </si>
  <si>
    <t>Nebraska</t>
  </si>
  <si>
    <t>Idaho</t>
  </si>
  <si>
    <t>Hawaii</t>
  </si>
  <si>
    <t>Maine</t>
  </si>
  <si>
    <t>New Hampshire</t>
  </si>
  <si>
    <t>Rhode Island</t>
  </si>
  <si>
    <t>Montana</t>
  </si>
  <si>
    <t>Delaware</t>
  </si>
  <si>
    <t>South Dakota</t>
  </si>
  <si>
    <t>Alaska</t>
  </si>
  <si>
    <t>North Dakota</t>
  </si>
  <si>
    <t>Vermont</t>
  </si>
  <si>
    <t>Wyoming</t>
  </si>
  <si>
    <t>5</t>
  </si>
  <si>
    <t>Table 6</t>
  </si>
  <si>
    <t>House &amp; EC Calculations - Tabl2</t>
  </si>
  <si>
    <t>Table 7</t>
  </si>
  <si>
    <t>House &amp; EC Calculations - Tabl3</t>
  </si>
  <si>
    <t>Work Check</t>
  </si>
  <si>
    <t>NC</t>
  </si>
  <si>
    <t>Census Priority Values</t>
  </si>
  <si>
    <t>U.S. Department of Commerce</t>
  </si>
  <si>
    <t>U.S. Census Bureau</t>
  </si>
  <si>
    <t>PRIORITY VALUES FOR 2010 CENSUS</t>
  </si>
  <si>
    <t>HOUSE SEAT</t>
  </si>
  <si>
    <t>PRIORITY VALUE</t>
  </si>
  <si>
    <t>STATE ABBREVIATION</t>
  </si>
  <si>
    <t>STATE SEAT</t>
  </si>
  <si>
    <t>CA</t>
  </si>
  <si>
    <t>2</t>
  </si>
  <si>
    <t>TX</t>
  </si>
  <si>
    <t>3</t>
  </si>
  <si>
    <t>NY</t>
  </si>
  <si>
    <t>FL</t>
  </si>
  <si>
    <t>4</t>
  </si>
  <si>
    <t>IL</t>
  </si>
  <si>
    <t>PA</t>
  </si>
  <si>
    <t>OH</t>
  </si>
  <si>
    <t>MI</t>
  </si>
  <si>
    <t>GA</t>
  </si>
  <si>
    <t>6</t>
  </si>
  <si>
    <t>NJ</t>
  </si>
  <si>
    <t>7</t>
  </si>
  <si>
    <t>VA</t>
  </si>
  <si>
    <t>8</t>
  </si>
  <si>
    <t>WA</t>
  </si>
  <si>
    <t>MA</t>
  </si>
  <si>
    <t>IN</t>
  </si>
  <si>
    <t>AZ</t>
  </si>
  <si>
    <t>TN</t>
  </si>
  <si>
    <t>9</t>
  </si>
  <si>
    <t>MO</t>
  </si>
  <si>
    <t>MD</t>
  </si>
  <si>
    <t>WI</t>
  </si>
  <si>
    <t>10</t>
  </si>
  <si>
    <t>MN</t>
  </si>
  <si>
    <t>CO</t>
  </si>
  <si>
    <t>11</t>
  </si>
  <si>
    <t>AL</t>
  </si>
  <si>
    <t>SC</t>
  </si>
  <si>
    <t>12</t>
  </si>
  <si>
    <t>LA</t>
  </si>
  <si>
    <t>KY</t>
  </si>
  <si>
    <t>13</t>
  </si>
  <si>
    <t>14</t>
  </si>
  <si>
    <t>OR</t>
  </si>
  <si>
    <t>OK</t>
  </si>
  <si>
    <t>15</t>
  </si>
  <si>
    <t>CT</t>
  </si>
  <si>
    <t>16</t>
  </si>
  <si>
    <t>17</t>
  </si>
  <si>
    <t>IA</t>
  </si>
  <si>
    <t>18</t>
  </si>
  <si>
    <t>MS</t>
  </si>
  <si>
    <t>AR</t>
  </si>
  <si>
    <t>KS</t>
  </si>
  <si>
    <t>19</t>
  </si>
  <si>
    <t>UT</t>
  </si>
  <si>
    <t>NV</t>
  </si>
  <si>
    <t>20</t>
  </si>
  <si>
    <t>21</t>
  </si>
  <si>
    <t>22</t>
  </si>
  <si>
    <t>23</t>
  </si>
  <si>
    <t>24</t>
  </si>
  <si>
    <t>25</t>
  </si>
  <si>
    <t>26</t>
  </si>
  <si>
    <t>NM</t>
  </si>
  <si>
    <t>27</t>
  </si>
  <si>
    <t>28</t>
  </si>
  <si>
    <t>WV</t>
  </si>
  <si>
    <t>29</t>
  </si>
  <si>
    <t>NE</t>
  </si>
  <si>
    <t>30</t>
  </si>
  <si>
    <t>31</t>
  </si>
  <si>
    <t>32</t>
  </si>
  <si>
    <t>33</t>
  </si>
  <si>
    <t>34</t>
  </si>
  <si>
    <t>ID</t>
  </si>
  <si>
    <t>35</t>
  </si>
  <si>
    <t>36</t>
  </si>
  <si>
    <t>37</t>
  </si>
  <si>
    <t>38</t>
  </si>
  <si>
    <t>39</t>
  </si>
  <si>
    <t>HI</t>
  </si>
  <si>
    <t>40</t>
  </si>
  <si>
    <t>ME</t>
  </si>
  <si>
    <t>NH</t>
  </si>
  <si>
    <t>41</t>
  </si>
  <si>
    <t>42</t>
  </si>
  <si>
    <t>43</t>
  </si>
  <si>
    <t>44</t>
  </si>
  <si>
    <t>45</t>
  </si>
  <si>
    <t>46</t>
  </si>
  <si>
    <t>47</t>
  </si>
  <si>
    <t>48</t>
  </si>
  <si>
    <t>49</t>
  </si>
  <si>
    <t>50</t>
  </si>
  <si>
    <t>RI</t>
  </si>
  <si>
    <t>51</t>
  </si>
  <si>
    <t>52</t>
  </si>
  <si>
    <t>53</t>
  </si>
  <si>
    <t>MT</t>
  </si>
  <si>
    <t>Census Apportionment Populations</t>
  </si>
  <si>
    <t>Table 1-1</t>
  </si>
  <si>
    <t>Census Apportionment Population</t>
  </si>
  <si>
    <t>Table 1. APPORTIONMENT POPULATION AND NUMBER OF REPRESENTATIVES, BY STATE:  2010 CENSUS</t>
  </si>
  <si>
    <t>NUMBER OF APPORTIONED</t>
  </si>
  <si>
    <t>APPORTIONMENT</t>
  </si>
  <si>
    <t>REPRESENTATIVES</t>
  </si>
  <si>
    <t>CHANGE IN SEATS</t>
  </si>
  <si>
    <t>POPULATION</t>
  </si>
  <si>
    <t>BASED ON</t>
  </si>
  <si>
    <t>FROM CENSUS 2000</t>
  </si>
  <si>
    <t>STATE</t>
  </si>
  <si>
    <t>(APRIL 1, 2010)</t>
  </si>
  <si>
    <t>2010 CENSUS</t>
  </si>
  <si>
    <t>+1</t>
  </si>
  <si>
    <t>+2</t>
  </si>
  <si>
    <t>+4</t>
  </si>
  <si>
    <r>
      <rPr>
        <sz val="10"/>
        <color indexed="8"/>
        <rFont val="Arial"/>
      </rPr>
      <t>TOTAL</t>
    </r>
    <r>
      <rPr>
        <vertAlign val="superscript"/>
        <sz val="10"/>
        <color indexed="8"/>
        <rFont val="Arial"/>
      </rPr>
      <t>1</t>
    </r>
  </si>
  <si>
    <r>
      <rPr>
        <vertAlign val="superscript"/>
        <sz val="10"/>
        <color indexed="8"/>
        <rFont val="Arial"/>
      </rPr>
      <t xml:space="preserve">     1 </t>
    </r>
    <r>
      <rPr>
        <sz val="10"/>
        <color indexed="8"/>
        <rFont val="Arial"/>
      </rPr>
      <t>Apportionment population includes the resident population for the 50 states, as ascertained by the Twenty-Third</t>
    </r>
  </si>
  <si>
    <t xml:space="preserve">Decennial Census under Title 13, United States Code, and counts of overseas U.S. military and federal  </t>
  </si>
  <si>
    <t>civilian employees (and their dependents living with them) allocated to their home state, as reported by</t>
  </si>
  <si>
    <t>the employing federal agencies.  The apportionment population excludes the population of the District of Columbia.</t>
  </si>
  <si>
    <t>Census Current Population Estimate</t>
  </si>
  <si>
    <t>Census Current Population Estim</t>
  </si>
  <si>
    <t>table with row headers in column A and column headers in rows 3 through 4. (leading dots indicate sub-parts)</t>
  </si>
  <si>
    <t>Table 1. Annual Estimates of the Resident Population for the United States, Regions, States, and Puerto Rico: April 1, 2010 to July 1, 2018</t>
  </si>
  <si>
    <t>Geographic Area</t>
  </si>
  <si>
    <t>Population Estimate (as of July 1)</t>
  </si>
  <si>
    <t>Census</t>
  </si>
  <si>
    <t>Estimates Base</t>
  </si>
  <si>
    <t>United States</t>
  </si>
  <si>
    <t>Northeast</t>
  </si>
  <si>
    <t>Midwest</t>
  </si>
  <si>
    <t>South</t>
  </si>
  <si>
    <t>West</t>
  </si>
  <si>
    <r>
      <rPr>
        <sz val="10"/>
        <color indexed="29"/>
        <rFont val="MS sans serif"/>
      </rPr>
      <t>.</t>
    </r>
    <r>
      <rPr>
        <sz val="10"/>
        <color indexed="8"/>
        <rFont val="MS sans serif"/>
      </rPr>
      <t>Alabama</t>
    </r>
  </si>
  <si>
    <r>
      <rPr>
        <sz val="10"/>
        <color indexed="29"/>
        <rFont val="MS sans serif"/>
      </rPr>
      <t>.</t>
    </r>
    <r>
      <rPr>
        <sz val="10"/>
        <color indexed="8"/>
        <rFont val="MS sans serif"/>
      </rPr>
      <t>Alaska</t>
    </r>
  </si>
  <si>
    <r>
      <rPr>
        <sz val="10"/>
        <color indexed="29"/>
        <rFont val="MS sans serif"/>
      </rPr>
      <t>.</t>
    </r>
    <r>
      <rPr>
        <sz val="10"/>
        <color indexed="8"/>
        <rFont val="MS sans serif"/>
      </rPr>
      <t>Arizona</t>
    </r>
  </si>
  <si>
    <r>
      <rPr>
        <sz val="10"/>
        <color indexed="29"/>
        <rFont val="MS sans serif"/>
      </rPr>
      <t>.</t>
    </r>
    <r>
      <rPr>
        <sz val="10"/>
        <color indexed="8"/>
        <rFont val="MS sans serif"/>
      </rPr>
      <t>Arkansas</t>
    </r>
  </si>
  <si>
    <r>
      <rPr>
        <sz val="10"/>
        <color indexed="29"/>
        <rFont val="MS sans serif"/>
      </rPr>
      <t>.</t>
    </r>
    <r>
      <rPr>
        <sz val="10"/>
        <color indexed="8"/>
        <rFont val="MS sans serif"/>
      </rPr>
      <t>California</t>
    </r>
  </si>
  <si>
    <r>
      <rPr>
        <sz val="10"/>
        <color indexed="29"/>
        <rFont val="MS sans serif"/>
      </rPr>
      <t>.</t>
    </r>
    <r>
      <rPr>
        <sz val="10"/>
        <color indexed="8"/>
        <rFont val="MS sans serif"/>
      </rPr>
      <t>Colorado</t>
    </r>
  </si>
  <si>
    <r>
      <rPr>
        <sz val="10"/>
        <color indexed="29"/>
        <rFont val="MS sans serif"/>
      </rPr>
      <t>.</t>
    </r>
    <r>
      <rPr>
        <sz val="10"/>
        <color indexed="8"/>
        <rFont val="MS sans serif"/>
      </rPr>
      <t>Connecticut</t>
    </r>
  </si>
  <si>
    <r>
      <rPr>
        <sz val="10"/>
        <color indexed="29"/>
        <rFont val="MS sans serif"/>
      </rPr>
      <t>.</t>
    </r>
    <r>
      <rPr>
        <sz val="10"/>
        <color indexed="8"/>
        <rFont val="MS sans serif"/>
      </rPr>
      <t>Delaware</t>
    </r>
  </si>
  <si>
    <r>
      <rPr>
        <sz val="10"/>
        <color indexed="29"/>
        <rFont val="MS sans serif"/>
      </rPr>
      <t>.</t>
    </r>
    <r>
      <rPr>
        <sz val="10"/>
        <color indexed="8"/>
        <rFont val="MS sans serif"/>
      </rPr>
      <t>District of Columbia</t>
    </r>
  </si>
  <si>
    <r>
      <rPr>
        <sz val="10"/>
        <color indexed="29"/>
        <rFont val="MS sans serif"/>
      </rPr>
      <t>.</t>
    </r>
    <r>
      <rPr>
        <sz val="10"/>
        <color indexed="8"/>
        <rFont val="MS sans serif"/>
      </rPr>
      <t>Florida</t>
    </r>
  </si>
  <si>
    <r>
      <rPr>
        <sz val="10"/>
        <color indexed="29"/>
        <rFont val="MS sans serif"/>
      </rPr>
      <t>.</t>
    </r>
    <r>
      <rPr>
        <sz val="10"/>
        <color indexed="8"/>
        <rFont val="MS sans serif"/>
      </rPr>
      <t>Georgia</t>
    </r>
  </si>
  <si>
    <r>
      <rPr>
        <sz val="10"/>
        <color indexed="29"/>
        <rFont val="MS sans serif"/>
      </rPr>
      <t>.</t>
    </r>
    <r>
      <rPr>
        <sz val="10"/>
        <color indexed="8"/>
        <rFont val="MS sans serif"/>
      </rPr>
      <t>Hawaii</t>
    </r>
  </si>
  <si>
    <r>
      <rPr>
        <sz val="10"/>
        <color indexed="29"/>
        <rFont val="MS sans serif"/>
      </rPr>
      <t>.</t>
    </r>
    <r>
      <rPr>
        <sz val="10"/>
        <color indexed="8"/>
        <rFont val="MS sans serif"/>
      </rPr>
      <t>Idaho</t>
    </r>
  </si>
  <si>
    <r>
      <rPr>
        <sz val="10"/>
        <color indexed="29"/>
        <rFont val="MS sans serif"/>
      </rPr>
      <t>.</t>
    </r>
    <r>
      <rPr>
        <sz val="10"/>
        <color indexed="8"/>
        <rFont val="MS sans serif"/>
      </rPr>
      <t>Illinois</t>
    </r>
  </si>
  <si>
    <r>
      <rPr>
        <sz val="10"/>
        <color indexed="29"/>
        <rFont val="MS sans serif"/>
      </rPr>
      <t>.</t>
    </r>
    <r>
      <rPr>
        <sz val="10"/>
        <color indexed="8"/>
        <rFont val="MS sans serif"/>
      </rPr>
      <t>Indiana</t>
    </r>
  </si>
  <si>
    <r>
      <rPr>
        <sz val="10"/>
        <color indexed="29"/>
        <rFont val="MS sans serif"/>
      </rPr>
      <t>.</t>
    </r>
    <r>
      <rPr>
        <sz val="10"/>
        <color indexed="8"/>
        <rFont val="MS sans serif"/>
      </rPr>
      <t>Iowa</t>
    </r>
  </si>
  <si>
    <r>
      <rPr>
        <sz val="10"/>
        <color indexed="29"/>
        <rFont val="MS sans serif"/>
      </rPr>
      <t>.</t>
    </r>
    <r>
      <rPr>
        <sz val="10"/>
        <color indexed="8"/>
        <rFont val="MS sans serif"/>
      </rPr>
      <t>Kansas</t>
    </r>
  </si>
  <si>
    <r>
      <rPr>
        <sz val="10"/>
        <color indexed="29"/>
        <rFont val="MS sans serif"/>
      </rPr>
      <t>.</t>
    </r>
    <r>
      <rPr>
        <sz val="10"/>
        <color indexed="8"/>
        <rFont val="MS sans serif"/>
      </rPr>
      <t>Kentucky</t>
    </r>
  </si>
  <si>
    <r>
      <rPr>
        <sz val="10"/>
        <color indexed="29"/>
        <rFont val="MS sans serif"/>
      </rPr>
      <t>.</t>
    </r>
    <r>
      <rPr>
        <sz val="10"/>
        <color indexed="8"/>
        <rFont val="MS sans serif"/>
      </rPr>
      <t>Louisiana</t>
    </r>
  </si>
  <si>
    <r>
      <rPr>
        <sz val="10"/>
        <color indexed="29"/>
        <rFont val="MS sans serif"/>
      </rPr>
      <t>.</t>
    </r>
    <r>
      <rPr>
        <sz val="10"/>
        <color indexed="8"/>
        <rFont val="MS sans serif"/>
      </rPr>
      <t>Maine</t>
    </r>
  </si>
  <si>
    <r>
      <rPr>
        <sz val="10"/>
        <color indexed="29"/>
        <rFont val="MS sans serif"/>
      </rPr>
      <t>.</t>
    </r>
    <r>
      <rPr>
        <sz val="10"/>
        <color indexed="8"/>
        <rFont val="MS sans serif"/>
      </rPr>
      <t>Maryland</t>
    </r>
  </si>
  <si>
    <r>
      <rPr>
        <sz val="10"/>
        <color indexed="29"/>
        <rFont val="MS sans serif"/>
      </rPr>
      <t>.</t>
    </r>
    <r>
      <rPr>
        <sz val="10"/>
        <color indexed="8"/>
        <rFont val="MS sans serif"/>
      </rPr>
      <t>Massachusetts</t>
    </r>
  </si>
  <si>
    <r>
      <rPr>
        <sz val="10"/>
        <color indexed="29"/>
        <rFont val="MS sans serif"/>
      </rPr>
      <t>.</t>
    </r>
    <r>
      <rPr>
        <sz val="10"/>
        <color indexed="8"/>
        <rFont val="MS sans serif"/>
      </rPr>
      <t>Michigan</t>
    </r>
  </si>
  <si>
    <r>
      <rPr>
        <sz val="10"/>
        <color indexed="29"/>
        <rFont val="MS sans serif"/>
      </rPr>
      <t>.</t>
    </r>
    <r>
      <rPr>
        <sz val="10"/>
        <color indexed="8"/>
        <rFont val="MS sans serif"/>
      </rPr>
      <t>Minnesota</t>
    </r>
  </si>
  <si>
    <r>
      <rPr>
        <sz val="10"/>
        <color indexed="29"/>
        <rFont val="MS sans serif"/>
      </rPr>
      <t>.</t>
    </r>
    <r>
      <rPr>
        <sz val="10"/>
        <color indexed="8"/>
        <rFont val="MS sans serif"/>
      </rPr>
      <t>Mississippi</t>
    </r>
  </si>
  <si>
    <r>
      <rPr>
        <sz val="10"/>
        <color indexed="29"/>
        <rFont val="MS sans serif"/>
      </rPr>
      <t>.</t>
    </r>
    <r>
      <rPr>
        <sz val="10"/>
        <color indexed="8"/>
        <rFont val="MS sans serif"/>
      </rPr>
      <t>Missouri</t>
    </r>
  </si>
  <si>
    <r>
      <rPr>
        <sz val="10"/>
        <color indexed="29"/>
        <rFont val="MS sans serif"/>
      </rPr>
      <t>.</t>
    </r>
    <r>
      <rPr>
        <sz val="10"/>
        <color indexed="8"/>
        <rFont val="MS sans serif"/>
      </rPr>
      <t>Montana</t>
    </r>
  </si>
  <si>
    <r>
      <rPr>
        <sz val="10"/>
        <color indexed="29"/>
        <rFont val="MS sans serif"/>
      </rPr>
      <t>.</t>
    </r>
    <r>
      <rPr>
        <sz val="10"/>
        <color indexed="8"/>
        <rFont val="MS sans serif"/>
      </rPr>
      <t>Nebraska</t>
    </r>
  </si>
  <si>
    <r>
      <rPr>
        <sz val="10"/>
        <color indexed="29"/>
        <rFont val="MS sans serif"/>
      </rPr>
      <t>.</t>
    </r>
    <r>
      <rPr>
        <sz val="10"/>
        <color indexed="8"/>
        <rFont val="MS sans serif"/>
      </rPr>
      <t>Nevada</t>
    </r>
  </si>
  <si>
    <r>
      <rPr>
        <sz val="10"/>
        <color indexed="29"/>
        <rFont val="MS sans serif"/>
      </rPr>
      <t>.</t>
    </r>
    <r>
      <rPr>
        <sz val="10"/>
        <color indexed="8"/>
        <rFont val="MS sans serif"/>
      </rPr>
      <t>New Hampshire</t>
    </r>
  </si>
  <si>
    <r>
      <rPr>
        <sz val="10"/>
        <color indexed="29"/>
        <rFont val="MS sans serif"/>
      </rPr>
      <t>.</t>
    </r>
    <r>
      <rPr>
        <sz val="10"/>
        <color indexed="8"/>
        <rFont val="MS sans serif"/>
      </rPr>
      <t>New Jersey</t>
    </r>
  </si>
  <si>
    <r>
      <rPr>
        <sz val="10"/>
        <color indexed="29"/>
        <rFont val="MS sans serif"/>
      </rPr>
      <t>.</t>
    </r>
    <r>
      <rPr>
        <sz val="10"/>
        <color indexed="8"/>
        <rFont val="MS sans serif"/>
      </rPr>
      <t>New Mexico</t>
    </r>
  </si>
  <si>
    <r>
      <rPr>
        <sz val="10"/>
        <color indexed="29"/>
        <rFont val="MS sans serif"/>
      </rPr>
      <t>.</t>
    </r>
    <r>
      <rPr>
        <sz val="10"/>
        <color indexed="8"/>
        <rFont val="MS sans serif"/>
      </rPr>
      <t>New York</t>
    </r>
  </si>
  <si>
    <r>
      <rPr>
        <sz val="10"/>
        <color indexed="29"/>
        <rFont val="MS sans serif"/>
      </rPr>
      <t>.</t>
    </r>
    <r>
      <rPr>
        <sz val="10"/>
        <color indexed="8"/>
        <rFont val="MS sans serif"/>
      </rPr>
      <t>North Carolina</t>
    </r>
  </si>
  <si>
    <r>
      <rPr>
        <sz val="10"/>
        <color indexed="29"/>
        <rFont val="MS sans serif"/>
      </rPr>
      <t>.</t>
    </r>
    <r>
      <rPr>
        <sz val="10"/>
        <color indexed="8"/>
        <rFont val="MS sans serif"/>
      </rPr>
      <t>North Dakota</t>
    </r>
  </si>
  <si>
    <r>
      <rPr>
        <sz val="10"/>
        <color indexed="29"/>
        <rFont val="MS sans serif"/>
      </rPr>
      <t>.</t>
    </r>
    <r>
      <rPr>
        <sz val="10"/>
        <color indexed="8"/>
        <rFont val="MS sans serif"/>
      </rPr>
      <t>Ohio</t>
    </r>
  </si>
  <si>
    <r>
      <rPr>
        <sz val="10"/>
        <color indexed="29"/>
        <rFont val="MS sans serif"/>
      </rPr>
      <t>.</t>
    </r>
    <r>
      <rPr>
        <sz val="10"/>
        <color indexed="8"/>
        <rFont val="MS sans serif"/>
      </rPr>
      <t>Oklahoma</t>
    </r>
  </si>
  <si>
    <r>
      <rPr>
        <sz val="10"/>
        <color indexed="29"/>
        <rFont val="MS sans serif"/>
      </rPr>
      <t>.</t>
    </r>
    <r>
      <rPr>
        <sz val="10"/>
        <color indexed="8"/>
        <rFont val="MS sans serif"/>
      </rPr>
      <t>Oregon</t>
    </r>
  </si>
  <si>
    <r>
      <rPr>
        <sz val="10"/>
        <color indexed="29"/>
        <rFont val="MS sans serif"/>
      </rPr>
      <t>.</t>
    </r>
    <r>
      <rPr>
        <sz val="10"/>
        <color indexed="8"/>
        <rFont val="MS sans serif"/>
      </rPr>
      <t>Pennsylvania</t>
    </r>
  </si>
  <si>
    <r>
      <rPr>
        <sz val="10"/>
        <color indexed="29"/>
        <rFont val="MS sans serif"/>
      </rPr>
      <t>.</t>
    </r>
    <r>
      <rPr>
        <sz val="10"/>
        <color indexed="8"/>
        <rFont val="MS sans serif"/>
      </rPr>
      <t>Rhode Island</t>
    </r>
  </si>
  <si>
    <r>
      <rPr>
        <sz val="10"/>
        <color indexed="29"/>
        <rFont val="MS sans serif"/>
      </rPr>
      <t>.</t>
    </r>
    <r>
      <rPr>
        <sz val="10"/>
        <color indexed="8"/>
        <rFont val="MS sans serif"/>
      </rPr>
      <t>South Carolina</t>
    </r>
  </si>
  <si>
    <r>
      <rPr>
        <sz val="10"/>
        <color indexed="29"/>
        <rFont val="MS sans serif"/>
      </rPr>
      <t>.</t>
    </r>
    <r>
      <rPr>
        <sz val="10"/>
        <color indexed="8"/>
        <rFont val="MS sans serif"/>
      </rPr>
      <t>South Dakota</t>
    </r>
  </si>
  <si>
    <r>
      <rPr>
        <sz val="10"/>
        <color indexed="29"/>
        <rFont val="MS sans serif"/>
      </rPr>
      <t>.</t>
    </r>
    <r>
      <rPr>
        <sz val="10"/>
        <color indexed="8"/>
        <rFont val="MS sans serif"/>
      </rPr>
      <t>Tennessee</t>
    </r>
  </si>
  <si>
    <r>
      <rPr>
        <sz val="10"/>
        <color indexed="29"/>
        <rFont val="MS sans serif"/>
      </rPr>
      <t>.</t>
    </r>
    <r>
      <rPr>
        <sz val="10"/>
        <color indexed="8"/>
        <rFont val="MS sans serif"/>
      </rPr>
      <t>Texas</t>
    </r>
  </si>
  <si>
    <r>
      <rPr>
        <sz val="10"/>
        <color indexed="29"/>
        <rFont val="MS sans serif"/>
      </rPr>
      <t>.</t>
    </r>
    <r>
      <rPr>
        <sz val="10"/>
        <color indexed="8"/>
        <rFont val="MS sans serif"/>
      </rPr>
      <t>Utah</t>
    </r>
  </si>
  <si>
    <r>
      <rPr>
        <sz val="10"/>
        <color indexed="29"/>
        <rFont val="MS sans serif"/>
      </rPr>
      <t>.</t>
    </r>
    <r>
      <rPr>
        <sz val="10"/>
        <color indexed="8"/>
        <rFont val="MS sans serif"/>
      </rPr>
      <t>Vermont</t>
    </r>
  </si>
  <si>
    <r>
      <rPr>
        <sz val="10"/>
        <color indexed="29"/>
        <rFont val="MS sans serif"/>
      </rPr>
      <t>.</t>
    </r>
    <r>
      <rPr>
        <sz val="10"/>
        <color indexed="8"/>
        <rFont val="MS sans serif"/>
      </rPr>
      <t>Virginia</t>
    </r>
  </si>
  <si>
    <r>
      <rPr>
        <sz val="10"/>
        <color indexed="29"/>
        <rFont val="MS sans serif"/>
      </rPr>
      <t>.</t>
    </r>
    <r>
      <rPr>
        <sz val="10"/>
        <color indexed="8"/>
        <rFont val="MS sans serif"/>
      </rPr>
      <t>Washington</t>
    </r>
  </si>
  <si>
    <r>
      <rPr>
        <sz val="10"/>
        <color indexed="29"/>
        <rFont val="MS sans serif"/>
      </rPr>
      <t>.</t>
    </r>
    <r>
      <rPr>
        <sz val="10"/>
        <color indexed="8"/>
        <rFont val="MS sans serif"/>
      </rPr>
      <t>West Virginia</t>
    </r>
  </si>
  <si>
    <r>
      <rPr>
        <sz val="10"/>
        <color indexed="29"/>
        <rFont val="MS sans serif"/>
      </rPr>
      <t>.</t>
    </r>
    <r>
      <rPr>
        <sz val="10"/>
        <color indexed="8"/>
        <rFont val="MS sans serif"/>
      </rPr>
      <t>Wisconsin</t>
    </r>
  </si>
  <si>
    <r>
      <rPr>
        <sz val="10"/>
        <color indexed="29"/>
        <rFont val="MS sans serif"/>
      </rPr>
      <t>.</t>
    </r>
    <r>
      <rPr>
        <sz val="10"/>
        <color indexed="8"/>
        <rFont val="MS sans serif"/>
      </rPr>
      <t>Wyoming</t>
    </r>
  </si>
  <si>
    <t>Puerto Rico</t>
  </si>
  <si>
    <t>Note: The estimates are based on the 2010 Census and reflect changes to the April 1, 2010 population due to the Count Question Resolution program and geographic program revisions. See Geographic Terms and Definitions at http://www.census.gov/programs-surveys/popest/guidance-geographies/terms-and-definitions.html for a list of the states that are included in each region.  All geographic boundaries for the 2018 population estimates series except statistical area delineations are as of January 1, 2018.  For population estimates methodology statements, see http://www.census.gov/programs-surveys/popest/technical-documentation/methodology.html.</t>
  </si>
  <si>
    <t>Suggested Citation:</t>
  </si>
  <si>
    <t>Table 1. Annual Estimates of the Resident Population for the United States, Regions, States, and Puerto Rico: April 1, 2010 to July 1, 2018 (NST-EST2018-01)</t>
  </si>
  <si>
    <t>Source: U.S. Census Bureau, Population Division</t>
  </si>
  <si>
    <t>Release Date: December 2018</t>
  </si>
  <si>
    <t>Table 1-1-1</t>
  </si>
  <si>
    <t>Census Current Population Esti1</t>
  </si>
</sst>
</file>

<file path=xl/styles.xml><?xml version="1.0" encoding="utf-8"?>
<styleSheet xmlns="http://schemas.openxmlformats.org/spreadsheetml/2006/main">
  <numFmts count="6">
    <numFmt numFmtId="0" formatCode="General"/>
    <numFmt numFmtId="59" formatCode="0.0%"/>
    <numFmt numFmtId="60" formatCode="#,##0%"/>
    <numFmt numFmtId="61" formatCode="#,##0.0%"/>
    <numFmt numFmtId="62" formatCode="##&quot; &quot;000&quot; &quot;000"/>
    <numFmt numFmtId="63" formatCode="mmmm&quot; &quot;d&quot;, &quot;yyyy"/>
  </numFmts>
  <fonts count="1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IBM Plex Mono"/>
    </font>
    <font>
      <sz val="10"/>
      <color indexed="8"/>
      <name val="IBM Plex Mono"/>
    </font>
    <font>
      <b val="1"/>
      <sz val="10"/>
      <color indexed="8"/>
      <name val="Helvetica Neue"/>
    </font>
    <font>
      <sz val="10"/>
      <color indexed="8"/>
      <name val="MS Sans Serif"/>
    </font>
    <font>
      <sz val="13"/>
      <color indexed="8"/>
      <name val="MS Sans Serif"/>
    </font>
    <font>
      <sz val="10"/>
      <color indexed="8"/>
      <name val="Arial"/>
    </font>
    <font>
      <sz val="13"/>
      <color indexed="8"/>
      <name val="Arial"/>
    </font>
    <font>
      <vertAlign val="superscript"/>
      <sz val="10"/>
      <color indexed="8"/>
      <name val="Arial"/>
    </font>
    <font>
      <sz val="11"/>
      <color indexed="8"/>
      <name val="Calibri"/>
    </font>
    <font>
      <sz val="14"/>
      <color indexed="8"/>
      <name val="Calibri"/>
    </font>
    <font>
      <sz val="10"/>
      <color indexed="29"/>
      <name val="MS sans serif"/>
    </font>
    <font>
      <b val="1"/>
      <sz val="10"/>
      <color indexed="8"/>
      <name val="MS sans serif"/>
    </font>
    <font>
      <sz val="10"/>
      <color indexed="8"/>
      <name val="MS sans serif"/>
    </font>
    <font>
      <sz val="8"/>
      <color indexed="8"/>
      <name val="Arial"/>
    </font>
    <font>
      <b val="1"/>
      <sz val="8"/>
      <color indexed="8"/>
      <name val="Arial"/>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1"/>
        <bgColor auto="1"/>
      </patternFill>
    </fill>
  </fills>
  <borders count="4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21"/>
      </right>
      <top style="thin">
        <color indexed="13"/>
      </top>
      <bottom style="thin">
        <color indexed="14"/>
      </bottom>
      <diagonal/>
    </border>
    <border>
      <left style="thin">
        <color indexed="21"/>
      </left>
      <right style="thin">
        <color indexed="21"/>
      </right>
      <top style="thin">
        <color indexed="21"/>
      </top>
      <bottom style="thin">
        <color indexed="14"/>
      </bottom>
      <diagonal/>
    </border>
    <border>
      <left style="thin">
        <color indexed="21"/>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21"/>
      </right>
      <top style="thin">
        <color indexed="14"/>
      </top>
      <bottom style="thin">
        <color indexed="13"/>
      </bottom>
      <diagonal/>
    </border>
    <border>
      <left style="thin">
        <color indexed="21"/>
      </left>
      <right style="thin">
        <color indexed="21"/>
      </right>
      <top style="thin">
        <color indexed="14"/>
      </top>
      <bottom style="thin">
        <color indexed="13"/>
      </bottom>
      <diagonal/>
    </border>
    <border>
      <left style="thin">
        <color indexed="21"/>
      </left>
      <right style="thin">
        <color indexed="13"/>
      </right>
      <top style="thin">
        <color indexed="14"/>
      </top>
      <bottom style="thin">
        <color indexed="13"/>
      </bottom>
      <diagonal/>
    </border>
    <border>
      <left style="thin">
        <color indexed="13"/>
      </left>
      <right style="medium">
        <color indexed="8"/>
      </right>
      <top style="thin">
        <color indexed="14"/>
      </top>
      <bottom style="thin">
        <color indexed="13"/>
      </bottom>
      <diagonal/>
    </border>
    <border>
      <left style="medium">
        <color indexed="8"/>
      </left>
      <right style="medium">
        <color indexed="8"/>
      </right>
      <top style="thin">
        <color indexed="14"/>
      </top>
      <bottom style="thin">
        <color indexed="13"/>
      </bottom>
      <diagonal/>
    </border>
    <border>
      <left style="medium">
        <color indexed="8"/>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21"/>
      </right>
      <top style="thin">
        <color indexed="13"/>
      </top>
      <bottom style="thin">
        <color indexed="13"/>
      </bottom>
      <diagonal/>
    </border>
    <border>
      <left style="thin">
        <color indexed="21"/>
      </left>
      <right style="thin">
        <color indexed="21"/>
      </right>
      <top style="thin">
        <color indexed="13"/>
      </top>
      <bottom style="thin">
        <color indexed="13"/>
      </bottom>
      <diagonal/>
    </border>
    <border>
      <left style="thin">
        <color indexed="21"/>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thin">
        <color indexed="21"/>
      </left>
      <right style="thin">
        <color indexed="21"/>
      </right>
      <top style="thin">
        <color indexed="13"/>
      </top>
      <bottom style="thin">
        <color indexed="21"/>
      </bottom>
      <diagonal/>
    </border>
    <border>
      <left style="medium">
        <color indexed="8"/>
      </left>
      <right style="medium">
        <color indexed="8"/>
      </right>
      <top style="thin">
        <color indexed="13"/>
      </top>
      <bottom style="thin">
        <color indexed="21"/>
      </bottom>
      <diagonal/>
    </border>
    <border>
      <left style="thin">
        <color indexed="21"/>
      </left>
      <right style="thin">
        <color indexed="21"/>
      </right>
      <top style="thin">
        <color indexed="21"/>
      </top>
      <bottom style="thin">
        <color indexed="13"/>
      </bottom>
      <diagonal/>
    </border>
    <border>
      <left style="medium">
        <color indexed="8"/>
      </left>
      <right style="medium">
        <color indexed="8"/>
      </right>
      <top style="thin">
        <color indexed="21"/>
      </top>
      <bottom style="thin">
        <color indexed="13"/>
      </bottom>
      <diagonal/>
    </border>
    <border>
      <left style="thin">
        <color indexed="30"/>
      </left>
      <right style="thin">
        <color indexed="30"/>
      </right>
      <top style="thin">
        <color indexed="30"/>
      </top>
      <bottom style="thin">
        <color indexed="30"/>
      </bottom>
      <diagonal/>
    </border>
    <border>
      <left style="thin">
        <color indexed="30"/>
      </left>
      <right/>
      <top style="thin">
        <color indexed="30"/>
      </top>
      <bottom style="thin">
        <color indexed="8"/>
      </bottom>
      <diagonal/>
    </border>
    <border>
      <left/>
      <right/>
      <top style="thin">
        <color indexed="30"/>
      </top>
      <bottom style="thin">
        <color indexed="8"/>
      </bottom>
      <diagonal/>
    </border>
    <border>
      <left/>
      <right style="thin">
        <color indexed="30"/>
      </right>
      <top style="thin">
        <color indexed="3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30"/>
      </bottom>
      <diagonal/>
    </border>
    <border>
      <left style="thin">
        <color indexed="8"/>
      </left>
      <right style="thin">
        <color indexed="8"/>
      </right>
      <top style="thin">
        <color indexed="30"/>
      </top>
      <bottom style="thin">
        <color indexed="8"/>
      </bottom>
      <diagonal/>
    </border>
    <border>
      <left style="thin">
        <color indexed="8"/>
      </left>
      <right style="thin">
        <color indexed="8"/>
      </right>
      <top style="thin">
        <color indexed="30"/>
      </top>
      <bottom style="thin">
        <color indexed="30"/>
      </bottom>
      <diagonal/>
    </border>
    <border>
      <left style="thin">
        <color indexed="8"/>
      </left>
      <right style="thin">
        <color indexed="30"/>
      </right>
      <top style="thin">
        <color indexed="8"/>
      </top>
      <bottom style="thin">
        <color indexed="8"/>
      </bottom>
      <diagonal/>
    </border>
    <border>
      <left style="thin">
        <color indexed="30"/>
      </left>
      <right style="thin">
        <color indexed="30"/>
      </right>
      <top style="thin">
        <color indexed="8"/>
      </top>
      <bottom style="thin">
        <color indexed="8"/>
      </bottom>
      <diagonal/>
    </border>
    <border>
      <left style="thin">
        <color indexed="30"/>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1">
    <xf numFmtId="0" fontId="0" applyNumberFormat="0" applyFont="1" applyFill="0" applyBorder="0" applyAlignment="1" applyProtection="0">
      <alignment vertical="top" wrapText="1"/>
    </xf>
  </cellStyleXfs>
  <cellXfs count="12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horizontal="center" vertical="center" wrapText="1"/>
    </xf>
    <xf numFmtId="59" fontId="4" fillId="5" borderId="2" applyNumberFormat="1" applyFont="1" applyFill="1" applyBorder="1" applyAlignment="1" applyProtection="0">
      <alignment vertical="top" wrapText="1"/>
    </xf>
    <xf numFmtId="60" fontId="5" fillId="6" borderId="2" applyNumberFormat="1" applyFont="1" applyFill="1" applyBorder="1" applyAlignment="1" applyProtection="0">
      <alignment vertical="top" wrapText="1"/>
    </xf>
    <xf numFmtId="0" fontId="5" fillId="6" borderId="2" applyNumberFormat="0" applyFont="1" applyFill="1" applyBorder="1" applyAlignment="1" applyProtection="0">
      <alignment vertical="top" wrapText="1"/>
    </xf>
    <xf numFmtId="3" fontId="5" fillId="6" borderId="2" applyNumberFormat="1" applyFont="1" applyFill="1" applyBorder="1" applyAlignment="1" applyProtection="0">
      <alignment vertical="top" wrapText="1"/>
    </xf>
    <xf numFmtId="59" fontId="4" fillId="5" borderId="3" applyNumberFormat="1" applyFont="1" applyFill="1" applyBorder="1" applyAlignment="1" applyProtection="0">
      <alignment vertical="top" wrapText="1"/>
    </xf>
    <xf numFmtId="60" fontId="5" fillId="7" borderId="3" applyNumberFormat="1" applyFont="1" applyFill="1" applyBorder="1" applyAlignment="1" applyProtection="0">
      <alignment vertical="top" wrapText="1"/>
    </xf>
    <xf numFmtId="0" fontId="5" fillId="7" borderId="3" applyNumberFormat="0" applyFont="1" applyFill="1" applyBorder="1" applyAlignment="1" applyProtection="0">
      <alignment vertical="top" wrapText="1"/>
    </xf>
    <xf numFmtId="3" fontId="5" fillId="7" borderId="3" applyNumberFormat="1" applyFont="1" applyFill="1" applyBorder="1" applyAlignment="1" applyProtection="0">
      <alignment vertical="top" wrapText="1"/>
    </xf>
    <xf numFmtId="60" fontId="5" borderId="3" applyNumberFormat="1" applyFont="1" applyFill="0" applyBorder="1" applyAlignment="1" applyProtection="0">
      <alignment vertical="top" wrapText="1"/>
    </xf>
    <xf numFmtId="0" fontId="5" borderId="3" applyNumberFormat="0" applyFont="1" applyFill="0" applyBorder="1" applyAlignment="1" applyProtection="0">
      <alignment vertical="top" wrapText="1"/>
    </xf>
    <xf numFmtId="3" fontId="5" borderId="3" applyNumberFormat="1" applyFont="1" applyFill="0" applyBorder="1" applyAlignment="1" applyProtection="0">
      <alignment vertical="top" wrapText="1"/>
    </xf>
    <xf numFmtId="60" fontId="5" fillId="8" borderId="3" applyNumberFormat="1" applyFont="1" applyFill="1" applyBorder="1" applyAlignment="1" applyProtection="0">
      <alignment vertical="top" wrapText="1"/>
    </xf>
    <xf numFmtId="0" fontId="5" fillId="9" borderId="3" applyNumberFormat="0" applyFont="1" applyFill="1" applyBorder="1" applyAlignment="1" applyProtection="0">
      <alignment vertical="top" wrapText="1"/>
    </xf>
    <xf numFmtId="3" fontId="5" fillId="9" borderId="3" applyNumberFormat="1" applyFont="1" applyFill="1" applyBorder="1" applyAlignment="1" applyProtection="0">
      <alignment vertical="top" wrapText="1"/>
    </xf>
    <xf numFmtId="60" fontId="5" fillId="10" borderId="3" applyNumberFormat="1" applyFont="1" applyFill="1" applyBorder="1" applyAlignment="1" applyProtection="0">
      <alignment vertical="top" wrapText="1"/>
    </xf>
    <xf numFmtId="0" fontId="5" fillId="10" borderId="3" applyNumberFormat="0" applyFont="1" applyFill="1" applyBorder="1" applyAlignment="1" applyProtection="0">
      <alignment vertical="top" wrapText="1"/>
    </xf>
    <xf numFmtId="3" fontId="5" fillId="10" borderId="3"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4" borderId="1" applyNumberFormat="1" applyFont="1" applyFill="1" applyBorder="1" applyAlignment="1" applyProtection="0">
      <alignment vertical="top" wrapText="1"/>
    </xf>
    <xf numFmtId="0" fontId="0" borderId="2"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4" applyNumberFormat="1" applyFont="1" applyFill="1" applyBorder="1" applyAlignment="1" applyProtection="0">
      <alignment horizontal="center" vertical="center" wrapText="1"/>
    </xf>
    <xf numFmtId="49" fontId="4" fillId="4" borderId="5" applyNumberFormat="1" applyFont="1" applyFill="1" applyBorder="1" applyAlignment="1" applyProtection="0">
      <alignment horizontal="center" vertical="center" wrapText="1"/>
    </xf>
    <xf numFmtId="49" fontId="4" fillId="4" borderId="6" applyNumberFormat="1" applyFont="1" applyFill="1" applyBorder="1" applyAlignment="1" applyProtection="0">
      <alignment horizontal="center" vertical="center" wrapText="1"/>
    </xf>
    <xf numFmtId="0" fontId="4" fillId="4" borderId="1" applyNumberFormat="0" applyFont="1" applyFill="1" applyBorder="1" applyAlignment="1" applyProtection="0">
      <alignment horizontal="center" vertical="center" wrapText="1"/>
    </xf>
    <xf numFmtId="0" fontId="4" fillId="4" borderId="7" applyNumberFormat="0" applyFont="1" applyFill="1" applyBorder="1" applyAlignment="1" applyProtection="0">
      <alignment horizontal="center" vertical="center" wrapText="1"/>
    </xf>
    <xf numFmtId="49" fontId="4" fillId="4" borderId="7" applyNumberFormat="1" applyFont="1" applyFill="1" applyBorder="1" applyAlignment="1" applyProtection="0">
      <alignment horizontal="center" vertical="center" wrapText="1"/>
    </xf>
    <xf numFmtId="49" fontId="4" fillId="5" borderId="8" applyNumberFormat="1" applyFont="1" applyFill="1" applyBorder="1" applyAlignment="1" applyProtection="0">
      <alignment horizontal="center" vertical="center" wrapText="1"/>
    </xf>
    <xf numFmtId="3" fontId="5" borderId="9" applyNumberFormat="1" applyFont="1" applyFill="0" applyBorder="1" applyAlignment="1" applyProtection="0">
      <alignment horizontal="center" vertical="center" wrapText="1"/>
    </xf>
    <xf numFmtId="3" fontId="5" borderId="2" applyNumberFormat="1" applyFont="1" applyFill="0" applyBorder="1" applyAlignment="1" applyProtection="0">
      <alignment horizontal="center" vertical="center" wrapText="1"/>
    </xf>
    <xf numFmtId="60" fontId="5" borderId="2" applyNumberFormat="1" applyFont="1" applyFill="0" applyBorder="1" applyAlignment="1" applyProtection="0">
      <alignment horizontal="center" vertical="center" wrapText="1"/>
    </xf>
    <xf numFmtId="49" fontId="4" borderId="10" applyNumberFormat="1" applyFont="1" applyFill="0" applyBorder="1" applyAlignment="1" applyProtection="0">
      <alignment horizontal="center" vertical="center" wrapText="1"/>
    </xf>
    <xf numFmtId="0" fontId="5" fillId="11" borderId="11" applyNumberFormat="1" applyFont="1" applyFill="1" applyBorder="1" applyAlignment="1" applyProtection="0">
      <alignment horizontal="center" vertical="center" wrapText="1"/>
    </xf>
    <xf numFmtId="3" fontId="5" borderId="12" applyNumberFormat="1" applyFont="1" applyFill="0" applyBorder="1" applyAlignment="1" applyProtection="0">
      <alignment horizontal="center" vertical="center" wrapText="1"/>
    </xf>
    <xf numFmtId="3" fontId="5" borderId="13" applyNumberFormat="1" applyFont="1" applyFill="0" applyBorder="1" applyAlignment="1" applyProtection="0">
      <alignment horizontal="right" vertical="center" wrapText="1"/>
    </xf>
    <xf numFmtId="0" fontId="5" fillId="12" borderId="14" applyNumberFormat="1" applyFont="1" applyFill="1" applyBorder="1" applyAlignment="1" applyProtection="0">
      <alignment horizontal="center" vertical="center" wrapText="1"/>
    </xf>
    <xf numFmtId="3" fontId="5" borderId="15" applyNumberFormat="1" applyFont="1" applyFill="0" applyBorder="1" applyAlignment="1" applyProtection="0">
      <alignment horizontal="right" vertical="center" wrapText="1"/>
    </xf>
    <xf numFmtId="3" fontId="5" borderId="2" applyNumberFormat="1" applyFont="1" applyFill="0" applyBorder="1" applyAlignment="1" applyProtection="0">
      <alignment horizontal="right" vertical="center" wrapText="1"/>
    </xf>
    <xf numFmtId="61" fontId="5" borderId="2" applyNumberFormat="1" applyFont="1" applyFill="0" applyBorder="1" applyAlignment="1" applyProtection="0">
      <alignment horizontal="right" vertical="center" wrapText="1"/>
    </xf>
    <xf numFmtId="60" fontId="5" borderId="2" applyNumberFormat="1" applyFont="1" applyFill="0" applyBorder="1" applyAlignment="1" applyProtection="0">
      <alignment horizontal="right" vertical="center" wrapText="1"/>
    </xf>
    <xf numFmtId="0" fontId="5" borderId="2" applyNumberFormat="1" applyFont="1" applyFill="0" applyBorder="1" applyAlignment="1" applyProtection="0">
      <alignment horizontal="center" vertical="center" wrapText="1"/>
    </xf>
    <xf numFmtId="49" fontId="4" fillId="5" borderId="16" applyNumberFormat="1" applyFont="1" applyFill="1" applyBorder="1" applyAlignment="1" applyProtection="0">
      <alignment horizontal="center" vertical="center" wrapText="1"/>
    </xf>
    <xf numFmtId="3" fontId="5" borderId="17" applyNumberFormat="1" applyFont="1" applyFill="0" applyBorder="1" applyAlignment="1" applyProtection="0">
      <alignment horizontal="center" vertical="center" wrapText="1"/>
    </xf>
    <xf numFmtId="3" fontId="5" borderId="3" applyNumberFormat="1" applyFont="1" applyFill="0" applyBorder="1" applyAlignment="1" applyProtection="0">
      <alignment horizontal="center" vertical="center" wrapText="1"/>
    </xf>
    <xf numFmtId="60" fontId="5" borderId="3" applyNumberFormat="1" applyFont="1" applyFill="0" applyBorder="1" applyAlignment="1" applyProtection="0">
      <alignment horizontal="center" vertical="center" wrapText="1"/>
    </xf>
    <xf numFmtId="49" fontId="4" borderId="18" applyNumberFormat="1" applyFont="1" applyFill="0" applyBorder="1" applyAlignment="1" applyProtection="0">
      <alignment horizontal="center" vertical="center" wrapText="1"/>
    </xf>
    <xf numFmtId="0" fontId="5" fillId="11" borderId="19" applyNumberFormat="1" applyFont="1" applyFill="1" applyBorder="1" applyAlignment="1" applyProtection="0">
      <alignment horizontal="center" vertical="center" wrapText="1"/>
    </xf>
    <xf numFmtId="3" fontId="5" borderId="20" applyNumberFormat="1" applyFont="1" applyFill="0" applyBorder="1" applyAlignment="1" applyProtection="0">
      <alignment horizontal="center" vertical="center" wrapText="1"/>
    </xf>
    <xf numFmtId="3" fontId="5" borderId="21" applyNumberFormat="1" applyFont="1" applyFill="0" applyBorder="1" applyAlignment="1" applyProtection="0">
      <alignment horizontal="right" vertical="center" wrapText="1"/>
    </xf>
    <xf numFmtId="0" fontId="5" fillId="12" borderId="22" applyNumberFormat="1" applyFont="1" applyFill="1" applyBorder="1" applyAlignment="1" applyProtection="0">
      <alignment horizontal="center" vertical="center" wrapText="1"/>
    </xf>
    <xf numFmtId="3" fontId="5" borderId="23" applyNumberFormat="1" applyFont="1" applyFill="0" applyBorder="1" applyAlignment="1" applyProtection="0">
      <alignment horizontal="right" vertical="center" wrapText="1"/>
    </xf>
    <xf numFmtId="3" fontId="5" borderId="3" applyNumberFormat="1" applyFont="1" applyFill="0" applyBorder="1" applyAlignment="1" applyProtection="0">
      <alignment horizontal="right" vertical="center" wrapText="1"/>
    </xf>
    <xf numFmtId="61" fontId="5" borderId="3" applyNumberFormat="1" applyFont="1" applyFill="0" applyBorder="1" applyAlignment="1" applyProtection="0">
      <alignment horizontal="right" vertical="center" wrapText="1"/>
    </xf>
    <xf numFmtId="60" fontId="5" borderId="3" applyNumberFormat="1" applyFont="1" applyFill="0" applyBorder="1" applyAlignment="1" applyProtection="0">
      <alignment horizontal="right" vertical="center" wrapText="1"/>
    </xf>
    <xf numFmtId="0" fontId="5" borderId="3" applyNumberFormat="1" applyFont="1" applyFill="0" applyBorder="1" applyAlignment="1" applyProtection="0">
      <alignment horizontal="center" vertical="center" wrapText="1"/>
    </xf>
    <xf numFmtId="0" fontId="5" fillId="11" borderId="24" applyNumberFormat="1" applyFont="1" applyFill="1" applyBorder="1" applyAlignment="1" applyProtection="0">
      <alignment horizontal="center" vertical="center" wrapText="1"/>
    </xf>
    <xf numFmtId="0" fontId="5" fillId="12" borderId="25" applyNumberFormat="1" applyFont="1" applyFill="1" applyBorder="1" applyAlignment="1" applyProtection="0">
      <alignment horizontal="center" vertical="center" wrapText="1"/>
    </xf>
    <xf numFmtId="0" fontId="5" fillId="11" borderId="26" applyNumberFormat="1" applyFont="1" applyFill="1" applyBorder="1" applyAlignment="1" applyProtection="0">
      <alignment horizontal="center" vertical="center" wrapText="1"/>
    </xf>
    <xf numFmtId="0" fontId="5" fillId="12" borderId="27" applyNumberFormat="1" applyFont="1" applyFill="1" applyBorder="1" applyAlignment="1" applyProtection="0">
      <alignment horizontal="center" vertical="center"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applyNumberFormat="1" applyFont="1" applyFill="0" applyBorder="0" applyAlignment="1" applyProtection="0">
      <alignment vertical="top" wrapText="1"/>
    </xf>
    <xf numFmtId="49" fontId="0" borderId="2" applyNumberFormat="1" applyFont="1" applyFill="0" applyBorder="1" applyAlignment="1" applyProtection="0">
      <alignment vertical="top" wrapText="1"/>
    </xf>
    <xf numFmtId="0" fontId="7" applyNumberFormat="1" applyFont="1" applyFill="0" applyBorder="0" applyAlignment="1" applyProtection="0">
      <alignment vertical="bottom"/>
    </xf>
    <xf numFmtId="49" fontId="9" fillId="13" borderId="28" applyNumberFormat="1" applyFont="1" applyFill="1" applyBorder="1" applyAlignment="1" applyProtection="0">
      <alignment vertical="bottom"/>
    </xf>
    <xf numFmtId="0" fontId="7" fillId="13" borderId="28" applyNumberFormat="0" applyFont="1" applyFill="1" applyBorder="1" applyAlignment="1" applyProtection="0">
      <alignment vertical="bottom"/>
    </xf>
    <xf numFmtId="0" fontId="7" fillId="13" borderId="28" applyNumberFormat="1" applyFont="1" applyFill="1" applyBorder="1" applyAlignment="1" applyProtection="0">
      <alignment vertical="bottom"/>
    </xf>
    <xf numFmtId="49" fontId="7" fillId="13" borderId="28" applyNumberFormat="1" applyFont="1" applyFill="1" applyBorder="1" applyAlignment="1" applyProtection="0">
      <alignment vertical="bottom"/>
    </xf>
    <xf numFmtId="49" fontId="7" fillId="13" borderId="28" applyNumberFormat="1" applyFont="1" applyFill="1" applyBorder="1" applyAlignment="1" applyProtection="0">
      <alignment horizontal="right" vertical="bottom"/>
    </xf>
    <xf numFmtId="1" fontId="7" fillId="13" borderId="28" applyNumberFormat="1" applyFont="1" applyFill="1" applyBorder="1" applyAlignment="1" applyProtection="0">
      <alignment horizontal="right" vertical="bottom"/>
    </xf>
    <xf numFmtId="1" fontId="7" fillId="13" borderId="28" applyNumberFormat="1" applyFont="1" applyFill="1" applyBorder="1" applyAlignment="1" applyProtection="0">
      <alignment vertical="bottom"/>
    </xf>
    <xf numFmtId="0" fontId="9" applyNumberFormat="1" applyFont="1" applyFill="0" applyBorder="0" applyAlignment="1" applyProtection="0">
      <alignment vertical="bottom"/>
    </xf>
    <xf numFmtId="0" fontId="9" fillId="13" borderId="28" applyNumberFormat="0" applyFont="1" applyFill="1" applyBorder="1" applyAlignment="1" applyProtection="0">
      <alignment vertical="bottom"/>
    </xf>
    <xf numFmtId="0" fontId="9" borderId="28" applyNumberFormat="0" applyFont="1" applyFill="0" applyBorder="1" applyAlignment="1" applyProtection="0">
      <alignment vertical="bottom"/>
    </xf>
    <xf numFmtId="0" fontId="9" fillId="13" borderId="28" applyNumberFormat="0" applyFont="1" applyFill="1" applyBorder="1" applyAlignment="1" applyProtection="0">
      <alignment horizontal="right" vertical="bottom"/>
    </xf>
    <xf numFmtId="49" fontId="9" fillId="13" borderId="28" applyNumberFormat="1" applyFont="1" applyFill="1" applyBorder="1" applyAlignment="1" applyProtection="0">
      <alignment horizontal="right" vertical="bottom" wrapText="1"/>
    </xf>
    <xf numFmtId="0" fontId="9" fillId="13" borderId="28" applyNumberFormat="0" applyFont="1" applyFill="1" applyBorder="1" applyAlignment="1" applyProtection="0">
      <alignment vertical="bottom" wrapText="1"/>
    </xf>
    <xf numFmtId="49" fontId="9" fillId="13" borderId="28" applyNumberFormat="1" applyFont="1" applyFill="1" applyBorder="1" applyAlignment="1" applyProtection="0">
      <alignment horizontal="right" vertical="bottom"/>
    </xf>
    <xf numFmtId="0" fontId="9" fillId="13" borderId="28" applyNumberFormat="0" applyFont="1" applyFill="1" applyBorder="1" applyAlignment="1" applyProtection="0">
      <alignment horizontal="left" vertical="bottom"/>
    </xf>
    <xf numFmtId="3" fontId="9" fillId="13" borderId="28" applyNumberFormat="1" applyFont="1" applyFill="1" applyBorder="1" applyAlignment="1" applyProtection="0">
      <alignment vertical="bottom"/>
    </xf>
    <xf numFmtId="0" fontId="9" fillId="13" borderId="28" applyNumberFormat="1" applyFont="1" applyFill="1" applyBorder="1" applyAlignment="1" applyProtection="0">
      <alignment vertical="bottom"/>
    </xf>
    <xf numFmtId="62" fontId="9" fillId="13" borderId="28" applyNumberFormat="1" applyFont="1" applyFill="1" applyBorder="1" applyAlignment="1" applyProtection="0">
      <alignment vertical="bottom"/>
    </xf>
    <xf numFmtId="0" fontId="12" applyNumberFormat="1" applyFont="1" applyFill="0" applyBorder="0" applyAlignment="1" applyProtection="0">
      <alignment vertical="bottom"/>
    </xf>
    <xf numFmtId="49" fontId="14" fillId="13" borderId="29" applyNumberFormat="1" applyFont="1" applyFill="1" applyBorder="1" applyAlignment="1" applyProtection="0">
      <alignment horizontal="center" vertical="center"/>
    </xf>
    <xf numFmtId="0" fontId="14" fillId="13" borderId="30" applyNumberFormat="0" applyFont="1" applyFill="1" applyBorder="1" applyAlignment="1" applyProtection="0">
      <alignment horizontal="center" vertical="center"/>
    </xf>
    <xf numFmtId="0" fontId="14" fillId="13" borderId="31" applyNumberFormat="0" applyFont="1" applyFill="1" applyBorder="1" applyAlignment="1" applyProtection="0">
      <alignment horizontal="center" vertical="center"/>
    </xf>
    <xf numFmtId="49" fontId="15" fillId="13" borderId="32" applyNumberFormat="1" applyFont="1" applyFill="1" applyBorder="1" applyAlignment="1" applyProtection="0">
      <alignment horizontal="left" vertical="center" wrapText="1"/>
    </xf>
    <xf numFmtId="0" fontId="16" fillId="13" borderId="32" applyNumberFormat="0" applyFont="1" applyFill="1" applyBorder="1" applyAlignment="1" applyProtection="0">
      <alignment horizontal="left" vertical="center" wrapText="1"/>
    </xf>
    <xf numFmtId="49" fontId="15" fillId="13" borderId="33" applyNumberFormat="1" applyFont="1" applyFill="1" applyBorder="1" applyAlignment="1" applyProtection="0">
      <alignment horizontal="center" vertical="center"/>
    </xf>
    <xf numFmtId="63" fontId="15" fillId="13" borderId="32" applyNumberFormat="1" applyFont="1" applyFill="1" applyBorder="1" applyAlignment="1" applyProtection="0">
      <alignment horizontal="center" vertical="center" wrapText="1"/>
    </xf>
    <xf numFmtId="0" fontId="15" fillId="13" borderId="32" applyNumberFormat="0" applyFont="1" applyFill="1" applyBorder="1" applyAlignment="1" applyProtection="0">
      <alignment horizontal="center" vertical="center" wrapText="1"/>
    </xf>
    <xf numFmtId="49" fontId="15" fillId="13" borderId="32" applyNumberFormat="1" applyFont="1" applyFill="1" applyBorder="1" applyAlignment="1" applyProtection="0">
      <alignment horizontal="center" vertical="center" wrapText="1"/>
    </xf>
    <xf numFmtId="0" fontId="16" fillId="13" borderId="34" applyNumberFormat="0" applyFont="1" applyFill="1" applyBorder="1" applyAlignment="1" applyProtection="0">
      <alignment vertical="bottom"/>
    </xf>
    <xf numFmtId="0" fontId="15" fillId="13" borderId="32" applyNumberFormat="1" applyFont="1" applyFill="1" applyBorder="1" applyAlignment="1" applyProtection="0">
      <alignment horizontal="center" vertical="center" wrapText="1"/>
    </xf>
    <xf numFmtId="49" fontId="15" fillId="13" borderId="32" applyNumberFormat="1" applyFont="1" applyFill="1" applyBorder="1" applyAlignment="1" applyProtection="0">
      <alignment horizontal="left" vertical="bottom"/>
    </xf>
    <xf numFmtId="3" fontId="16" fillId="13" borderId="32" applyNumberFormat="1" applyFont="1" applyFill="1" applyBorder="1" applyAlignment="1" applyProtection="0">
      <alignment horizontal="right" vertical="bottom"/>
    </xf>
    <xf numFmtId="49" fontId="15" fillId="13" borderId="33" applyNumberFormat="1" applyFont="1" applyFill="1" applyBorder="1" applyAlignment="1" applyProtection="0">
      <alignment horizontal="left" vertical="bottom"/>
    </xf>
    <xf numFmtId="3" fontId="16" fillId="13" borderId="33" applyNumberFormat="1" applyFont="1" applyFill="1" applyBorder="1" applyAlignment="1" applyProtection="0">
      <alignment horizontal="right" vertical="bottom"/>
    </xf>
    <xf numFmtId="49" fontId="15" fillId="13" borderId="35" applyNumberFormat="1" applyFont="1" applyFill="1" applyBorder="1" applyAlignment="1" applyProtection="0">
      <alignment horizontal="left" vertical="bottom"/>
    </xf>
    <xf numFmtId="3" fontId="16" fillId="13" borderId="35" applyNumberFormat="1" applyFont="1" applyFill="1" applyBorder="1" applyAlignment="1" applyProtection="0">
      <alignment horizontal="right" vertical="bottom"/>
    </xf>
    <xf numFmtId="49" fontId="15" fillId="13" borderId="34" applyNumberFormat="1" applyFont="1" applyFill="1" applyBorder="1" applyAlignment="1" applyProtection="0">
      <alignment horizontal="left" vertical="bottom"/>
    </xf>
    <xf numFmtId="3" fontId="16" fillId="13" borderId="34" applyNumberFormat="1" applyFont="1" applyFill="1" applyBorder="1" applyAlignment="1" applyProtection="0">
      <alignment horizontal="right" vertical="bottom"/>
    </xf>
    <xf numFmtId="49" fontId="14" fillId="13" borderId="33" applyNumberFormat="1" applyFont="1" applyFill="1" applyBorder="1" applyAlignment="1" applyProtection="0">
      <alignment vertical="bottom"/>
    </xf>
    <xf numFmtId="49" fontId="14" fillId="13" borderId="35" applyNumberFormat="1" applyFont="1" applyFill="1" applyBorder="1" applyAlignment="1" applyProtection="0">
      <alignment vertical="bottom"/>
    </xf>
    <xf numFmtId="0" fontId="14" fillId="13" borderId="35" applyNumberFormat="0" applyFont="1" applyFill="1" applyBorder="1" applyAlignment="1" applyProtection="0">
      <alignment vertical="bottom"/>
    </xf>
    <xf numFmtId="49" fontId="15" fillId="13" borderId="34" applyNumberFormat="1" applyFont="1" applyFill="1" applyBorder="1" applyAlignment="1" applyProtection="0">
      <alignment vertical="bottom"/>
    </xf>
    <xf numFmtId="49" fontId="17" fillId="13" borderId="36" applyNumberFormat="1" applyFont="1" applyFill="1" applyBorder="1" applyAlignment="1" applyProtection="0">
      <alignment vertical="bottom" wrapText="1"/>
    </xf>
    <xf numFmtId="0" fontId="17" fillId="13" borderId="37" applyNumberFormat="0" applyFont="1" applyFill="1" applyBorder="1" applyAlignment="1" applyProtection="0">
      <alignment vertical="bottom" wrapText="1"/>
    </xf>
    <xf numFmtId="0" fontId="17" fillId="13" borderId="38" applyNumberFormat="0" applyFont="1" applyFill="1" applyBorder="1" applyAlignment="1" applyProtection="0">
      <alignment vertical="bottom" wrapText="1"/>
    </xf>
    <xf numFmtId="49" fontId="18" fillId="14" borderId="39" applyNumberFormat="1" applyFont="1" applyFill="1" applyBorder="1" applyAlignment="1" applyProtection="0">
      <alignment vertical="bottom"/>
    </xf>
    <xf numFmtId="0" fontId="18" fillId="14" borderId="40" applyNumberFormat="0" applyFont="1" applyFill="1" applyBorder="1" applyAlignment="1" applyProtection="0">
      <alignment vertical="bottom"/>
    </xf>
    <xf numFmtId="0" fontId="18" fillId="14" borderId="41" applyNumberFormat="0" applyFont="1" applyFill="1" applyBorder="1" applyAlignment="1" applyProtection="0">
      <alignment vertical="bottom"/>
    </xf>
    <xf numFmtId="49" fontId="18" fillId="14" borderId="42" applyNumberFormat="1" applyFont="1" applyFill="1" applyBorder="1" applyAlignment="1" applyProtection="0">
      <alignment vertical="bottom" wrapText="1"/>
    </xf>
    <xf numFmtId="0" fontId="18" fillId="14" borderId="43" applyNumberFormat="0" applyFont="1" applyFill="1" applyBorder="1" applyAlignment="1" applyProtection="0">
      <alignment vertical="bottom"/>
    </xf>
    <xf numFmtId="0" fontId="18" fillId="14" borderId="44" applyNumberFormat="0" applyFont="1" applyFill="1" applyBorder="1" applyAlignment="1" applyProtection="0">
      <alignment vertical="bottom"/>
    </xf>
    <xf numFmtId="49" fontId="18" fillId="14" borderId="45" applyNumberFormat="1" applyFont="1" applyFill="1" applyBorder="1" applyAlignment="1" applyProtection="0">
      <alignment vertical="bottom"/>
    </xf>
    <xf numFmtId="0" fontId="18" fillId="14" borderId="46" applyNumberFormat="0" applyFont="1" applyFill="1" applyBorder="1" applyAlignment="1" applyProtection="0">
      <alignment vertical="bottom"/>
    </xf>
    <xf numFmtId="0" fontId="18" fillId="14" borderId="47" applyNumberFormat="0" applyFont="1" applyFill="1" applyBorder="1" applyAlignment="1" applyProtection="0">
      <alignment vertical="bottom"/>
    </xf>
    <xf numFmtId="0" fontId="12" applyNumberFormat="1" applyFont="1" applyFill="0" applyBorder="0" applyAlignment="1" applyProtection="0">
      <alignment vertical="bottom"/>
    </xf>
  </cellXfs>
  <cellStyles count="1">
    <cellStyle name="Normal" xfId="0" builtinId="0"/>
  </cellStyles>
  <dxfs count="20">
    <dxf>
      <font>
        <color rgb="ff000000"/>
      </font>
      <fill>
        <patternFill patternType="solid">
          <fgColor indexed="22"/>
          <bgColor indexed="23"/>
        </patternFill>
      </fill>
    </dxf>
    <dxf>
      <font>
        <color rgb="ff000000"/>
      </font>
      <fill>
        <patternFill patternType="solid">
          <fgColor indexed="22"/>
          <bgColor indexed="24"/>
        </patternFill>
      </fill>
    </dxf>
    <dxf>
      <font>
        <color rgb="ff000000"/>
      </font>
      <fill>
        <patternFill patternType="solid">
          <fgColor indexed="22"/>
          <bgColor indexed="25"/>
        </patternFill>
      </fill>
    </dxf>
    <dxf>
      <font>
        <color rgb="ff000000"/>
      </font>
      <fill>
        <patternFill patternType="solid">
          <fgColor indexed="22"/>
          <bgColor indexed="26"/>
        </patternFill>
      </fill>
    </dxf>
    <dxf>
      <font>
        <b val="1"/>
        <color rgb="00000000"/>
      </font>
    </dxf>
    <dxf>
      <font>
        <b val="1"/>
        <color rgb="00000000"/>
      </font>
    </dxf>
    <dxf>
      <font>
        <b val="1"/>
        <color rgb="00000000"/>
      </font>
    </dxf>
    <dxf>
      <font>
        <b val="1"/>
        <color rgb="00000000"/>
      </font>
    </dxf>
    <dxf>
      <font>
        <color rgb="ff000000"/>
      </font>
      <fill>
        <patternFill patternType="solid">
          <fgColor indexed="22"/>
          <bgColor indexed="23"/>
        </patternFill>
      </fill>
    </dxf>
    <dxf>
      <font>
        <color rgb="ff000000"/>
      </font>
      <fill>
        <patternFill patternType="solid">
          <fgColor indexed="22"/>
          <bgColor indexed="24"/>
        </patternFill>
      </fill>
    </dxf>
    <dxf>
      <font>
        <color rgb="ff000000"/>
      </font>
      <fill>
        <patternFill patternType="solid">
          <fgColor indexed="22"/>
          <bgColor indexed="25"/>
        </patternFill>
      </fill>
    </dxf>
    <dxf>
      <font>
        <color rgb="ff000000"/>
      </font>
      <fill>
        <patternFill patternType="solid">
          <fgColor indexed="22"/>
          <bgColor indexed="26"/>
        </patternFill>
      </fill>
    </dxf>
    <dxf>
      <font>
        <color rgb="ff000000"/>
      </font>
      <fill>
        <patternFill patternType="solid">
          <fgColor indexed="22"/>
          <bgColor indexed="24"/>
        </patternFill>
      </fill>
    </dxf>
    <dxf>
      <font>
        <color rgb="ff000000"/>
      </font>
      <fill>
        <patternFill patternType="solid">
          <fgColor indexed="22"/>
          <bgColor indexed="23"/>
        </patternFill>
      </fill>
    </dxf>
    <dxf>
      <font>
        <color rgb="ff000000"/>
      </font>
      <fill>
        <patternFill patternType="solid">
          <fgColor indexed="22"/>
          <bgColor indexed="25"/>
        </patternFill>
      </fill>
    </dxf>
    <dxf>
      <font>
        <color rgb="ff000000"/>
      </font>
      <fill>
        <patternFill patternType="solid">
          <fgColor indexed="22"/>
          <bgColor indexed="26"/>
        </patternFill>
      </fill>
    </dxf>
    <dxf>
      <font>
        <color rgb="ff000000"/>
      </font>
      <fill>
        <patternFill patternType="solid">
          <fgColor indexed="22"/>
          <bgColor indexed="23"/>
        </patternFill>
      </fill>
    </dxf>
    <dxf>
      <font>
        <color rgb="ff000000"/>
      </font>
      <fill>
        <patternFill patternType="solid">
          <fgColor indexed="22"/>
          <bgColor indexed="23"/>
        </patternFill>
      </fill>
    </dxf>
    <dxf>
      <font>
        <b val="1"/>
        <color rgb="00000000"/>
      </font>
    </dxf>
    <dxf>
      <font>
        <color rgb="ff000000"/>
      </font>
      <fill>
        <patternFill patternType="solid">
          <fgColor indexed="22"/>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7ffc7f"/>
      <rgbColor rgb="ffbffdbf"/>
      <rgbColor rgb="ffffc8bf"/>
      <rgbColor rgb="ffffc97f"/>
      <rgbColor rgb="ffff927f"/>
      <rgbColor rgb="ffbfbfbf"/>
      <rgbColor rgb="00000000"/>
      <rgbColor rgb="e5afe489"/>
      <rgbColor rgb="e5ff9781"/>
      <rgbColor rgb="e5ffd38a"/>
      <rgbColor rgb="3f00f900"/>
      <rgbColor rgb="fffefdb2"/>
      <rgbColor rgb="ffffe2f0"/>
      <rgbColor rgb="ffffffff"/>
      <rgbColor rgb="ffaaaaaa"/>
      <rgbColor rgb="ffffff9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14</v>
      </c>
      <c r="D11" t="s" s="5">
        <v>15</v>
      </c>
    </row>
    <row r="12">
      <c r="B12" s="4"/>
      <c r="C12" t="s" s="4">
        <v>18</v>
      </c>
      <c r="D12" t="s" s="5">
        <v>19</v>
      </c>
    </row>
    <row r="13">
      <c r="B13" s="4"/>
      <c r="C13" t="s" s="4">
        <v>238</v>
      </c>
      <c r="D13" t="s" s="5">
        <v>239</v>
      </c>
    </row>
    <row r="14">
      <c r="B14" s="4"/>
      <c r="C14" t="s" s="4">
        <v>240</v>
      </c>
      <c r="D14" t="s" s="5">
        <v>241</v>
      </c>
    </row>
    <row r="15">
      <c r="B15" t="s" s="3">
        <v>244</v>
      </c>
      <c r="C15" s="3"/>
      <c r="D15" s="3"/>
    </row>
    <row r="16">
      <c r="B16" s="4"/>
      <c r="C16" t="s" s="4">
        <v>5</v>
      </c>
      <c r="D16" t="s" s="5">
        <v>244</v>
      </c>
    </row>
    <row r="17">
      <c r="B17" t="s" s="3">
        <v>346</v>
      </c>
      <c r="C17" s="3"/>
      <c r="D17" s="3"/>
    </row>
    <row r="18">
      <c r="B18" s="4"/>
      <c r="C18" t="s" s="4">
        <v>347</v>
      </c>
      <c r="D18" t="s" s="5">
        <v>348</v>
      </c>
    </row>
    <row r="19">
      <c r="B19" t="s" s="3">
        <v>368</v>
      </c>
      <c r="C19" s="3"/>
      <c r="D19" s="3"/>
    </row>
    <row r="20">
      <c r="B20" s="4"/>
      <c r="C20" t="s" s="4">
        <v>347</v>
      </c>
      <c r="D20" t="s" s="5">
        <v>369</v>
      </c>
    </row>
    <row r="21">
      <c r="B21" s="4"/>
      <c r="C21" t="s" s="4">
        <v>438</v>
      </c>
      <c r="D21" t="s" s="5">
        <v>439</v>
      </c>
    </row>
  </sheetData>
  <mergeCells count="1">
    <mergeCell ref="B3:D3"/>
  </mergeCells>
  <hyperlinks>
    <hyperlink ref="D10" location="'House &amp; EC Calculations - Table'!R1C1" tooltip="" display="House &amp; EC Calculations - Table"/>
    <hyperlink ref="D11" location="'House &amp; EC Calculations - Tabl1'!R1C1" tooltip="" display="House &amp; EC Calculations - Tabl1"/>
    <hyperlink ref="D12" location="'House &amp; EC Calculations - State'!R1C1" tooltip="" display="House &amp; EC Calculations - State"/>
    <hyperlink ref="D13" location="'House &amp; EC Calculations - Tabl2'!R2C1" tooltip="" display="House &amp; EC Calculations - Tabl2"/>
    <hyperlink ref="D14" location="'House &amp; EC Calculations - Tabl3'!R1C1" tooltip="" display="House &amp; EC Calculations - Tabl3"/>
    <hyperlink ref="D16" location="'Census Priority Values'!R2C2" tooltip="" display="Census Priority Values"/>
    <hyperlink ref="D18" location="'Census Apportionment Population'!R2C1" tooltip="" display="Census Apportionment Population"/>
    <hyperlink ref="D20" location="'Census Current Population Estim'!R1C1" tooltip="" display="Census Current Population Estim"/>
    <hyperlink ref="D21" location="'Census Current Population Esti1'!R1C1" tooltip="" display="Census Current Population Esti1"/>
  </hyperlinks>
</worksheet>
</file>

<file path=xl/worksheets/sheet10.xml><?xml version="1.0" encoding="utf-8"?>
<worksheet xmlns:r="http://schemas.openxmlformats.org/officeDocument/2006/relationships" xmlns="http://schemas.openxmlformats.org/spreadsheetml/2006/main">
  <sheetPr>
    <pageSetUpPr fitToPage="1"/>
  </sheetPr>
  <dimension ref="A1:B51"/>
  <sheetViews>
    <sheetView workbookViewId="0" showGridLines="0" defaultGridColor="1"/>
  </sheetViews>
  <sheetFormatPr defaultColWidth="8.83333" defaultRowHeight="15.4" customHeight="1" outlineLevelRow="0" outlineLevelCol="0"/>
  <cols>
    <col min="1" max="1" width="28.6719" style="128" customWidth="1"/>
    <col min="2" max="2" width="13" style="128" customWidth="1"/>
    <col min="3" max="256" width="8.85156" style="128" customWidth="1"/>
  </cols>
  <sheetData>
    <row r="1" ht="15" customHeight="1">
      <c r="A1" t="s" s="112">
        <v>381</v>
      </c>
      <c r="B1" s="107">
        <v>4887871</v>
      </c>
    </row>
    <row r="2" ht="15" customHeight="1">
      <c r="A2" t="s" s="113">
        <v>382</v>
      </c>
      <c r="B2" s="109">
        <v>737438</v>
      </c>
    </row>
    <row r="3" ht="15" customHeight="1">
      <c r="A3" t="s" s="113">
        <v>383</v>
      </c>
      <c r="B3" s="109">
        <v>7171646</v>
      </c>
    </row>
    <row r="4" ht="15" customHeight="1">
      <c r="A4" t="s" s="113">
        <v>384</v>
      </c>
      <c r="B4" s="109">
        <v>3013825</v>
      </c>
    </row>
    <row r="5" ht="15" customHeight="1">
      <c r="A5" t="s" s="113">
        <v>385</v>
      </c>
      <c r="B5" s="109">
        <v>39557045</v>
      </c>
    </row>
    <row r="6" ht="15" customHeight="1">
      <c r="A6" t="s" s="113">
        <v>386</v>
      </c>
      <c r="B6" s="109">
        <v>5695564</v>
      </c>
    </row>
    <row r="7" ht="15" customHeight="1">
      <c r="A7" t="s" s="113">
        <v>387</v>
      </c>
      <c r="B7" s="109">
        <v>3572665</v>
      </c>
    </row>
    <row r="8" ht="15" customHeight="1">
      <c r="A8" t="s" s="113">
        <v>388</v>
      </c>
      <c r="B8" s="109">
        <v>967171</v>
      </c>
    </row>
    <row r="9" ht="15" customHeight="1">
      <c r="A9" t="s" s="113">
        <v>389</v>
      </c>
      <c r="B9" s="109">
        <v>702455</v>
      </c>
    </row>
    <row r="10" ht="15" customHeight="1">
      <c r="A10" t="s" s="113">
        <v>390</v>
      </c>
      <c r="B10" s="109">
        <v>21299325</v>
      </c>
    </row>
    <row r="11" ht="15" customHeight="1">
      <c r="A11" t="s" s="113">
        <v>391</v>
      </c>
      <c r="B11" s="109">
        <v>10519475</v>
      </c>
    </row>
    <row r="12" ht="15" customHeight="1">
      <c r="A12" t="s" s="113">
        <v>392</v>
      </c>
      <c r="B12" s="109">
        <v>1420491</v>
      </c>
    </row>
    <row r="13" ht="15" customHeight="1">
      <c r="A13" t="s" s="113">
        <v>393</v>
      </c>
      <c r="B13" s="109">
        <v>1754208</v>
      </c>
    </row>
    <row r="14" ht="15" customHeight="1">
      <c r="A14" t="s" s="113">
        <v>394</v>
      </c>
      <c r="B14" s="109">
        <v>12741080</v>
      </c>
    </row>
    <row r="15" ht="15" customHeight="1">
      <c r="A15" t="s" s="113">
        <v>395</v>
      </c>
      <c r="B15" s="109">
        <v>6691878</v>
      </c>
    </row>
    <row r="16" ht="15" customHeight="1">
      <c r="A16" t="s" s="113">
        <v>396</v>
      </c>
      <c r="B16" s="109">
        <v>3156145</v>
      </c>
    </row>
    <row r="17" ht="15" customHeight="1">
      <c r="A17" t="s" s="113">
        <v>397</v>
      </c>
      <c r="B17" s="109">
        <v>2911505</v>
      </c>
    </row>
    <row r="18" ht="15" customHeight="1">
      <c r="A18" t="s" s="113">
        <v>398</v>
      </c>
      <c r="B18" s="109">
        <v>4468402</v>
      </c>
    </row>
    <row r="19" ht="15" customHeight="1">
      <c r="A19" t="s" s="113">
        <v>399</v>
      </c>
      <c r="B19" s="109">
        <v>4659978</v>
      </c>
    </row>
    <row r="20" ht="15" customHeight="1">
      <c r="A20" t="s" s="113">
        <v>400</v>
      </c>
      <c r="B20" s="109">
        <v>1338404</v>
      </c>
    </row>
    <row r="21" ht="15" customHeight="1">
      <c r="A21" t="s" s="113">
        <v>401</v>
      </c>
      <c r="B21" s="109">
        <v>6042718</v>
      </c>
    </row>
    <row r="22" ht="15" customHeight="1">
      <c r="A22" t="s" s="113">
        <v>402</v>
      </c>
      <c r="B22" s="109">
        <v>6902149</v>
      </c>
    </row>
    <row r="23" ht="15" customHeight="1">
      <c r="A23" t="s" s="113">
        <v>403</v>
      </c>
      <c r="B23" s="109">
        <v>9995915</v>
      </c>
    </row>
    <row r="24" ht="15" customHeight="1">
      <c r="A24" t="s" s="113">
        <v>404</v>
      </c>
      <c r="B24" s="109">
        <v>5611179</v>
      </c>
    </row>
    <row r="25" ht="15" customHeight="1">
      <c r="A25" t="s" s="113">
        <v>405</v>
      </c>
      <c r="B25" s="109">
        <v>2986530</v>
      </c>
    </row>
    <row r="26" ht="15" customHeight="1">
      <c r="A26" t="s" s="113">
        <v>406</v>
      </c>
      <c r="B26" s="109">
        <v>6126452</v>
      </c>
    </row>
    <row r="27" ht="15" customHeight="1">
      <c r="A27" t="s" s="113">
        <v>407</v>
      </c>
      <c r="B27" s="109">
        <v>1062305</v>
      </c>
    </row>
    <row r="28" ht="15" customHeight="1">
      <c r="A28" t="s" s="113">
        <v>408</v>
      </c>
      <c r="B28" s="109">
        <v>1929268</v>
      </c>
    </row>
    <row r="29" ht="15" customHeight="1">
      <c r="A29" t="s" s="113">
        <v>409</v>
      </c>
      <c r="B29" s="109">
        <v>3034392</v>
      </c>
    </row>
    <row r="30" ht="15" customHeight="1">
      <c r="A30" t="s" s="113">
        <v>410</v>
      </c>
      <c r="B30" s="109">
        <v>1356458</v>
      </c>
    </row>
    <row r="31" ht="15" customHeight="1">
      <c r="A31" t="s" s="113">
        <v>411</v>
      </c>
      <c r="B31" s="109">
        <v>8908520</v>
      </c>
    </row>
    <row r="32" ht="15" customHeight="1">
      <c r="A32" t="s" s="113">
        <v>412</v>
      </c>
      <c r="B32" s="109">
        <v>2095428</v>
      </c>
    </row>
    <row r="33" ht="15" customHeight="1">
      <c r="A33" t="s" s="113">
        <v>413</v>
      </c>
      <c r="B33" s="109">
        <v>19542209</v>
      </c>
    </row>
    <row r="34" ht="15" customHeight="1">
      <c r="A34" t="s" s="113">
        <v>414</v>
      </c>
      <c r="B34" s="109">
        <v>10383620</v>
      </c>
    </row>
    <row r="35" ht="15" customHeight="1">
      <c r="A35" t="s" s="113">
        <v>415</v>
      </c>
      <c r="B35" s="109">
        <v>760077</v>
      </c>
    </row>
    <row r="36" ht="15" customHeight="1">
      <c r="A36" t="s" s="113">
        <v>416</v>
      </c>
      <c r="B36" s="109">
        <v>11689442</v>
      </c>
    </row>
    <row r="37" ht="15" customHeight="1">
      <c r="A37" t="s" s="113">
        <v>417</v>
      </c>
      <c r="B37" s="109">
        <v>3943079</v>
      </c>
    </row>
    <row r="38" ht="15" customHeight="1">
      <c r="A38" t="s" s="113">
        <v>418</v>
      </c>
      <c r="B38" s="109">
        <v>4190713</v>
      </c>
    </row>
    <row r="39" ht="15" customHeight="1">
      <c r="A39" t="s" s="113">
        <v>419</v>
      </c>
      <c r="B39" s="109">
        <v>12807060</v>
      </c>
    </row>
    <row r="40" ht="15" customHeight="1">
      <c r="A40" t="s" s="113">
        <v>420</v>
      </c>
      <c r="B40" s="109">
        <v>1057315</v>
      </c>
    </row>
    <row r="41" ht="15" customHeight="1">
      <c r="A41" t="s" s="113">
        <v>421</v>
      </c>
      <c r="B41" s="109">
        <v>5084127</v>
      </c>
    </row>
    <row r="42" ht="15" customHeight="1">
      <c r="A42" t="s" s="113">
        <v>422</v>
      </c>
      <c r="B42" s="109">
        <v>882235</v>
      </c>
    </row>
    <row r="43" ht="15" customHeight="1">
      <c r="A43" t="s" s="113">
        <v>423</v>
      </c>
      <c r="B43" s="109">
        <v>6770010</v>
      </c>
    </row>
    <row r="44" ht="15" customHeight="1">
      <c r="A44" t="s" s="113">
        <v>424</v>
      </c>
      <c r="B44" s="109">
        <v>28701845</v>
      </c>
    </row>
    <row r="45" ht="15" customHeight="1">
      <c r="A45" t="s" s="113">
        <v>425</v>
      </c>
      <c r="B45" s="109">
        <v>3161105</v>
      </c>
    </row>
    <row r="46" ht="15" customHeight="1">
      <c r="A46" t="s" s="113">
        <v>426</v>
      </c>
      <c r="B46" s="109">
        <v>626299</v>
      </c>
    </row>
    <row r="47" ht="15" customHeight="1">
      <c r="A47" t="s" s="113">
        <v>427</v>
      </c>
      <c r="B47" s="109">
        <v>8517685</v>
      </c>
    </row>
    <row r="48" ht="15" customHeight="1">
      <c r="A48" t="s" s="113">
        <v>428</v>
      </c>
      <c r="B48" s="109">
        <v>7535591</v>
      </c>
    </row>
    <row r="49" ht="15" customHeight="1">
      <c r="A49" t="s" s="113">
        <v>429</v>
      </c>
      <c r="B49" s="109">
        <v>1805832</v>
      </c>
    </row>
    <row r="50" ht="15" customHeight="1">
      <c r="A50" t="s" s="113">
        <v>430</v>
      </c>
      <c r="B50" s="109">
        <v>5813568</v>
      </c>
    </row>
    <row r="51" ht="15" customHeight="1">
      <c r="A51" t="s" s="113">
        <v>431</v>
      </c>
      <c r="B51" s="109">
        <v>577737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1.5781" style="6" customWidth="1"/>
    <col min="2" max="6" hidden="1" width="16.3333" style="6" customWidth="1"/>
    <col min="7" max="7" width="13.5781" style="6" customWidth="1"/>
    <col min="8" max="11" hidden="1" width="16.3333" style="6" customWidth="1"/>
    <col min="12" max="256" width="16.3516" style="6" customWidth="1"/>
  </cols>
  <sheetData>
    <row r="1" ht="34.55" customHeight="1">
      <c r="A1" t="s" s="7">
        <v>7</v>
      </c>
      <c r="B1" s="8"/>
      <c r="C1" t="s" s="7">
        <v>8</v>
      </c>
      <c r="D1" t="s" s="7">
        <v>9</v>
      </c>
      <c r="E1" t="s" s="7">
        <v>10</v>
      </c>
      <c r="F1" t="s" s="7">
        <v>9</v>
      </c>
      <c r="G1" t="s" s="7">
        <v>10</v>
      </c>
      <c r="H1" t="s" s="7">
        <v>11</v>
      </c>
      <c r="I1" t="s" s="9">
        <v>12</v>
      </c>
      <c r="J1" s="8"/>
      <c r="K1" t="s" s="7">
        <v>13</v>
      </c>
    </row>
    <row r="2" ht="21.55" customHeight="1">
      <c r="A2" s="10">
        <v>0.8</v>
      </c>
      <c r="B2" s="11">
        <f>ROUND(PERCENTILE('House &amp; EC Calculations - State'!$F3:$F52,$A2),2)</f>
        <v>0.08</v>
      </c>
      <c r="C2" s="12"/>
      <c r="D2" s="13">
        <v>1360104</v>
      </c>
      <c r="E2" s="13">
        <v>469228</v>
      </c>
      <c r="F2" s="13">
        <f>ROUND(PERCENTILE('House &amp; EC Calculations - State'!$L3:$L52,1-$A2),0)</f>
        <v>675791</v>
      </c>
      <c r="G2" s="13">
        <f>ROUND(PERCENTILE('House &amp; EC Calculations - State'!$M3:$M52,1-$A2),0)</f>
        <v>354919</v>
      </c>
      <c r="H2" s="13">
        <f>MAX('House &amp; EC Calculations - State'!L3:L52)</f>
        <v>994416</v>
      </c>
      <c r="I2" s="13">
        <f>ROUND(PERCENTILE('House &amp; EC Calculations - State'!$FQ3:$FQ52,1-$A2),0)</f>
        <v>706550</v>
      </c>
      <c r="J2" s="13">
        <f>ROUND(PERCENTILE('House &amp; EC Calculations - State'!$FR3:$FR52,1-$A2),0)</f>
        <v>703842</v>
      </c>
      <c r="K2" s="13">
        <f>MAX('House &amp; EC Calculations - State'!FS3:FS52)</f>
        <v>709062.862957975</v>
      </c>
    </row>
    <row r="3" ht="21.35" customHeight="1">
      <c r="A3" s="14">
        <v>0.6</v>
      </c>
      <c r="B3" s="15">
        <f>ROUND(PERCENTILE('House &amp; EC Calculations - State'!$F3:$F52,$A3),2)</f>
        <v>0.05</v>
      </c>
      <c r="C3" s="16"/>
      <c r="D3" s="17">
        <v>3023568</v>
      </c>
      <c r="E3" s="17">
        <v>1053040</v>
      </c>
      <c r="F3" s="17">
        <f>ROUND(PERCENTILE('House &amp; EC Calculations - State'!$L3:$L52,1-$A3),0)</f>
        <v>706323</v>
      </c>
      <c r="G3" s="17">
        <f>ROUND(PERCENTILE('House &amp; EC Calculations - State'!$M3:$M52,1-$A3),0)</f>
        <v>519767</v>
      </c>
      <c r="H3" s="16"/>
      <c r="I3" s="17">
        <f>ROUND(PERCENTILE('House &amp; EC Calculations - State'!$FQ3:$FQ52,1-$A3),0)</f>
        <v>734699</v>
      </c>
      <c r="J3" s="17">
        <f>ROUND(PERCENTILE('House &amp; EC Calculations - State'!$FR3:$FR52,1-$A3),0)</f>
        <v>1579561</v>
      </c>
      <c r="K3" s="16"/>
    </row>
    <row r="4" ht="21.35" customHeight="1">
      <c r="A4" s="14">
        <v>0.5</v>
      </c>
      <c r="B4" s="18">
        <f>ROUND(PERCENTILE('House &amp; EC Calculations - State'!$F3:$F52,$A4),2)</f>
        <v>0.04</v>
      </c>
      <c r="C4" s="19"/>
      <c r="D4" s="20">
        <v>4452284</v>
      </c>
      <c r="E4" s="20">
        <v>1521397</v>
      </c>
      <c r="F4" s="20">
        <f>ROUND(PERCENTILE('House &amp; EC Calculations - State'!$L3:$L52,1-$A4),0)</f>
        <v>713605</v>
      </c>
      <c r="G4" s="20">
        <f>ROUND(PERCENTILE('House &amp; EC Calculations - State'!$M3:$M52,1-$A4),0)</f>
        <v>562207</v>
      </c>
      <c r="H4" s="19"/>
      <c r="I4" s="20">
        <f>ROUND(PERCENTILE('House &amp; EC Calculations - State'!$FQ3:$FQ52,1-$A4),0)</f>
        <v>746496</v>
      </c>
      <c r="J4" s="20">
        <f>ROUND(PERCENTILE('House &amp; EC Calculations - State'!$FR3:$FR52,1-$A4),0)</f>
        <v>2282095</v>
      </c>
      <c r="K4" s="19"/>
    </row>
    <row r="5" ht="21.35" customHeight="1">
      <c r="A5" s="14">
        <v>0.4</v>
      </c>
      <c r="B5" s="21">
        <f>ROUND(PERCENTILE('House &amp; EC Calculations - State'!$F3:$F52,$A5),2)</f>
        <v>0.03</v>
      </c>
      <c r="C5" s="22"/>
      <c r="D5" s="23">
        <v>5468219</v>
      </c>
      <c r="E5" s="23">
        <v>1914255</v>
      </c>
      <c r="F5" s="23">
        <f>ROUND(PERCENTILE('House &amp; EC Calculations - State'!$L3:$L52,1-$A5),0)</f>
        <v>721032</v>
      </c>
      <c r="G5" s="23">
        <f>ROUND(PERCENTILE('House &amp; EC Calculations - State'!$M3:$M52,1-$A5),0)</f>
        <v>600913</v>
      </c>
      <c r="H5" s="22"/>
      <c r="I5" s="23">
        <f>ROUND(PERCENTILE('House &amp; EC Calculations - State'!$FQ3:$FQ52,1-$A5),0)</f>
        <v>754271</v>
      </c>
      <c r="J5" s="23">
        <f>ROUND(PERCENTILE('House &amp; EC Calculations - State'!$FR3:$FR52,1-$A5),0)</f>
        <v>2871383</v>
      </c>
      <c r="K5" s="22"/>
    </row>
    <row r="6" ht="21.35" customHeight="1">
      <c r="A6" s="14">
        <v>0.2</v>
      </c>
      <c r="B6" s="24">
        <f>ROUND(PERCENTILE('House &amp; EC Calculations - State'!$F3:$F52,$A6),2)</f>
        <v>0.01</v>
      </c>
      <c r="C6" s="25"/>
      <c r="D6" s="26">
        <v>8959157</v>
      </c>
      <c r="E6" s="26">
        <v>3042000</v>
      </c>
      <c r="F6" s="26">
        <f>ROUND(PERCENTILE('House &amp; EC Calculations - State'!$L3:$L52,1-$A6),0)</f>
        <v>737575</v>
      </c>
      <c r="G6" s="26">
        <f>ROUND(PERCENTILE('House &amp; EC Calculations - State'!$M3:$M52,1-$A6),0)</f>
        <v>637714</v>
      </c>
      <c r="H6" s="25"/>
      <c r="I6" s="26">
        <f>ROUND(PERCENTILE('House &amp; EC Calculations - State'!$FQ3:$FQ52,1-$A6),0)</f>
        <v>789284</v>
      </c>
      <c r="J6" s="26">
        <f>ROUND(PERCENTILE('House &amp; EC Calculations - State'!$FR3:$FR52,1-$A6),0)</f>
        <v>4563000</v>
      </c>
      <c r="K6" s="2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B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1" width="11.4297" style="27" customWidth="1"/>
    <col min="2" max="2" width="13.9062" style="27" customWidth="1"/>
    <col min="3" max="256" width="16.3516" style="27" customWidth="1"/>
  </cols>
  <sheetData>
    <row r="1" ht="20.25" customHeight="1">
      <c r="A1" t="s" s="28">
        <v>16</v>
      </c>
      <c r="B1" t="s" s="28">
        <v>17</v>
      </c>
    </row>
    <row r="2" ht="20.25" customHeight="1">
      <c r="A2" s="29">
        <f>435-SUM('House &amp; EC Calculations - State'!H3:H52)</f>
        <v>0</v>
      </c>
      <c r="B2" s="29">
        <f>435-A2-49</f>
        <v>386</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FV5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5.8438" style="30" customWidth="1"/>
    <col min="2" max="2" width="11.5" style="30" customWidth="1"/>
    <col min="3" max="3" width="12.5" style="30" customWidth="1"/>
    <col min="4" max="5" hidden="1" width="16.3333" style="30" customWidth="1"/>
    <col min="6" max="6" width="7.5" style="30" customWidth="1"/>
    <col min="7" max="7" width="5.5" style="30" customWidth="1"/>
    <col min="8" max="8" width="7.5" style="30" customWidth="1"/>
    <col min="9" max="9" width="6.5" style="30" customWidth="1"/>
    <col min="10" max="10" width="5.5" style="30" customWidth="1"/>
    <col min="11" max="11" width="10.6094" style="30" customWidth="1"/>
    <col min="12" max="12" width="16.5781" style="30" customWidth="1"/>
    <col min="13" max="13" width="11.5781" style="30" customWidth="1"/>
    <col min="14" max="14" hidden="1" width="16.3333" style="30" customWidth="1"/>
    <col min="15" max="15" width="7.5" style="30" customWidth="1"/>
    <col min="16" max="16" width="6.5" style="30" customWidth="1"/>
    <col min="17" max="19" width="7.5" style="30" customWidth="1"/>
    <col min="20" max="21" width="6.5" style="30" customWidth="1"/>
    <col min="22" max="22" width="7.5" style="30" customWidth="1"/>
    <col min="23" max="125" width="6.5" style="30" customWidth="1"/>
    <col min="126" max="126" width="5.5" style="30" customWidth="1"/>
    <col min="127" max="156" width="6.5" style="30" customWidth="1"/>
    <col min="157" max="157" width="5.74219" style="30" customWidth="1"/>
    <col min="158" max="172" width="6.5" style="30" customWidth="1"/>
    <col min="173" max="174" width="16.3516" style="30" customWidth="1"/>
    <col min="175" max="175" width="10.5" style="30" customWidth="1"/>
    <col min="176" max="176" width="11.5" style="30" customWidth="1"/>
    <col min="177" max="177" width="12.5" style="30" customWidth="1"/>
    <col min="178" max="178" width="9.5" style="30" customWidth="1"/>
    <col min="179" max="256" width="16.3516" style="30" customWidth="1"/>
  </cols>
  <sheetData>
    <row r="1" ht="60.55" customHeight="1">
      <c r="A1" t="s" s="9">
        <v>20</v>
      </c>
      <c r="B1" t="s" s="9">
        <v>21</v>
      </c>
      <c r="C1" t="s" s="9">
        <v>22</v>
      </c>
      <c r="D1" t="s" s="9">
        <f>L$1</f>
        <v>23</v>
      </c>
      <c r="E1" t="s" s="9">
        <f>N$1</f>
        <v>24</v>
      </c>
      <c r="F1" t="s" s="9">
        <v>25</v>
      </c>
      <c r="G1" t="s" s="31">
        <v>26</v>
      </c>
      <c r="H1" t="s" s="32">
        <v>27</v>
      </c>
      <c r="I1" t="s" s="33">
        <v>28</v>
      </c>
      <c r="J1" t="s" s="9">
        <v>29</v>
      </c>
      <c r="K1" t="s" s="9">
        <v>30</v>
      </c>
      <c r="L1" t="s" s="9">
        <v>31</v>
      </c>
      <c r="M1" t="s" s="9">
        <v>32</v>
      </c>
      <c r="N1" t="s" s="9">
        <v>33</v>
      </c>
      <c r="O1" s="34"/>
      <c r="P1" t="s" s="9">
        <v>34</v>
      </c>
      <c r="Q1" t="s" s="9">
        <v>35</v>
      </c>
      <c r="R1" t="s" s="9">
        <v>36</v>
      </c>
      <c r="S1" t="s" s="9">
        <v>37</v>
      </c>
      <c r="T1" t="s" s="9">
        <v>38</v>
      </c>
      <c r="U1" t="s" s="9">
        <v>39</v>
      </c>
      <c r="V1" t="s" s="9">
        <v>40</v>
      </c>
      <c r="W1" t="s" s="9">
        <v>41</v>
      </c>
      <c r="X1" t="s" s="9">
        <v>42</v>
      </c>
      <c r="Y1" t="s" s="9">
        <v>43</v>
      </c>
      <c r="Z1" t="s" s="9">
        <v>44</v>
      </c>
      <c r="AA1" t="s" s="9">
        <v>45</v>
      </c>
      <c r="AB1" t="s" s="9">
        <v>46</v>
      </c>
      <c r="AC1" t="s" s="9">
        <v>47</v>
      </c>
      <c r="AD1" t="s" s="9">
        <v>48</v>
      </c>
      <c r="AE1" t="s" s="9">
        <v>49</v>
      </c>
      <c r="AF1" t="s" s="9">
        <v>50</v>
      </c>
      <c r="AG1" t="s" s="9">
        <v>51</v>
      </c>
      <c r="AH1" t="s" s="9">
        <v>52</v>
      </c>
      <c r="AI1" t="s" s="9">
        <v>53</v>
      </c>
      <c r="AJ1" t="s" s="9">
        <v>54</v>
      </c>
      <c r="AK1" t="s" s="9">
        <v>55</v>
      </c>
      <c r="AL1" t="s" s="9">
        <v>56</v>
      </c>
      <c r="AM1" t="s" s="9">
        <v>57</v>
      </c>
      <c r="AN1" t="s" s="9">
        <v>58</v>
      </c>
      <c r="AO1" t="s" s="9">
        <v>59</v>
      </c>
      <c r="AP1" t="s" s="9">
        <v>60</v>
      </c>
      <c r="AQ1" t="s" s="9">
        <v>61</v>
      </c>
      <c r="AR1" t="s" s="9">
        <v>62</v>
      </c>
      <c r="AS1" t="s" s="9">
        <v>63</v>
      </c>
      <c r="AT1" t="s" s="9">
        <v>64</v>
      </c>
      <c r="AU1" t="s" s="9">
        <v>65</v>
      </c>
      <c r="AV1" t="s" s="9">
        <v>66</v>
      </c>
      <c r="AW1" t="s" s="9">
        <v>67</v>
      </c>
      <c r="AX1" t="s" s="9">
        <v>68</v>
      </c>
      <c r="AY1" t="s" s="9">
        <v>69</v>
      </c>
      <c r="AZ1" t="s" s="9">
        <v>70</v>
      </c>
      <c r="BA1" t="s" s="9">
        <v>71</v>
      </c>
      <c r="BB1" t="s" s="9">
        <v>72</v>
      </c>
      <c r="BC1" t="s" s="9">
        <v>73</v>
      </c>
      <c r="BD1" t="s" s="9">
        <v>74</v>
      </c>
      <c r="BE1" t="s" s="9">
        <v>75</v>
      </c>
      <c r="BF1" t="s" s="9">
        <v>76</v>
      </c>
      <c r="BG1" t="s" s="9">
        <v>77</v>
      </c>
      <c r="BH1" t="s" s="9">
        <v>78</v>
      </c>
      <c r="BI1" t="s" s="9">
        <v>79</v>
      </c>
      <c r="BJ1" t="s" s="9">
        <v>80</v>
      </c>
      <c r="BK1" t="s" s="9">
        <v>81</v>
      </c>
      <c r="BL1" t="s" s="9">
        <v>82</v>
      </c>
      <c r="BM1" t="s" s="9">
        <v>83</v>
      </c>
      <c r="BN1" t="s" s="9">
        <v>84</v>
      </c>
      <c r="BO1" t="s" s="9">
        <v>85</v>
      </c>
      <c r="BP1" t="s" s="9">
        <v>86</v>
      </c>
      <c r="BQ1" t="s" s="9">
        <v>87</v>
      </c>
      <c r="BR1" t="s" s="9">
        <v>88</v>
      </c>
      <c r="BS1" t="s" s="9">
        <v>89</v>
      </c>
      <c r="BT1" t="s" s="9">
        <v>90</v>
      </c>
      <c r="BU1" t="s" s="9">
        <v>91</v>
      </c>
      <c r="BV1" t="s" s="9">
        <v>92</v>
      </c>
      <c r="BW1" t="s" s="9">
        <v>93</v>
      </c>
      <c r="BX1" t="s" s="9">
        <v>94</v>
      </c>
      <c r="BY1" t="s" s="9">
        <v>95</v>
      </c>
      <c r="BZ1" t="s" s="9">
        <v>96</v>
      </c>
      <c r="CA1" t="s" s="9">
        <v>97</v>
      </c>
      <c r="CB1" t="s" s="9">
        <v>98</v>
      </c>
      <c r="CC1" t="s" s="9">
        <v>99</v>
      </c>
      <c r="CD1" t="s" s="9">
        <v>100</v>
      </c>
      <c r="CE1" t="s" s="9">
        <v>101</v>
      </c>
      <c r="CF1" t="s" s="9">
        <v>102</v>
      </c>
      <c r="CG1" t="s" s="9">
        <v>103</v>
      </c>
      <c r="CH1" t="s" s="9">
        <v>104</v>
      </c>
      <c r="CI1" t="s" s="9">
        <v>105</v>
      </c>
      <c r="CJ1" t="s" s="9">
        <v>106</v>
      </c>
      <c r="CK1" t="s" s="9">
        <v>107</v>
      </c>
      <c r="CL1" t="s" s="9">
        <v>108</v>
      </c>
      <c r="CM1" t="s" s="9">
        <v>109</v>
      </c>
      <c r="CN1" t="s" s="9">
        <v>110</v>
      </c>
      <c r="CO1" t="s" s="9">
        <v>111</v>
      </c>
      <c r="CP1" t="s" s="9">
        <v>112</v>
      </c>
      <c r="CQ1" t="s" s="9">
        <v>113</v>
      </c>
      <c r="CR1" t="s" s="9">
        <v>114</v>
      </c>
      <c r="CS1" t="s" s="9">
        <v>115</v>
      </c>
      <c r="CT1" t="s" s="9">
        <v>116</v>
      </c>
      <c r="CU1" t="s" s="9">
        <v>117</v>
      </c>
      <c r="CV1" t="s" s="9">
        <v>118</v>
      </c>
      <c r="CW1" t="s" s="9">
        <v>119</v>
      </c>
      <c r="CX1" t="s" s="9">
        <v>120</v>
      </c>
      <c r="CY1" t="s" s="9">
        <v>121</v>
      </c>
      <c r="CZ1" t="s" s="9">
        <v>122</v>
      </c>
      <c r="DA1" t="s" s="9">
        <v>123</v>
      </c>
      <c r="DB1" t="s" s="9">
        <v>124</v>
      </c>
      <c r="DC1" t="s" s="9">
        <v>125</v>
      </c>
      <c r="DD1" t="s" s="9">
        <v>126</v>
      </c>
      <c r="DE1" t="s" s="9">
        <v>127</v>
      </c>
      <c r="DF1" t="s" s="9">
        <v>128</v>
      </c>
      <c r="DG1" t="s" s="9">
        <v>129</v>
      </c>
      <c r="DH1" t="s" s="9">
        <v>130</v>
      </c>
      <c r="DI1" t="s" s="9">
        <v>131</v>
      </c>
      <c r="DJ1" t="s" s="9">
        <v>132</v>
      </c>
      <c r="DK1" t="s" s="9">
        <v>133</v>
      </c>
      <c r="DL1" s="34"/>
      <c r="DM1" s="34"/>
      <c r="DN1" s="34"/>
      <c r="DO1" t="s" s="9">
        <v>134</v>
      </c>
      <c r="DP1" t="s" s="9">
        <v>135</v>
      </c>
      <c r="DQ1" t="s" s="9">
        <v>136</v>
      </c>
      <c r="DR1" t="s" s="9">
        <v>137</v>
      </c>
      <c r="DS1" t="s" s="9">
        <v>138</v>
      </c>
      <c r="DT1" t="s" s="9">
        <v>139</v>
      </c>
      <c r="DU1" t="s" s="9">
        <v>140</v>
      </c>
      <c r="DV1" t="s" s="9">
        <v>141</v>
      </c>
      <c r="DW1" t="s" s="9">
        <v>142</v>
      </c>
      <c r="DX1" t="s" s="9">
        <v>143</v>
      </c>
      <c r="DY1" t="s" s="9">
        <v>144</v>
      </c>
      <c r="DZ1" t="s" s="9">
        <v>145</v>
      </c>
      <c r="EA1" t="s" s="9">
        <v>146</v>
      </c>
      <c r="EB1" t="s" s="9">
        <v>147</v>
      </c>
      <c r="EC1" t="s" s="9">
        <v>148</v>
      </c>
      <c r="ED1" t="s" s="9">
        <v>149</v>
      </c>
      <c r="EE1" t="s" s="9">
        <v>150</v>
      </c>
      <c r="EF1" t="s" s="9">
        <v>151</v>
      </c>
      <c r="EG1" t="s" s="9">
        <v>152</v>
      </c>
      <c r="EH1" t="s" s="9">
        <v>153</v>
      </c>
      <c r="EI1" t="s" s="9">
        <v>154</v>
      </c>
      <c r="EJ1" t="s" s="9">
        <v>155</v>
      </c>
      <c r="EK1" t="s" s="9">
        <v>156</v>
      </c>
      <c r="EL1" t="s" s="9">
        <v>157</v>
      </c>
      <c r="EM1" t="s" s="9">
        <v>158</v>
      </c>
      <c r="EN1" t="s" s="9">
        <v>159</v>
      </c>
      <c r="EO1" t="s" s="9">
        <v>160</v>
      </c>
      <c r="EP1" t="s" s="9">
        <v>161</v>
      </c>
      <c r="EQ1" t="s" s="9">
        <v>162</v>
      </c>
      <c r="ER1" t="s" s="9">
        <v>163</v>
      </c>
      <c r="ES1" t="s" s="9">
        <v>164</v>
      </c>
      <c r="ET1" t="s" s="9">
        <v>165</v>
      </c>
      <c r="EU1" t="s" s="9">
        <v>166</v>
      </c>
      <c r="EV1" t="s" s="9">
        <v>167</v>
      </c>
      <c r="EW1" t="s" s="9">
        <v>168</v>
      </c>
      <c r="EX1" t="s" s="9">
        <v>169</v>
      </c>
      <c r="EY1" t="s" s="9">
        <v>170</v>
      </c>
      <c r="EZ1" t="s" s="9">
        <v>171</v>
      </c>
      <c r="FA1" t="s" s="9">
        <v>172</v>
      </c>
      <c r="FB1" t="s" s="9">
        <v>173</v>
      </c>
      <c r="FC1" t="s" s="9">
        <v>174</v>
      </c>
      <c r="FD1" t="s" s="9">
        <v>175</v>
      </c>
      <c r="FE1" t="s" s="9">
        <v>176</v>
      </c>
      <c r="FF1" t="s" s="9">
        <v>177</v>
      </c>
      <c r="FG1" t="s" s="9">
        <v>178</v>
      </c>
      <c r="FH1" t="s" s="9">
        <v>179</v>
      </c>
      <c r="FI1" t="s" s="9">
        <v>180</v>
      </c>
      <c r="FJ1" t="s" s="9">
        <v>181</v>
      </c>
      <c r="FK1" t="s" s="9">
        <v>182</v>
      </c>
      <c r="FL1" t="s" s="9">
        <v>183</v>
      </c>
      <c r="FM1" s="34"/>
      <c r="FN1" s="34"/>
      <c r="FO1" s="34"/>
      <c r="FP1" s="34"/>
      <c r="FQ1" t="s" s="9">
        <v>12</v>
      </c>
      <c r="FR1" t="s" s="9">
        <v>184</v>
      </c>
      <c r="FS1" t="s" s="9">
        <v>13</v>
      </c>
      <c r="FT1" t="s" s="9">
        <v>185</v>
      </c>
      <c r="FU1" t="s" s="9">
        <v>27</v>
      </c>
      <c r="FV1" t="s" s="9">
        <v>186</v>
      </c>
    </row>
    <row r="2" ht="19.9" customHeight="1" hidden="1">
      <c r="A2" s="35"/>
      <c r="B2" s="35"/>
      <c r="C2" s="35"/>
      <c r="D2" s="35"/>
      <c r="E2" s="35"/>
      <c r="F2" s="35"/>
      <c r="G2" s="35"/>
      <c r="H2" s="35"/>
      <c r="I2" s="35"/>
      <c r="J2" s="35"/>
      <c r="K2" s="35"/>
      <c r="L2" s="35"/>
      <c r="M2" s="35"/>
      <c r="N2" s="35"/>
      <c r="O2" s="35"/>
      <c r="P2" t="s" s="36">
        <v>187</v>
      </c>
      <c r="Q2" t="s" s="36">
        <v>187</v>
      </c>
      <c r="R2" t="s" s="36">
        <v>188</v>
      </c>
      <c r="S2" t="s" s="36">
        <v>188</v>
      </c>
      <c r="T2" t="s" s="36">
        <v>189</v>
      </c>
      <c r="U2" t="s" s="36">
        <v>189</v>
      </c>
      <c r="V2" t="s" s="36">
        <v>190</v>
      </c>
      <c r="W2" t="s" s="36">
        <v>190</v>
      </c>
      <c r="X2" t="s" s="36">
        <v>191</v>
      </c>
      <c r="Y2" t="s" s="36">
        <v>191</v>
      </c>
      <c r="Z2" t="s" s="36">
        <v>192</v>
      </c>
      <c r="AA2" t="s" s="36">
        <v>192</v>
      </c>
      <c r="AB2" t="s" s="36">
        <v>193</v>
      </c>
      <c r="AC2" t="s" s="36">
        <v>193</v>
      </c>
      <c r="AD2" t="s" s="36">
        <v>194</v>
      </c>
      <c r="AE2" t="s" s="36">
        <v>194</v>
      </c>
      <c r="AF2" t="s" s="36">
        <v>195</v>
      </c>
      <c r="AG2" t="s" s="36">
        <v>195</v>
      </c>
      <c r="AH2" t="s" s="36">
        <v>196</v>
      </c>
      <c r="AI2" t="s" s="36">
        <v>196</v>
      </c>
      <c r="AJ2" t="s" s="36">
        <v>197</v>
      </c>
      <c r="AK2" t="s" s="36">
        <v>197</v>
      </c>
      <c r="AL2" t="s" s="36">
        <v>198</v>
      </c>
      <c r="AM2" t="s" s="36">
        <v>198</v>
      </c>
      <c r="AN2" t="s" s="36">
        <v>199</v>
      </c>
      <c r="AO2" t="s" s="36">
        <v>199</v>
      </c>
      <c r="AP2" t="s" s="36">
        <v>200</v>
      </c>
      <c r="AQ2" t="s" s="36">
        <v>200</v>
      </c>
      <c r="AR2" t="s" s="36">
        <v>201</v>
      </c>
      <c r="AS2" t="s" s="36">
        <v>201</v>
      </c>
      <c r="AT2" t="s" s="36">
        <v>202</v>
      </c>
      <c r="AU2" t="s" s="36">
        <v>202</v>
      </c>
      <c r="AV2" t="s" s="36">
        <v>203</v>
      </c>
      <c r="AW2" t="s" s="36">
        <v>203</v>
      </c>
      <c r="AX2" t="s" s="36">
        <v>204</v>
      </c>
      <c r="AY2" t="s" s="36">
        <v>204</v>
      </c>
      <c r="AZ2" t="s" s="36">
        <v>205</v>
      </c>
      <c r="BA2" t="s" s="36">
        <v>205</v>
      </c>
      <c r="BB2" t="s" s="36">
        <v>206</v>
      </c>
      <c r="BC2" t="s" s="36">
        <v>206</v>
      </c>
      <c r="BD2" t="s" s="36">
        <v>207</v>
      </c>
      <c r="BE2" t="s" s="36">
        <v>207</v>
      </c>
      <c r="BF2" t="s" s="36">
        <v>208</v>
      </c>
      <c r="BG2" t="s" s="36">
        <v>208</v>
      </c>
      <c r="BH2" t="s" s="36">
        <v>209</v>
      </c>
      <c r="BI2" t="s" s="36">
        <v>209</v>
      </c>
      <c r="BJ2" t="s" s="36">
        <v>210</v>
      </c>
      <c r="BK2" t="s" s="36">
        <v>210</v>
      </c>
      <c r="BL2" t="s" s="36">
        <v>211</v>
      </c>
      <c r="BM2" t="s" s="36">
        <v>211</v>
      </c>
      <c r="BN2" t="s" s="36">
        <v>212</v>
      </c>
      <c r="BO2" t="s" s="36">
        <v>212</v>
      </c>
      <c r="BP2" t="s" s="36">
        <v>213</v>
      </c>
      <c r="BQ2" t="s" s="36">
        <v>213</v>
      </c>
      <c r="BR2" t="s" s="36">
        <v>214</v>
      </c>
      <c r="BS2" t="s" s="36">
        <v>214</v>
      </c>
      <c r="BT2" t="s" s="36">
        <v>215</v>
      </c>
      <c r="BU2" t="s" s="36">
        <v>215</v>
      </c>
      <c r="BV2" t="s" s="36">
        <v>216</v>
      </c>
      <c r="BW2" t="s" s="36">
        <v>216</v>
      </c>
      <c r="BX2" t="s" s="36">
        <v>217</v>
      </c>
      <c r="BY2" t="s" s="36">
        <v>217</v>
      </c>
      <c r="BZ2" t="s" s="36">
        <v>218</v>
      </c>
      <c r="CA2" t="s" s="36">
        <v>218</v>
      </c>
      <c r="CB2" t="s" s="36">
        <v>219</v>
      </c>
      <c r="CC2" t="s" s="36">
        <v>219</v>
      </c>
      <c r="CD2" t="s" s="36">
        <v>220</v>
      </c>
      <c r="CE2" t="s" s="36">
        <v>220</v>
      </c>
      <c r="CF2" t="s" s="36">
        <v>221</v>
      </c>
      <c r="CG2" t="s" s="36">
        <v>221</v>
      </c>
      <c r="CH2" t="s" s="36">
        <v>222</v>
      </c>
      <c r="CI2" t="s" s="36">
        <v>222</v>
      </c>
      <c r="CJ2" t="s" s="36">
        <v>223</v>
      </c>
      <c r="CK2" t="s" s="36">
        <v>223</v>
      </c>
      <c r="CL2" t="s" s="36">
        <v>224</v>
      </c>
      <c r="CM2" t="s" s="36">
        <v>224</v>
      </c>
      <c r="CN2" t="s" s="36">
        <v>225</v>
      </c>
      <c r="CO2" t="s" s="36">
        <v>225</v>
      </c>
      <c r="CP2" t="s" s="36">
        <v>226</v>
      </c>
      <c r="CQ2" t="s" s="36">
        <v>226</v>
      </c>
      <c r="CR2" t="s" s="36">
        <v>227</v>
      </c>
      <c r="CS2" t="s" s="36">
        <v>227</v>
      </c>
      <c r="CT2" t="s" s="36">
        <v>228</v>
      </c>
      <c r="CU2" t="s" s="36">
        <v>228</v>
      </c>
      <c r="CV2" t="s" s="36">
        <v>229</v>
      </c>
      <c r="CW2" t="s" s="36">
        <v>229</v>
      </c>
      <c r="CX2" t="s" s="36">
        <v>230</v>
      </c>
      <c r="CY2" t="s" s="36">
        <v>230</v>
      </c>
      <c r="CZ2" t="s" s="36">
        <v>231</v>
      </c>
      <c r="DA2" t="s" s="36">
        <v>231</v>
      </c>
      <c r="DB2" t="s" s="36">
        <v>232</v>
      </c>
      <c r="DC2" t="s" s="36">
        <v>232</v>
      </c>
      <c r="DD2" t="s" s="36">
        <v>233</v>
      </c>
      <c r="DE2" t="s" s="36">
        <v>233</v>
      </c>
      <c r="DF2" t="s" s="36">
        <v>234</v>
      </c>
      <c r="DG2" t="s" s="36">
        <v>234</v>
      </c>
      <c r="DH2" t="s" s="36">
        <v>235</v>
      </c>
      <c r="DI2" t="s" s="36">
        <v>235</v>
      </c>
      <c r="DJ2" t="s" s="36">
        <v>236</v>
      </c>
      <c r="DK2" t="s" s="36">
        <v>236</v>
      </c>
      <c r="DL2" s="35"/>
      <c r="DM2" s="35"/>
      <c r="DN2" s="35"/>
      <c r="DO2" s="35"/>
      <c r="DP2" s="35"/>
      <c r="DQ2" s="35"/>
      <c r="DR2" s="35"/>
      <c r="DS2" s="35"/>
      <c r="DT2" s="35"/>
      <c r="DU2" s="35"/>
      <c r="DV2" s="35"/>
      <c r="DW2" s="35"/>
      <c r="DX2" s="35"/>
      <c r="DY2" s="35"/>
      <c r="DZ2" s="35"/>
      <c r="EA2" s="35"/>
      <c r="EB2" s="35"/>
      <c r="EC2" s="35"/>
      <c r="ED2" s="35"/>
      <c r="EE2" s="35"/>
      <c r="EF2" s="35"/>
      <c r="EG2" s="35"/>
      <c r="EH2" s="35"/>
      <c r="EI2" s="35"/>
      <c r="EJ2" s="35"/>
      <c r="EK2" s="35"/>
      <c r="EL2" s="35"/>
      <c r="EM2" s="35"/>
      <c r="EN2" s="35"/>
      <c r="EO2" s="35"/>
      <c r="EP2" s="35"/>
      <c r="EQ2" s="35"/>
      <c r="ER2" s="35"/>
      <c r="ES2" s="35"/>
      <c r="ET2" s="35"/>
      <c r="EU2" s="35"/>
      <c r="EV2" s="35"/>
      <c r="EW2" s="35"/>
      <c r="EX2" s="35"/>
      <c r="EY2" s="35"/>
      <c r="EZ2" s="35"/>
      <c r="FA2" s="35"/>
      <c r="FB2" s="35"/>
      <c r="FC2" s="35"/>
      <c r="FD2" s="35"/>
      <c r="FE2" s="35"/>
      <c r="FF2" s="35"/>
      <c r="FG2" s="35"/>
      <c r="FH2" s="35"/>
      <c r="FI2" s="35"/>
      <c r="FJ2" s="35"/>
      <c r="FK2" s="35"/>
      <c r="FL2" s="35"/>
      <c r="FM2" s="35"/>
      <c r="FN2" s="35"/>
      <c r="FO2" s="35"/>
      <c r="FP2" s="35"/>
      <c r="FQ2" s="35"/>
      <c r="FR2" s="35"/>
      <c r="FS2" s="35"/>
      <c r="FT2" s="35"/>
      <c r="FU2" s="35"/>
      <c r="FV2" s="35"/>
    </row>
    <row r="3" ht="26.75" customHeight="1">
      <c r="A3" t="s" s="37">
        <v>188</v>
      </c>
      <c r="B3" s="38">
        <v>25268418</v>
      </c>
      <c r="C3" s="39">
        <v>28701845</v>
      </c>
      <c r="D3" s="39">
        <f>L3</f>
        <v>701900.5</v>
      </c>
      <c r="E3" s="39">
        <f>N3</f>
        <v>682930.216216216</v>
      </c>
      <c r="F3" s="40">
        <f>ROUND((C3-B3)/C3,2)</f>
        <v>0.12</v>
      </c>
      <c r="G3" s="41"/>
      <c r="H3" s="42">
        <v>36</v>
      </c>
      <c r="I3" s="43">
        <f>RANK(FS3,FS3:FS52)</f>
        <v>12</v>
      </c>
      <c r="J3" s="44">
        <f>SUM(DP3:DP52)</f>
        <v>38</v>
      </c>
      <c r="K3" s="45">
        <f>H3+2</f>
        <v>38</v>
      </c>
      <c r="L3" s="46">
        <f>B3/H3</f>
        <v>701900.5</v>
      </c>
      <c r="M3" s="39">
        <f>C3/K3</f>
        <v>755311.710526316</v>
      </c>
      <c r="N3" s="47">
        <f>$B3/(H3+1)</f>
        <v>682930.216216216</v>
      </c>
      <c r="O3" s="48"/>
      <c r="P3" s="49">
        <f>ABS(($D3-VLOOKUP(P$2,$A1:$E52,5))/VLOOKUP(P$2,$A1:$E52,5))</f>
        <v>0.0150136084074148</v>
      </c>
      <c r="Q3" s="49">
        <f>ABS((VLOOKUP(Q$2,$A1:$E52,4)-$E3)/$E3)</f>
        <v>0.0316805633412084</v>
      </c>
      <c r="R3" s="49"/>
      <c r="S3" s="49"/>
      <c r="T3" s="49">
        <f>ABS(($D3-VLOOKUP(T$2,$A1:$E52,5))/VLOOKUP(T$2,$A1:$E52,5))</f>
        <v>0.0119539849920617</v>
      </c>
      <c r="U3" s="49">
        <f>ABS((VLOOKUP(U$2,$A1:$E52,4)-$E3)/$E3)</f>
        <v>0.0532530502437204</v>
      </c>
      <c r="V3" s="49">
        <f>ABS(($D3-VLOOKUP(V$2,$A1:$E52,5))/VLOOKUP(V$2,$A1:$E52,5))</f>
        <v>0.039810064911102</v>
      </c>
      <c r="W3" s="49">
        <f>ABS((VLOOKUP(W$2,$A1:$E52,4)-$E3)/$E3)</f>
        <v>0.0250368383290287</v>
      </c>
      <c r="X3" s="49">
        <f>ABS(($D3-VLOOKUP(X$2,$A1:$E52,5))/VLOOKUP(X$2,$A1:$E52,5))</f>
        <v>0.0366694314067221</v>
      </c>
      <c r="Y3" s="49">
        <f>ABS((VLOOKUP(Y$2,$A1:$E52,4)-$E3)/$E3)</f>
        <v>0.0465019130907916</v>
      </c>
      <c r="Z3" s="49">
        <f>ABS(($D3-VLOOKUP(Z$2,$A1:$E52,5))/VLOOKUP(Z$2,$A1:$E52,5))</f>
        <v>0.0472091860912976</v>
      </c>
      <c r="AA3" s="49">
        <f>ABS((VLOOKUP(AA$2,$A1:$E52,4)-$E3)/$E3)</f>
        <v>0.03596927683491</v>
      </c>
      <c r="AB3" s="49">
        <f>ABS(($D3-VLOOKUP(AB$2,$A1:$E52,5))/VLOOKUP(AB$2,$A1:$E52,5))</f>
        <v>0.0314486456535616</v>
      </c>
      <c r="AC3" s="49">
        <f>ABS((VLOOKUP(AC$2,$A1:$E52,4)-$E3)/$E3)</f>
        <v>0.0587186220957722</v>
      </c>
      <c r="AD3" s="49">
        <f>ABS(($D3-VLOOKUP(AD$2,$A1:$E52,5))/VLOOKUP(AD$2,$A1:$E52,5))</f>
        <v>0.0622381736356875</v>
      </c>
      <c r="AE3" s="49">
        <f>ABS((VLOOKUP(AE$2,$A1:$E52,4)-$E3)/$E3)</f>
        <v>0.0366700270443757</v>
      </c>
      <c r="AF3" s="49">
        <f>ABS(($D3-VLOOKUP(AF$2,$A1:$E52,5))/VLOOKUP(AF$2,$A1:$E52,5))</f>
        <v>0.0823372979427742</v>
      </c>
      <c r="AG3" s="49">
        <f>ABS((VLOOKUP(AG$2,$A1:$E52,4)-$E3)/$E3)</f>
        <v>0.0174189490499286</v>
      </c>
      <c r="AH3" s="49">
        <f>ABS(($D3-VLOOKUP(AH$2,$A1:$E52,5))/VLOOKUP(AH$2,$A1:$E52,5))</f>
        <v>0.027266566106835</v>
      </c>
      <c r="AI3" s="49">
        <f>ABS((VLOOKUP(AI$2,$A1:$E52,4)-$E3)/$E3)</f>
        <v>0.07745899979236549</v>
      </c>
      <c r="AJ3" s="49">
        <f>ABS(($D3-VLOOKUP(AJ$2,$A1:$E52,5))/VLOOKUP(AJ$2,$A1:$E52,5))</f>
        <v>0.0360153805262127</v>
      </c>
      <c r="AK3" s="49">
        <f>ABS((VLOOKUP(AK$2,$A1:$E52,4)-$E3)/$E3)</f>
        <v>0.0747194943770001</v>
      </c>
      <c r="AL3" s="49">
        <f>ABS(($D3-VLOOKUP(AL$2,$A1:$E52,5))/VLOOKUP(AL$2,$A1:$E52,5))</f>
        <v>0.0479077690533758</v>
      </c>
      <c r="AM3" s="49">
        <f>ABS((VLOOKUP(AM$2,$A1:$E52,4)-$E3)/$E3)</f>
        <v>0.06995305724755339</v>
      </c>
      <c r="AN3" s="49">
        <f>ABS(($D3-VLOOKUP(AN$2,$A1:$E52,5))/VLOOKUP(AN$2,$A1:$E52,5))</f>
        <v>0.143267234472158</v>
      </c>
      <c r="AO3" s="49">
        <f>ABS((VLOOKUP(AO$2,$A1:$E52,4)-$E3)/$E3)</f>
        <v>0.0111187293165719</v>
      </c>
      <c r="AP3" s="49">
        <f>ABS(($D3-VLOOKUP(AP$2,$A1:$E52,5))/VLOOKUP(AP$2,$A1:$E52,5))</f>
        <v>0.0700283430015409</v>
      </c>
      <c r="AQ3" s="49">
        <f>ABS((VLOOKUP(AQ$2,$A1:$E52,4)-$E3)/$E3)</f>
        <v>0.0672383737412184</v>
      </c>
      <c r="AR3" s="49">
        <f>ABS(($D3-VLOOKUP(AR$2,$A1:$E52,5))/VLOOKUP(AR$2,$A1:$E52,5))</f>
        <v>0.0795841688992002</v>
      </c>
      <c r="AS3" s="49">
        <f>ABS((VLOOKUP(AS$2,$A1:$E52,4)-$E3)/$E3)</f>
        <v>0.0577918253528974</v>
      </c>
      <c r="AT3" s="49">
        <f>ABS(($D3-VLOOKUP(AT$2,$A1:$E52,5))/VLOOKUP(AT$2,$A1:$E52,5))</f>
        <v>0.0945475384783321</v>
      </c>
      <c r="AU3" s="49">
        <f>ABS((VLOOKUP(AU$2,$A1:$E52,4)-$E3)/$E3)</f>
        <v>0.0433309367536275</v>
      </c>
      <c r="AV3" s="49">
        <f>ABS(($D3-VLOOKUP(AV$2,$A1:$E52,5))/VLOOKUP(AV$2,$A1:$E52,5))</f>
        <v>0.100945959575125</v>
      </c>
      <c r="AW3" s="49">
        <f>ABS((VLOOKUP(AW$2,$A1:$E52,4)-$E3)/$E3)</f>
        <v>0.037267359682835</v>
      </c>
      <c r="AX3" s="49">
        <f>ABS(($D3-VLOOKUP(AX$2,$A1:$E52,5))/VLOOKUP(AX$2,$A1:$E52,5))</f>
        <v>0.050840492138539</v>
      </c>
      <c r="AY3" s="49">
        <f>ABS((VLOOKUP(AY$2,$A1:$E52,4)-$E3)/$E3)</f>
        <v>0.100309712701444</v>
      </c>
      <c r="AZ3" s="49">
        <f>ABS(($D3-VLOOKUP(AZ$2,$A1:$E52,5))/VLOOKUP(AZ$2,$A1:$E52,5))</f>
        <v>0.0910504256615244</v>
      </c>
      <c r="BA3" s="49">
        <f>ABS((VLOOKUP(BA$2,$A1:$E52,4)-$E3)/$E3)</f>
        <v>0.0597585343490838</v>
      </c>
      <c r="BB3" s="49">
        <f>ABS(($D3-VLOOKUP(BB$2,$A1:$E52,5))/VLOOKUP(BB$2,$A1:$E52,5))</f>
        <v>0.10860819938823</v>
      </c>
      <c r="BC3" s="49">
        <f>ABS((VLOOKUP(BC$2,$A1:$E52,4)-$E3)/$E3)</f>
        <v>0.0429744256249049</v>
      </c>
      <c r="BD3" s="49">
        <f>ABS(($D3-VLOOKUP(BD$2,$A1:$E52,5))/VLOOKUP(BD$2,$A1:$E52,5))</f>
        <v>0.188569768004126</v>
      </c>
      <c r="BE3" s="49">
        <f>ABS((VLOOKUP(BE$2,$A1:$E52,4)-$E3)/$E3)</f>
        <v>0.0271921504939483</v>
      </c>
      <c r="BF3" s="49">
        <f>ABS(($D3-VLOOKUP(BF$2,$A1:$E52,5))/VLOOKUP(BF$2,$A1:$E52,5))</f>
        <v>0.113039031265052</v>
      </c>
      <c r="BG3" s="49">
        <f>ABS((VLOOKUP(BG$2,$A1:$E52,4)-$E3)/$E3)</f>
        <v>0.055311756020048</v>
      </c>
      <c r="BH3" s="49">
        <f>ABS(($D3-VLOOKUP(BH$2,$A1:$E52,5))/VLOOKUP(BH$2,$A1:$E52,5))</f>
        <v>0.16910785840963</v>
      </c>
      <c r="BI3" s="49">
        <f>ABS((VLOOKUP(BI$2,$A1:$E52,4)-$E3)/$E3)</f>
        <v>0.00470043559626843</v>
      </c>
      <c r="BJ3" s="49">
        <f>ABS(($D3-VLOOKUP(BJ$2,$A1:$E52,5))/VLOOKUP(BJ$2,$A1:$E52,5))</f>
        <v>0.20861692109837</v>
      </c>
      <c r="BK3" s="49">
        <f>ABS((VLOOKUP(BK$2,$A1:$E52,4)-$E3)/$E3)</f>
        <v>0.0281427025399285</v>
      </c>
      <c r="BL3" s="49">
        <f>ABS(($D3-VLOOKUP(BL$2,$A1:$E52,5))/VLOOKUP(BL$2,$A1:$E52,5))</f>
        <v>0.0789074436721255</v>
      </c>
      <c r="BM3" s="49">
        <f>ABS((VLOOKUP(BM$2,$A1:$E52,4)-$E3)/$E3)</f>
        <v>0.111378071498844</v>
      </c>
      <c r="BN3" s="49">
        <f>ABS(($D3-VLOOKUP(BN$2,$A1:$E52,5))/VLOOKUP(BN$2,$A1:$E52,5))</f>
        <v>0.129337729042804</v>
      </c>
      <c r="BO3" s="49">
        <f>ABS((VLOOKUP(BO$2,$A1:$E52,4)-$E3)/$E3)</f>
        <v>0.0617497700093456</v>
      </c>
      <c r="BP3" s="49">
        <f>ABS(($D3-VLOOKUP(BP$2,$A1:$E52,5))/VLOOKUP(BP$2,$A1:$E52,5))</f>
        <v>0.0942671190555755</v>
      </c>
      <c r="BQ3" s="49">
        <f>ABS((VLOOKUP(BQ$2,$A1:$E52,4)-$E3)/$E3)</f>
        <v>0.127086167404703</v>
      </c>
      <c r="BR3" s="49">
        <f>ABS(($D3-VLOOKUP(BR$2,$A1:$E52,5))/VLOOKUP(BR$2,$A1:$E52,5))</f>
        <v>0.118601592294261</v>
      </c>
      <c r="BS3" s="49">
        <f>ABS((VLOOKUP(BS$2,$A1:$E52,4)-$E3)/$E3)</f>
        <v>0.102567117577365</v>
      </c>
      <c r="BT3" s="49">
        <f>ABS(($D3-VLOOKUP(BT$2,$A1:$E52,5))/VLOOKUP(BT$2,$A1:$E52,5))</f>
        <v>0.175834843819626</v>
      </c>
      <c r="BU3" s="49">
        <f>ABS((VLOOKUP(BU$2,$A1:$E52,4)-$E3)/$E3)</f>
        <v>0.0489001408794175</v>
      </c>
      <c r="BV3" s="49">
        <f>ABS(($D3-VLOOKUP(BV$2,$A1:$E52,5))/VLOOKUP(BV$2,$A1:$E52,5))</f>
        <v>0.14922962865452</v>
      </c>
      <c r="BW3" s="49">
        <f>ABS((VLOOKUP(BW$2,$A1:$E52,4)-$E3)/$E3)</f>
        <v>0.117898625469945</v>
      </c>
      <c r="BX3" s="49">
        <f>ABS(($D3-VLOOKUP(BX$2,$A1:$E52,5))/VLOOKUP(BX$2,$A1:$E52,5))</f>
        <v>0.178381359460621</v>
      </c>
      <c r="BY3" s="49">
        <f>ABS((VLOOKUP(BY$2,$A1:$E52,4)-$E3)/$E3)</f>
        <v>0.0902431644117969</v>
      </c>
      <c r="BZ3" s="49">
        <f>ABS(($D3-VLOOKUP(BZ$2,$A1:$E52,5))/VLOOKUP(BZ$2,$A1:$E52,5))</f>
        <v>0.199325992600032</v>
      </c>
      <c r="CA3" s="49">
        <f>ABS((VLOOKUP(CA$2,$A1:$E52,4)-$E3)/$E3)</f>
        <v>0.071203517766724</v>
      </c>
      <c r="CB3" s="49">
        <f>ABS(($D3-VLOOKUP(CB$2,$A1:$E52,5))/VLOOKUP(CB$2,$A1:$E52,5))</f>
        <v>0.225464965764175</v>
      </c>
      <c r="CC3" s="49">
        <f>ABS((VLOOKUP(CC$2,$A1:$E52,4)-$E3)/$E3)</f>
        <v>0.0483549167977199</v>
      </c>
      <c r="CD3" s="49">
        <f>ABS(($D3-VLOOKUP(CD$2,$A1:$E52,5))/VLOOKUP(CD$2,$A1:$E52,5))</f>
        <v>0.266618605331019</v>
      </c>
      <c r="CE3" s="49">
        <f>ABS((VLOOKUP(CE$2,$A1:$E52,4)-$E3)/$E3)</f>
        <v>0.0142928714413387</v>
      </c>
      <c r="CF3" s="49">
        <f>ABS(($D3-VLOOKUP(CF$2,$A1:$E52,5))/VLOOKUP(CF$2,$A1:$E52,5))</f>
        <v>0.295290858010092</v>
      </c>
      <c r="CG3" s="49">
        <f>ABS((VLOOKUP(CG$2,$A1:$E52,4)-$E3)/$E3)</f>
        <v>0.00815927613671707</v>
      </c>
      <c r="CH3" s="49">
        <f>ABS(($D3-VLOOKUP(CH$2,$A1:$E52,5))/VLOOKUP(CH$2,$A1:$E52,5))</f>
        <v>0.358118642288658</v>
      </c>
      <c r="CI3" s="49">
        <f>ABS((VLOOKUP(CI$2,$A1:$E52,4)-$E3)/$E3)</f>
        <v>0.00902110294360367</v>
      </c>
      <c r="CJ3" s="49">
        <f>ABS(($D3-VLOOKUP(CJ$2,$A1:$E52,5))/VLOOKUP(CJ$2,$A1:$E52,5))</f>
        <v>0.509613590599065</v>
      </c>
      <c r="CK3" s="49">
        <f>ABS((VLOOKUP(CK$2,$A1:$E52,4)-$E3)/$E3)</f>
        <v>0.092237656772445</v>
      </c>
      <c r="CL3" s="49">
        <f>ABS(($D3-VLOOKUP(CL$2,$A1:$E52,5))/VLOOKUP(CL$2,$A1:$E52,5))</f>
        <v>0.532680250569787</v>
      </c>
      <c r="CM3" s="49">
        <f>ABS((VLOOKUP(CM$2,$A1:$E52,4)-$E3)/$E3)</f>
        <v>0.105899374731994</v>
      </c>
      <c r="CN3" s="49">
        <f>ABS(($D3-VLOOKUP(CN$2,$A1:$E52,5))/VLOOKUP(CN$2,$A1:$E52,5))</f>
        <v>0.338228686513305</v>
      </c>
      <c r="CO3" s="49">
        <f>ABS((VLOOKUP(CO$2,$A1:$E52,4)-$E3)/$E3)</f>
        <v>0.152020340173255</v>
      </c>
      <c r="CP3" s="49">
        <f>ABS(($D3-VLOOKUP(CP$2,$A1:$E52,5))/VLOOKUP(CP$2,$A1:$E52,5))</f>
        <v>0.54053701105159</v>
      </c>
      <c r="CQ3" s="49">
        <f>ABS((VLOOKUP(CQ$2,$A1:$E52,4)-$E3)/$E3)</f>
        <v>0.000733286903834186</v>
      </c>
      <c r="CR3" s="49">
        <f>ABS(($D3-VLOOKUP(CR$2,$A1:$E52,5))/VLOOKUP(CR$2,$A1:$E52,5))</f>
        <v>0.5795833539623459</v>
      </c>
      <c r="CS3" s="49">
        <f>ABS((VLOOKUP(CS$2,$A1:$E52,4)-$E3)/$E3)</f>
        <v>0.0240042332685803</v>
      </c>
      <c r="CT3" s="49">
        <f>ABS(($D3-VLOOKUP(CT$2,$A1:$E52,5))/VLOOKUP(CT$2,$A1:$E52,5))</f>
        <v>0.593484026955339</v>
      </c>
      <c r="CU3" s="49">
        <f>ABS((VLOOKUP(CU$2,$A1:$E52,4)-$E3)/$E3)</f>
        <v>0.0325182803292233</v>
      </c>
      <c r="CV3" s="49">
        <f>ABS(($D3-VLOOKUP(CV$2,$A1:$E52,5))/VLOOKUP(CV$2,$A1:$E52,5))</f>
        <v>0.995458409263424</v>
      </c>
      <c r="CW3" s="49">
        <f>ABS((VLOOKUP(CW$2,$A1:$E52,4)-$E3)/$E3)</f>
        <v>0.227412278046057</v>
      </c>
      <c r="CX3" s="49">
        <f>ABS(($D3-VLOOKUP(CX$2,$A1:$E52,5))/VLOOKUP(CX$2,$A1:$E52,5))</f>
        <v>0.41168384257695</v>
      </c>
      <c r="CY3" s="49">
        <f>ABS((VLOOKUP(CY$2,$A1:$E52,4)-$E3)/$E3)</f>
        <v>0.456101921378695</v>
      </c>
      <c r="CZ3" s="49">
        <f>ABS(($D3-VLOOKUP(CZ$2,$A1:$E52,5))/VLOOKUP(CZ$2,$A1:$E52,5))</f>
        <v>0.558260450649756</v>
      </c>
      <c r="DA3" s="49">
        <f>ABS((VLOOKUP(DA$2,$A1:$E52,4)-$E3)/$E3)</f>
        <v>0.319134779233113</v>
      </c>
      <c r="DB3" s="49">
        <f>ABS(($D3-VLOOKUP(DB$2,$A1:$E52,5))/VLOOKUP(DB$2,$A1:$E52,5))</f>
        <v>0.712451556002298</v>
      </c>
      <c r="DC3" s="49">
        <f>ABS((VLOOKUP(DC$2,$A1:$E52,4)-$E3)/$E3)</f>
        <v>0.200358368299907</v>
      </c>
      <c r="DD3" s="49">
        <f>ABS(($D3-VLOOKUP(DD$2,$A1:$E52,5))/VLOOKUP(DD$2,$A1:$E52,5))</f>
        <v>0.9456081095127939</v>
      </c>
      <c r="DE3" s="49">
        <f>ABS((VLOOKUP(DE$2,$A1:$E52,4)-$E3)/$E3)</f>
        <v>0.0565105817071733</v>
      </c>
      <c r="DF3" s="49">
        <f>ABS(($D3-VLOOKUP(DF$2,$A1:$E52,5))/VLOOKUP(DF$2,$A1:$E52,5))</f>
        <v>1.07692057315747</v>
      </c>
      <c r="DG3" s="49">
        <f>ABS((VLOOKUP(DG$2,$A1:$E52,4)-$E3)/$E3)</f>
        <v>0.0102868727278452</v>
      </c>
      <c r="DH3" s="49">
        <f>ABS(($D3-VLOOKUP(DH$2,$A1:$E52,5))/VLOOKUP(DH$2,$A1:$E52,5))</f>
        <v>1.22706425293137</v>
      </c>
      <c r="DI3" s="49">
        <f>ABS((VLOOKUP(DI$2,$A1:$E52,4)-$E3)/$E3)</f>
        <v>0.0770111132402508</v>
      </c>
      <c r="DJ3" s="49">
        <f>ABS(($D3-VLOOKUP(DJ$2,$A1:$E52,5))/VLOOKUP(DJ$2,$A1:$E52,5))</f>
        <v>1.47017596339961</v>
      </c>
      <c r="DK3" s="49">
        <f>ABS((VLOOKUP(DK$2,$A1:$E52,4)-$E3)/$E3)</f>
        <v>0.167850555582862</v>
      </c>
      <c r="DL3" s="49"/>
      <c r="DM3" s="49"/>
      <c r="DN3" s="49"/>
      <c r="DO3" s="47">
        <f>IF(P3&lt;Q3,1,0)</f>
        <v>1</v>
      </c>
      <c r="DP3" s="47">
        <f>IF(R3&lt;S3,1,0)</f>
        <v>0</v>
      </c>
      <c r="DQ3" s="47">
        <f>IF(T3&lt;U3,1,0)</f>
        <v>1</v>
      </c>
      <c r="DR3" s="47">
        <f>IF(V3&lt;W3,1,0)</f>
        <v>0</v>
      </c>
      <c r="DS3" s="47">
        <f>IF(X3&lt;Y3,1,0)</f>
        <v>1</v>
      </c>
      <c r="DT3" s="47">
        <f>IF(Z3&lt;AA3,1,0)</f>
        <v>0</v>
      </c>
      <c r="DU3" s="47">
        <f>IF(AB3&lt;AC3,1,0)</f>
        <v>1</v>
      </c>
      <c r="DV3" s="47">
        <f>IF(AD3&lt;AE3,1,0)</f>
        <v>0</v>
      </c>
      <c r="DW3" s="47">
        <f>IF(AF3&lt;AG3,1,0)</f>
        <v>0</v>
      </c>
      <c r="DX3" s="47">
        <f>IF(AH3&lt;AI3,1,0)</f>
        <v>1</v>
      </c>
      <c r="DY3" s="47">
        <f>IF(AJ3&lt;AK3,1,0)</f>
        <v>1</v>
      </c>
      <c r="DZ3" s="47">
        <f>IF(AL3&lt;AM3,1,0)</f>
        <v>1</v>
      </c>
      <c r="EA3" s="47">
        <f>IF(AN3&lt;AO3,1,0)</f>
        <v>0</v>
      </c>
      <c r="EB3" s="47">
        <f>IF(AP3&lt;AQ3,1,0)</f>
        <v>0</v>
      </c>
      <c r="EC3" s="47">
        <f>IF(AR3&lt;AS3,1,0)</f>
        <v>0</v>
      </c>
      <c r="ED3" s="47">
        <f>IF(AT3&lt;AU3,1,0)</f>
        <v>0</v>
      </c>
      <c r="EE3" s="47">
        <f>IF(AV3&lt;AW3,1,0)</f>
        <v>0</v>
      </c>
      <c r="EF3" s="47">
        <f>IF(AX3&lt;AY3,1,0)</f>
        <v>1</v>
      </c>
      <c r="EG3" s="47">
        <f>IF(AZ3&lt;BA3,1,0)</f>
        <v>0</v>
      </c>
      <c r="EH3" s="47">
        <f>IF(BB3&lt;BC3,1,0)</f>
        <v>0</v>
      </c>
      <c r="EI3" s="47">
        <f>IF(BD3&lt;BE3,1,0)</f>
        <v>0</v>
      </c>
      <c r="EJ3" s="47">
        <f>IF(BF3&lt;BG3,1,0)</f>
        <v>0</v>
      </c>
      <c r="EK3" s="47">
        <f>IF(BH3&lt;BI3,1,0)</f>
        <v>0</v>
      </c>
      <c r="EL3" s="47">
        <f>IF(BJ3&lt;BK3,1,0)</f>
        <v>0</v>
      </c>
      <c r="EM3" s="47">
        <f>IF(BL3&lt;BM3,1,0)</f>
        <v>1</v>
      </c>
      <c r="EN3" s="47">
        <f>IF(BN3&lt;BO3,1,0)</f>
        <v>0</v>
      </c>
      <c r="EO3" s="47">
        <f>IF(BP3&lt;BQ3,1,0)</f>
        <v>1</v>
      </c>
      <c r="EP3" s="47">
        <f>IF(BR3&lt;BS3,1,0)</f>
        <v>0</v>
      </c>
      <c r="EQ3" s="47">
        <f>IF(BT3&lt;BU3,1,0)</f>
        <v>0</v>
      </c>
      <c r="ER3" s="47">
        <f>IF(BV3&lt;BW3,1,0)</f>
        <v>0</v>
      </c>
      <c r="ES3" s="47">
        <f>IF(BX3&lt;BY3,1,0)</f>
        <v>0</v>
      </c>
      <c r="ET3" s="47">
        <f>IF(BZ3&lt;CA3,1,0)</f>
        <v>0</v>
      </c>
      <c r="EU3" s="47">
        <f>IF(CB3&lt;CC3,1,0)</f>
        <v>0</v>
      </c>
      <c r="EV3" s="47">
        <f>IF(CD3&lt;CE3,1,0)</f>
        <v>0</v>
      </c>
      <c r="EW3" s="47">
        <f>IF(CF3&lt;CG3,1,0)</f>
        <v>0</v>
      </c>
      <c r="EX3" s="47">
        <f>IF(CH3&lt;CI3,1,0)</f>
        <v>0</v>
      </c>
      <c r="EY3" s="47">
        <f>IF(CJ3&lt;CK3,1,0)</f>
        <v>0</v>
      </c>
      <c r="EZ3" s="47">
        <f>IF(CL3&lt;CM3,1,0)</f>
        <v>0</v>
      </c>
      <c r="FA3" s="47">
        <f>IF(CN3&lt;CO3,1,0)</f>
        <v>0</v>
      </c>
      <c r="FB3" s="47">
        <f>IF(CP3&lt;CQ3,1,0)</f>
        <v>0</v>
      </c>
      <c r="FC3" s="47">
        <f>IF(CR3&lt;CS3,1,0)</f>
        <v>0</v>
      </c>
      <c r="FD3" s="47">
        <f>IF(CT3&lt;CU3,1,0)</f>
        <v>0</v>
      </c>
      <c r="FE3" s="47">
        <f>IF(CV3&lt;CW3,1,0)</f>
        <v>0</v>
      </c>
      <c r="FF3" s="47">
        <f>IF(CX3&lt;CY3,1,0)</f>
        <v>1</v>
      </c>
      <c r="FG3" s="47">
        <f>IF(CZ3&lt;DA3,1,0)</f>
        <v>0</v>
      </c>
      <c r="FH3" s="47">
        <f>IF(DB3&lt;DC3,1,0)</f>
        <v>0</v>
      </c>
      <c r="FI3" s="47">
        <f>IF(DD3&lt;DE3,1,0)</f>
        <v>0</v>
      </c>
      <c r="FJ3" s="47">
        <f>IF(DF3&lt;DG3,1,0)</f>
        <v>0</v>
      </c>
      <c r="FK3" s="47">
        <f>IF(DH3&lt;DI3,1,0)</f>
        <v>0</v>
      </c>
      <c r="FL3" s="47">
        <f>IF(DJ3&lt;DK3,1,0)</f>
        <v>0</v>
      </c>
      <c r="FM3" s="47"/>
      <c r="FN3" s="47"/>
      <c r="FO3" s="47"/>
      <c r="FP3" s="47"/>
      <c r="FQ3" s="47">
        <f>C3/H3</f>
        <v>797273.472222222</v>
      </c>
      <c r="FR3" s="47">
        <f>C3/SUM(FV3:FV3)</f>
        <v>14350922.5</v>
      </c>
      <c r="FS3" s="39">
        <f>$B3/SQRT(H3*(H3+1))</f>
        <v>692350.388334744</v>
      </c>
      <c r="FT3" s="50">
        <f>FU3+2</f>
        <v>38</v>
      </c>
      <c r="FU3" s="50">
        <v>36</v>
      </c>
      <c r="FV3" s="50">
        <v>2</v>
      </c>
    </row>
    <row r="4" ht="27" customHeight="1">
      <c r="A4" t="s" s="51">
        <v>190</v>
      </c>
      <c r="B4" s="52">
        <v>18900773</v>
      </c>
      <c r="C4" s="53">
        <v>21299325</v>
      </c>
      <c r="D4" s="53">
        <f>L4</f>
        <v>700028.62962963</v>
      </c>
      <c r="E4" s="53">
        <f>N4</f>
        <v>675027.607142857</v>
      </c>
      <c r="F4" s="54">
        <f>ROUND((C4-B4)/C4,2)</f>
        <v>0.11</v>
      </c>
      <c r="G4" s="55"/>
      <c r="H4" s="56">
        <v>27</v>
      </c>
      <c r="I4" s="57">
        <f>RANK(FS4,FS3:FS52)</f>
        <v>15</v>
      </c>
      <c r="J4" s="58">
        <f>SUM(DR3:DR52)</f>
        <v>35</v>
      </c>
      <c r="K4" s="59">
        <f>H4+2</f>
        <v>29</v>
      </c>
      <c r="L4" s="60">
        <f>B4/H4</f>
        <v>700028.62962963</v>
      </c>
      <c r="M4" s="53">
        <f>C4/K4</f>
        <v>734459.482758621</v>
      </c>
      <c r="N4" s="61">
        <f>$B4/(H4+1)</f>
        <v>675027.607142857</v>
      </c>
      <c r="O4" s="62"/>
      <c r="P4" s="63">
        <f>ABS(($D4-VLOOKUP(P$2,$A1:$E52,5))/VLOOKUP(P$2,$A1:$E52,5))</f>
        <v>0.0123067092114459</v>
      </c>
      <c r="Q4" s="63">
        <f>ABS((VLOOKUP(Q$2,$A1:$E52,4)-$E4)/$E4)</f>
        <v>0.0437585407370913</v>
      </c>
      <c r="R4" s="63">
        <f>ABS(($D4-VLOOKUP(R$2,$A1:$E52,5))/VLOOKUP(R$2,$A1:$E52,5))</f>
        <v>0.0250368383290287</v>
      </c>
      <c r="S4" s="63">
        <f>ABS((VLOOKUP(S$2,$A1:$E52,4)-$E4)/$E4)</f>
        <v>0.039810064911102</v>
      </c>
      <c r="T4" s="63">
        <f>ABS(($D4-VLOOKUP(T$2,$A1:$E52,5))/VLOOKUP(T$2,$A1:$E52,5))</f>
        <v>0.009255245383407031</v>
      </c>
      <c r="U4" s="63">
        <f>ABS((VLOOKUP(U$2,$A1:$E52,4)-$E4)/$E4)</f>
        <v>0.06558357868925931</v>
      </c>
      <c r="V4" s="63"/>
      <c r="W4" s="63"/>
      <c r="X4" s="63">
        <f>ABS(($D4-VLOOKUP(X$2,$A1:$E52,5))/VLOOKUP(X$2,$A1:$E52,5))</f>
        <v>0.0339047791625385</v>
      </c>
      <c r="Y4" s="63">
        <f>ABS((VLOOKUP(Y$2,$A1:$E52,4)-$E4)/$E4)</f>
        <v>0.0587534053648382</v>
      </c>
      <c r="Z4" s="63">
        <f>ABS(($D4-VLOOKUP(Z$2,$A1:$E52,5))/VLOOKUP(Z$2,$A1:$E52,5))</f>
        <v>0.0444164257968918</v>
      </c>
      <c r="AA4" s="63">
        <f>ABS((VLOOKUP(AA$2,$A1:$E52,4)-$E4)/$E4)</f>
        <v>0.048097462586436</v>
      </c>
      <c r="AB4" s="63">
        <f>ABS(($D4-VLOOKUP(AB$2,$A1:$E52,5))/VLOOKUP(AB$2,$A1:$E52,5))</f>
        <v>0.0286979165140936</v>
      </c>
      <c r="AC4" s="63">
        <f>ABS((VLOOKUP(AC$2,$A1:$E52,4)-$E4)/$E4)</f>
        <v>0.07111313648388901</v>
      </c>
      <c r="AD4" s="63">
        <f>ABS(($D4-VLOOKUP(AD$2,$A1:$E52,5))/VLOOKUP(AD$2,$A1:$E52,5))</f>
        <v>0.0594053331354961</v>
      </c>
      <c r="AE4" s="63">
        <f>ABS((VLOOKUP(AE$2,$A1:$E52,4)-$E4)/$E4)</f>
        <v>0.0488064165418003</v>
      </c>
      <c r="AF4" s="63">
        <f>ABS(($D4-VLOOKUP(AF$2,$A1:$E52,5))/VLOOKUP(AF$2,$A1:$E52,5))</f>
        <v>0.079450855891849</v>
      </c>
      <c r="AG4" s="63">
        <f>ABS((VLOOKUP(AG$2,$A1:$E52,4)-$E4)/$E4)</f>
        <v>0.0293299644411373</v>
      </c>
      <c r="AH4" s="63">
        <f>ABS(($D4-VLOOKUP(AH$2,$A1:$E52,5))/VLOOKUP(AH$2,$A1:$E52,5))</f>
        <v>0.0245269899880445</v>
      </c>
      <c r="AI4" s="63">
        <f>ABS((VLOOKUP(AI$2,$A1:$E52,4)-$E4)/$E4)</f>
        <v>0.0900729094722543</v>
      </c>
      <c r="AJ4" s="63">
        <f>ABS(($D4-VLOOKUP(AJ$2,$A1:$E52,5))/VLOOKUP(AJ$2,$A1:$E52,5))</f>
        <v>0.0332524725441631</v>
      </c>
      <c r="AK4" s="63">
        <f>ABS((VLOOKUP(AK$2,$A1:$E52,4)-$E4)/$E4)</f>
        <v>0.08730133241993231</v>
      </c>
      <c r="AL4" s="63">
        <f>ABS(($D4-VLOOKUP(AL$2,$A1:$E52,5))/VLOOKUP(AL$2,$A1:$E52,5))</f>
        <v>0.0451131457360088</v>
      </c>
      <c r="AM4" s="63">
        <f>ABS((VLOOKUP(AM$2,$A1:$E52,4)-$E4)/$E4)</f>
        <v>0.0824790941811559</v>
      </c>
      <c r="AN4" s="63">
        <f>ABS(($D4-VLOOKUP(AN$2,$A1:$E52,5))/VLOOKUP(AN$2,$A1:$E52,5))</f>
        <v>0.140218300810445</v>
      </c>
      <c r="AO4" s="63">
        <f>ABS((VLOOKUP(AO$2,$A1:$E52,4)-$E4)/$E4)</f>
        <v>0.000458192900364657</v>
      </c>
      <c r="AP4" s="63">
        <f>ABS(($D4-VLOOKUP(AP$2,$A1:$E52,5))/VLOOKUP(AP$2,$A1:$E52,5))</f>
        <v>0.0671747272102419</v>
      </c>
      <c r="AQ4" s="63">
        <f>ABS((VLOOKUP(AQ$2,$A1:$E52,4)-$E4)/$E4)</f>
        <v>0.0797326296301918</v>
      </c>
      <c r="AR4" s="63">
        <f>ABS(($D4-VLOOKUP(AR$2,$A1:$E52,5))/VLOOKUP(AR$2,$A1:$E52,5))</f>
        <v>0.0767050690580077</v>
      </c>
      <c r="AS4" s="63">
        <f>ABS((VLOOKUP(AS$2,$A1:$E52,4)-$E4)/$E4)</f>
        <v>0.0701754896479633</v>
      </c>
      <c r="AT4" s="63">
        <f>ABS(($D4-VLOOKUP(AT$2,$A1:$E52,5))/VLOOKUP(AT$2,$A1:$E52,5))</f>
        <v>0.0916285334252811</v>
      </c>
      <c r="AU4" s="63">
        <f>ABS((VLOOKUP(AU$2,$A1:$E52,4)-$E4)/$E4)</f>
        <v>0.0555453061217242</v>
      </c>
      <c r="AV4" s="63">
        <f>ABS(($D4-VLOOKUP(AV$2,$A1:$E52,5))/VLOOKUP(AV$2,$A1:$E52,5))</f>
        <v>0.0980098908287612</v>
      </c>
      <c r="AW4" s="63">
        <f>ABS((VLOOKUP(AW$2,$A1:$E52,4)-$E4)/$E4)</f>
        <v>0.0494107422073277</v>
      </c>
      <c r="AX4" s="63">
        <f>ABS(($D4-VLOOKUP(AX$2,$A1:$E52,5))/VLOOKUP(AX$2,$A1:$E52,5))</f>
        <v>0.0480380476592728</v>
      </c>
      <c r="AY4" s="63">
        <f>ABS((VLOOKUP(AY$2,$A1:$E52,4)-$E4)/$E4)</f>
        <v>0.113191137738123</v>
      </c>
      <c r="AZ4" s="63">
        <f>ABS(($D4-VLOOKUP(AZ$2,$A1:$E52,5))/VLOOKUP(AZ$2,$A1:$E52,5))</f>
        <v>0.0881407469187747</v>
      </c>
      <c r="BA4" s="63">
        <f>ABS((VLOOKUP(BA$2,$A1:$E52,4)-$E4)/$E4)</f>
        <v>0.0721652230837334</v>
      </c>
      <c r="BB4" s="63">
        <f>ABS(($D4-VLOOKUP(BB$2,$A1:$E52,5))/VLOOKUP(BB$2,$A1:$E52,5))</f>
        <v>0.105651696520966</v>
      </c>
      <c r="BC4" s="63">
        <f>ABS((VLOOKUP(BC$2,$A1:$E52,4)-$E4)/$E4)</f>
        <v>0.0551846212850662</v>
      </c>
      <c r="BD4" s="63">
        <f>ABS(($D4-VLOOKUP(BD$2,$A1:$E52,5))/VLOOKUP(BD$2,$A1:$E52,5))</f>
        <v>0.185400018827648</v>
      </c>
      <c r="BE4" s="63">
        <f>ABS((VLOOKUP(BE$2,$A1:$E52,4)-$E4)/$E4)</f>
        <v>0.0158034012682971</v>
      </c>
      <c r="BF4" s="63">
        <f>ABS(($D4-VLOOKUP(BF$2,$A1:$E52,5))/VLOOKUP(BF$2,$A1:$E52,5))</f>
        <v>0.110070711989471</v>
      </c>
      <c r="BG4" s="63">
        <f>ABS((VLOOKUP(BG$2,$A1:$E52,4)-$E4)/$E4)</f>
        <v>0.0676663859197723</v>
      </c>
      <c r="BH4" s="63">
        <f>ABS(($D4-VLOOKUP(BH$2,$A1:$E52,5))/VLOOKUP(BH$2,$A1:$E52,5))</f>
        <v>0.165990011421454</v>
      </c>
      <c r="BI4" s="63">
        <f>ABS((VLOOKUP(BI$2,$A1:$E52,4)-$E4)/$E4)</f>
        <v>0.0164625542034716</v>
      </c>
      <c r="BJ4" s="63">
        <f>ABS(($D4-VLOOKUP(BJ$2,$A1:$E52,5))/VLOOKUP(BJ$2,$A1:$E52,5))</f>
        <v>0.205393708971107</v>
      </c>
      <c r="BK4" s="63">
        <f>ABS((VLOOKUP(BK$2,$A1:$E52,4)-$E4)/$E4)</f>
        <v>0.016765081512804</v>
      </c>
      <c r="BL4" s="63">
        <f>ABS(($D4-VLOOKUP(BL$2,$A1:$E52,5))/VLOOKUP(BL$2,$A1:$E52,5))</f>
        <v>0.0760301485623749</v>
      </c>
      <c r="BM4" s="63">
        <f>ABS((VLOOKUP(BM$2,$A1:$E52,4)-$E4)/$E4)</f>
        <v>0.124389074810151</v>
      </c>
      <c r="BN4" s="63">
        <f>ABS(($D4-VLOOKUP(BN$2,$A1:$E52,5))/VLOOKUP(BN$2,$A1:$E52,5))</f>
        <v>0.126325943421999</v>
      </c>
      <c r="BO4" s="63">
        <f>ABS((VLOOKUP(BO$2,$A1:$E52,4)-$E4)/$E4)</f>
        <v>0.074179770319447</v>
      </c>
      <c r="BP4" s="63">
        <f>ABS(($D4-VLOOKUP(BP$2,$A1:$E52,5))/VLOOKUP(BP$2,$A1:$E52,5))</f>
        <v>0.0913488618418675</v>
      </c>
      <c r="BQ4" s="63">
        <f>ABS((VLOOKUP(BQ$2,$A1:$E52,4)-$E4)/$E4)</f>
        <v>0.140281066811395</v>
      </c>
      <c r="BR4" s="63">
        <f>ABS(($D4-VLOOKUP(BR$2,$A1:$E52,5))/VLOOKUP(BR$2,$A1:$E52,5))</f>
        <v>0.11561843844715</v>
      </c>
      <c r="BS4" s="63">
        <f>ABS((VLOOKUP(BS$2,$A1:$E52,4)-$E4)/$E4)</f>
        <v>0.115474970256508</v>
      </c>
      <c r="BT4" s="63">
        <f>ABS(($D4-VLOOKUP(BT$2,$A1:$E52,5))/VLOOKUP(BT$2,$A1:$E52,5))</f>
        <v>0.172699056903112</v>
      </c>
      <c r="BU4" s="63">
        <f>ABS((VLOOKUP(BU$2,$A1:$E52,4)-$E4)/$E4)</f>
        <v>0.0611797094224667</v>
      </c>
      <c r="BV4" s="63">
        <f>ABS(($D4-VLOOKUP(BV$2,$A1:$E52,5))/VLOOKUP(BV$2,$A1:$E52,5))</f>
        <v>0.146164794122232</v>
      </c>
      <c r="BW4" s="63">
        <f>ABS((VLOOKUP(BW$2,$A1:$E52,4)-$E4)/$E4)</f>
        <v>0.130985965494639</v>
      </c>
      <c r="BX4" s="63">
        <f>ABS(($D4-VLOOKUP(BX$2,$A1:$E52,5))/VLOOKUP(BX$2,$A1:$E52,5))</f>
        <v>0.175238781343394</v>
      </c>
      <c r="BY4" s="63">
        <f>ABS((VLOOKUP(BY$2,$A1:$E52,4)-$E4)/$E4)</f>
        <v>0.10300673945981</v>
      </c>
      <c r="BZ4" s="63">
        <f>ABS(($D4-VLOOKUP(BZ$2,$A1:$E52,5))/VLOOKUP(BZ$2,$A1:$E52,5))</f>
        <v>0.196127558078383</v>
      </c>
      <c r="CA4" s="63">
        <f>ABS((VLOOKUP(CA$2,$A1:$E52,4)-$E4)/$E4)</f>
        <v>0.0837441939543956</v>
      </c>
      <c r="CB4" s="63">
        <f>ABS(($D4-VLOOKUP(CB$2,$A1:$E52,5))/VLOOKUP(CB$2,$A1:$E52,5))</f>
        <v>0.222196822260444</v>
      </c>
      <c r="CC4" s="63">
        <f>ABS((VLOOKUP(CC$2,$A1:$E52,4)-$E4)/$E4)</f>
        <v>0.0606281023532743</v>
      </c>
      <c r="CD4" s="63">
        <f>ABS(($D4-VLOOKUP(CD$2,$A1:$E52,5))/VLOOKUP(CD$2,$A1:$E52,5))</f>
        <v>0.2632407108319</v>
      </c>
      <c r="CE4" s="63">
        <f>ABS((VLOOKUP(CE$2,$A1:$E52,4)-$E4)/$E4)</f>
        <v>0.0261672895600621</v>
      </c>
      <c r="CF4" s="63">
        <f>ABS(($D4-VLOOKUP(CF$2,$A1:$E52,5))/VLOOKUP(CF$2,$A1:$E52,5))</f>
        <v>0.291836498627074</v>
      </c>
      <c r="CG4" s="63">
        <f>ABS((VLOOKUP(CG$2,$A1:$E52,4)-$E4)/$E4)</f>
        <v>0.00345229266549067</v>
      </c>
      <c r="CH4" s="63">
        <f>ABS(($D4-VLOOKUP(CH$2,$A1:$E52,5))/VLOOKUP(CH$2,$A1:$E52,5))</f>
        <v>0.354496730000595</v>
      </c>
      <c r="CI4" s="63">
        <f>ABS((VLOOKUP(CI$2,$A1:$E52,4)-$E4)/$E4)</f>
        <v>0.0208338039930962</v>
      </c>
      <c r="CJ4" s="63">
        <f>ABS(($D4-VLOOKUP(CJ$2,$A1:$E52,5))/VLOOKUP(CJ$2,$A1:$E52,5))</f>
        <v>0.505587662492517</v>
      </c>
      <c r="CK4" s="63">
        <f>ABS((VLOOKUP(CK$2,$A1:$E52,4)-$E4)/$E4)</f>
        <v>0.0816104011548455</v>
      </c>
      <c r="CL4" s="63">
        <f>ABS(($D4-VLOOKUP(CL$2,$A1:$E52,5))/VLOOKUP(CL$2,$A1:$E52,5))</f>
        <v>0.5285928069103329</v>
      </c>
      <c r="CM4" s="63">
        <f>ABS((VLOOKUP(CM$2,$A1:$E52,4)-$E4)/$E4)</f>
        <v>0.0954320580786126</v>
      </c>
      <c r="CN4" s="63">
        <f>ABS(($D4-VLOOKUP(CN$2,$A1:$E52,5))/VLOOKUP(CN$2,$A1:$E52,5))</f>
        <v>0.334659817952785</v>
      </c>
      <c r="CO4" s="63">
        <f>ABS((VLOOKUP(CO$2,$A1:$E52,4)-$E4)/$E4)</f>
        <v>0.165507146189206</v>
      </c>
      <c r="CP4" s="63">
        <f>ABS(($D4-VLOOKUP(CP$2,$A1:$E52,5))/VLOOKUP(CP$2,$A1:$E52,5))</f>
        <v>0.536428614511844</v>
      </c>
      <c r="CQ4" s="63">
        <f>ABS((VLOOKUP(CQ$2,$A1:$E52,4)-$E4)/$E4)</f>
        <v>0.0124489617435226</v>
      </c>
      <c r="CR4" s="63">
        <f>ABS(($D4-VLOOKUP(CR$2,$A1:$E52,5))/VLOOKUP(CR$2,$A1:$E52,5))</f>
        <v>0.575370826292381</v>
      </c>
      <c r="CS4" s="63">
        <f>ABS((VLOOKUP(CS$2,$A1:$E52,4)-$E4)/$E4)</f>
        <v>0.0125781628084733</v>
      </c>
      <c r="CT4" s="63">
        <f>ABS(($D4-VLOOKUP(CT$2,$A1:$E52,5))/VLOOKUP(CT$2,$A1:$E52,5))</f>
        <v>0.589234428136539</v>
      </c>
      <c r="CU4" s="63">
        <f>ABS((VLOOKUP(CU$2,$A1:$E52,4)-$E4)/$E4)</f>
        <v>0.0211918845858842</v>
      </c>
      <c r="CV4" s="63">
        <f>ABS(($D4-VLOOKUP(CV$2,$A1:$E52,5))/VLOOKUP(CV$2,$A1:$E52,5))</f>
        <v>0.990136801041737</v>
      </c>
      <c r="CW4" s="63">
        <f>ABS((VLOOKUP(CW$2,$A1:$E52,4)-$E4)/$E4)</f>
        <v>0.218367523910265</v>
      </c>
      <c r="CX4" s="63">
        <f>ABS(($D4-VLOOKUP(CX$2,$A1:$E52,5))/VLOOKUP(CX$2,$A1:$E52,5))</f>
        <v>0.407919079398622</v>
      </c>
      <c r="CY4" s="63">
        <f>ABS((VLOOKUP(CY$2,$A1:$E52,4)-$E4)/$E4)</f>
        <v>0.473148637889043</v>
      </c>
      <c r="CZ4" s="63">
        <f>ABS(($D4-VLOOKUP(CZ$2,$A1:$E52,5))/VLOOKUP(CZ$2,$A1:$E52,5))</f>
        <v>0.5541047881778089</v>
      </c>
      <c r="DA4" s="63">
        <f>ABS((VLOOKUP(DA$2,$A1:$E52,4)-$E4)/$E4)</f>
        <v>0.334578009058148</v>
      </c>
      <c r="DB4" s="63">
        <f>ABS(($D4-VLOOKUP(DB$2,$A1:$E52,5))/VLOOKUP(DB$2,$A1:$E52,5))</f>
        <v>0.707884687438485</v>
      </c>
      <c r="DC4" s="63">
        <f>ABS((VLOOKUP(DC$2,$A1:$E52,4)-$E4)/$E4)</f>
        <v>0.214411071970443</v>
      </c>
      <c r="DD4" s="63">
        <f>ABS(($D4-VLOOKUP(DD$2,$A1:$E52,5))/VLOOKUP(DD$2,$A1:$E52,5))</f>
        <v>0.94041944506171</v>
      </c>
      <c r="DE4" s="63">
        <f>ABS((VLOOKUP(DE$2,$A1:$E52,4)-$E4)/$E4)</f>
        <v>0.0688792463673313</v>
      </c>
      <c r="DF4" s="63">
        <f>ABS(($D4-VLOOKUP(DF$2,$A1:$E52,5))/VLOOKUP(DF$2,$A1:$E52,5))</f>
        <v>1.07138171674904</v>
      </c>
      <c r="DG4" s="63">
        <f>ABS((VLOOKUP(DG$2,$A1:$E52,4)-$E4)/$E4)</f>
        <v>0.00129978810919553</v>
      </c>
      <c r="DH4" s="63">
        <f>ABS(($D4-VLOOKUP(DH$2,$A1:$E52,5))/VLOOKUP(DH$2,$A1:$E52,5))</f>
        <v>1.22112498434847</v>
      </c>
      <c r="DI4" s="63">
        <f>ABS((VLOOKUP(DI$2,$A1:$E52,4)-$E4)/$E4)</f>
        <v>0.0662055991043327</v>
      </c>
      <c r="DJ4" s="63">
        <f>ABS(($D4-VLOOKUP(DJ$2,$A1:$E52,5))/VLOOKUP(DJ$2,$A1:$E52,5))</f>
        <v>1.46358834991951</v>
      </c>
      <c r="DK4" s="63">
        <f>ABS((VLOOKUP(DK$2,$A1:$E52,4)-$E4)/$E4)</f>
        <v>0.158108506990693</v>
      </c>
      <c r="DL4" s="63"/>
      <c r="DM4" s="63"/>
      <c r="DN4" s="63"/>
      <c r="DO4" s="61">
        <f>IF(P4&lt;Q4,1,0)</f>
        <v>1</v>
      </c>
      <c r="DP4" s="61">
        <f>IF(R4&lt;S4,1,0)</f>
        <v>1</v>
      </c>
      <c r="DQ4" s="61">
        <f>IF(T4&lt;U4,1,0)</f>
        <v>1</v>
      </c>
      <c r="DR4" s="61">
        <f>IF(V4&lt;W4,1,0)</f>
        <v>0</v>
      </c>
      <c r="DS4" s="61">
        <f>IF(X4&lt;Y4,1,0)</f>
        <v>1</v>
      </c>
      <c r="DT4" s="61">
        <f>IF(Z4&lt;AA4,1,0)</f>
        <v>1</v>
      </c>
      <c r="DU4" s="61">
        <f>IF(AB4&lt;AC4,1,0)</f>
        <v>1</v>
      </c>
      <c r="DV4" s="61">
        <f>IF(AD4&lt;AE4,1,0)</f>
        <v>0</v>
      </c>
      <c r="DW4" s="61">
        <f>IF(AF4&lt;AG4,1,0)</f>
        <v>0</v>
      </c>
      <c r="DX4" s="61">
        <f>IF(AH4&lt;AI4,1,0)</f>
        <v>1</v>
      </c>
      <c r="DY4" s="61">
        <f>IF(AJ4&lt;AK4,1,0)</f>
        <v>1</v>
      </c>
      <c r="DZ4" s="61">
        <f>IF(AL4&lt;AM4,1,0)</f>
        <v>1</v>
      </c>
      <c r="EA4" s="61">
        <f>IF(AN4&lt;AO4,1,0)</f>
        <v>0</v>
      </c>
      <c r="EB4" s="61">
        <f>IF(AP4&lt;AQ4,1,0)</f>
        <v>1</v>
      </c>
      <c r="EC4" s="61">
        <f>IF(AR4&lt;AS4,1,0)</f>
        <v>0</v>
      </c>
      <c r="ED4" s="61">
        <f>IF(AT4&lt;AU4,1,0)</f>
        <v>0</v>
      </c>
      <c r="EE4" s="61">
        <f>IF(AV4&lt;AW4,1,0)</f>
        <v>0</v>
      </c>
      <c r="EF4" s="61">
        <f>IF(AX4&lt;AY4,1,0)</f>
        <v>1</v>
      </c>
      <c r="EG4" s="61">
        <f>IF(AZ4&lt;BA4,1,0)</f>
        <v>0</v>
      </c>
      <c r="EH4" s="61">
        <f>IF(BB4&lt;BC4,1,0)</f>
        <v>0</v>
      </c>
      <c r="EI4" s="61">
        <f>IF(BD4&lt;BE4,1,0)</f>
        <v>0</v>
      </c>
      <c r="EJ4" s="61">
        <f>IF(BF4&lt;BG4,1,0)</f>
        <v>0</v>
      </c>
      <c r="EK4" s="61">
        <f>IF(BH4&lt;BI4,1,0)</f>
        <v>0</v>
      </c>
      <c r="EL4" s="61">
        <f>IF(BJ4&lt;BK4,1,0)</f>
        <v>0</v>
      </c>
      <c r="EM4" s="61">
        <f>IF(BL4&lt;BM4,1,0)</f>
        <v>1</v>
      </c>
      <c r="EN4" s="61">
        <f>IF(BN4&lt;BO4,1,0)</f>
        <v>0</v>
      </c>
      <c r="EO4" s="61">
        <f>IF(BP4&lt;BQ4,1,0)</f>
        <v>1</v>
      </c>
      <c r="EP4" s="61">
        <f>IF(BR4&lt;BS4,1,0)</f>
        <v>0</v>
      </c>
      <c r="EQ4" s="61">
        <f>IF(BT4&lt;BU4,1,0)</f>
        <v>0</v>
      </c>
      <c r="ER4" s="61">
        <f>IF(BV4&lt;BW4,1,0)</f>
        <v>0</v>
      </c>
      <c r="ES4" s="61">
        <f>IF(BX4&lt;BY4,1,0)</f>
        <v>0</v>
      </c>
      <c r="ET4" s="61">
        <f>IF(BZ4&lt;CA4,1,0)</f>
        <v>0</v>
      </c>
      <c r="EU4" s="61">
        <f>IF(CB4&lt;CC4,1,0)</f>
        <v>0</v>
      </c>
      <c r="EV4" s="61">
        <f>IF(CD4&lt;CE4,1,0)</f>
        <v>0</v>
      </c>
      <c r="EW4" s="61">
        <f>IF(CF4&lt;CG4,1,0)</f>
        <v>0</v>
      </c>
      <c r="EX4" s="61">
        <f>IF(CH4&lt;CI4,1,0)</f>
        <v>0</v>
      </c>
      <c r="EY4" s="61">
        <f>IF(CJ4&lt;CK4,1,0)</f>
        <v>0</v>
      </c>
      <c r="EZ4" s="61">
        <f>IF(CL4&lt;CM4,1,0)</f>
        <v>0</v>
      </c>
      <c r="FA4" s="61">
        <f>IF(CN4&lt;CO4,1,0)</f>
        <v>0</v>
      </c>
      <c r="FB4" s="61">
        <f>IF(CP4&lt;CQ4,1,0)</f>
        <v>0</v>
      </c>
      <c r="FC4" s="61">
        <f>IF(CR4&lt;CS4,1,0)</f>
        <v>0</v>
      </c>
      <c r="FD4" s="61">
        <f>IF(CT4&lt;CU4,1,0)</f>
        <v>0</v>
      </c>
      <c r="FE4" s="61">
        <f>IF(CV4&lt;CW4,1,0)</f>
        <v>0</v>
      </c>
      <c r="FF4" s="61">
        <f>IF(CX4&lt;CY4,1,0)</f>
        <v>1</v>
      </c>
      <c r="FG4" s="61">
        <f>IF(CZ4&lt;DA4,1,0)</f>
        <v>0</v>
      </c>
      <c r="FH4" s="61">
        <f>IF(DB4&lt;DC4,1,0)</f>
        <v>0</v>
      </c>
      <c r="FI4" s="61">
        <f>IF(DD4&lt;DE4,1,0)</f>
        <v>0</v>
      </c>
      <c r="FJ4" s="61">
        <f>IF(DF4&lt;DG4,1,0)</f>
        <v>0</v>
      </c>
      <c r="FK4" s="61">
        <f>IF(DH4&lt;DI4,1,0)</f>
        <v>0</v>
      </c>
      <c r="FL4" s="61">
        <f>IF(DJ4&lt;DK4,1,0)</f>
        <v>0</v>
      </c>
      <c r="FM4" s="61"/>
      <c r="FN4" s="61"/>
      <c r="FO4" s="61"/>
      <c r="FP4" s="61"/>
      <c r="FQ4" s="61">
        <f>C4/H4</f>
        <v>788863.888888889</v>
      </c>
      <c r="FR4" s="61">
        <f>C4/SUM(FV4:FV4)</f>
        <v>10649662.5</v>
      </c>
      <c r="FS4" s="53">
        <f>$B4/SQRT(H4*(H4+1))</f>
        <v>687414.467981568</v>
      </c>
      <c r="FT4" s="64">
        <f>FU4+2</f>
        <v>29</v>
      </c>
      <c r="FU4" s="64">
        <v>27</v>
      </c>
      <c r="FV4" s="64">
        <v>2</v>
      </c>
    </row>
    <row r="5" ht="26.75" customHeight="1">
      <c r="A5" t="s" s="51">
        <v>187</v>
      </c>
      <c r="B5" s="52">
        <v>37341989</v>
      </c>
      <c r="C5" s="53">
        <v>39557045</v>
      </c>
      <c r="D5" s="53">
        <f>L5</f>
        <v>704565.830188679</v>
      </c>
      <c r="E5" s="53">
        <f>N5</f>
        <v>691518.3148148149</v>
      </c>
      <c r="F5" s="54">
        <f>ROUND((C5-B5)/C5,2)</f>
        <v>0.06</v>
      </c>
      <c r="G5" s="55"/>
      <c r="H5" s="65">
        <v>53</v>
      </c>
      <c r="I5" s="57">
        <f>RANK(FS5,FS3:FS52)</f>
        <v>10</v>
      </c>
      <c r="J5" s="58">
        <f>SUM(DO3:DO52)</f>
        <v>40</v>
      </c>
      <c r="K5" s="66">
        <f>H5+2</f>
        <v>55</v>
      </c>
      <c r="L5" s="60">
        <f>B5/H5</f>
        <v>704565.830188679</v>
      </c>
      <c r="M5" s="53">
        <f>C5/K5</f>
        <v>719219</v>
      </c>
      <c r="N5" s="61">
        <f>$B5/(H5+1)</f>
        <v>691518.3148148149</v>
      </c>
      <c r="O5" s="62"/>
      <c r="P5" s="63"/>
      <c r="Q5" s="63"/>
      <c r="R5" s="63">
        <f>ABS(($D5-VLOOKUP(R$2,$A1:$E52,5))/VLOOKUP(R$2,$A1:$E52,5))</f>
        <v>0.0316805633412084</v>
      </c>
      <c r="S5" s="63">
        <f>ABS((VLOOKUP(S$2,$A1:$E52,4)-$E5)/$E5)</f>
        <v>0.0150136084074148</v>
      </c>
      <c r="T5" s="63">
        <f>ABS(($D5-VLOOKUP(T$2,$A1:$E52,5))/VLOOKUP(T$2,$A1:$E52,5))</f>
        <v>0.0157966827900449</v>
      </c>
      <c r="U5" s="63">
        <f>ABS((VLOOKUP(U$2,$A1:$E52,4)-$E5)/$E5)</f>
        <v>0.0401724985779405</v>
      </c>
      <c r="V5" s="63">
        <f>ABS(($D5-VLOOKUP(V$2,$A1:$E52,5))/VLOOKUP(V$2,$A1:$E52,5))</f>
        <v>0.0437585407370913</v>
      </c>
      <c r="W5" s="63">
        <f>ABS((VLOOKUP(W$2,$A1:$E52,4)-$E5)/$E5)</f>
        <v>0.0123067092114459</v>
      </c>
      <c r="X5" s="63">
        <f>ABS(($D5-VLOOKUP(X$2,$A1:$E52,5))/VLOOKUP(X$2,$A1:$E52,5))</f>
        <v>0.0406059812898024</v>
      </c>
      <c r="Y5" s="63">
        <f>ABS((VLOOKUP(Y$2,$A1:$E52,4)-$E5)/$E5)</f>
        <v>0.0335052050923158</v>
      </c>
      <c r="Z5" s="63">
        <f>ABS(($D5-VLOOKUP(Z$2,$A1:$E52,5))/VLOOKUP(Z$2,$A1:$E52,5))</f>
        <v>0.051185758636197</v>
      </c>
      <c r="AA5" s="63">
        <f>ABS((VLOOKUP(AA$2,$A1:$E52,4)-$E5)/$E5)</f>
        <v>0.0231033756664643</v>
      </c>
      <c r="AB5" s="63">
        <f>ABS(($D5-VLOOKUP(AB$2,$A1:$E52,5))/VLOOKUP(AB$2,$A1:$E52,5))</f>
        <v>0.035365370621463</v>
      </c>
      <c r="AC5" s="63">
        <f>ABS((VLOOKUP(AC$2,$A1:$E52,4)-$E5)/$E5)</f>
        <v>0.0455701924447567</v>
      </c>
      <c r="AD5" s="63">
        <f>ABS(($D5-VLOOKUP(AD$2,$A1:$E52,5))/VLOOKUP(AD$2,$A1:$E52,5))</f>
        <v>0.0662718158282183</v>
      </c>
      <c r="AE5" s="63">
        <f>ABS((VLOOKUP(AE$2,$A1:$E52,4)-$E5)/$E5)</f>
        <v>0.0237954231246609</v>
      </c>
      <c r="AF5" s="63">
        <f>ABS(($D5-VLOOKUP(AF$2,$A1:$E52,5))/VLOOKUP(AF$2,$A1:$E52,5))</f>
        <v>0.0864472626379698</v>
      </c>
      <c r="AG5" s="63">
        <f>ABS((VLOOKUP(AG$2,$A1:$E52,4)-$E5)/$E5)</f>
        <v>0.00478342796056503</v>
      </c>
      <c r="AH5" s="63">
        <f>ABS(($D5-VLOOKUP(AH$2,$A1:$E52,5))/VLOOKUP(AH$2,$A1:$E52,5))</f>
        <v>0.0311674104436964</v>
      </c>
      <c r="AI5" s="63">
        <f>ABS((VLOOKUP(AI$2,$A1:$E52,4)-$E5)/$E5)</f>
        <v>0.0640778297959603</v>
      </c>
      <c r="AJ5" s="63">
        <f>ABS(($D5-VLOOKUP(AJ$2,$A1:$E52,5))/VLOOKUP(AJ$2,$A1:$E52,5))</f>
        <v>0.0399494467786976</v>
      </c>
      <c r="AK5" s="63">
        <f>ABS((VLOOKUP(AK$2,$A1:$E52,4)-$E5)/$E5)</f>
        <v>0.0613723468238397</v>
      </c>
      <c r="AL5" s="63">
        <f>ABS(($D5-VLOOKUP(AL$2,$A1:$E52,5))/VLOOKUP(AL$2,$A1:$E52,5))</f>
        <v>0.0518869943307608</v>
      </c>
      <c r="AM5" s="63">
        <f>ABS((VLOOKUP(AM$2,$A1:$E52,4)-$E5)/$E5)</f>
        <v>0.0566651049914007</v>
      </c>
      <c r="AN5" s="63">
        <f>ABS(($D5-VLOOKUP(AN$2,$A1:$E52,5))/VLOOKUP(AN$2,$A1:$E52,5))</f>
        <v>0.14760856871222</v>
      </c>
      <c r="AO5" s="63">
        <f>ABS((VLOOKUP(AO$2,$A1:$E52,4)-$E5)/$E5)</f>
        <v>0.0233998355042097</v>
      </c>
      <c r="AP5" s="63">
        <f>ABS(($D5-VLOOKUP(AP$2,$A1:$E52,5))/VLOOKUP(AP$2,$A1:$E52,5))</f>
        <v>0.0740915668421625</v>
      </c>
      <c r="AQ5" s="63">
        <f>ABS((VLOOKUP(AQ$2,$A1:$E52,4)-$E5)/$E5)</f>
        <v>0.0539841356602609</v>
      </c>
      <c r="AR5" s="63">
        <f>ABS(($D5-VLOOKUP(AR$2,$A1:$E52,5))/VLOOKUP(AR$2,$A1:$E52,5))</f>
        <v>0.08368367912406401</v>
      </c>
      <c r="AS5" s="63">
        <f>ABS((VLOOKUP(AS$2,$A1:$E52,4)-$E5)/$E5)</f>
        <v>0.0446549057684096</v>
      </c>
      <c r="AT5" s="63">
        <f>ABS(($D5-VLOOKUP(AT$2,$A1:$E52,5))/VLOOKUP(AT$2,$A1:$E52,5))</f>
        <v>0.098703869179408</v>
      </c>
      <c r="AU5" s="63">
        <f>ABS((VLOOKUP(AU$2,$A1:$E52,4)-$E5)/$E5)</f>
        <v>0.030373609718539</v>
      </c>
      <c r="AV5" s="63">
        <f>ABS(($D5-VLOOKUP(AV$2,$A1:$E52,5))/VLOOKUP(AV$2,$A1:$E52,5))</f>
        <v>0.105126587031809</v>
      </c>
      <c r="AW5" s="63">
        <f>ABS((VLOOKUP(AW$2,$A1:$E52,4)-$E5)/$E5)</f>
        <v>0.0243853373745029</v>
      </c>
      <c r="AX5" s="63">
        <f>ABS(($D5-VLOOKUP(AX$2,$A1:$E52,5))/VLOOKUP(AX$2,$A1:$E52,5))</f>
        <v>0.0548308538595851</v>
      </c>
      <c r="AY5" s="63">
        <f>ABS((VLOOKUP(AY$2,$A1:$E52,4)-$E5)/$E5)</f>
        <v>0.086644755318202</v>
      </c>
      <c r="AZ5" s="63">
        <f>ABS(($D5-VLOOKUP(AZ$2,$A1:$E52,5))/VLOOKUP(AZ$2,$A1:$E52,5))</f>
        <v>0.0951934767590614</v>
      </c>
      <c r="BA5" s="63">
        <f>ABS((VLOOKUP(BA$2,$A1:$E52,4)-$E5)/$E5)</f>
        <v>0.0465971898283187</v>
      </c>
      <c r="BB5" s="63">
        <f>ABS(($D5-VLOOKUP(BB$2,$A1:$E52,5))/VLOOKUP(BB$2,$A1:$E52,5))</f>
        <v>0.112817922705491</v>
      </c>
      <c r="BC5" s="63">
        <f>ABS((VLOOKUP(BC$2,$A1:$E52,4)-$E5)/$E5)</f>
        <v>0.03002152616991</v>
      </c>
      <c r="BD5" s="63">
        <f>ABS(($D5-VLOOKUP(BD$2,$A1:$E52,5))/VLOOKUP(BD$2,$A1:$E52,5))</f>
        <v>0.193083129775506</v>
      </c>
      <c r="BE5" s="63">
        <f>ABS((VLOOKUP(BE$2,$A1:$E52,4)-$E5)/$E5)</f>
        <v>0.0392736377807837</v>
      </c>
      <c r="BF5" s="63">
        <f>ABS(($D5-VLOOKUP(BF$2,$A1:$E52,5))/VLOOKUP(BF$2,$A1:$E52,5))</f>
        <v>0.117265579801788</v>
      </c>
      <c r="BG5" s="63">
        <f>ABS((VLOOKUP(BG$2,$A1:$E52,4)-$E5)/$E5)</f>
        <v>0.0422056368923314</v>
      </c>
      <c r="BH5" s="63">
        <f>ABS(($D5-VLOOKUP(BH$2,$A1:$E52,5))/VLOOKUP(BH$2,$A1:$E52,5))</f>
        <v>0.173547317376878</v>
      </c>
      <c r="BI5" s="63">
        <f>ABS((VLOOKUP(BI$2,$A1:$E52,4)-$E5)/$E5)</f>
        <v>0.00777713183485127</v>
      </c>
      <c r="BJ5" s="63">
        <f>ABS(($D5-VLOOKUP(BJ$2,$A1:$E52,5))/VLOOKUP(BJ$2,$A1:$E52,5))</f>
        <v>0.213206408021875</v>
      </c>
      <c r="BK5" s="63">
        <f>ABS((VLOOKUP(BK$2,$A1:$E52,4)-$E5)/$E5)</f>
        <v>0.0402123847385701</v>
      </c>
      <c r="BL5" s="63">
        <f>ABS(($D5-VLOOKUP(BL$2,$A1:$E52,5))/VLOOKUP(BL$2,$A1:$E52,5))</f>
        <v>0.08300438416498709</v>
      </c>
      <c r="BM5" s="63">
        <f>ABS((VLOOKUP(BM$2,$A1:$E52,4)-$E5)/$E5)</f>
        <v>0.0975756540445665</v>
      </c>
      <c r="BN5" s="63">
        <f>ABS(($D5-VLOOKUP(BN$2,$A1:$E52,5))/VLOOKUP(BN$2,$A1:$E52,5))</f>
        <v>0.133626168704027</v>
      </c>
      <c r="BO5" s="63">
        <f>ABS((VLOOKUP(BO$2,$A1:$E52,4)-$E5)/$E5)</f>
        <v>0.0485636959509572</v>
      </c>
      <c r="BP5" s="63">
        <f>ABS(($D5-VLOOKUP(BP$2,$A1:$E52,5))/VLOOKUP(BP$2,$A1:$E52,5))</f>
        <v>0.09842238491861111</v>
      </c>
      <c r="BQ5" s="63">
        <f>ABS((VLOOKUP(BQ$2,$A1:$E52,4)-$E5)/$E5)</f>
        <v>0.113088668094246</v>
      </c>
      <c r="BR5" s="63">
        <f>ABS(($D5-VLOOKUP(BR$2,$A1:$E52,5))/VLOOKUP(BR$2,$A1:$E52,5))</f>
        <v>0.122849263571096</v>
      </c>
      <c r="BS5" s="63">
        <f>ABS((VLOOKUP(BS$2,$A1:$E52,4)-$E5)/$E5)</f>
        <v>0.0888741250499535</v>
      </c>
      <c r="BT5" s="63">
        <f>ABS(($D5-VLOOKUP(BT$2,$A1:$E52,5))/VLOOKUP(BT$2,$A1:$E52,5))</f>
        <v>0.180299847201349</v>
      </c>
      <c r="BU5" s="63">
        <f>ABS((VLOOKUP(BU$2,$A1:$E52,4)-$E5)/$E5)</f>
        <v>0.0358736488300071</v>
      </c>
      <c r="BV5" s="63">
        <f>ABS(($D5-VLOOKUP(BV$2,$A1:$E52,5))/VLOOKUP(BV$2,$A1:$E52,5))</f>
        <v>0.153593603923062</v>
      </c>
      <c r="BW5" s="63">
        <f>ABS((VLOOKUP(BW$2,$A1:$E52,4)-$E5)/$E5)</f>
        <v>0.104015228005128</v>
      </c>
      <c r="BX5" s="63">
        <f>ABS(($D5-VLOOKUP(BX$2,$A1:$E52,5))/VLOOKUP(BX$2,$A1:$E52,5))</f>
        <v>0.182856032738596</v>
      </c>
      <c r="BY5" s="63">
        <f>ABS((VLOOKUP(BY$2,$A1:$E52,4)-$E5)/$E5)</f>
        <v>0.0767032254227269</v>
      </c>
      <c r="BZ5" s="63">
        <f>ABS(($D5-VLOOKUP(BZ$2,$A1:$E52,5))/VLOOKUP(BZ$2,$A1:$E52,5))</f>
        <v>0.20388019903548</v>
      </c>
      <c r="CA5" s="63">
        <f>ABS((VLOOKUP(CA$2,$A1:$E52,4)-$E5)/$E5)</f>
        <v>0.0579000358015206</v>
      </c>
      <c r="CB5" s="63">
        <f>ABS(($D5-VLOOKUP(CB$2,$A1:$E52,5))/VLOOKUP(CB$2,$A1:$E52,5))</f>
        <v>0.230118429849782</v>
      </c>
      <c r="CC5" s="63">
        <f>ABS((VLOOKUP(CC$2,$A1:$E52,4)-$E5)/$E5)</f>
        <v>0.035335195990765</v>
      </c>
      <c r="CD5" s="63">
        <f>ABS(($D5-VLOOKUP(CD$2,$A1:$E52,5))/VLOOKUP(CD$2,$A1:$E52,5))</f>
        <v>0.271428342332675</v>
      </c>
      <c r="CE5" s="63">
        <f>ABS((VLOOKUP(CE$2,$A1:$E52,4)-$E5)/$E5)</f>
        <v>0.00169617370943979</v>
      </c>
      <c r="CF5" s="63">
        <f>ABS(($D5-VLOOKUP(CF$2,$A1:$E52,5))/VLOOKUP(CF$2,$A1:$E52,5))</f>
        <v>0.300209472296553</v>
      </c>
      <c r="CG5" s="63">
        <f>ABS((VLOOKUP(CG$2,$A1:$E52,4)-$E5)/$E5)</f>
        <v>0.0204771363410773</v>
      </c>
      <c r="CH5" s="63">
        <f>ABS(($D5-VLOOKUP(CH$2,$A1:$E52,5))/VLOOKUP(CH$2,$A1:$E52,5))</f>
        <v>0.36327583282649</v>
      </c>
      <c r="CI5" s="63">
        <f>ABS((VLOOKUP(CI$2,$A1:$E52,4)-$E5)/$E5)</f>
        <v>0.00351012368409219</v>
      </c>
      <c r="CJ5" s="63">
        <f>ABS(($D5-VLOOKUP(CJ$2,$A1:$E52,5))/VLOOKUP(CJ$2,$A1:$E52,5))</f>
        <v>0.515346053642279</v>
      </c>
      <c r="CK5" s="63">
        <f>ABS((VLOOKUP(CK$2,$A1:$E52,4)-$E5)/$E5)</f>
        <v>0.103511331439791</v>
      </c>
      <c r="CL5" s="63">
        <f>ABS(($D5-VLOOKUP(CL$2,$A1:$E52,5))/VLOOKUP(CL$2,$A1:$E52,5))</f>
        <v>0.538500304753301</v>
      </c>
      <c r="CM5" s="63">
        <f>ABS((VLOOKUP(CM$2,$A1:$E52,4)-$E5)/$E5)</f>
        <v>0.117003381903412</v>
      </c>
      <c r="CN5" s="63">
        <f>ABS(($D5-VLOOKUP(CN$2,$A1:$E52,5))/VLOOKUP(CN$2,$A1:$E52,5))</f>
        <v>0.343310348825157</v>
      </c>
      <c r="CO5" s="63">
        <f>ABS((VLOOKUP(CO$2,$A1:$E52,4)-$E5)/$E5)</f>
        <v>0.137713178588318</v>
      </c>
      <c r="CP5" s="63">
        <f>ABS(($D5-VLOOKUP(CP$2,$A1:$E52,5))/VLOOKUP(CP$2,$A1:$E52,5))</f>
        <v>0.546386899749964</v>
      </c>
      <c r="CQ5" s="63">
        <f>ABS((VLOOKUP(CQ$2,$A1:$E52,4)-$E5)/$E5)</f>
        <v>0.0116950117466965</v>
      </c>
      <c r="CR5" s="63">
        <f>ABS(($D5-VLOOKUP(CR$2,$A1:$E52,5))/VLOOKUP(CR$2,$A1:$E52,5))</f>
        <v>0.585581513528909</v>
      </c>
      <c r="CS5" s="63">
        <f>ABS((VLOOKUP(CS$2,$A1:$E52,4)-$E5)/$E5)</f>
        <v>0.0361253119109432</v>
      </c>
      <c r="CT5" s="63">
        <f>ABS(($D5-VLOOKUP(CT$2,$A1:$E52,5))/VLOOKUP(CT$2,$A1:$E52,5))</f>
        <v>0.59953497161519</v>
      </c>
      <c r="CU5" s="63">
        <f>ABS((VLOOKUP(CU$2,$A1:$E52,4)-$E5)/$E5)</f>
        <v>0.0445336213879772</v>
      </c>
      <c r="CV5" s="63">
        <f>ABS(($D5-VLOOKUP(CV$2,$A1:$E52,5))/VLOOKUP(CV$2,$A1:$E52,5))</f>
        <v>1.00303577320384</v>
      </c>
      <c r="CW5" s="63">
        <f>ABS((VLOOKUP(CW$2,$A1:$E52,4)-$E5)/$E5)</f>
        <v>0.237007193162635</v>
      </c>
      <c r="CX5" s="63">
        <f>ABS(($D5-VLOOKUP(CX$2,$A1:$E52,5))/VLOOKUP(CX$2,$A1:$E52,5))</f>
        <v>0.417044436510834</v>
      </c>
      <c r="CY5" s="63">
        <f>ABS((VLOOKUP(CY$2,$A1:$E52,4)-$E5)/$E5)</f>
        <v>0.438018312307895</v>
      </c>
      <c r="CZ5" s="63">
        <f>ABS(($D5-VLOOKUP(CZ$2,$A1:$E52,5))/VLOOKUP(CZ$2,$A1:$E52,5))</f>
        <v>0.564177640651674</v>
      </c>
      <c r="DA5" s="63">
        <f>ABS((VLOOKUP(DA$2,$A1:$E52,4)-$E5)/$E5)</f>
        <v>0.30275219137363</v>
      </c>
      <c r="DB5" s="63">
        <f>ABS(($D5-VLOOKUP(DB$2,$A1:$E52,5))/VLOOKUP(DB$2,$A1:$E52,5))</f>
        <v>0.718954256639872</v>
      </c>
      <c r="DC5" s="63">
        <f>ABS((VLOOKUP(DC$2,$A1:$E52,4)-$E5)/$E5)</f>
        <v>0.185450887471473</v>
      </c>
      <c r="DD5" s="63">
        <f>ABS(($D5-VLOOKUP(DD$2,$A1:$E52,5))/VLOOKUP(DD$2,$A1:$E52,5))</f>
        <v>0.952996176667075</v>
      </c>
      <c r="DE5" s="63">
        <f>ABS((VLOOKUP(DE$2,$A1:$E52,4)-$E5)/$E5)</f>
        <v>0.0433895741332897</v>
      </c>
      <c r="DF5" s="63">
        <f>ABS(($D5-VLOOKUP(DF$2,$A1:$E52,5))/VLOOKUP(DF$2,$A1:$E52,5))</f>
        <v>1.08480727376977</v>
      </c>
      <c r="DG5" s="63">
        <f>ABS((VLOOKUP(DG$2,$A1:$E52,4)-$E5)/$E5)</f>
        <v>0.022578309902025</v>
      </c>
      <c r="DH5" s="63">
        <f>ABS(($D5-VLOOKUP(DH$2,$A1:$E52,5))/VLOOKUP(DH$2,$A1:$E52,5))</f>
        <v>1.23552109487046</v>
      </c>
      <c r="DI5" s="63">
        <f>ABS((VLOOKUP(DI$2,$A1:$E52,4)-$E5)/$E5)</f>
        <v>0.08847388927247581</v>
      </c>
      <c r="DJ5" s="63">
        <f>ABS(($D5-VLOOKUP(DJ$2,$A1:$E52,5))/VLOOKUP(DJ$2,$A1:$E52,5))</f>
        <v>1.47955597462143</v>
      </c>
      <c r="DK5" s="63">
        <f>ABS((VLOOKUP(DK$2,$A1:$E52,4)-$E5)/$E5)</f>
        <v>0.178185179155829</v>
      </c>
      <c r="DL5" s="63"/>
      <c r="DM5" s="63"/>
      <c r="DN5" s="63"/>
      <c r="DO5" s="61">
        <f>IF(P5&lt;Q5,1,0)</f>
        <v>0</v>
      </c>
      <c r="DP5" s="61">
        <f>IF(R5&lt;S5,1,0)</f>
        <v>0</v>
      </c>
      <c r="DQ5" s="61">
        <f>IF(T5&lt;U5,1,0)</f>
        <v>1</v>
      </c>
      <c r="DR5" s="61">
        <f>IF(V5&lt;W5,1,0)</f>
        <v>0</v>
      </c>
      <c r="DS5" s="61">
        <f>IF(X5&lt;Y5,1,0)</f>
        <v>0</v>
      </c>
      <c r="DT5" s="61">
        <f>IF(Z5&lt;AA5,1,0)</f>
        <v>0</v>
      </c>
      <c r="DU5" s="61">
        <f>IF(AB5&lt;AC5,1,0)</f>
        <v>1</v>
      </c>
      <c r="DV5" s="61">
        <f>IF(AD5&lt;AE5,1,0)</f>
        <v>0</v>
      </c>
      <c r="DW5" s="61">
        <f>IF(AF5&lt;AG5,1,0)</f>
        <v>0</v>
      </c>
      <c r="DX5" s="61">
        <f>IF(AH5&lt;AI5,1,0)</f>
        <v>1</v>
      </c>
      <c r="DY5" s="61">
        <f>IF(AJ5&lt;AK5,1,0)</f>
        <v>1</v>
      </c>
      <c r="DZ5" s="61">
        <f>IF(AL5&lt;AM5,1,0)</f>
        <v>1</v>
      </c>
      <c r="EA5" s="61">
        <f>IF(AN5&lt;AO5,1,0)</f>
        <v>0</v>
      </c>
      <c r="EB5" s="61">
        <f>IF(AP5&lt;AQ5,1,0)</f>
        <v>0</v>
      </c>
      <c r="EC5" s="61">
        <f>IF(AR5&lt;AS5,1,0)</f>
        <v>0</v>
      </c>
      <c r="ED5" s="61">
        <f>IF(AT5&lt;AU5,1,0)</f>
        <v>0</v>
      </c>
      <c r="EE5" s="61">
        <f>IF(AV5&lt;AW5,1,0)</f>
        <v>0</v>
      </c>
      <c r="EF5" s="61">
        <f>IF(AX5&lt;AY5,1,0)</f>
        <v>1</v>
      </c>
      <c r="EG5" s="61">
        <f>IF(AZ5&lt;BA5,1,0)</f>
        <v>0</v>
      </c>
      <c r="EH5" s="61">
        <f>IF(BB5&lt;BC5,1,0)</f>
        <v>0</v>
      </c>
      <c r="EI5" s="61">
        <f>IF(BD5&lt;BE5,1,0)</f>
        <v>0</v>
      </c>
      <c r="EJ5" s="61">
        <f>IF(BF5&lt;BG5,1,0)</f>
        <v>0</v>
      </c>
      <c r="EK5" s="61">
        <f>IF(BH5&lt;BI5,1,0)</f>
        <v>0</v>
      </c>
      <c r="EL5" s="61">
        <f>IF(BJ5&lt;BK5,1,0)</f>
        <v>0</v>
      </c>
      <c r="EM5" s="61">
        <f>IF(BL5&lt;BM5,1,0)</f>
        <v>1</v>
      </c>
      <c r="EN5" s="61">
        <f>IF(BN5&lt;BO5,1,0)</f>
        <v>0</v>
      </c>
      <c r="EO5" s="61">
        <f>IF(BP5&lt;BQ5,1,0)</f>
        <v>1</v>
      </c>
      <c r="EP5" s="61">
        <f>IF(BR5&lt;BS5,1,0)</f>
        <v>0</v>
      </c>
      <c r="EQ5" s="61">
        <f>IF(BT5&lt;BU5,1,0)</f>
        <v>0</v>
      </c>
      <c r="ER5" s="61">
        <f>IF(BV5&lt;BW5,1,0)</f>
        <v>0</v>
      </c>
      <c r="ES5" s="61">
        <f>IF(BX5&lt;BY5,1,0)</f>
        <v>0</v>
      </c>
      <c r="ET5" s="61">
        <f>IF(BZ5&lt;CA5,1,0)</f>
        <v>0</v>
      </c>
      <c r="EU5" s="61">
        <f>IF(CB5&lt;CC5,1,0)</f>
        <v>0</v>
      </c>
      <c r="EV5" s="61">
        <f>IF(CD5&lt;CE5,1,0)</f>
        <v>0</v>
      </c>
      <c r="EW5" s="61">
        <f>IF(CF5&lt;CG5,1,0)</f>
        <v>0</v>
      </c>
      <c r="EX5" s="61">
        <f>IF(CH5&lt;CI5,1,0)</f>
        <v>0</v>
      </c>
      <c r="EY5" s="61">
        <f>IF(CJ5&lt;CK5,1,0)</f>
        <v>0</v>
      </c>
      <c r="EZ5" s="61">
        <f>IF(CL5&lt;CM5,1,0)</f>
        <v>0</v>
      </c>
      <c r="FA5" s="61">
        <f>IF(CN5&lt;CO5,1,0)</f>
        <v>0</v>
      </c>
      <c r="FB5" s="61">
        <f>IF(CP5&lt;CQ5,1,0)</f>
        <v>0</v>
      </c>
      <c r="FC5" s="61">
        <f>IF(CR5&lt;CS5,1,0)</f>
        <v>0</v>
      </c>
      <c r="FD5" s="61">
        <f>IF(CT5&lt;CU5,1,0)</f>
        <v>0</v>
      </c>
      <c r="FE5" s="61">
        <f>IF(CV5&lt;CW5,1,0)</f>
        <v>0</v>
      </c>
      <c r="FF5" s="61">
        <f>IF(CX5&lt;CY5,1,0)</f>
        <v>1</v>
      </c>
      <c r="FG5" s="61">
        <f>IF(CZ5&lt;DA5,1,0)</f>
        <v>0</v>
      </c>
      <c r="FH5" s="61">
        <f>IF(DB5&lt;DC5,1,0)</f>
        <v>0</v>
      </c>
      <c r="FI5" s="61">
        <f>IF(DD5&lt;DE5,1,0)</f>
        <v>0</v>
      </c>
      <c r="FJ5" s="61">
        <f>IF(DF5&lt;DG5,1,0)</f>
        <v>0</v>
      </c>
      <c r="FK5" s="61">
        <f>IF(DH5&lt;DI5,1,0)</f>
        <v>0</v>
      </c>
      <c r="FL5" s="61">
        <f>IF(DJ5&lt;DK5,1,0)</f>
        <v>0</v>
      </c>
      <c r="FM5" s="61"/>
      <c r="FN5" s="61"/>
      <c r="FO5" s="61"/>
      <c r="FP5" s="61"/>
      <c r="FQ5" s="61">
        <f>C5/H5</f>
        <v>746359.339622642</v>
      </c>
      <c r="FR5" s="61">
        <f>C5/SUM(FV5:FV5)</f>
        <v>19778522.5</v>
      </c>
      <c r="FS5" s="53">
        <f>$B5/SQRT(H5*(H5+1))</f>
        <v>698011.586987047</v>
      </c>
      <c r="FT5" s="64">
        <f>FU5+2</f>
        <v>55</v>
      </c>
      <c r="FU5" s="64">
        <v>53</v>
      </c>
      <c r="FV5" s="64">
        <v>2</v>
      </c>
    </row>
    <row r="6" ht="26.75" customHeight="1">
      <c r="A6" t="s" s="51">
        <v>196</v>
      </c>
      <c r="B6" s="52">
        <v>9565781</v>
      </c>
      <c r="C6" s="53">
        <v>10383620</v>
      </c>
      <c r="D6" s="53">
        <f>L6</f>
        <v>735829.307692308</v>
      </c>
      <c r="E6" s="53">
        <f>N6</f>
        <v>683270.071428571</v>
      </c>
      <c r="F6" s="54">
        <f>ROUND((C6-B6)/C6,2)</f>
        <v>0.08</v>
      </c>
      <c r="G6" s="55"/>
      <c r="H6" s="67">
        <v>13</v>
      </c>
      <c r="I6" s="57">
        <f>RANK(FS6,FS3:FS52)</f>
        <v>1</v>
      </c>
      <c r="J6" s="58">
        <f>SUM(DX3:DX52)</f>
        <v>49</v>
      </c>
      <c r="K6" s="68">
        <f>H6+2</f>
        <v>15</v>
      </c>
      <c r="L6" s="60">
        <f>B6/H6</f>
        <v>735829.307692308</v>
      </c>
      <c r="M6" s="53">
        <f>C6/K6</f>
        <v>692241.333333333</v>
      </c>
      <c r="N6" s="61">
        <f>$B6/(H6+1)</f>
        <v>683270.071428571</v>
      </c>
      <c r="O6" s="62"/>
      <c r="P6" s="63">
        <f>ABS(($D6-VLOOKUP(P$2,$A1:$E52,5))/VLOOKUP(P$2,$A1:$E52,5))</f>
        <v>0.0640778297959603</v>
      </c>
      <c r="Q6" s="63">
        <f>ABS((VLOOKUP(Q$2,$A1:$E52,4)-$E6)/$E6)</f>
        <v>0.0311674104436964</v>
      </c>
      <c r="R6" s="63">
        <f>ABS(($D6-VLOOKUP(R$2,$A1:$E52,5))/VLOOKUP(R$2,$A1:$E52,5))</f>
        <v>0.07745899979236549</v>
      </c>
      <c r="S6" s="63">
        <f>ABS((VLOOKUP(S$2,$A1:$E52,4)-$E6)/$E6)</f>
        <v>0.027266566106835</v>
      </c>
      <c r="T6" s="63">
        <f>ABS(($D6-VLOOKUP(T$2,$A1:$E52,5))/VLOOKUP(T$2,$A1:$E52,5))</f>
        <v>0.0608703088161085</v>
      </c>
      <c r="U6" s="63">
        <f>ABS((VLOOKUP(U$2,$A1:$E52,4)-$E6)/$E6)</f>
        <v>0.0527291672960805</v>
      </c>
      <c r="V6" s="63">
        <f>ABS(($D6-VLOOKUP(V$2,$A1:$E52,5))/VLOOKUP(V$2,$A1:$E52,5))</f>
        <v>0.0900729094722543</v>
      </c>
      <c r="W6" s="63">
        <f>ABS((VLOOKUP(W$2,$A1:$E52,4)-$E6)/$E6)</f>
        <v>0.0245269899880445</v>
      </c>
      <c r="X6" s="63">
        <f>ABS(($D6-VLOOKUP(X$2,$A1:$E52,5))/VLOOKUP(X$2,$A1:$E52,5))</f>
        <v>0.08678046249829841</v>
      </c>
      <c r="Y6" s="63">
        <f>ABS((VLOOKUP(Y$2,$A1:$E52,4)-$E6)/$E6)</f>
        <v>0.0459813881259563</v>
      </c>
      <c r="Z6" s="63">
        <f>ABS(($D6-VLOOKUP(Z$2,$A1:$E52,5))/VLOOKUP(Z$2,$A1:$E52,5))</f>
        <v>0.0978296929701359</v>
      </c>
      <c r="AA6" s="63">
        <f>ABS((VLOOKUP(AA$2,$A1:$E52,4)-$E6)/$E6)</f>
        <v>0.0354539907521523</v>
      </c>
      <c r="AB6" s="63">
        <f>ABS(($D6-VLOOKUP(AB$2,$A1:$E52,5))/VLOOKUP(AB$2,$A1:$E52,5))</f>
        <v>0.0813073118646146</v>
      </c>
      <c r="AC6" s="63">
        <f>ABS((VLOOKUP(AC$2,$A1:$E52,4)-$E6)/$E6)</f>
        <v>0.0581920205992596</v>
      </c>
      <c r="AD6" s="63">
        <f>ABS(($D6-VLOOKUP(AD$2,$A1:$E52,5))/VLOOKUP(AD$2,$A1:$E52,5))</f>
        <v>0.11358515902281</v>
      </c>
      <c r="AE6" s="63">
        <f>ABS((VLOOKUP(AE$2,$A1:$E52,4)-$E6)/$E6)</f>
        <v>0.03615439241187</v>
      </c>
      <c r="AF6" s="63">
        <f>ABS(($D6-VLOOKUP(AF$2,$A1:$E52,5))/VLOOKUP(AF$2,$A1:$E52,5))</f>
        <v>0.134655844574544</v>
      </c>
      <c r="AG6" s="63">
        <f>ABS((VLOOKUP(AG$2,$A1:$E52,4)-$E6)/$E6)</f>
        <v>0.0169128898100435</v>
      </c>
      <c r="AH6" s="63"/>
      <c r="AI6" s="63"/>
      <c r="AJ6" s="63">
        <f>ABS(($D6-VLOOKUP(AJ$2,$A1:$E52,5))/VLOOKUP(AJ$2,$A1:$E52,5))</f>
        <v>0.0860947957882722</v>
      </c>
      <c r="AK6" s="63">
        <f>ABS((VLOOKUP(AK$2,$A1:$E52,4)-$E6)/$E6)</f>
        <v>0.0741849341243903</v>
      </c>
      <c r="AL6" s="63">
        <f>ABS(($D6-VLOOKUP(AL$2,$A1:$E52,5))/VLOOKUP(AL$2,$A1:$E52,5))</f>
        <v>0.098562044375145</v>
      </c>
      <c r="AM6" s="63">
        <f>ABS((VLOOKUP(AM$2,$A1:$E52,4)-$E6)/$E6)</f>
        <v>0.06942086779760361</v>
      </c>
      <c r="AN6" s="63">
        <f>ABS(($D6-VLOOKUP(AN$2,$A1:$E52,5))/VLOOKUP(AN$2,$A1:$E52,5))</f>
        <v>0.198531042005167</v>
      </c>
      <c r="AO6" s="63">
        <f>ABS((VLOOKUP(AO$2,$A1:$E52,4)-$E6)/$E6)</f>
        <v>0.0116105940539506</v>
      </c>
      <c r="AP6" s="63">
        <f>ABS(($D6-VLOOKUP(AP$2,$A1:$E52,5))/VLOOKUP(AP$2,$A1:$E52,5))</f>
        <v>0.121751893383708</v>
      </c>
      <c r="AQ6" s="63">
        <f>ABS((VLOOKUP(AQ$2,$A1:$E52,4)-$E6)/$E6)</f>
        <v>0.0667075345616493</v>
      </c>
      <c r="AR6" s="63">
        <f>ABS(($D6-VLOOKUP(AR$2,$A1:$E52,5))/VLOOKUP(AR$2,$A1:$E52,5))</f>
        <v>0.131769633440458</v>
      </c>
      <c r="AS6" s="63">
        <f>ABS((VLOOKUP(AS$2,$A1:$E52,4)-$E6)/$E6)</f>
        <v>0.0572656848405798</v>
      </c>
      <c r="AT6" s="63">
        <f>ABS(($D6-VLOOKUP(AT$2,$A1:$E52,5))/VLOOKUP(AT$2,$A1:$E52,5))</f>
        <v>0.14745630965476</v>
      </c>
      <c r="AU6" s="63">
        <f>ABS((VLOOKUP(AU$2,$A1:$E52,4)-$E6)/$E6)</f>
        <v>0.0428119890170091</v>
      </c>
      <c r="AV6" s="63">
        <f>ABS(($D6-VLOOKUP(AV$2,$A1:$E52,5))/VLOOKUP(AV$2,$A1:$E52,5))</f>
        <v>0.154164020741983</v>
      </c>
      <c r="AW6" s="63">
        <f>ABS((VLOOKUP(AW$2,$A1:$E52,4)-$E6)/$E6)</f>
        <v>0.0367514279399784</v>
      </c>
      <c r="AX6" s="63">
        <f>ABS(($D6-VLOOKUP(AX$2,$A1:$E52,5))/VLOOKUP(AX$2,$A1:$E52,5))</f>
        <v>0.101636530854937</v>
      </c>
      <c r="AY6" s="63">
        <f>ABS((VLOOKUP(AY$2,$A1:$E52,4)-$E6)/$E6)</f>
        <v>0.0997624239986266</v>
      </c>
      <c r="AZ6" s="63">
        <f>ABS(($D6-VLOOKUP(AZ$2,$A1:$E52,5))/VLOOKUP(AZ$2,$A1:$E52,5))</f>
        <v>0.143790151698022</v>
      </c>
      <c r="BA6" s="63">
        <f>ABS((VLOOKUP(BA$2,$A1:$E52,4)-$E6)/$E6)</f>
        <v>0.0592314156052712</v>
      </c>
      <c r="BB6" s="63">
        <f>ABS(($D6-VLOOKUP(BB$2,$A1:$E52,5))/VLOOKUP(BB$2,$A1:$E52,5))</f>
        <v>0.162196641629202</v>
      </c>
      <c r="BC6" s="63">
        <f>ABS((VLOOKUP(BC$2,$A1:$E52,4)-$E6)/$E6)</f>
        <v>0.042455655215189</v>
      </c>
      <c r="BD6" s="63">
        <f>ABS(($D6-VLOOKUP(BD$2,$A1:$E52,5))/VLOOKUP(BD$2,$A1:$E52,5))</f>
        <v>0.246023431432921</v>
      </c>
      <c r="BE6" s="63">
        <f>ABS((VLOOKUP(BE$2,$A1:$E52,4)-$E6)/$E6)</f>
        <v>0.0276760203897616</v>
      </c>
      <c r="BF6" s="63">
        <f>ABS(($D6-VLOOKUP(BF$2,$A1:$E52,5))/VLOOKUP(BF$2,$A1:$E52,5))</f>
        <v>0.16684165321193</v>
      </c>
      <c r="BG6" s="63">
        <f>ABS((VLOOKUP(BG$2,$A1:$E52,4)-$E6)/$E6)</f>
        <v>0.0547868490821618</v>
      </c>
      <c r="BH6" s="63">
        <f>ABS(($D6-VLOOKUP(BH$2,$A1:$E52,5))/VLOOKUP(BH$2,$A1:$E52,5))</f>
        <v>0.225620762588422</v>
      </c>
      <c r="BI6" s="63">
        <f>ABS((VLOOKUP(BI$2,$A1:$E52,4)-$E6)/$E6)</f>
        <v>0.00420070248315428</v>
      </c>
      <c r="BJ6" s="63">
        <f>ABS(($D6-VLOOKUP(BJ$2,$A1:$E52,5))/VLOOKUP(BJ$2,$A1:$E52,5))</f>
        <v>0.267039633562054</v>
      </c>
      <c r="BK6" s="63">
        <f>ABS((VLOOKUP(BK$2,$A1:$E52,4)-$E6)/$E6)</f>
        <v>0.0286260996357745</v>
      </c>
      <c r="BL6" s="63">
        <f>ABS(($D6-VLOOKUP(BL$2,$A1:$E52,5))/VLOOKUP(BL$2,$A1:$E52,5))</f>
        <v>0.131060196340276</v>
      </c>
      <c r="BM6" s="63">
        <f>ABS((VLOOKUP(BM$2,$A1:$E52,4)-$E6)/$E6)</f>
        <v>0.110825277448161</v>
      </c>
      <c r="BN6" s="63">
        <f>ABS(($D6-VLOOKUP(BN$2,$A1:$E52,5))/VLOOKUP(BN$2,$A1:$E52,5))</f>
        <v>0.183928205368667</v>
      </c>
      <c r="BO6" s="63">
        <f>ABS((VLOOKUP(BO$2,$A1:$E52,4)-$E6)/$E6)</f>
        <v>0.0612216608345943</v>
      </c>
      <c r="BP6" s="63">
        <f>ABS(($D6-VLOOKUP(BP$2,$A1:$E52,5))/VLOOKUP(BP$2,$A1:$E52,5))</f>
        <v>0.147162335181583</v>
      </c>
      <c r="BQ6" s="63">
        <f>ABS((VLOOKUP(BQ$2,$A1:$E52,4)-$E6)/$E6)</f>
        <v>0.126525560223468</v>
      </c>
      <c r="BR6" s="63">
        <f>ABS(($D6-VLOOKUP(BR$2,$A1:$E52,5))/VLOOKUP(BR$2,$A1:$E52,5))</f>
        <v>0.172673100021156</v>
      </c>
      <c r="BS6" s="63">
        <f>ABS((VLOOKUP(BS$2,$A1:$E52,4)-$E6)/$E6)</f>
        <v>0.102018706052335</v>
      </c>
      <c r="BT6" s="63">
        <f>ABS(($D6-VLOOKUP(BT$2,$A1:$E52,5))/VLOOKUP(BT$2,$A1:$E52,5))</f>
        <v>0.232672920290395</v>
      </c>
      <c r="BU6" s="63">
        <f>ABS((VLOOKUP(BU$2,$A1:$E52,4)-$E6)/$E6)</f>
        <v>0.0483784230477372</v>
      </c>
      <c r="BV6" s="63">
        <f>ABS(($D6-VLOOKUP(BV$2,$A1:$E52,5))/VLOOKUP(BV$2,$A1:$E52,5))</f>
        <v>0.204781649296935</v>
      </c>
      <c r="BW6" s="63">
        <f>ABS((VLOOKUP(BW$2,$A1:$E52,4)-$E6)/$E6)</f>
        <v>0.11734258812741</v>
      </c>
      <c r="BX6" s="63">
        <f>ABS(($D6-VLOOKUP(BX$2,$A1:$E52,5))/VLOOKUP(BX$2,$A1:$E52,5))</f>
        <v>0.235342530642776</v>
      </c>
      <c r="BY6" s="63">
        <f>ABS((VLOOKUP(BY$2,$A1:$E52,4)-$E6)/$E6)</f>
        <v>0.08970088276116781</v>
      </c>
      <c r="BZ6" s="63">
        <f>ABS(($D6-VLOOKUP(BZ$2,$A1:$E52,5))/VLOOKUP(BZ$2,$A1:$E52,5))</f>
        <v>0.257299595643929</v>
      </c>
      <c r="CA6" s="63">
        <f>ABS((VLOOKUP(CA$2,$A1:$E52,4)-$E6)/$E6)</f>
        <v>0.07067070634379009</v>
      </c>
      <c r="CB6" s="63">
        <f>ABS(($D6-VLOOKUP(CB$2,$A1:$E52,5))/VLOOKUP(CB$2,$A1:$E52,5))</f>
        <v>0.284702087203857</v>
      </c>
      <c r="CC6" s="63">
        <f>ABS((VLOOKUP(CC$2,$A1:$E52,4)-$E6)/$E6)</f>
        <v>0.0478334701578477</v>
      </c>
      <c r="CD6" s="63">
        <f>ABS(($D6-VLOOKUP(CD$2,$A1:$E52,5))/VLOOKUP(CD$2,$A1:$E52,5))</f>
        <v>0.327845031412458</v>
      </c>
      <c r="CE6" s="63">
        <f>ABS((VLOOKUP(CE$2,$A1:$E52,4)-$E6)/$E6)</f>
        <v>0.0137883670972612</v>
      </c>
      <c r="CF6" s="63">
        <f>ABS(($D6-VLOOKUP(CF$2,$A1:$E52,5))/VLOOKUP(CF$2,$A1:$E52,5))</f>
        <v>0.357903257384404</v>
      </c>
      <c r="CG6" s="63">
        <f>ABS((VLOOKUP(CG$2,$A1:$E52,4)-$E6)/$E6)</f>
        <v>0.00865261289172249</v>
      </c>
      <c r="CH6" s="63">
        <f>ABS(($D6-VLOOKUP(CH$2,$A1:$E52,5))/VLOOKUP(CH$2,$A1:$E52,5))</f>
        <v>0.423768041651602</v>
      </c>
      <c r="CI6" s="63">
        <f>ABS((VLOOKUP(CI$2,$A1:$E52,4)-$E6)/$E6)</f>
        <v>0.008519220751552439</v>
      </c>
      <c r="CJ6" s="63">
        <f>ABS(($D6-VLOOKUP(CJ$2,$A1:$E52,5))/VLOOKUP(CJ$2,$A1:$E52,5))</f>
        <v>0.582586026443077</v>
      </c>
      <c r="CK6" s="63">
        <f>ABS((VLOOKUP(CK$2,$A1:$E52,4)-$E6)/$E6)</f>
        <v>0.0926891733496024</v>
      </c>
      <c r="CL6" s="63">
        <f>ABS(($D6-VLOOKUP(CL$2,$A1:$E52,5))/VLOOKUP(CL$2,$A1:$E52,5))</f>
        <v>0.606767693840423</v>
      </c>
      <c r="CM6" s="63">
        <f>ABS((VLOOKUP(CM$2,$A1:$E52,4)-$E6)/$E6)</f>
        <v>0.106344096037044</v>
      </c>
      <c r="CN6" s="63">
        <f>ABS(($D6-VLOOKUP(CN$2,$A1:$E52,5))/VLOOKUP(CN$2,$A1:$E52,5))</f>
        <v>0.402916635521804</v>
      </c>
      <c r="CO6" s="63">
        <f>ABS((VLOOKUP(CO$2,$A1:$E52,4)-$E6)/$E6)</f>
        <v>0.151447330855683</v>
      </c>
      <c r="CP6" s="63">
        <f>ABS(($D6-VLOOKUP(CP$2,$A1:$E52,5))/VLOOKUP(CP$2,$A1:$E52,5))</f>
        <v>0.615004238231016</v>
      </c>
      <c r="CQ6" s="63">
        <f>ABS((VLOOKUP(CQ$2,$A1:$E52,4)-$E6)/$E6)</f>
        <v>0.000235527031196512</v>
      </c>
      <c r="CR6" s="63">
        <f>ABS(($D6-VLOOKUP(CR$2,$A1:$E52,5))/VLOOKUP(CR$2,$A1:$E52,5))</f>
        <v>0.655938022253021</v>
      </c>
      <c r="CS6" s="63">
        <f>ABS((VLOOKUP(CS$2,$A1:$E52,4)-$E6)/$E6)</f>
        <v>0.0244896888189259</v>
      </c>
      <c r="CT6" s="63">
        <f>ABS(($D6-VLOOKUP(CT$2,$A1:$E52,5))/VLOOKUP(CT$2,$A1:$E52,5))</f>
        <v>0.670510632736832</v>
      </c>
      <c r="CU6" s="63">
        <f>ABS((VLOOKUP(CU$2,$A1:$E52,4)-$E6)/$E6)</f>
        <v>0.0329995010339453</v>
      </c>
      <c r="CV6" s="63">
        <f>ABS(($D6-VLOOKUP(CV$2,$A1:$E52,5))/VLOOKUP(CV$2,$A1:$E52,5))</f>
        <v>1.09191584821082</v>
      </c>
      <c r="CW6" s="63">
        <f>ABS((VLOOKUP(CW$2,$A1:$E52,4)-$E6)/$E6)</f>
        <v>0.227796559423637</v>
      </c>
      <c r="CX6" s="63">
        <f>ABS(($D6-VLOOKUP(CX$2,$A1:$E52,5))/VLOOKUP(CX$2,$A1:$E52,5))</f>
        <v>0.479922502639354</v>
      </c>
      <c r="CY6" s="63">
        <f>ABS((VLOOKUP(CY$2,$A1:$E52,4)-$E6)/$E6)</f>
        <v>0.455377663360682</v>
      </c>
      <c r="CZ6" s="63">
        <f>ABS(($D6-VLOOKUP(CZ$2,$A1:$E52,5))/VLOOKUP(CZ$2,$A1:$E52,5))</f>
        <v>0.633584402071111</v>
      </c>
      <c r="DA6" s="63">
        <f>ABS((VLOOKUP(DA$2,$A1:$E52,4)-$E6)/$E6)</f>
        <v>0.318478648005846</v>
      </c>
      <c r="DB6" s="63">
        <f>ABS(($D6-VLOOKUP(DB$2,$A1:$E52,5))/VLOOKUP(DB$2,$A1:$E52,5))</f>
        <v>0.795228872054923</v>
      </c>
      <c r="DC6" s="63">
        <f>ABS((VLOOKUP(DC$2,$A1:$E52,4)-$E6)/$E6)</f>
        <v>0.199761315882102</v>
      </c>
      <c r="DD6" s="63">
        <f>ABS(($D6-VLOOKUP(DD$2,$A1:$E52,5))/VLOOKUP(DD$2,$A1:$E52,5))</f>
        <v>1.03965586042942</v>
      </c>
      <c r="DE6" s="63">
        <f>ABS((VLOOKUP(DE$2,$A1:$E52,4)-$E6)/$E6)</f>
        <v>0.0559850784792174</v>
      </c>
      <c r="DF6" s="63">
        <f>ABS(($D6-VLOOKUP(DF$2,$A1:$E52,5))/VLOOKUP(DF$2,$A1:$E52,5))</f>
        <v>1.17731576979696</v>
      </c>
      <c r="DG6" s="63">
        <f>ABS((VLOOKUP(DG$2,$A1:$E52,4)-$E6)/$E6)</f>
        <v>0.0107791512266478</v>
      </c>
      <c r="DH6" s="63">
        <f>ABS(($D6-VLOOKUP(DH$2,$A1:$E52,5))/VLOOKUP(DH$2,$A1:$E52,5))</f>
        <v>1.33471716777631</v>
      </c>
      <c r="DI6" s="63">
        <f>ABS((VLOOKUP(DI$2,$A1:$E52,4)-$E6)/$E6)</f>
        <v>0.07747020342614939</v>
      </c>
      <c r="DJ6" s="63">
        <f>ABS(($D6-VLOOKUP(DJ$2,$A1:$E52,5))/VLOOKUP(DJ$2,$A1:$E52,5))</f>
        <v>1.58958053032662</v>
      </c>
      <c r="DK6" s="63">
        <f>ABS((VLOOKUP(DK$2,$A1:$E52,4)-$E6)/$E6)</f>
        <v>0.168264462671683</v>
      </c>
      <c r="DL6" s="63"/>
      <c r="DM6" s="63"/>
      <c r="DN6" s="63"/>
      <c r="DO6" s="61">
        <f>IF(P6&lt;Q6,1,0)</f>
        <v>0</v>
      </c>
      <c r="DP6" s="61">
        <f>IF(R6&lt;S6,1,0)</f>
        <v>0</v>
      </c>
      <c r="DQ6" s="61">
        <f>IF(T6&lt;U6,1,0)</f>
        <v>0</v>
      </c>
      <c r="DR6" s="61">
        <f>IF(V6&lt;W6,1,0)</f>
        <v>0</v>
      </c>
      <c r="DS6" s="61">
        <f>IF(X6&lt;Y6,1,0)</f>
        <v>0</v>
      </c>
      <c r="DT6" s="61">
        <f>IF(Z6&lt;AA6,1,0)</f>
        <v>0</v>
      </c>
      <c r="DU6" s="61">
        <f>IF(AB6&lt;AC6,1,0)</f>
        <v>0</v>
      </c>
      <c r="DV6" s="61">
        <f>IF(AD6&lt;AE6,1,0)</f>
        <v>0</v>
      </c>
      <c r="DW6" s="61">
        <f>IF(AF6&lt;AG6,1,0)</f>
        <v>0</v>
      </c>
      <c r="DX6" s="61">
        <f>IF(AH6&lt;AI6,1,0)</f>
        <v>0</v>
      </c>
      <c r="DY6" s="61">
        <f>IF(AJ6&lt;AK6,1,0)</f>
        <v>0</v>
      </c>
      <c r="DZ6" s="61">
        <f>IF(AL6&lt;AM6,1,0)</f>
        <v>0</v>
      </c>
      <c r="EA6" s="61">
        <f>IF(AN6&lt;AO6,1,0)</f>
        <v>0</v>
      </c>
      <c r="EB6" s="61">
        <f>IF(AP6&lt;AQ6,1,0)</f>
        <v>0</v>
      </c>
      <c r="EC6" s="61">
        <f>IF(AR6&lt;AS6,1,0)</f>
        <v>0</v>
      </c>
      <c r="ED6" s="61">
        <f>IF(AT6&lt;AU6,1,0)</f>
        <v>0</v>
      </c>
      <c r="EE6" s="61">
        <f>IF(AV6&lt;AW6,1,0)</f>
        <v>0</v>
      </c>
      <c r="EF6" s="61">
        <f>IF(AX6&lt;AY6,1,0)</f>
        <v>0</v>
      </c>
      <c r="EG6" s="61">
        <f>IF(AZ6&lt;BA6,1,0)</f>
        <v>0</v>
      </c>
      <c r="EH6" s="61">
        <f>IF(BB6&lt;BC6,1,0)</f>
        <v>0</v>
      </c>
      <c r="EI6" s="61">
        <f>IF(BD6&lt;BE6,1,0)</f>
        <v>0</v>
      </c>
      <c r="EJ6" s="61">
        <f>IF(BF6&lt;BG6,1,0)</f>
        <v>0</v>
      </c>
      <c r="EK6" s="61">
        <f>IF(BH6&lt;BI6,1,0)</f>
        <v>0</v>
      </c>
      <c r="EL6" s="61">
        <f>IF(BJ6&lt;BK6,1,0)</f>
        <v>0</v>
      </c>
      <c r="EM6" s="61">
        <f>IF(BL6&lt;BM6,1,0)</f>
        <v>0</v>
      </c>
      <c r="EN6" s="61">
        <f>IF(BN6&lt;BO6,1,0)</f>
        <v>0</v>
      </c>
      <c r="EO6" s="61">
        <f>IF(BP6&lt;BQ6,1,0)</f>
        <v>0</v>
      </c>
      <c r="EP6" s="61">
        <f>IF(BR6&lt;BS6,1,0)</f>
        <v>0</v>
      </c>
      <c r="EQ6" s="61">
        <f>IF(BT6&lt;BU6,1,0)</f>
        <v>0</v>
      </c>
      <c r="ER6" s="61">
        <f>IF(BV6&lt;BW6,1,0)</f>
        <v>0</v>
      </c>
      <c r="ES6" s="61">
        <f>IF(BX6&lt;BY6,1,0)</f>
        <v>0</v>
      </c>
      <c r="ET6" s="61">
        <f>IF(BZ6&lt;CA6,1,0)</f>
        <v>0</v>
      </c>
      <c r="EU6" s="61">
        <f>IF(CB6&lt;CC6,1,0)</f>
        <v>0</v>
      </c>
      <c r="EV6" s="61">
        <f>IF(CD6&lt;CE6,1,0)</f>
        <v>0</v>
      </c>
      <c r="EW6" s="61">
        <f>IF(CF6&lt;CG6,1,0)</f>
        <v>0</v>
      </c>
      <c r="EX6" s="61">
        <f>IF(CH6&lt;CI6,1,0)</f>
        <v>0</v>
      </c>
      <c r="EY6" s="61">
        <f>IF(CJ6&lt;CK6,1,0)</f>
        <v>0</v>
      </c>
      <c r="EZ6" s="61">
        <f>IF(CL6&lt;CM6,1,0)</f>
        <v>0</v>
      </c>
      <c r="FA6" s="61">
        <f>IF(CN6&lt;CO6,1,0)</f>
        <v>0</v>
      </c>
      <c r="FB6" s="61">
        <f>IF(CP6&lt;CQ6,1,0)</f>
        <v>0</v>
      </c>
      <c r="FC6" s="61">
        <f>IF(CR6&lt;CS6,1,0)</f>
        <v>0</v>
      </c>
      <c r="FD6" s="61">
        <f>IF(CT6&lt;CU6,1,0)</f>
        <v>0</v>
      </c>
      <c r="FE6" s="61">
        <f>IF(CV6&lt;CW6,1,0)</f>
        <v>0</v>
      </c>
      <c r="FF6" s="61">
        <f>IF(CX6&lt;CY6,1,0)</f>
        <v>0</v>
      </c>
      <c r="FG6" s="61">
        <f>IF(CZ6&lt;DA6,1,0)</f>
        <v>0</v>
      </c>
      <c r="FH6" s="61">
        <f>IF(DB6&lt;DC6,1,0)</f>
        <v>0</v>
      </c>
      <c r="FI6" s="61">
        <f>IF(DD6&lt;DE6,1,0)</f>
        <v>0</v>
      </c>
      <c r="FJ6" s="61">
        <f>IF(DF6&lt;DG6,1,0)</f>
        <v>0</v>
      </c>
      <c r="FK6" s="61">
        <f>IF(DH6&lt;DI6,1,0)</f>
        <v>0</v>
      </c>
      <c r="FL6" s="61">
        <f>IF(DJ6&lt;DK6,1,0)</f>
        <v>0</v>
      </c>
      <c r="FM6" s="61"/>
      <c r="FN6" s="61"/>
      <c r="FO6" s="61"/>
      <c r="FP6" s="61"/>
      <c r="FQ6" s="61">
        <f>C6/H6</f>
        <v>798740</v>
      </c>
      <c r="FR6" s="61">
        <f>C6/SUM(FV6:FV6)</f>
        <v>5191810</v>
      </c>
      <c r="FS6" s="53">
        <f>$B6/SQRT(H6*(H6+1))</f>
        <v>709062.862957975</v>
      </c>
      <c r="FT6" s="64">
        <f>FU6+2</f>
        <v>15</v>
      </c>
      <c r="FU6" s="64">
        <v>13</v>
      </c>
      <c r="FV6" s="64">
        <v>2</v>
      </c>
    </row>
    <row r="7" ht="26.75" customHeight="1">
      <c r="A7" t="s" s="51">
        <v>189</v>
      </c>
      <c r="B7" s="52">
        <v>19421055</v>
      </c>
      <c r="C7" s="53">
        <v>19542209</v>
      </c>
      <c r="D7" s="53">
        <f>L7</f>
        <v>719298.333333333</v>
      </c>
      <c r="E7" s="53">
        <f>N7</f>
        <v>693609.107142857</v>
      </c>
      <c r="F7" s="54">
        <f>ROUND((C7-B7)/C7,2)</f>
        <v>0.01</v>
      </c>
      <c r="G7" s="55"/>
      <c r="H7" s="56">
        <v>27</v>
      </c>
      <c r="I7" s="57">
        <f>RANK(FS7,FS3:FS52)</f>
        <v>3</v>
      </c>
      <c r="J7" s="58">
        <f>SUM(DQ3:DQ52)</f>
        <v>47</v>
      </c>
      <c r="K7" s="59">
        <f>H7+2</f>
        <v>29</v>
      </c>
      <c r="L7" s="60">
        <f>B7/H7</f>
        <v>719298.333333333</v>
      </c>
      <c r="M7" s="53">
        <f>C7/K7</f>
        <v>673869.275862069</v>
      </c>
      <c r="N7" s="61">
        <f>$B7/(H7+1)</f>
        <v>693609.107142857</v>
      </c>
      <c r="O7" s="62"/>
      <c r="P7" s="63">
        <f>ABS(($D7-VLOOKUP(P$2,$A1:$E52,5))/VLOOKUP(P$2,$A1:$E52,5))</f>
        <v>0.0401724985779405</v>
      </c>
      <c r="Q7" s="63">
        <f>ABS((VLOOKUP(Q$2,$A1:$E52,4)-$E7)/$E7)</f>
        <v>0.0157966827900449</v>
      </c>
      <c r="R7" s="63">
        <f>ABS(($D7-VLOOKUP(R$2,$A1:$E52,5))/VLOOKUP(R$2,$A1:$E52,5))</f>
        <v>0.0532530502437204</v>
      </c>
      <c r="S7" s="63">
        <f>ABS((VLOOKUP(S$2,$A1:$E52,4)-$E7)/$E7)</f>
        <v>0.0119539849920617</v>
      </c>
      <c r="T7" s="63"/>
      <c r="U7" s="63"/>
      <c r="V7" s="63">
        <f>ABS(($D7-VLOOKUP(V$2,$A1:$E52,5))/VLOOKUP(V$2,$A1:$E52,5))</f>
        <v>0.06558357868925931</v>
      </c>
      <c r="W7" s="63">
        <f>ABS((VLOOKUP(W$2,$A1:$E52,4)-$E7)/$E7)</f>
        <v>0.009255245383407031</v>
      </c>
      <c r="X7" s="63">
        <f>ABS(($D7-VLOOKUP(X$2,$A1:$E52,5))/VLOOKUP(X$2,$A1:$E52,5))</f>
        <v>0.0623650990823759</v>
      </c>
      <c r="Y7" s="63">
        <f>ABS((VLOOKUP(Y$2,$A1:$E52,4)-$E7)/$E7)</f>
        <v>0.0303898412201494</v>
      </c>
      <c r="Z7" s="63">
        <f>ABS(($D7-VLOOKUP(Z$2,$A1:$E52,5))/VLOOKUP(Z$2,$A1:$E52,5))</f>
        <v>0.0731661000481216</v>
      </c>
      <c r="AA7" s="63">
        <f>ABS((VLOOKUP(AA$2,$A1:$E52,4)-$E7)/$E7)</f>
        <v>0.0200193667245276</v>
      </c>
      <c r="AB7" s="63">
        <f>ABS(($D7-VLOOKUP(AB$2,$A1:$E52,5))/VLOOKUP(AB$2,$A1:$E52,5))</f>
        <v>0.0570149070096551</v>
      </c>
      <c r="AC7" s="63">
        <f>ABS((VLOOKUP(AC$2,$A1:$E52,4)-$E7)/$E7)</f>
        <v>0.0424184602741717</v>
      </c>
      <c r="AD7" s="63">
        <f>ABS(($D7-VLOOKUP(AD$2,$A1:$E52,5))/VLOOKUP(AD$2,$A1:$E52,5))</f>
        <v>0.08856760737340059</v>
      </c>
      <c r="AE7" s="63">
        <f>ABS((VLOOKUP(AE$2,$A1:$E52,4)-$E7)/$E7)</f>
        <v>0.020709328097779</v>
      </c>
      <c r="AF7" s="63">
        <f>ABS(($D7-VLOOKUP(AF$2,$A1:$E52,5))/VLOOKUP(AF$2,$A1:$E52,5))</f>
        <v>0.109164923681833</v>
      </c>
      <c r="AG7" s="63">
        <f>ABS((VLOOKUP(AG$2,$A1:$E52,4)-$E7)/$E7)</f>
        <v>0.00175464206244244</v>
      </c>
      <c r="AH7" s="63">
        <f>ABS(($D7-VLOOKUP(AH$2,$A1:$E52,5))/VLOOKUP(AH$2,$A1:$E52,5))</f>
        <v>0.0527291672960805</v>
      </c>
      <c r="AI7" s="63">
        <f>ABS((VLOOKUP(AI$2,$A1:$E52,4)-$E7)/$E7)</f>
        <v>0.0608703088161085</v>
      </c>
      <c r="AJ7" s="63">
        <f>ABS(($D7-VLOOKUP(AJ$2,$A1:$E52,5))/VLOOKUP(AJ$2,$A1:$E52,5))</f>
        <v>0.0616948364051651</v>
      </c>
      <c r="AK7" s="63">
        <f>ABS((VLOOKUP(AK$2,$A1:$E52,4)-$E7)/$E7)</f>
        <v>0.0581729811622839</v>
      </c>
      <c r="AL7" s="63">
        <f>ABS(($D7-VLOOKUP(AL$2,$A1:$E52,5))/VLOOKUP(AL$2,$A1:$E52,5))</f>
        <v>0.0738819986125447</v>
      </c>
      <c r="AM7" s="63">
        <f>ABS((VLOOKUP(AM$2,$A1:$E52,4)-$E7)/$E7)</f>
        <v>0.0534799286837738</v>
      </c>
      <c r="AN7" s="63">
        <f>ABS(($D7-VLOOKUP(AN$2,$A1:$E52,5))/VLOOKUP(AN$2,$A1:$E52,5))</f>
        <v>0.171605115412273</v>
      </c>
      <c r="AO7" s="63">
        <f>ABS((VLOOKUP(AO$2,$A1:$E52,4)-$E7)/$E7)</f>
        <v>0.0263436667060567</v>
      </c>
      <c r="AP7" s="63">
        <f>ABS(($D7-VLOOKUP(AP$2,$A1:$E52,5))/VLOOKUP(AP$2,$A1:$E52,5))</f>
        <v>0.09655086973215769</v>
      </c>
      <c r="AQ7" s="63">
        <f>ABS((VLOOKUP(AQ$2,$A1:$E52,4)-$E7)/$E7)</f>
        <v>0.0508070407778222</v>
      </c>
      <c r="AR7" s="63">
        <f>ABS(($D7-VLOOKUP(AR$2,$A1:$E52,5))/VLOOKUP(AR$2,$A1:$E52,5))</f>
        <v>0.106343553512565</v>
      </c>
      <c r="AS7" s="63">
        <f>ABS((VLOOKUP(AS$2,$A1:$E52,4)-$E7)/$E7)</f>
        <v>0.0415059326076778</v>
      </c>
      <c r="AT7" s="63">
        <f>ABS(($D7-VLOOKUP(AT$2,$A1:$E52,5))/VLOOKUP(AT$2,$A1:$E52,5))</f>
        <v>0.121677816416382</v>
      </c>
      <c r="AU7" s="63">
        <f>ABS((VLOOKUP(AU$2,$A1:$E52,4)-$E7)/$E7)</f>
        <v>0.0272676856237841</v>
      </c>
      <c r="AV7" s="63">
        <f>ABS(($D7-VLOOKUP(AV$2,$A1:$E52,5))/VLOOKUP(AV$2,$A1:$E52,5))</f>
        <v>0.128234833587459</v>
      </c>
      <c r="AW7" s="63">
        <f>ABS((VLOOKUP(AW$2,$A1:$E52,4)-$E7)/$E7)</f>
        <v>0.0212974641296377</v>
      </c>
      <c r="AX7" s="63">
        <f>ABS(($D7-VLOOKUP(AX$2,$A1:$E52,5))/VLOOKUP(AX$2,$A1:$E52,5))</f>
        <v>0.07688741437629761</v>
      </c>
      <c r="AY7" s="63">
        <f>ABS((VLOOKUP(AY$2,$A1:$E52,4)-$E7)/$E7)</f>
        <v>0.0833692093452186</v>
      </c>
      <c r="AZ7" s="63">
        <f>ABS(($D7-VLOOKUP(AZ$2,$A1:$E52,5))/VLOOKUP(AZ$2,$A1:$E52,5))</f>
        <v>0.118094021532907</v>
      </c>
      <c r="BA7" s="63">
        <f>ABS((VLOOKUP(BA$2,$A1:$E52,4)-$E7)/$E7)</f>
        <v>0.0434423619108233</v>
      </c>
      <c r="BB7" s="63">
        <f>ABS(($D7-VLOOKUP(BB$2,$A1:$E52,5))/VLOOKUP(BB$2,$A1:$E52,5))</f>
        <v>0.136086995435424</v>
      </c>
      <c r="BC7" s="63">
        <f>ABS((VLOOKUP(BC$2,$A1:$E52,4)-$E7)/$E7)</f>
        <v>0.026916663384147</v>
      </c>
      <c r="BD7" s="63">
        <f>ABS(($D7-VLOOKUP(BD$2,$A1:$E52,5))/VLOOKUP(BD$2,$A1:$E52,5))</f>
        <v>0.218030551589227</v>
      </c>
      <c r="BE7" s="63">
        <f>ABS((VLOOKUP(BE$2,$A1:$E52,4)-$E7)/$E7)</f>
        <v>0.0421696195186099</v>
      </c>
      <c r="BF7" s="63">
        <f>ABS(($D7-VLOOKUP(BF$2,$A1:$E52,5))/VLOOKUP(BF$2,$A1:$E52,5))</f>
        <v>0.140627653241306</v>
      </c>
      <c r="BG7" s="63">
        <f>ABS((VLOOKUP(BG$2,$A1:$E52,4)-$E7)/$E7)</f>
        <v>0.0390640467266074</v>
      </c>
      <c r="BH7" s="63">
        <f>ABS(($D7-VLOOKUP(BH$2,$A1:$E52,5))/VLOOKUP(BH$2,$A1:$E52,5))</f>
        <v>0.198086244476174</v>
      </c>
      <c r="BI7" s="63">
        <f>ABS((VLOOKUP(BI$2,$A1:$E52,4)-$E7)/$E7)</f>
        <v>0.010768055597391</v>
      </c>
      <c r="BJ7" s="63">
        <f>ABS(($D7-VLOOKUP(BJ$2,$A1:$E52,5))/VLOOKUP(BJ$2,$A1:$E52,5))</f>
        <v>0.238574608487274</v>
      </c>
      <c r="BK7" s="63">
        <f>ABS((VLOOKUP(BK$2,$A1:$E52,4)-$E7)/$E7)</f>
        <v>0.0431055367486475</v>
      </c>
      <c r="BL7" s="63">
        <f>ABS(($D7-VLOOKUP(BL$2,$A1:$E52,5))/VLOOKUP(BL$2,$A1:$E52,5))</f>
        <v>0.105650054465393</v>
      </c>
      <c r="BM7" s="63">
        <f>ABS((VLOOKUP(BM$2,$A1:$E52,4)-$E7)/$E7)</f>
        <v>0.0942671583323707</v>
      </c>
      <c r="BN7" s="63">
        <f>ABS(($D7-VLOOKUP(BN$2,$A1:$E52,5))/VLOOKUP(BN$2,$A1:$E52,5))</f>
        <v>0.157330342792091</v>
      </c>
      <c r="BO7" s="63">
        <f>ABS((VLOOKUP(BO$2,$A1:$E52,4)-$E7)/$E7)</f>
        <v>0.0454029402625143</v>
      </c>
      <c r="BP7" s="63">
        <f>ABS(($D7-VLOOKUP(BP$2,$A1:$E52,5))/VLOOKUP(BP$2,$A1:$E52,5))</f>
        <v>0.121390446307053</v>
      </c>
      <c r="BQ7" s="63">
        <f>ABS((VLOOKUP(BQ$2,$A1:$E52,4)-$E7)/$E7)</f>
        <v>0.109733410466115</v>
      </c>
      <c r="BR7" s="63">
        <f>ABS(($D7-VLOOKUP(BR$2,$A1:$E52,5))/VLOOKUP(BR$2,$A1:$E52,5))</f>
        <v>0.146328092088942</v>
      </c>
      <c r="BS7" s="63">
        <f>ABS((VLOOKUP(BS$2,$A1:$E52,4)-$E7)/$E7)</f>
        <v>0.0855918589386624</v>
      </c>
      <c r="BT7" s="63">
        <f>ABS(($D7-VLOOKUP(BT$2,$A1:$E52,5))/VLOOKUP(BT$2,$A1:$E52,5))</f>
        <v>0.204979970002468</v>
      </c>
      <c r="BU7" s="63">
        <f>ABS((VLOOKUP(BU$2,$A1:$E52,4)-$E7)/$E7)</f>
        <v>0.032751145599454</v>
      </c>
      <c r="BV7" s="63">
        <f>ABS(($D7-VLOOKUP(BV$2,$A1:$E52,5))/VLOOKUP(BV$2,$A1:$E52,5))</f>
        <v>0.177715297978106</v>
      </c>
      <c r="BW7" s="63">
        <f>ABS((VLOOKUP(BW$2,$A1:$E52,4)-$E7)/$E7)</f>
        <v>0.100687321054392</v>
      </c>
      <c r="BX7" s="63">
        <f>ABS(($D7-VLOOKUP(BX$2,$A1:$E52,5))/VLOOKUP(BX$2,$A1:$E52,5))</f>
        <v>0.207589605494072</v>
      </c>
      <c r="BY7" s="63">
        <f>ABS((VLOOKUP(BY$2,$A1:$E52,4)-$E7)/$E7)</f>
        <v>0.0734576468683089</v>
      </c>
      <c r="BZ7" s="63">
        <f>ABS(($D7-VLOOKUP(BZ$2,$A1:$E52,5))/VLOOKUP(BZ$2,$A1:$E52,5))</f>
        <v>0.229053388052222</v>
      </c>
      <c r="CA7" s="63">
        <f>ABS((VLOOKUP(CA$2,$A1:$E52,4)-$E7)/$E7)</f>
        <v>0.0547111369593467</v>
      </c>
      <c r="CB7" s="63">
        <f>ABS(($D7-VLOOKUP(CB$2,$A1:$E52,5))/VLOOKUP(CB$2,$A1:$E52,5))</f>
        <v>0.255840261450962</v>
      </c>
      <c r="CC7" s="63">
        <f>ABS((VLOOKUP(CC$2,$A1:$E52,4)-$E7)/$E7)</f>
        <v>0.0322143158546229</v>
      </c>
      <c r="CD7" s="63">
        <f>ABS(($D7-VLOOKUP(CD$2,$A1:$E52,5))/VLOOKUP(CD$2,$A1:$E52,5))</f>
        <v>0.298013966058711</v>
      </c>
      <c r="CE7" s="63">
        <f>ABS((VLOOKUP(CE$2,$A1:$E52,4)-$E7)/$E7)</f>
        <v>0.00132330607168334</v>
      </c>
      <c r="CF7" s="63">
        <f>ABS(($D7-VLOOKUP(CF$2,$A1:$E52,5))/VLOOKUP(CF$2,$A1:$E52,5))</f>
        <v>0.327396910742423</v>
      </c>
      <c r="CG7" s="63">
        <f>ABS((VLOOKUP(CG$2,$A1:$E52,4)-$E7)/$E7)</f>
        <v>0.0234297776305147</v>
      </c>
      <c r="CH7" s="63">
        <f>ABS(($D7-VLOOKUP(CH$2,$A1:$E52,5))/VLOOKUP(CH$2,$A1:$E52,5))</f>
        <v>0.391781991702756</v>
      </c>
      <c r="CI7" s="63">
        <f>ABS((VLOOKUP(CI$2,$A1:$E52,4)-$E7)/$E7)</f>
        <v>0.00651390977472625</v>
      </c>
      <c r="CJ7" s="63">
        <f>ABS(($D7-VLOOKUP(CJ$2,$A1:$E52,5))/VLOOKUP(CJ$2,$A1:$E52,5))</f>
        <v>0.547032007663844</v>
      </c>
      <c r="CK7" s="63">
        <f>ABS((VLOOKUP(CK$2,$A1:$E52,4)-$E7)/$E7)</f>
        <v>0.106213677200681</v>
      </c>
      <c r="CL7" s="63">
        <f>ABS(($D7-VLOOKUP(CL$2,$A1:$E52,5))/VLOOKUP(CL$2,$A1:$E52,5))</f>
        <v>0.570670415205236</v>
      </c>
      <c r="CM7" s="63">
        <f>ABS((VLOOKUP(CM$2,$A1:$E52,4)-$E7)/$E7)</f>
        <v>0.11966505767409</v>
      </c>
      <c r="CN7" s="63">
        <f>ABS(($D7-VLOOKUP(CN$2,$A1:$E52,5))/VLOOKUP(CN$2,$A1:$E52,5))</f>
        <v>0.371399028534494</v>
      </c>
      <c r="CO7" s="63">
        <f>ABS((VLOOKUP(CO$2,$A1:$E52,4)-$E7)/$E7)</f>
        <v>0.13428369365104</v>
      </c>
      <c r="CP7" s="63">
        <f>ABS(($D7-VLOOKUP(CP$2,$A1:$E52,5))/VLOOKUP(CP$2,$A1:$E52,5))</f>
        <v>0.578721919257392</v>
      </c>
      <c r="CQ7" s="63">
        <f>ABS((VLOOKUP(CQ$2,$A1:$E52,4)-$E7)/$E7)</f>
        <v>0.014674125581746</v>
      </c>
      <c r="CR7" s="63">
        <f>ABS(($D7-VLOOKUP(CR$2,$A1:$E52,5))/VLOOKUP(CR$2,$A1:$E52,5))</f>
        <v>0.6187360941703151</v>
      </c>
      <c r="CS7" s="63">
        <f>ABS((VLOOKUP(CS$2,$A1:$E52,4)-$E7)/$E7)</f>
        <v>0.0390307838580343</v>
      </c>
      <c r="CT7" s="63">
        <f>ABS(($D7-VLOOKUP(CT$2,$A1:$E52,5))/VLOOKUP(CT$2,$A1:$E52,5))</f>
        <v>0.632981319691699</v>
      </c>
      <c r="CU7" s="63">
        <f>ABS((VLOOKUP(CU$2,$A1:$E52,4)-$E7)/$E7)</f>
        <v>0.0474137476053693</v>
      </c>
      <c r="CV7" s="63">
        <f>ABS(($D7-VLOOKUP(CV$2,$A1:$E52,5))/VLOOKUP(CV$2,$A1:$E52,5))</f>
        <v>1.04491934115899</v>
      </c>
      <c r="CW7" s="63">
        <f>ABS((VLOOKUP(CW$2,$A1:$E52,4)-$E7)/$E7)</f>
        <v>0.239307133417829</v>
      </c>
      <c r="CX7" s="63">
        <f>ABS(($D7-VLOOKUP(CX$2,$A1:$E52,5))/VLOOKUP(CX$2,$A1:$E52,5))</f>
        <v>0.446674899304382</v>
      </c>
      <c r="CY7" s="63">
        <f>ABS((VLOOKUP(CY$2,$A1:$E52,4)-$E7)/$E7)</f>
        <v>0.433683597518261</v>
      </c>
      <c r="CZ7" s="63">
        <f>ABS(($D7-VLOOKUP(CZ$2,$A1:$E52,5))/VLOOKUP(CZ$2,$A1:$E52,5))</f>
        <v>0.596884665350171</v>
      </c>
      <c r="DA7" s="63">
        <f>ABS((VLOOKUP(DA$2,$A1:$E52,4)-$E7)/$E7)</f>
        <v>0.298825218300448</v>
      </c>
      <c r="DB7" s="63">
        <f>ABS(($D7-VLOOKUP(DB$2,$A1:$E52,5))/VLOOKUP(DB$2,$A1:$E52,5))</f>
        <v>0.754897667328241</v>
      </c>
      <c r="DC7" s="63">
        <f>ABS((VLOOKUP(DC$2,$A1:$E52,4)-$E7)/$E7)</f>
        <v>0.181877503565074</v>
      </c>
      <c r="DD7" s="63">
        <f>ABS(($D7-VLOOKUP(DD$2,$A1:$E52,5))/VLOOKUP(DD$2,$A1:$E52,5))</f>
        <v>0.993833414411829</v>
      </c>
      <c r="DE7" s="63">
        <f>ABS((VLOOKUP(DE$2,$A1:$E52,4)-$E7)/$E7)</f>
        <v>0.0402444151463453</v>
      </c>
      <c r="DF7" s="63">
        <f>ABS(($D7-VLOOKUP(DF$2,$A1:$E52,5))/VLOOKUP(DF$2,$A1:$E52,5))</f>
        <v>1.12840068747334</v>
      </c>
      <c r="DG7" s="63">
        <f>ABS((VLOOKUP(DG$2,$A1:$E52,4)-$E7)/$E7)</f>
        <v>0.0255246174834475</v>
      </c>
      <c r="DH7" s="63">
        <f>ABS(($D7-VLOOKUP(DH$2,$A1:$E52,5))/VLOOKUP(DH$2,$A1:$E52,5))</f>
        <v>1.28226594134037</v>
      </c>
      <c r="DI7" s="63">
        <f>ABS((VLOOKUP(DI$2,$A1:$E52,4)-$E7)/$E7)</f>
        <v>0.0912215634011642</v>
      </c>
      <c r="DJ7" s="63">
        <f>ABS(($D7-VLOOKUP(DJ$2,$A1:$E52,5))/VLOOKUP(DJ$2,$A1:$E52,5))</f>
        <v>1.53140360138424</v>
      </c>
      <c r="DK7" s="63">
        <f>ABS((VLOOKUP(DK$2,$A1:$E52,4)-$E7)/$E7)</f>
        <v>0.180662430542522</v>
      </c>
      <c r="DL7" s="63"/>
      <c r="DM7" s="63"/>
      <c r="DN7" s="63"/>
      <c r="DO7" s="61">
        <f>IF(P7&lt;Q7,1,0)</f>
        <v>0</v>
      </c>
      <c r="DP7" s="61">
        <f>IF(R7&lt;S7,1,0)</f>
        <v>0</v>
      </c>
      <c r="DQ7" s="61">
        <f>IF(T7&lt;U7,1,0)</f>
        <v>0</v>
      </c>
      <c r="DR7" s="61">
        <f>IF(V7&lt;W7,1,0)</f>
        <v>0</v>
      </c>
      <c r="DS7" s="61">
        <f>IF(X7&lt;Y7,1,0)</f>
        <v>0</v>
      </c>
      <c r="DT7" s="61">
        <f>IF(Z7&lt;AA7,1,0)</f>
        <v>0</v>
      </c>
      <c r="DU7" s="61">
        <f>IF(AB7&lt;AC7,1,0)</f>
        <v>0</v>
      </c>
      <c r="DV7" s="61">
        <f>IF(AD7&lt;AE7,1,0)</f>
        <v>0</v>
      </c>
      <c r="DW7" s="61">
        <f>IF(AF7&lt;AG7,1,0)</f>
        <v>0</v>
      </c>
      <c r="DX7" s="61">
        <f>IF(AH7&lt;AI7,1,0)</f>
        <v>1</v>
      </c>
      <c r="DY7" s="61">
        <f>IF(AJ7&lt;AK7,1,0)</f>
        <v>0</v>
      </c>
      <c r="DZ7" s="61">
        <f>IF(AL7&lt;AM7,1,0)</f>
        <v>0</v>
      </c>
      <c r="EA7" s="61">
        <f>IF(AN7&lt;AO7,1,0)</f>
        <v>0</v>
      </c>
      <c r="EB7" s="61">
        <f>IF(AP7&lt;AQ7,1,0)</f>
        <v>0</v>
      </c>
      <c r="EC7" s="61">
        <f>IF(AR7&lt;AS7,1,0)</f>
        <v>0</v>
      </c>
      <c r="ED7" s="61">
        <f>IF(AT7&lt;AU7,1,0)</f>
        <v>0</v>
      </c>
      <c r="EE7" s="61">
        <f>IF(AV7&lt;AW7,1,0)</f>
        <v>0</v>
      </c>
      <c r="EF7" s="61">
        <f>IF(AX7&lt;AY7,1,0)</f>
        <v>1</v>
      </c>
      <c r="EG7" s="61">
        <f>IF(AZ7&lt;BA7,1,0)</f>
        <v>0</v>
      </c>
      <c r="EH7" s="61">
        <f>IF(BB7&lt;BC7,1,0)</f>
        <v>0</v>
      </c>
      <c r="EI7" s="61">
        <f>IF(BD7&lt;BE7,1,0)</f>
        <v>0</v>
      </c>
      <c r="EJ7" s="61">
        <f>IF(BF7&lt;BG7,1,0)</f>
        <v>0</v>
      </c>
      <c r="EK7" s="61">
        <f>IF(BH7&lt;BI7,1,0)</f>
        <v>0</v>
      </c>
      <c r="EL7" s="61">
        <f>IF(BJ7&lt;BK7,1,0)</f>
        <v>0</v>
      </c>
      <c r="EM7" s="61">
        <f>IF(BL7&lt;BM7,1,0)</f>
        <v>0</v>
      </c>
      <c r="EN7" s="61">
        <f>IF(BN7&lt;BO7,1,0)</f>
        <v>0</v>
      </c>
      <c r="EO7" s="61">
        <f>IF(BP7&lt;BQ7,1,0)</f>
        <v>0</v>
      </c>
      <c r="EP7" s="61">
        <f>IF(BR7&lt;BS7,1,0)</f>
        <v>0</v>
      </c>
      <c r="EQ7" s="61">
        <f>IF(BT7&lt;BU7,1,0)</f>
        <v>0</v>
      </c>
      <c r="ER7" s="61">
        <f>IF(BV7&lt;BW7,1,0)</f>
        <v>0</v>
      </c>
      <c r="ES7" s="61">
        <f>IF(BX7&lt;BY7,1,0)</f>
        <v>0</v>
      </c>
      <c r="ET7" s="61">
        <f>IF(BZ7&lt;CA7,1,0)</f>
        <v>0</v>
      </c>
      <c r="EU7" s="61">
        <f>IF(CB7&lt;CC7,1,0)</f>
        <v>0</v>
      </c>
      <c r="EV7" s="61">
        <f>IF(CD7&lt;CE7,1,0)</f>
        <v>0</v>
      </c>
      <c r="EW7" s="61">
        <f>IF(CF7&lt;CG7,1,0)</f>
        <v>0</v>
      </c>
      <c r="EX7" s="61">
        <f>IF(CH7&lt;CI7,1,0)</f>
        <v>0</v>
      </c>
      <c r="EY7" s="61">
        <f>IF(CJ7&lt;CK7,1,0)</f>
        <v>0</v>
      </c>
      <c r="EZ7" s="61">
        <f>IF(CL7&lt;CM7,1,0)</f>
        <v>0</v>
      </c>
      <c r="FA7" s="61">
        <f>IF(CN7&lt;CO7,1,0)</f>
        <v>0</v>
      </c>
      <c r="FB7" s="61">
        <f>IF(CP7&lt;CQ7,1,0)</f>
        <v>0</v>
      </c>
      <c r="FC7" s="61">
        <f>IF(CR7&lt;CS7,1,0)</f>
        <v>0</v>
      </c>
      <c r="FD7" s="61">
        <f>IF(CT7&lt;CU7,1,0)</f>
        <v>0</v>
      </c>
      <c r="FE7" s="61">
        <f>IF(CV7&lt;CW7,1,0)</f>
        <v>0</v>
      </c>
      <c r="FF7" s="61">
        <f>IF(CX7&lt;CY7,1,0)</f>
        <v>0</v>
      </c>
      <c r="FG7" s="61">
        <f>IF(CZ7&lt;DA7,1,0)</f>
        <v>0</v>
      </c>
      <c r="FH7" s="61">
        <f>IF(DB7&lt;DC7,1,0)</f>
        <v>0</v>
      </c>
      <c r="FI7" s="61">
        <f>IF(DD7&lt;DE7,1,0)</f>
        <v>0</v>
      </c>
      <c r="FJ7" s="61">
        <f>IF(DF7&lt;DG7,1,0)</f>
        <v>0</v>
      </c>
      <c r="FK7" s="61">
        <f>IF(DH7&lt;DI7,1,0)</f>
        <v>0</v>
      </c>
      <c r="FL7" s="61">
        <f>IF(DJ7&lt;DK7,1,0)</f>
        <v>0</v>
      </c>
      <c r="FM7" s="61"/>
      <c r="FN7" s="61"/>
      <c r="FO7" s="61"/>
      <c r="FP7" s="61"/>
      <c r="FQ7" s="61">
        <f>C7/H7</f>
        <v>723785.518518519</v>
      </c>
      <c r="FR7" s="61">
        <f>C7/SUM(FV7:FV7)</f>
        <v>9771104.5</v>
      </c>
      <c r="FS7" s="53">
        <f>$B7/SQRT(H7*(H7+1))</f>
        <v>706336.9413761951</v>
      </c>
      <c r="FT7" s="64">
        <f>FU7+2</f>
        <v>29</v>
      </c>
      <c r="FU7" s="64">
        <v>27</v>
      </c>
      <c r="FV7" s="64">
        <v>2</v>
      </c>
    </row>
    <row r="8" ht="26.75" customHeight="1">
      <c r="A8" t="s" s="51">
        <v>195</v>
      </c>
      <c r="B8" s="52">
        <v>9727566</v>
      </c>
      <c r="C8" s="53">
        <v>10519475</v>
      </c>
      <c r="D8" s="53">
        <f>L8</f>
        <v>694826.142857143</v>
      </c>
      <c r="E8" s="53">
        <f>N8</f>
        <v>648504.4</v>
      </c>
      <c r="F8" s="54">
        <f>ROUND((C8-B8)/C8,2)</f>
        <v>0.08</v>
      </c>
      <c r="G8" s="55"/>
      <c r="H8" s="56">
        <v>14</v>
      </c>
      <c r="I8" s="57">
        <f>RANK(FS8,FS3:FS52)</f>
        <v>26</v>
      </c>
      <c r="J8" s="58">
        <f>SUM(DW3:DW52)</f>
        <v>24</v>
      </c>
      <c r="K8" s="59">
        <f>H8+2</f>
        <v>16</v>
      </c>
      <c r="L8" s="60">
        <f>B8/H8</f>
        <v>694826.142857143</v>
      </c>
      <c r="M8" s="53">
        <f>C8/K8</f>
        <v>657467.1875</v>
      </c>
      <c r="N8" s="61">
        <f>$B8/(H8+1)</f>
        <v>648504.4</v>
      </c>
      <c r="O8" s="62"/>
      <c r="P8" s="63">
        <f>ABS(($D8-VLOOKUP(P$2,$A1:$E52,5))/VLOOKUP(P$2,$A1:$E52,5))</f>
        <v>0.00478342796056503</v>
      </c>
      <c r="Q8" s="63">
        <f>ABS((VLOOKUP(Q$2,$A1:$E52,4)-$E8)/$E8)</f>
        <v>0.0864472626379698</v>
      </c>
      <c r="R8" s="63">
        <f>ABS(($D8-VLOOKUP(R$2,$A1:$E52,5))/VLOOKUP(R$2,$A1:$E52,5))</f>
        <v>0.0174189490499286</v>
      </c>
      <c r="S8" s="63">
        <f>ABS((VLOOKUP(S$2,$A1:$E52,4)-$E8)/$E8)</f>
        <v>0.0823372979427742</v>
      </c>
      <c r="T8" s="63">
        <f>ABS(($D8-VLOOKUP(T$2,$A1:$E52,5))/VLOOKUP(T$2,$A1:$E52,5))</f>
        <v>0.00175464206244244</v>
      </c>
      <c r="U8" s="63">
        <f>ABS((VLOOKUP(U$2,$A1:$E52,4)-$E8)/$E8)</f>
        <v>0.109164923681833</v>
      </c>
      <c r="V8" s="63">
        <f>ABS(($D8-VLOOKUP(V$2,$A1:$E52,5))/VLOOKUP(V$2,$A1:$E52,5))</f>
        <v>0.0293299644411373</v>
      </c>
      <c r="W8" s="63">
        <f>ABS((VLOOKUP(W$2,$A1:$E52,4)-$E8)/$E8)</f>
        <v>0.079450855891849</v>
      </c>
      <c r="X8" s="63">
        <f>ABS(($D8-VLOOKUP(X$2,$A1:$E52,5))/VLOOKUP(X$2,$A1:$E52,5))</f>
        <v>0.0262209849433649</v>
      </c>
      <c r="Y8" s="63">
        <f>ABS((VLOOKUP(Y$2,$A1:$E52,4)-$E8)/$E8)</f>
        <v>0.102055402828073</v>
      </c>
      <c r="Z8" s="63">
        <f>ABS(($D8-VLOOKUP(Z$2,$A1:$E52,5))/VLOOKUP(Z$2,$A1:$E52,5))</f>
        <v>0.0366545109119945</v>
      </c>
      <c r="AA8" s="63">
        <f>ABS((VLOOKUP(AA$2,$A1:$E52,4)-$E8)/$E8)</f>
        <v>0.0909636422238955</v>
      </c>
      <c r="AB8" s="63">
        <f>ABS(($D8-VLOOKUP(AB$2,$A1:$E52,5))/VLOOKUP(AB$2,$A1:$E52,5))</f>
        <v>0.0210528187609045</v>
      </c>
      <c r="AC8" s="63">
        <f>ABS((VLOOKUP(AC$2,$A1:$E52,4)-$E8)/$E8)</f>
        <v>0.114920635079731</v>
      </c>
      <c r="AD8" s="63">
        <f>ABS(($D8-VLOOKUP(AD$2,$A1:$E52,5))/VLOOKUP(AD$2,$A1:$E52,5))</f>
        <v>0.0515320233892138</v>
      </c>
      <c r="AE8" s="63">
        <f>ABS((VLOOKUP(AE$2,$A1:$E52,4)-$E8)/$E8)</f>
        <v>0.0917015917151618</v>
      </c>
      <c r="AF8" s="63"/>
      <c r="AG8" s="63"/>
      <c r="AH8" s="63">
        <f>ABS(($D8-VLOOKUP(AH$2,$A1:$E52,5))/VLOOKUP(AH$2,$A1:$E52,5))</f>
        <v>0.0169128898100435</v>
      </c>
      <c r="AI8" s="63">
        <f>ABS((VLOOKUP(AI$2,$A1:$E52,4)-$E8)/$E8)</f>
        <v>0.134655844574544</v>
      </c>
      <c r="AJ8" s="63">
        <f>ABS(($D8-VLOOKUP(AJ$2,$A1:$E52,5))/VLOOKUP(AJ$2,$A1:$E52,5))</f>
        <v>0.0255735261503641</v>
      </c>
      <c r="AK8" s="63">
        <f>ABS((VLOOKUP(AK$2,$A1:$E52,4)-$E8)/$E8)</f>
        <v>0.131770912682577</v>
      </c>
      <c r="AL8" s="63">
        <f>ABS(($D8-VLOOKUP(AL$2,$A1:$E52,5))/VLOOKUP(AL$2,$A1:$E52,5))</f>
        <v>0.0373460529539313</v>
      </c>
      <c r="AM8" s="63">
        <f>ABS((VLOOKUP(AM$2,$A1:$E52,4)-$E8)/$E8)</f>
        <v>0.126751449531064</v>
      </c>
      <c r="AN8" s="63">
        <f>ABS(($D8-VLOOKUP(AN$2,$A1:$E52,5))/VLOOKUP(AN$2,$A1:$E52,5))</f>
        <v>0.131744403634479</v>
      </c>
      <c r="AO8" s="63">
        <f>ABS((VLOOKUP(AO$2,$A1:$E52,4)-$E8)/$E8)</f>
        <v>0.0413759721599422</v>
      </c>
      <c r="AP8" s="63">
        <f>ABS(($D8-VLOOKUP(AP$2,$A1:$E52,5))/VLOOKUP(AP$2,$A1:$E52,5))</f>
        <v>0.0592436767256622</v>
      </c>
      <c r="AQ8" s="63">
        <f>ABS((VLOOKUP(AQ$2,$A1:$E52,4)-$E8)/$E8)</f>
        <v>0.123892657217643</v>
      </c>
      <c r="AR8" s="63">
        <f>ABS(($D8-VLOOKUP(AR$2,$A1:$E52,5))/VLOOKUP(AR$2,$A1:$E52,5))</f>
        <v>0.0687031907882466</v>
      </c>
      <c r="AS8" s="63">
        <f>ABS((VLOOKUP(AS$2,$A1:$E52,4)-$E8)/$E8)</f>
        <v>0.113944639388723</v>
      </c>
      <c r="AT8" s="63">
        <f>ABS(($D8-VLOOKUP(AT$2,$A1:$E52,5))/VLOOKUP(AT$2,$A1:$E52,5))</f>
        <v>0.0835157466545184</v>
      </c>
      <c r="AU8" s="63">
        <f>ABS((VLOOKUP(AU$2,$A1:$E52,4)-$E8)/$E8)</f>
        <v>0.0987160954069425</v>
      </c>
      <c r="AV8" s="63">
        <f>ABS(($D8-VLOOKUP(AV$2,$A1:$E52,5))/VLOOKUP(AV$2,$A1:$E52,5))</f>
        <v>0.08984967895839981</v>
      </c>
      <c r="AW8" s="63">
        <f>ABS((VLOOKUP(AW$2,$A1:$E52,4)-$E8)/$E8)</f>
        <v>0.092330633720021</v>
      </c>
      <c r="AX8" s="63">
        <f>ABS(($D8-VLOOKUP(AX$2,$A1:$E52,5))/VLOOKUP(AX$2,$A1:$E52,5))</f>
        <v>0.0402492175325747</v>
      </c>
      <c r="AY8" s="63">
        <f>ABS((VLOOKUP(AY$2,$A1:$E52,4)-$E8)/$E8)</f>
        <v>0.158719586173972</v>
      </c>
      <c r="AZ8" s="63">
        <f>ABS(($D8-VLOOKUP(AZ$2,$A1:$E52,5))/VLOOKUP(AZ$2,$A1:$E52,5))</f>
        <v>0.0800538807495379</v>
      </c>
      <c r="BA8" s="63">
        <f>ABS((VLOOKUP(BA$2,$A1:$E52,4)-$E8)/$E8)</f>
        <v>0.116015751011096</v>
      </c>
      <c r="BB8" s="63">
        <f>ABS(($D8-VLOOKUP(BB$2,$A1:$E52,5))/VLOOKUP(BB$2,$A1:$E52,5))</f>
        <v>0.09743469212620121</v>
      </c>
      <c r="BC8" s="63">
        <f>ABS((VLOOKUP(BC$2,$A1:$E52,4)-$E8)/$E8)</f>
        <v>0.09834065890686319</v>
      </c>
      <c r="BD8" s="63">
        <f>ABS(($D8-VLOOKUP(BD$2,$A1:$E52,5))/VLOOKUP(BD$2,$A1:$E52,5))</f>
        <v>0.176590339255943</v>
      </c>
      <c r="BE8" s="63">
        <f>ABS((VLOOKUP(BE$2,$A1:$E52,4)-$E8)/$E8)</f>
        <v>0.0244492944072546</v>
      </c>
      <c r="BF8" s="63">
        <f>ABS(($D8-VLOOKUP(BF$2,$A1:$E52,5))/VLOOKUP(BF$2,$A1:$E52,5))</f>
        <v>0.101820866267152</v>
      </c>
      <c r="BG8" s="63">
        <f>ABS((VLOOKUP(BG$2,$A1:$E52,4)-$E8)/$E8)</f>
        <v>0.111332915727767</v>
      </c>
      <c r="BH8" s="63">
        <f>ABS(($D8-VLOOKUP(BH$2,$A1:$E52,5))/VLOOKUP(BH$2,$A1:$E52,5))</f>
        <v>0.157324583531053</v>
      </c>
      <c r="BI8" s="63">
        <f>ABS((VLOOKUP(BI$2,$A1:$E52,4)-$E8)/$E8)</f>
        <v>0.0580348964699176</v>
      </c>
      <c r="BJ8" s="63">
        <f>ABS(($D8-VLOOKUP(BJ$2,$A1:$E52,5))/VLOOKUP(BJ$2,$A1:$E52,5))</f>
        <v>0.196435439893057</v>
      </c>
      <c r="BK8" s="63">
        <f>ABS((VLOOKUP(BK$2,$A1:$E52,4)-$E8)/$E8)</f>
        <v>0.0234482823643355</v>
      </c>
      <c r="BL8" s="63">
        <f>ABS(($D8-VLOOKUP(BL$2,$A1:$E52,5))/VLOOKUP(BL$2,$A1:$E52,5))</f>
        <v>0.0680332861802538</v>
      </c>
      <c r="BM8" s="63">
        <f>ABS((VLOOKUP(BM$2,$A1:$E52,4)-$E8)/$E8)</f>
        <v>0.170375508117859</v>
      </c>
      <c r="BN8" s="63">
        <f>ABS(($D8-VLOOKUP(BN$2,$A1:$E52,5))/VLOOKUP(BN$2,$A1:$E52,5))</f>
        <v>0.117955291745564</v>
      </c>
      <c r="BO8" s="63">
        <f>ABS((VLOOKUP(BO$2,$A1:$E52,4)-$E8)/$E8)</f>
        <v>0.118112691293999</v>
      </c>
      <c r="BP8" s="63">
        <f>ABS(($D8-VLOOKUP(BP$2,$A1:$E52,5))/VLOOKUP(BP$2,$A1:$E52,5))</f>
        <v>0.0832381535399727</v>
      </c>
      <c r="BQ8" s="63">
        <f>ABS((VLOOKUP(BQ$2,$A1:$E52,4)-$E8)/$E8)</f>
        <v>0.186917467329443</v>
      </c>
      <c r="BR8" s="63">
        <f>ABS(($D8-VLOOKUP(BR$2,$A1:$E52,5))/VLOOKUP(BR$2,$A1:$E52,5))</f>
        <v>0.107327363020371</v>
      </c>
      <c r="BS8" s="63">
        <f>ABS((VLOOKUP(BS$2,$A1:$E52,4)-$E8)/$E8)</f>
        <v>0.161096825248988</v>
      </c>
      <c r="BT8" s="63">
        <f>ABS(($D8-VLOOKUP(BT$2,$A1:$E52,5))/VLOOKUP(BT$2,$A1:$E52,5))</f>
        <v>0.163983768594298</v>
      </c>
      <c r="BU8" s="63">
        <f>ABS((VLOOKUP(BU$2,$A1:$E52,4)-$E8)/$E8)</f>
        <v>0.104580940391461</v>
      </c>
      <c r="BV8" s="63">
        <f>ABS(($D8-VLOOKUP(BV$2,$A1:$E52,5))/VLOOKUP(BV$2,$A1:$E52,5))</f>
        <v>0.137646703678323</v>
      </c>
      <c r="BW8" s="63">
        <f>ABS((VLOOKUP(BW$2,$A1:$E52,4)-$E8)/$E8)</f>
        <v>0.177242205295754</v>
      </c>
      <c r="BX8" s="63">
        <f>ABS(($D8-VLOOKUP(BX$2,$A1:$E52,5))/VLOOKUP(BX$2,$A1:$E52,5))</f>
        <v>0.166504618259682</v>
      </c>
      <c r="BY8" s="63">
        <f>ABS((VLOOKUP(BY$2,$A1:$E52,4)-$E8)/$E8)</f>
        <v>0.148118655787069</v>
      </c>
      <c r="BZ8" s="63">
        <f>ABS(($D8-VLOOKUP(BZ$2,$A1:$E52,5))/VLOOKUP(BZ$2,$A1:$E52,5))</f>
        <v>0.18723815336589</v>
      </c>
      <c r="CA8" s="63">
        <f>ABS((VLOOKUP(CA$2,$A1:$E52,4)-$E8)/$E8)</f>
        <v>0.12806829067004</v>
      </c>
      <c r="CB8" s="63">
        <f>ABS(($D8-VLOOKUP(CB$2,$A1:$E52,5))/VLOOKUP(CB$2,$A1:$E52,5))</f>
        <v>0.213113675468934</v>
      </c>
      <c r="CC8" s="63">
        <f>ABS((VLOOKUP(CC$2,$A1:$E52,4)-$E8)/$E8)</f>
        <v>0.104006773122896</v>
      </c>
      <c r="CD8" s="63">
        <f>ABS(($D8-VLOOKUP(CD$2,$A1:$E52,5))/VLOOKUP(CD$2,$A1:$E52,5))</f>
        <v>0.253852533248296</v>
      </c>
      <c r="CE8" s="63">
        <f>ABS((VLOOKUP(CE$2,$A1:$E52,4)-$E8)/$E8)</f>
        <v>0.0681365461822618</v>
      </c>
      <c r="CF8" s="63">
        <f>ABS(($D8-VLOOKUP(CF$2,$A1:$E52,5))/VLOOKUP(CF$2,$A1:$E52,5))</f>
        <v>0.282235802295727</v>
      </c>
      <c r="CG8" s="63">
        <f>ABS((VLOOKUP(CG$2,$A1:$E52,4)-$E8)/$E8)</f>
        <v>0.0444925277299583</v>
      </c>
      <c r="CH8" s="63">
        <f>ABS(($D8-VLOOKUP(CH$2,$A1:$E52,5))/VLOOKUP(CH$2,$A1:$E52,5))</f>
        <v>0.344430354108321</v>
      </c>
      <c r="CI8" s="63">
        <f>ABS((VLOOKUP(CI$2,$A1:$E52,4)-$E8)/$E8)</f>
        <v>0.06258492617783321</v>
      </c>
      <c r="CJ8" s="63">
        <f>ABS(($D8-VLOOKUP(CJ$2,$A1:$E52,5))/VLOOKUP(CJ$2,$A1:$E52,5))</f>
        <v>0.494398405985849</v>
      </c>
      <c r="CK8" s="63">
        <f>ABS((VLOOKUP(CK$2,$A1:$E52,4)-$E8)/$E8)</f>
        <v>0.0440491485742687</v>
      </c>
      <c r="CL8" s="63">
        <f>ABS(($D8-VLOOKUP(CL$2,$A1:$E52,5))/VLOOKUP(CL$2,$A1:$E52,5))</f>
        <v>0.517232580311204</v>
      </c>
      <c r="CM8" s="63">
        <f>ABS((VLOOKUP(CM$2,$A1:$E52,4)-$E8)/$E8)</f>
        <v>0.0584360979920368</v>
      </c>
      <c r="CN8" s="63">
        <f>ABS(($D8-VLOOKUP(CN$2,$A1:$E52,5))/VLOOKUP(CN$2,$A1:$E52,5))</f>
        <v>0.32474086642027</v>
      </c>
      <c r="CO8" s="63">
        <f>ABS((VLOOKUP(CO$2,$A1:$E52,4)-$E8)/$E8)</f>
        <v>0.213175269126933</v>
      </c>
      <c r="CP8" s="63">
        <f>ABS(($D8-VLOOKUP(CP$2,$A1:$E52,5))/VLOOKUP(CP$2,$A1:$E52,5))</f>
        <v>0.525010153601042</v>
      </c>
      <c r="CQ8" s="63">
        <f>ABS((VLOOKUP(CQ$2,$A1:$E52,4)-$E8)/$E8)</f>
        <v>0.0538571519329707</v>
      </c>
      <c r="CR8" s="63">
        <f>ABS(($D8-VLOOKUP(CR$2,$A1:$E52,5))/VLOOKUP(CR$2,$A1:$E52,5))</f>
        <v>0.5636629538730999</v>
      </c>
      <c r="CS8" s="63">
        <f>ABS((VLOOKUP(CS$2,$A1:$E52,4)-$E8)/$E8)</f>
        <v>0.0278064420225985</v>
      </c>
      <c r="CT8" s="63">
        <f>ABS(($D8-VLOOKUP(CT$2,$A1:$E52,5))/VLOOKUP(CT$2,$A1:$E52,5))</f>
        <v>0.577423523923756</v>
      </c>
      <c r="CU8" s="63">
        <f>ABS((VLOOKUP(CU$2,$A1:$E52,4)-$E8)/$E8)</f>
        <v>0.0188404272970237</v>
      </c>
      <c r="CV8" s="63">
        <f>ABS(($D8-VLOOKUP(CV$2,$A1:$E52,5))/VLOOKUP(CV$2,$A1:$E52,5))</f>
        <v>0.9753464625546709</v>
      </c>
      <c r="CW8" s="63">
        <f>ABS((VLOOKUP(CW$2,$A1:$E52,4)-$E8)/$E8)</f>
        <v>0.186399506310212</v>
      </c>
      <c r="CX8" s="63">
        <f>ABS(($D8-VLOOKUP(CX$2,$A1:$E52,5))/VLOOKUP(CX$2,$A1:$E52,5))</f>
        <v>0.397455678221475</v>
      </c>
      <c r="CY8" s="63">
        <f>ABS((VLOOKUP(CY$2,$A1:$E52,4)-$E8)/$E8)</f>
        <v>0.53339900238148</v>
      </c>
      <c r="CZ8" s="63">
        <f>ABS(($D8-VLOOKUP(CZ$2,$A1:$E52,5))/VLOOKUP(CZ$2,$A1:$E52,5))</f>
        <v>0.542554961125976</v>
      </c>
      <c r="DA8" s="63">
        <f>ABS((VLOOKUP(DA$2,$A1:$E52,4)-$E8)/$E8)</f>
        <v>0.389160967913248</v>
      </c>
      <c r="DB8" s="63">
        <f>ABS(($D8-VLOOKUP(DB$2,$A1:$E52,5))/VLOOKUP(DB$2,$A1:$E52,5))</f>
        <v>0.6951919958552381</v>
      </c>
      <c r="DC8" s="63">
        <f>ABS((VLOOKUP(DC$2,$A1:$E52,4)-$E8)/$E8)</f>
        <v>0.26407931850578</v>
      </c>
      <c r="DD8" s="63">
        <f>ABS(($D8-VLOOKUP(DD$2,$A1:$E52,5))/VLOOKUP(DD$2,$A1:$E52,5))</f>
        <v>0.9259985970153219</v>
      </c>
      <c r="DE8" s="63">
        <f>ABS((VLOOKUP(DE$2,$A1:$E52,4)-$E8)/$E8)</f>
        <v>0.112595381002812</v>
      </c>
      <c r="DF8" s="63">
        <f>ABS(($D8-VLOOKUP(DF$2,$A1:$E52,5))/VLOOKUP(DF$2,$A1:$E52,5))</f>
        <v>1.05598758067226</v>
      </c>
      <c r="DG8" s="63">
        <f>ABS((VLOOKUP(DG$2,$A1:$E52,4)-$E8)/$E8)</f>
        <v>0.0422519878045546</v>
      </c>
      <c r="DH8" s="63">
        <f>ABS(($D8-VLOOKUP(DH$2,$A1:$E52,5))/VLOOKUP(DH$2,$A1:$E52,5))</f>
        <v>1.2046179832602</v>
      </c>
      <c r="DI8" s="63">
        <f>ABS((VLOOKUP(DI$2,$A1:$E52,4)-$E8)/$E8)</f>
        <v>0.0280143049145079</v>
      </c>
      <c r="DJ8" s="63">
        <f>ABS(($D8-VLOOKUP(DJ$2,$A1:$E52,5))/VLOOKUP(DJ$2,$A1:$E52,5))</f>
        <v>1.44527940474096</v>
      </c>
      <c r="DK8" s="63">
        <f>ABS((VLOOKUP(DK$2,$A1:$E52,4)-$E8)/$E8)</f>
        <v>0.123675953470786</v>
      </c>
      <c r="DL8" s="63"/>
      <c r="DM8" s="63"/>
      <c r="DN8" s="63"/>
      <c r="DO8" s="61">
        <f>IF(P8&lt;Q8,1,0)</f>
        <v>1</v>
      </c>
      <c r="DP8" s="61">
        <f>IF(R8&lt;S8,1,0)</f>
        <v>1</v>
      </c>
      <c r="DQ8" s="61">
        <f>IF(T8&lt;U8,1,0)</f>
        <v>1</v>
      </c>
      <c r="DR8" s="61">
        <f>IF(V8&lt;W8,1,0)</f>
        <v>1</v>
      </c>
      <c r="DS8" s="61">
        <f>IF(X8&lt;Y8,1,0)</f>
        <v>1</v>
      </c>
      <c r="DT8" s="61">
        <f>IF(Z8&lt;AA8,1,0)</f>
        <v>1</v>
      </c>
      <c r="DU8" s="61">
        <f>IF(AB8&lt;AC8,1,0)</f>
        <v>1</v>
      </c>
      <c r="DV8" s="61">
        <f>IF(AD8&lt;AE8,1,0)</f>
        <v>1</v>
      </c>
      <c r="DW8" s="61">
        <f>IF(AF8&lt;AG8,1,0)</f>
        <v>0</v>
      </c>
      <c r="DX8" s="61">
        <f>IF(AH8&lt;AI8,1,0)</f>
        <v>1</v>
      </c>
      <c r="DY8" s="61">
        <f>IF(AJ8&lt;AK8,1,0)</f>
        <v>1</v>
      </c>
      <c r="DZ8" s="61">
        <f>IF(AL8&lt;AM8,1,0)</f>
        <v>1</v>
      </c>
      <c r="EA8" s="61">
        <f>IF(AN8&lt;AO8,1,0)</f>
        <v>0</v>
      </c>
      <c r="EB8" s="61">
        <f>IF(AP8&lt;AQ8,1,0)</f>
        <v>1</v>
      </c>
      <c r="EC8" s="61">
        <f>IF(AR8&lt;AS8,1,0)</f>
        <v>1</v>
      </c>
      <c r="ED8" s="61">
        <f>IF(AT8&lt;AU8,1,0)</f>
        <v>1</v>
      </c>
      <c r="EE8" s="61">
        <f>IF(AV8&lt;AW8,1,0)</f>
        <v>1</v>
      </c>
      <c r="EF8" s="61">
        <f>IF(AX8&lt;AY8,1,0)</f>
        <v>1</v>
      </c>
      <c r="EG8" s="61">
        <f>IF(AZ8&lt;BA8,1,0)</f>
        <v>1</v>
      </c>
      <c r="EH8" s="61">
        <f>IF(BB8&lt;BC8,1,0)</f>
        <v>1</v>
      </c>
      <c r="EI8" s="61">
        <f>IF(BD8&lt;BE8,1,0)</f>
        <v>0</v>
      </c>
      <c r="EJ8" s="61">
        <f>IF(BF8&lt;BG8,1,0)</f>
        <v>1</v>
      </c>
      <c r="EK8" s="61">
        <f>IF(BH8&lt;BI8,1,0)</f>
        <v>0</v>
      </c>
      <c r="EL8" s="61">
        <f>IF(BJ8&lt;BK8,1,0)</f>
        <v>0</v>
      </c>
      <c r="EM8" s="61">
        <f>IF(BL8&lt;BM8,1,0)</f>
        <v>1</v>
      </c>
      <c r="EN8" s="61">
        <f>IF(BN8&lt;BO8,1,0)</f>
        <v>1</v>
      </c>
      <c r="EO8" s="61">
        <f>IF(BP8&lt;BQ8,1,0)</f>
        <v>1</v>
      </c>
      <c r="EP8" s="61">
        <f>IF(BR8&lt;BS8,1,0)</f>
        <v>1</v>
      </c>
      <c r="EQ8" s="61">
        <f>IF(BT8&lt;BU8,1,0)</f>
        <v>0</v>
      </c>
      <c r="ER8" s="61">
        <f>IF(BV8&lt;BW8,1,0)</f>
        <v>1</v>
      </c>
      <c r="ES8" s="61">
        <f>IF(BX8&lt;BY8,1,0)</f>
        <v>0</v>
      </c>
      <c r="ET8" s="61">
        <f>IF(BZ8&lt;CA8,1,0)</f>
        <v>0</v>
      </c>
      <c r="EU8" s="61">
        <f>IF(CB8&lt;CC8,1,0)</f>
        <v>0</v>
      </c>
      <c r="EV8" s="61">
        <f>IF(CD8&lt;CE8,1,0)</f>
        <v>0</v>
      </c>
      <c r="EW8" s="61">
        <f>IF(CF8&lt;CG8,1,0)</f>
        <v>0</v>
      </c>
      <c r="EX8" s="61">
        <f>IF(CH8&lt;CI8,1,0)</f>
        <v>0</v>
      </c>
      <c r="EY8" s="61">
        <f>IF(CJ8&lt;CK8,1,0)</f>
        <v>0</v>
      </c>
      <c r="EZ8" s="61">
        <f>IF(CL8&lt;CM8,1,0)</f>
        <v>0</v>
      </c>
      <c r="FA8" s="61">
        <f>IF(CN8&lt;CO8,1,0)</f>
        <v>0</v>
      </c>
      <c r="FB8" s="61">
        <f>IF(CP8&lt;CQ8,1,0)</f>
        <v>0</v>
      </c>
      <c r="FC8" s="61">
        <f>IF(CR8&lt;CS8,1,0)</f>
        <v>0</v>
      </c>
      <c r="FD8" s="61">
        <f>IF(CT8&lt;CU8,1,0)</f>
        <v>0</v>
      </c>
      <c r="FE8" s="61">
        <f>IF(CV8&lt;CW8,1,0)</f>
        <v>0</v>
      </c>
      <c r="FF8" s="61">
        <f>IF(CX8&lt;CY8,1,0)</f>
        <v>1</v>
      </c>
      <c r="FG8" s="61">
        <f>IF(CZ8&lt;DA8,1,0)</f>
        <v>0</v>
      </c>
      <c r="FH8" s="61">
        <f>IF(DB8&lt;DC8,1,0)</f>
        <v>0</v>
      </c>
      <c r="FI8" s="61">
        <f>IF(DD8&lt;DE8,1,0)</f>
        <v>0</v>
      </c>
      <c r="FJ8" s="61">
        <f>IF(DF8&lt;DG8,1,0)</f>
        <v>0</v>
      </c>
      <c r="FK8" s="61">
        <f>IF(DH8&lt;DI8,1,0)</f>
        <v>0</v>
      </c>
      <c r="FL8" s="61">
        <f>IF(DJ8&lt;DK8,1,0)</f>
        <v>0</v>
      </c>
      <c r="FM8" s="61"/>
      <c r="FN8" s="61"/>
      <c r="FO8" s="61"/>
      <c r="FP8" s="61"/>
      <c r="FQ8" s="61">
        <f>C8/H8</f>
        <v>751391.071428571</v>
      </c>
      <c r="FR8" s="61">
        <f>C8/SUM(FV8:FV8)</f>
        <v>5259737.5</v>
      </c>
      <c r="FS8" s="53">
        <f>$B8/SQRT(H8*(H8+1))</f>
        <v>671265.827282967</v>
      </c>
      <c r="FT8" s="64">
        <f>FU8+2</f>
        <v>16</v>
      </c>
      <c r="FU8" s="64">
        <v>14</v>
      </c>
      <c r="FV8" s="64">
        <v>2</v>
      </c>
    </row>
    <row r="9" ht="26.75" customHeight="1">
      <c r="A9" t="s" s="51">
        <v>198</v>
      </c>
      <c r="B9" s="52">
        <v>8037736</v>
      </c>
      <c r="C9" s="53">
        <v>8517685</v>
      </c>
      <c r="D9" s="53">
        <f>L9</f>
        <v>730703.2727272731</v>
      </c>
      <c r="E9" s="53">
        <f>N9</f>
        <v>669811.333333333</v>
      </c>
      <c r="F9" s="54">
        <f>ROUND((C9-B9)/C9,2)</f>
        <v>0.06</v>
      </c>
      <c r="G9" s="55"/>
      <c r="H9" s="56">
        <v>11</v>
      </c>
      <c r="I9" s="57">
        <f>RANK(FS9,FS3:FS52)</f>
        <v>9</v>
      </c>
      <c r="J9" s="58">
        <f>SUM(DZ3:DZ52)</f>
        <v>41</v>
      </c>
      <c r="K9" s="59">
        <f>H9+2</f>
        <v>13</v>
      </c>
      <c r="L9" s="60">
        <f>B9/H9</f>
        <v>730703.2727272731</v>
      </c>
      <c r="M9" s="53">
        <f>C9/K9</f>
        <v>655206.538461538</v>
      </c>
      <c r="N9" s="61">
        <f>$B9/(H9+1)</f>
        <v>669811.333333333</v>
      </c>
      <c r="O9" s="62"/>
      <c r="P9" s="63">
        <f>ABS(($D9-VLOOKUP(P$2,$A1:$E52,5))/VLOOKUP(P$2,$A1:$E52,5))</f>
        <v>0.0566651049914007</v>
      </c>
      <c r="Q9" s="63">
        <f>ABS((VLOOKUP(Q$2,$A1:$E52,4)-$E9)/$E9)</f>
        <v>0.0518869943307608</v>
      </c>
      <c r="R9" s="63">
        <f>ABS(($D9-VLOOKUP(R$2,$A1:$E52,5))/VLOOKUP(R$2,$A1:$E52,5))</f>
        <v>0.06995305724755339</v>
      </c>
      <c r="S9" s="63">
        <f>ABS((VLOOKUP(S$2,$A1:$E52,4)-$E9)/$E9)</f>
        <v>0.0479077690533758</v>
      </c>
      <c r="T9" s="63">
        <f>ABS(($D9-VLOOKUP(T$2,$A1:$E52,5))/VLOOKUP(T$2,$A1:$E52,5))</f>
        <v>0.0534799286837738</v>
      </c>
      <c r="U9" s="63">
        <f>ABS((VLOOKUP(U$2,$A1:$E52,4)-$E9)/$E9)</f>
        <v>0.0738819986125447</v>
      </c>
      <c r="V9" s="63">
        <f>ABS(($D9-VLOOKUP(V$2,$A1:$E52,5))/VLOOKUP(V$2,$A1:$E52,5))</f>
        <v>0.0824790941811559</v>
      </c>
      <c r="W9" s="63">
        <f>ABS((VLOOKUP(W$2,$A1:$E52,4)-$E9)/$E9)</f>
        <v>0.0451131457360088</v>
      </c>
      <c r="X9" s="63">
        <f>ABS(($D9-VLOOKUP(X$2,$A1:$E52,5))/VLOOKUP(X$2,$A1:$E52,5))</f>
        <v>0.07920958350252361</v>
      </c>
      <c r="Y9" s="63">
        <f>ABS((VLOOKUP(Y$2,$A1:$E52,4)-$E9)/$E9)</f>
        <v>0.0669986341095727</v>
      </c>
      <c r="Z9" s="63">
        <f>ABS(($D9-VLOOKUP(Z$2,$A1:$E52,5))/VLOOKUP(Z$2,$A1:$E52,5))</f>
        <v>0.09018184131080551</v>
      </c>
      <c r="AA9" s="63">
        <f>ABS((VLOOKUP(AA$2,$A1:$E52,4)-$E9)/$E9)</f>
        <v>0.0562597062987225</v>
      </c>
      <c r="AB9" s="63">
        <f>ABS(($D9-VLOOKUP(AB$2,$A1:$E52,5))/VLOOKUP(AB$2,$A1:$E52,5))</f>
        <v>0.0737745606808526</v>
      </c>
      <c r="AC9" s="63">
        <f>ABS((VLOOKUP(AC$2,$A1:$E52,4)-$E9)/$E9)</f>
        <v>0.07945461881305931</v>
      </c>
      <c r="AD9" s="63">
        <f>ABS(($D9-VLOOKUP(AD$2,$A1:$E52,5))/VLOOKUP(AD$2,$A1:$E52,5))</f>
        <v>0.105827549476654</v>
      </c>
      <c r="AE9" s="63">
        <f>ABS((VLOOKUP(AE$2,$A1:$E52,4)-$E9)/$E9)</f>
        <v>0.056974181357964</v>
      </c>
      <c r="AF9" s="63">
        <f>ABS(($D9-VLOOKUP(AF$2,$A1:$E52,5))/VLOOKUP(AF$2,$A1:$E52,5))</f>
        <v>0.126751449531064</v>
      </c>
      <c r="AG9" s="63">
        <f>ABS((VLOOKUP(AG$2,$A1:$E52,4)-$E9)/$E9)</f>
        <v>0.0373460529539313</v>
      </c>
      <c r="AH9" s="63">
        <f>ABS(($D9-VLOOKUP(AH$2,$A1:$E52,5))/VLOOKUP(AH$2,$A1:$E52,5))</f>
        <v>0.06942086779760361</v>
      </c>
      <c r="AI9" s="63">
        <f>ABS((VLOOKUP(AI$2,$A1:$E52,4)-$E9)/$E9)</f>
        <v>0.098562044375145</v>
      </c>
      <c r="AJ9" s="63">
        <f>ABS(($D9-VLOOKUP(AJ$2,$A1:$E52,5))/VLOOKUP(AJ$2,$A1:$E52,5))</f>
        <v>0.0785286933779</v>
      </c>
      <c r="AK9" s="63">
        <f>ABS((VLOOKUP(AK$2,$A1:$E52,4)-$E9)/$E9)</f>
        <v>0.0957688831780502</v>
      </c>
      <c r="AL9" s="63"/>
      <c r="AM9" s="63"/>
      <c r="AN9" s="63">
        <f>ABS(($D9-VLOOKUP(AN$2,$A1:$E52,5))/VLOOKUP(AN$2,$A1:$E52,5))</f>
        <v>0.190181670807564</v>
      </c>
      <c r="AO9" s="63">
        <f>ABS((VLOOKUP(AO$2,$A1:$E52,4)-$E9)/$E9)</f>
        <v>0.00824943740376694</v>
      </c>
      <c r="AP9" s="63">
        <f>ABS(($D9-VLOOKUP(AP$2,$A1:$E52,5))/VLOOKUP(AP$2,$A1:$E52,5))</f>
        <v>0.113937391613437</v>
      </c>
      <c r="AQ9" s="63">
        <f>ABS((VLOOKUP(AQ$2,$A1:$E52,4)-$E9)/$E9)</f>
        <v>0.0881412377813852</v>
      </c>
      <c r="AR9" s="63">
        <f>ABS(($D9-VLOOKUP(AR$2,$A1:$E52,5))/VLOOKUP(AR$2,$A1:$E52,5))</f>
        <v>0.123885344716521</v>
      </c>
      <c r="AS9" s="63">
        <f>ABS((VLOOKUP(AS$2,$A1:$E52,4)-$E9)/$E9)</f>
        <v>0.0785096698871429</v>
      </c>
      <c r="AT9" s="63">
        <f>ABS(($D9-VLOOKUP(AT$2,$A1:$E52,5))/VLOOKUP(AT$2,$A1:$E52,5))</f>
        <v>0.139462742257197</v>
      </c>
      <c r="AU9" s="63">
        <f>ABS((VLOOKUP(AU$2,$A1:$E52,4)-$E9)/$E9)</f>
        <v>0.06376555122819021</v>
      </c>
      <c r="AV9" s="63">
        <f>ABS(($D9-VLOOKUP(AV$2,$A1:$E52,5))/VLOOKUP(AV$2,$A1:$E52,5))</f>
        <v>0.146123725168185</v>
      </c>
      <c r="AW9" s="63">
        <f>ABS((VLOOKUP(AW$2,$A1:$E52,4)-$E9)/$E9)</f>
        <v>0.0575832133161214</v>
      </c>
      <c r="AX9" s="63">
        <f>ABS(($D9-VLOOKUP(AX$2,$A1:$E52,5))/VLOOKUP(AX$2,$A1:$E52,5))</f>
        <v>0.0939621594798246</v>
      </c>
      <c r="AY9" s="63">
        <f>ABS((VLOOKUP(AY$2,$A1:$E52,4)-$E9)/$E9)</f>
        <v>0.121860309918117</v>
      </c>
      <c r="AZ9" s="63">
        <f>ABS(($D9-VLOOKUP(AZ$2,$A1:$E52,5))/VLOOKUP(AZ$2,$A1:$E52,5))</f>
        <v>0.135822123992446</v>
      </c>
      <c r="BA9" s="63">
        <f>ABS((VLOOKUP(BA$2,$A1:$E52,4)-$E9)/$E9)</f>
        <v>0.08051489872272539</v>
      </c>
      <c r="BB9" s="63">
        <f>ABS(($D9-VLOOKUP(BB$2,$A1:$E52,5))/VLOOKUP(BB$2,$A1:$E52,5))</f>
        <v>0.154100388110949</v>
      </c>
      <c r="BC9" s="63">
        <f>ABS((VLOOKUP(BC$2,$A1:$E52,4)-$E9)/$E9)</f>
        <v>0.0634020574947976</v>
      </c>
      <c r="BD9" s="63">
        <f>ABS(($D9-VLOOKUP(BD$2,$A1:$E52,5))/VLOOKUP(BD$2,$A1:$E52,5))</f>
        <v>0.237343212243488</v>
      </c>
      <c r="BE9" s="63">
        <f>ABS((VLOOKUP(BE$2,$A1:$E52,4)-$E9)/$E9)</f>
        <v>0.00813879679551506</v>
      </c>
      <c r="BF9" s="63">
        <f>ABS(($D9-VLOOKUP(BF$2,$A1:$E52,5))/VLOOKUP(BF$2,$A1:$E52,5))</f>
        <v>0.158713040977414</v>
      </c>
      <c r="BG9" s="63">
        <f>ABS((VLOOKUP(BG$2,$A1:$E52,4)-$E9)/$E9)</f>
        <v>0.07598102607145051</v>
      </c>
      <c r="BH9" s="63">
        <f>ABS(($D9-VLOOKUP(BH$2,$A1:$E52,5))/VLOOKUP(BH$2,$A1:$E52,5))</f>
        <v>0.217082675266779</v>
      </c>
      <c r="BI9" s="63">
        <f>ABS((VLOOKUP(BI$2,$A1:$E52,4)-$E9)/$E9)</f>
        <v>0.0243784354912174</v>
      </c>
      <c r="BJ9" s="63">
        <f>ABS(($D9-VLOOKUP(BJ$2,$A1:$E52,5))/VLOOKUP(BJ$2,$A1:$E52,5))</f>
        <v>0.258213008425182</v>
      </c>
      <c r="BK9" s="63">
        <f>ABS((VLOOKUP(BK$2,$A1:$E52,4)-$E9)/$E9)</f>
        <v>0.009107966294417741</v>
      </c>
      <c r="BL9" s="63">
        <f>ABS(($D9-VLOOKUP(BL$2,$A1:$E52,5))/VLOOKUP(BL$2,$A1:$E52,5))</f>
        <v>0.123180849794291</v>
      </c>
      <c r="BM9" s="63">
        <f>ABS((VLOOKUP(BM$2,$A1:$E52,4)-$E9)/$E9)</f>
        <v>0.133145452898678</v>
      </c>
      <c r="BN9" s="63">
        <f>ABS(($D9-VLOOKUP(BN$2,$A1:$E52,5))/VLOOKUP(BN$2,$A1:$E52,5))</f>
        <v>0.175680562452888</v>
      </c>
      <c r="BO9" s="63">
        <f>ABS((VLOOKUP(BO$2,$A1:$E52,4)-$E9)/$E9)</f>
        <v>0.0825451346000919</v>
      </c>
      <c r="BP9" s="63">
        <f>ABS(($D9-VLOOKUP(BP$2,$A1:$E52,5))/VLOOKUP(BP$2,$A1:$E52,5))</f>
        <v>0.139170815709283</v>
      </c>
      <c r="BQ9" s="63">
        <f>ABS((VLOOKUP(BQ$2,$A1:$E52,4)-$E9)/$E9)</f>
        <v>0.149161206588523</v>
      </c>
      <c r="BR9" s="63">
        <f>ABS(($D9-VLOOKUP(BR$2,$A1:$E52,5))/VLOOKUP(BR$2,$A1:$E52,5))</f>
        <v>0.164503863962706</v>
      </c>
      <c r="BS9" s="63">
        <f>ABS((VLOOKUP(BS$2,$A1:$E52,4)-$E9)/$E9)</f>
        <v>0.124161928184753</v>
      </c>
      <c r="BT9" s="63">
        <f>ABS(($D9-VLOOKUP(BT$2,$A1:$E52,5))/VLOOKUP(BT$2,$A1:$E52,5))</f>
        <v>0.224085705261305</v>
      </c>
      <c r="BU9" s="63">
        <f>ABS((VLOOKUP(BU$2,$A1:$E52,4)-$E9)/$E9)</f>
        <v>0.069443833437675</v>
      </c>
      <c r="BV9" s="63">
        <f>ABS(($D9-VLOOKUP(BV$2,$A1:$E52,5))/VLOOKUP(BV$2,$A1:$E52,5))</f>
        <v>0.196388734262201</v>
      </c>
      <c r="BW9" s="63">
        <f>ABS((VLOOKUP(BW$2,$A1:$E52,4)-$E9)/$E9)</f>
        <v>0.139793718032043</v>
      </c>
      <c r="BX9" s="63">
        <f>ABS(($D9-VLOOKUP(BX$2,$A1:$E52,5))/VLOOKUP(BX$2,$A1:$E52,5))</f>
        <v>0.226736718208192</v>
      </c>
      <c r="BY9" s="63">
        <f>ABS((VLOOKUP(BY$2,$A1:$E52,4)-$E9)/$E9)</f>
        <v>0.111596598843257</v>
      </c>
      <c r="BZ9" s="63">
        <f>ABS(($D9-VLOOKUP(BZ$2,$A1:$E52,5))/VLOOKUP(BZ$2,$A1:$E52,5))</f>
        <v>0.248540822894027</v>
      </c>
      <c r="CA9" s="63">
        <f>ABS((VLOOKUP(CA$2,$A1:$E52,4)-$E9)/$E9)</f>
        <v>0.09218404286978379</v>
      </c>
      <c r="CB9" s="63">
        <f>ABS(($D9-VLOOKUP(CB$2,$A1:$E52,5))/VLOOKUP(CB$2,$A1:$E52,5))</f>
        <v>0.275752419461873</v>
      </c>
      <c r="CC9" s="63">
        <f>ABS((VLOOKUP(CC$2,$A1:$E52,4)-$E9)/$E9)</f>
        <v>0.0688879306312131</v>
      </c>
      <c r="CD9" s="63">
        <f>ABS(($D9-VLOOKUP(CD$2,$A1:$E52,5))/VLOOKUP(CD$2,$A1:$E52,5))</f>
        <v>0.318594815380</v>
      </c>
      <c r="CE9" s="63">
        <f>ABS((VLOOKUP(CE$2,$A1:$E52,4)-$E9)/$E9)</f>
        <v>0.0341587481848128</v>
      </c>
      <c r="CF9" s="63">
        <f>ABS(($D9-VLOOKUP(CF$2,$A1:$E52,5))/VLOOKUP(CF$2,$A1:$E52,5))</f>
        <v>0.348443645618847</v>
      </c>
      <c r="CG9" s="63">
        <f>ABS((VLOOKUP(CG$2,$A1:$E52,4)-$E9)/$E9)</f>
        <v>0.0112668542485103</v>
      </c>
      <c r="CH9" s="63">
        <f>ABS(($D9-VLOOKUP(CH$2,$A1:$E52,5))/VLOOKUP(CH$2,$A1:$E52,5))</f>
        <v>0.413849593599438</v>
      </c>
      <c r="CI9" s="63">
        <f>ABS((VLOOKUP(CI$2,$A1:$E52,4)-$E9)/$E9)</f>
        <v>0.0287837271589916</v>
      </c>
      <c r="CJ9" s="63">
        <f>ABS(($D9-VLOOKUP(CJ$2,$A1:$E52,5))/VLOOKUP(CJ$2,$A1:$E52,5))</f>
        <v>0.571561198780036</v>
      </c>
      <c r="CK9" s="63">
        <f>ABS((VLOOKUP(CK$2,$A1:$E52,4)-$E9)/$E9)</f>
        <v>0.0744582802918633</v>
      </c>
      <c r="CL9" s="63">
        <f>ABS(($D9-VLOOKUP(CL$2,$A1:$E52,5))/VLOOKUP(CL$2,$A1:$E52,5))</f>
        <v>0.595574408531979</v>
      </c>
      <c r="CM9" s="63">
        <f>ABS((VLOOKUP(CM$2,$A1:$E52,4)-$E9)/$E9)</f>
        <v>0.0883875758049282</v>
      </c>
      <c r="CN9" s="63">
        <f>ABS(($D9-VLOOKUP(CN$2,$A1:$E52,5))/VLOOKUP(CN$2,$A1:$E52,5))</f>
        <v>0.393143445392604</v>
      </c>
      <c r="CO9" s="63">
        <f>ABS((VLOOKUP(CO$2,$A1:$E52,4)-$E9)/$E9)</f>
        <v>0.17458373850547</v>
      </c>
      <c r="CP9" s="63">
        <f>ABS(($D9-VLOOKUP(CP$2,$A1:$E52,5))/VLOOKUP(CP$2,$A1:$E52,5))</f>
        <v>0.60375357437826</v>
      </c>
      <c r="CQ9" s="63">
        <f>ABS((VLOOKUP(CQ$2,$A1:$E52,4)-$E9)/$E9)</f>
        <v>0.0203335864726092</v>
      </c>
      <c r="CR9" s="63">
        <f>ABS(($D9-VLOOKUP(CR$2,$A1:$E52,5))/VLOOKUP(CR$2,$A1:$E52,5))</f>
        <v>0.644402199864238</v>
      </c>
      <c r="CS9" s="63">
        <f>ABS((VLOOKUP(CS$2,$A1:$E52,4)-$E9)/$E9)</f>
        <v>0.00488844122275178</v>
      </c>
      <c r="CT9" s="63">
        <f>ABS(($D9-VLOOKUP(CT$2,$A1:$E52,5))/VLOOKUP(CT$2,$A1:$E52,5))</f>
        <v>0.658873292631791</v>
      </c>
      <c r="CU9" s="63">
        <f>ABS((VLOOKUP(CU$2,$A1:$E52,4)-$E9)/$E9)</f>
        <v>0.0135692438766334</v>
      </c>
      <c r="CV9" s="63">
        <f>ABS(($D9-VLOOKUP(CV$2,$A1:$E52,5))/VLOOKUP(CV$2,$A1:$E52,5))</f>
        <v>1.07734285734223</v>
      </c>
      <c r="CW9" s="63">
        <f>ABS((VLOOKUP(CW$2,$A1:$E52,4)-$E9)/$E9)</f>
        <v>0.21228042324356</v>
      </c>
      <c r="CX9" s="63">
        <f>ABS(($D9-VLOOKUP(CX$2,$A1:$E52,5))/VLOOKUP(CX$2,$A1:$E52,5))</f>
        <v>0.469612863685365</v>
      </c>
      <c r="CY9" s="63">
        <f>ABS((VLOOKUP(CY$2,$A1:$E52,4)-$E9)/$E9)</f>
        <v>0.484621042542329</v>
      </c>
      <c r="CZ9" s="63">
        <f>ABS(($D9-VLOOKUP(CZ$2,$A1:$E52,5))/VLOOKUP(CZ$2,$A1:$E52,5))</f>
        <v>0.6222043025346921</v>
      </c>
      <c r="DA9" s="63">
        <f>ABS((VLOOKUP(DA$2,$A1:$E52,4)-$E9)/$E9)</f>
        <v>0.344971270516972</v>
      </c>
      <c r="DB9" s="63">
        <f>ABS(($D9-VLOOKUP(DB$2,$A1:$E52,5))/VLOOKUP(DB$2,$A1:$E52,5))</f>
        <v>0.782722702659124</v>
      </c>
      <c r="DC9" s="63">
        <f>ABS((VLOOKUP(DC$2,$A1:$E52,4)-$E9)/$E9)</f>
        <v>0.223868512227822</v>
      </c>
      <c r="DD9" s="63">
        <f>ABS(($D9-VLOOKUP(DD$2,$A1:$E52,5))/VLOOKUP(DD$2,$A1:$E52,5))</f>
        <v>1.02544693024969</v>
      </c>
      <c r="DE9" s="63">
        <f>ABS((VLOOKUP(DE$2,$A1:$E52,4)-$E9)/$E9)</f>
        <v>0.077203331883506</v>
      </c>
      <c r="DF9" s="63">
        <f>ABS(($D9-VLOOKUP(DF$2,$A1:$E52,5))/VLOOKUP(DF$2,$A1:$E52,5))</f>
        <v>1.16214785429098</v>
      </c>
      <c r="DG9" s="63">
        <f>ABS((VLOOKUP(DG$2,$A1:$E52,4)-$E9)/$E9)</f>
        <v>0.009097586683613899</v>
      </c>
      <c r="DH9" s="63">
        <f>ABS(($D9-VLOOKUP(DH$2,$A1:$E52,5))/VLOOKUP(DH$2,$A1:$E52,5))</f>
        <v>1.31845274108064</v>
      </c>
      <c r="DI9" s="63">
        <f>ABS((VLOOKUP(DI$2,$A1:$E52,4)-$E9)/$E9)</f>
        <v>0.0589335106303561</v>
      </c>
      <c r="DJ9" s="63">
        <f>ABS(($D9-VLOOKUP(DJ$2,$A1:$E52,5))/VLOOKUP(DJ$2,$A1:$E52,5))</f>
        <v>1.57154063954698</v>
      </c>
      <c r="DK9" s="63">
        <f>ABS((VLOOKUP(DK$2,$A1:$E52,4)-$E9)/$E9)</f>
        <v>0.151552128609349</v>
      </c>
      <c r="DL9" s="63"/>
      <c r="DM9" s="63"/>
      <c r="DN9" s="63"/>
      <c r="DO9" s="61">
        <f>IF(P9&lt;Q9,1,0)</f>
        <v>0</v>
      </c>
      <c r="DP9" s="61">
        <f>IF(R9&lt;S9,1,0)</f>
        <v>0</v>
      </c>
      <c r="DQ9" s="61">
        <f>IF(T9&lt;U9,1,0)</f>
        <v>1</v>
      </c>
      <c r="DR9" s="61">
        <f>IF(V9&lt;W9,1,0)</f>
        <v>0</v>
      </c>
      <c r="DS9" s="61">
        <f>IF(X9&lt;Y9,1,0)</f>
        <v>0</v>
      </c>
      <c r="DT9" s="61">
        <f>IF(Z9&lt;AA9,1,0)</f>
        <v>0</v>
      </c>
      <c r="DU9" s="61">
        <f>IF(AB9&lt;AC9,1,0)</f>
        <v>1</v>
      </c>
      <c r="DV9" s="61">
        <f>IF(AD9&lt;AE9,1,0)</f>
        <v>0</v>
      </c>
      <c r="DW9" s="61">
        <f>IF(AF9&lt;AG9,1,0)</f>
        <v>0</v>
      </c>
      <c r="DX9" s="61">
        <f>IF(AH9&lt;AI9,1,0)</f>
        <v>1</v>
      </c>
      <c r="DY9" s="61">
        <f>IF(AJ9&lt;AK9,1,0)</f>
        <v>1</v>
      </c>
      <c r="DZ9" s="61">
        <f>IF(AL9&lt;AM9,1,0)</f>
        <v>0</v>
      </c>
      <c r="EA9" s="61">
        <f>IF(AN9&lt;AO9,1,0)</f>
        <v>0</v>
      </c>
      <c r="EB9" s="61">
        <f>IF(AP9&lt;AQ9,1,0)</f>
        <v>0</v>
      </c>
      <c r="EC9" s="61">
        <f>IF(AR9&lt;AS9,1,0)</f>
        <v>0</v>
      </c>
      <c r="ED9" s="61">
        <f>IF(AT9&lt;AU9,1,0)</f>
        <v>0</v>
      </c>
      <c r="EE9" s="61">
        <f>IF(AV9&lt;AW9,1,0)</f>
        <v>0</v>
      </c>
      <c r="EF9" s="61">
        <f>IF(AX9&lt;AY9,1,0)</f>
        <v>1</v>
      </c>
      <c r="EG9" s="61">
        <f>IF(AZ9&lt;BA9,1,0)</f>
        <v>0</v>
      </c>
      <c r="EH9" s="61">
        <f>IF(BB9&lt;BC9,1,0)</f>
        <v>0</v>
      </c>
      <c r="EI9" s="61">
        <f>IF(BD9&lt;BE9,1,0)</f>
        <v>0</v>
      </c>
      <c r="EJ9" s="61">
        <f>IF(BF9&lt;BG9,1,0)</f>
        <v>0</v>
      </c>
      <c r="EK9" s="61">
        <f>IF(BH9&lt;BI9,1,0)</f>
        <v>0</v>
      </c>
      <c r="EL9" s="61">
        <f>IF(BJ9&lt;BK9,1,0)</f>
        <v>0</v>
      </c>
      <c r="EM9" s="61">
        <f>IF(BL9&lt;BM9,1,0)</f>
        <v>1</v>
      </c>
      <c r="EN9" s="61">
        <f>IF(BN9&lt;BO9,1,0)</f>
        <v>0</v>
      </c>
      <c r="EO9" s="61">
        <f>IF(BP9&lt;BQ9,1,0)</f>
        <v>1</v>
      </c>
      <c r="EP9" s="61">
        <f>IF(BR9&lt;BS9,1,0)</f>
        <v>0</v>
      </c>
      <c r="EQ9" s="61">
        <f>IF(BT9&lt;BU9,1,0)</f>
        <v>0</v>
      </c>
      <c r="ER9" s="61">
        <f>IF(BV9&lt;BW9,1,0)</f>
        <v>0</v>
      </c>
      <c r="ES9" s="61">
        <f>IF(BX9&lt;BY9,1,0)</f>
        <v>0</v>
      </c>
      <c r="ET9" s="61">
        <f>IF(BZ9&lt;CA9,1,0)</f>
        <v>0</v>
      </c>
      <c r="EU9" s="61">
        <f>IF(CB9&lt;CC9,1,0)</f>
        <v>0</v>
      </c>
      <c r="EV9" s="61">
        <f>IF(CD9&lt;CE9,1,0)</f>
        <v>0</v>
      </c>
      <c r="EW9" s="61">
        <f>IF(CF9&lt;CG9,1,0)</f>
        <v>0</v>
      </c>
      <c r="EX9" s="61">
        <f>IF(CH9&lt;CI9,1,0)</f>
        <v>0</v>
      </c>
      <c r="EY9" s="61">
        <f>IF(CJ9&lt;CK9,1,0)</f>
        <v>0</v>
      </c>
      <c r="EZ9" s="61">
        <f>IF(CL9&lt;CM9,1,0)</f>
        <v>0</v>
      </c>
      <c r="FA9" s="61">
        <f>IF(CN9&lt;CO9,1,0)</f>
        <v>0</v>
      </c>
      <c r="FB9" s="61">
        <f>IF(CP9&lt;CQ9,1,0)</f>
        <v>0</v>
      </c>
      <c r="FC9" s="61">
        <f>IF(CR9&lt;CS9,1,0)</f>
        <v>0</v>
      </c>
      <c r="FD9" s="61">
        <f>IF(CT9&lt;CU9,1,0)</f>
        <v>0</v>
      </c>
      <c r="FE9" s="61">
        <f>IF(CV9&lt;CW9,1,0)</f>
        <v>0</v>
      </c>
      <c r="FF9" s="61">
        <f>IF(CX9&lt;CY9,1,0)</f>
        <v>1</v>
      </c>
      <c r="FG9" s="61">
        <f>IF(CZ9&lt;DA9,1,0)</f>
        <v>0</v>
      </c>
      <c r="FH9" s="61">
        <f>IF(DB9&lt;DC9,1,0)</f>
        <v>0</v>
      </c>
      <c r="FI9" s="61">
        <f>IF(DD9&lt;DE9,1,0)</f>
        <v>0</v>
      </c>
      <c r="FJ9" s="61">
        <f>IF(DF9&lt;DG9,1,0)</f>
        <v>0</v>
      </c>
      <c r="FK9" s="61">
        <f>IF(DH9&lt;DI9,1,0)</f>
        <v>0</v>
      </c>
      <c r="FL9" s="61">
        <f>IF(DJ9&lt;DK9,1,0)</f>
        <v>0</v>
      </c>
      <c r="FM9" s="61"/>
      <c r="FN9" s="61"/>
      <c r="FO9" s="61"/>
      <c r="FP9" s="61"/>
      <c r="FQ9" s="61">
        <f>C9/H9</f>
        <v>774335</v>
      </c>
      <c r="FR9" s="61">
        <f>C9/SUM(FV9:FV9)</f>
        <v>4258842.5</v>
      </c>
      <c r="FS9" s="53">
        <f>$B9/SQRT(H9*(H9+1))</f>
        <v>699595.1210353629</v>
      </c>
      <c r="FT9" s="64">
        <f>FU9+2</f>
        <v>13</v>
      </c>
      <c r="FU9" s="64">
        <v>11</v>
      </c>
      <c r="FV9" s="64">
        <v>2</v>
      </c>
    </row>
    <row r="10" ht="26.75" customHeight="1">
      <c r="A10" t="s" s="51">
        <v>202</v>
      </c>
      <c r="B10" s="52">
        <v>6412700</v>
      </c>
      <c r="C10" s="53">
        <v>7171646</v>
      </c>
      <c r="D10" s="53">
        <f>L10</f>
        <v>712522.222222222</v>
      </c>
      <c r="E10" s="53">
        <f>N10</f>
        <v>641270</v>
      </c>
      <c r="F10" s="54">
        <f>ROUND((C10-B10)/C10,2)</f>
        <v>0.11</v>
      </c>
      <c r="G10" s="55"/>
      <c r="H10" s="56">
        <v>9</v>
      </c>
      <c r="I10" s="57">
        <f>RANK(FS10,FS3:FS52)</f>
        <v>21</v>
      </c>
      <c r="J10" s="58">
        <f>SUM(ED3:ED52)</f>
        <v>29</v>
      </c>
      <c r="K10" s="59">
        <f>H10+2</f>
        <v>11</v>
      </c>
      <c r="L10" s="60">
        <f>B10/H10</f>
        <v>712522.222222222</v>
      </c>
      <c r="M10" s="53">
        <f>C10/K10</f>
        <v>651967.818181818</v>
      </c>
      <c r="N10" s="61">
        <f>$B10/(H10+1)</f>
        <v>641270</v>
      </c>
      <c r="O10" s="62"/>
      <c r="P10" s="63">
        <f>ABS(($D10-VLOOKUP(P$2,$A1:$E52,5))/VLOOKUP(P$2,$A1:$E52,5))</f>
        <v>0.030373609718539</v>
      </c>
      <c r="Q10" s="63">
        <f>ABS((VLOOKUP(Q$2,$A1:$E52,4)-$E10)/$E10)</f>
        <v>0.098703869179408</v>
      </c>
      <c r="R10" s="63">
        <f>ABS(($D10-VLOOKUP(R$2,$A1:$E52,5))/VLOOKUP(R$2,$A1:$E52,5))</f>
        <v>0.0433309367536275</v>
      </c>
      <c r="S10" s="63">
        <f>ABS((VLOOKUP(S$2,$A1:$E52,4)-$E10)/$E10)</f>
        <v>0.0945475384783321</v>
      </c>
      <c r="T10" s="63">
        <f>ABS(($D10-VLOOKUP(T$2,$A1:$E52,5))/VLOOKUP(T$2,$A1:$E52,5))</f>
        <v>0.0272676856237841</v>
      </c>
      <c r="U10" s="63">
        <f>ABS((VLOOKUP(U$2,$A1:$E52,4)-$E10)/$E10)</f>
        <v>0.121677816416382</v>
      </c>
      <c r="V10" s="63">
        <f>ABS(($D10-VLOOKUP(V$2,$A1:$E52,5))/VLOOKUP(V$2,$A1:$E52,5))</f>
        <v>0.0555453061217242</v>
      </c>
      <c r="W10" s="63">
        <f>ABS((VLOOKUP(W$2,$A1:$E52,4)-$E10)/$E10)</f>
        <v>0.0916285334252811</v>
      </c>
      <c r="X10" s="63">
        <f>ABS(($D10-VLOOKUP(X$2,$A1:$E52,5))/VLOOKUP(X$2,$A1:$E52,5))</f>
        <v>0.0523571460281977</v>
      </c>
      <c r="Y10" s="63">
        <f>ABS((VLOOKUP(Y$2,$A1:$E52,4)-$E10)/$E10)</f>
        <v>0.114488090473245</v>
      </c>
      <c r="Z10" s="63">
        <f>ABS(($D10-VLOOKUP(Z$2,$A1:$E52,5))/VLOOKUP(Z$2,$A1:$E52,5))</f>
        <v>0.0630563967475387</v>
      </c>
      <c r="AA10" s="63">
        <f>ABS((VLOOKUP(AA$2,$A1:$E52,4)-$E10)/$E10)</f>
        <v>0.103271199685346</v>
      </c>
      <c r="AB10" s="63">
        <f>ABS(($D10-VLOOKUP(AB$2,$A1:$E52,5))/VLOOKUP(AB$2,$A1:$E52,5))</f>
        <v>0.0470573551510177</v>
      </c>
      <c r="AC10" s="63">
        <f>ABS((VLOOKUP(AC$2,$A1:$E52,4)-$E10)/$E10)</f>
        <v>0.127498460087015</v>
      </c>
      <c r="AD10" s="63">
        <f>ABS(($D10-VLOOKUP(AD$2,$A1:$E52,5))/VLOOKUP(AD$2,$A1:$E52,5))</f>
        <v>0.0783128150046546</v>
      </c>
      <c r="AE10" s="63">
        <f>ABS((VLOOKUP(AE$2,$A1:$E52,4)-$E10)/$E10)</f>
        <v>0.104017474253101</v>
      </c>
      <c r="AF10" s="63">
        <f>ABS(($D10-VLOOKUP(AF$2,$A1:$E52,5))/VLOOKUP(AF$2,$A1:$E52,5))</f>
        <v>0.0987160954069425</v>
      </c>
      <c r="AG10" s="63">
        <f>ABS((VLOOKUP(AG$2,$A1:$E52,4)-$E10)/$E10)</f>
        <v>0.0835157466545184</v>
      </c>
      <c r="AH10" s="63">
        <f>ABS(($D10-VLOOKUP(AH$2,$A1:$E52,5))/VLOOKUP(AH$2,$A1:$E52,5))</f>
        <v>0.0428119890170091</v>
      </c>
      <c r="AI10" s="63">
        <f>ABS((VLOOKUP(AI$2,$A1:$E52,4)-$E10)/$E10)</f>
        <v>0.14745630965476</v>
      </c>
      <c r="AJ10" s="63">
        <f>ABS(($D10-VLOOKUP(AJ$2,$A1:$E52,5))/VLOOKUP(AJ$2,$A1:$E52,5))</f>
        <v>0.0516931975243471</v>
      </c>
      <c r="AK10" s="63">
        <f>ABS((VLOOKUP(AK$2,$A1:$E52,4)-$E10)/$E10)</f>
        <v>0.144538831797319</v>
      </c>
      <c r="AL10" s="63">
        <f>ABS(($D10-VLOOKUP(AL$2,$A1:$E52,5))/VLOOKUP(AL$2,$A1:$E52,5))</f>
        <v>0.06376555122819021</v>
      </c>
      <c r="AM10" s="63">
        <f>ABS((VLOOKUP(AM$2,$A1:$E52,4)-$E10)/$E10)</f>
        <v>0.139462742257197</v>
      </c>
      <c r="AN10" s="63">
        <f>ABS(($D10-VLOOKUP(AN$2,$A1:$E52,5))/VLOOKUP(AN$2,$A1:$E52,5))</f>
        <v>0.160568072682604</v>
      </c>
      <c r="AO10" s="63">
        <f>ABS((VLOOKUP(AO$2,$A1:$E52,4)-$E10)/$E10)</f>
        <v>0.0531241130880908</v>
      </c>
      <c r="AP10" s="63">
        <f>ABS(($D10-VLOOKUP(AP$2,$A1:$E52,5))/VLOOKUP(AP$2,$A1:$E52,5))</f>
        <v>0.08622087147141221</v>
      </c>
      <c r="AQ10" s="63">
        <f>ABS((VLOOKUP(AQ$2,$A1:$E52,4)-$E10)/$E10)</f>
        <v>0.136571698868391</v>
      </c>
      <c r="AR10" s="63">
        <f>ABS(($D10-VLOOKUP(AR$2,$A1:$E52,5))/VLOOKUP(AR$2,$A1:$E52,5))</f>
        <v>0.0959213038030159</v>
      </c>
      <c r="AS10" s="63">
        <f>ABS((VLOOKUP(AS$2,$A1:$E52,4)-$E10)/$E10)</f>
        <v>0.126511453833799</v>
      </c>
      <c r="AT10" s="63"/>
      <c r="AU10" s="63"/>
      <c r="AV10" s="63">
        <f>ABS(($D10-VLOOKUP(AV$2,$A1:$E52,5))/VLOOKUP(AV$2,$A1:$E52,5))</f>
        <v>0.11760635825597</v>
      </c>
      <c r="AW10" s="63">
        <f>ABS((VLOOKUP(AW$2,$A1:$E52,4)-$E10)/$E10)</f>
        <v>0.104653612709501</v>
      </c>
      <c r="AX10" s="63">
        <f>ABS(($D10-VLOOKUP(AX$2,$A1:$E52,5))/VLOOKUP(AX$2,$A1:$E52,5))</f>
        <v>0.0667426546350162</v>
      </c>
      <c r="AY10" s="63">
        <f>ABS((VLOOKUP(AY$2,$A1:$E52,4)-$E10)/$E10)</f>
        <v>0.171791523071405</v>
      </c>
      <c r="AZ10" s="63">
        <f>ABS(($D10-VLOOKUP(AZ$2,$A1:$E52,5))/VLOOKUP(AZ$2,$A1:$E52,5))</f>
        <v>0.107561077173831</v>
      </c>
      <c r="BA10" s="63">
        <f>ABS((VLOOKUP(BA$2,$A1:$E52,4)-$E10)/$E10)</f>
        <v>0.128605930419324</v>
      </c>
      <c r="BB10" s="63">
        <f>ABS(($D10-VLOOKUP(BB$2,$A1:$E52,5))/VLOOKUP(BB$2,$A1:$E52,5))</f>
        <v>0.125384549237218</v>
      </c>
      <c r="BC10" s="63">
        <f>ABS((VLOOKUP(BC$2,$A1:$E52,4)-$E10)/$E10)</f>
        <v>0.110731439175386</v>
      </c>
      <c r="BD10" s="63">
        <f>ABS(($D10-VLOOKUP(BD$2,$A1:$E52,5))/VLOOKUP(BD$2,$A1:$E52,5))</f>
        <v>0.206556160544765</v>
      </c>
      <c r="BE10" s="63">
        <f>ABS((VLOOKUP(BE$2,$A1:$E52,4)-$E10)/$E10)</f>
        <v>0.0360064793300794</v>
      </c>
      <c r="BF10" s="63">
        <f>ABS(($D10-VLOOKUP(BF$2,$A1:$E52,5))/VLOOKUP(BF$2,$A1:$E52,5))</f>
        <v>0.129882432021411</v>
      </c>
      <c r="BG10" s="63">
        <f>ABS((VLOOKUP(BG$2,$A1:$E52,4)-$E10)/$E10)</f>
        <v>0.123870266368746</v>
      </c>
      <c r="BH10" s="63">
        <f>ABS(($D10-VLOOKUP(BH$2,$A1:$E52,5))/VLOOKUP(BH$2,$A1:$E52,5))</f>
        <v>0.186799737699991</v>
      </c>
      <c r="BI10" s="63">
        <f>ABS((VLOOKUP(BI$2,$A1:$E52,4)-$E10)/$E10)</f>
        <v>0.0699709727794626</v>
      </c>
      <c r="BJ10" s="63">
        <f>ABS(($D10-VLOOKUP(BJ$2,$A1:$E52,5))/VLOOKUP(BJ$2,$A1:$E52,5))</f>
        <v>0.226906683264067</v>
      </c>
      <c r="BK10" s="63">
        <f>ABS((VLOOKUP(BK$2,$A1:$E52,4)-$E10)/$E10)</f>
        <v>0.034994174506392</v>
      </c>
      <c r="BL10" s="63">
        <f>ABS(($D10-VLOOKUP(BL$2,$A1:$E52,5))/VLOOKUP(BL$2,$A1:$E52,5))</f>
        <v>0.0952343378261729</v>
      </c>
      <c r="BM10" s="63">
        <f>ABS((VLOOKUP(BM$2,$A1:$E52,4)-$E10)/$E10)</f>
        <v>0.183578939708184</v>
      </c>
      <c r="BN10" s="63">
        <f>ABS(($D10-VLOOKUP(BN$2,$A1:$E52,5))/VLOOKUP(BN$2,$A1:$E52,5))</f>
        <v>0.146427774787134</v>
      </c>
      <c r="BO10" s="63">
        <f>ABS((VLOOKUP(BO$2,$A1:$E52,4)-$E10)/$E10)</f>
        <v>0.130726527047889</v>
      </c>
      <c r="BP10" s="63">
        <f>ABS(($D10-VLOOKUP(BP$2,$A1:$E52,5))/VLOOKUP(BP$2,$A1:$E52,5))</f>
        <v>0.11082644815638</v>
      </c>
      <c r="BQ10" s="63">
        <f>ABS((VLOOKUP(BQ$2,$A1:$E52,4)-$E10)/$E10)</f>
        <v>0.200307514775368</v>
      </c>
      <c r="BR10" s="63">
        <f>ABS(($D10-VLOOKUP(BR$2,$A1:$E52,5))/VLOOKUP(BR$2,$A1:$E52,5))</f>
        <v>0.135529170192674</v>
      </c>
      <c r="BS10" s="63">
        <f>ABS((VLOOKUP(BS$2,$A1:$E52,4)-$E10)/$E10)</f>
        <v>0.174195580644658</v>
      </c>
      <c r="BT10" s="63">
        <f>ABS(($D10-VLOOKUP(BT$2,$A1:$E52,5))/VLOOKUP(BT$2,$A1:$E52,5))</f>
        <v>0.193628521257186</v>
      </c>
      <c r="BU10" s="63">
        <f>ABS((VLOOKUP(BU$2,$A1:$E52,4)-$E10)/$E10)</f>
        <v>0.11704211954403</v>
      </c>
      <c r="BV10" s="63">
        <f>ABS(($D10-VLOOKUP(BV$2,$A1:$E52,5))/VLOOKUP(BV$2,$A1:$E52,5))</f>
        <v>0.166620694603491</v>
      </c>
      <c r="BW10" s="63">
        <f>ABS((VLOOKUP(BW$2,$A1:$E52,4)-$E10)/$E10)</f>
        <v>0.190523102593291</v>
      </c>
      <c r="BX10" s="63">
        <f>ABS(($D10-VLOOKUP(BX$2,$A1:$E52,5))/VLOOKUP(BX$2,$A1:$E52,5))</f>
        <v>0.196213572818547</v>
      </c>
      <c r="BY10" s="63">
        <f>ABS((VLOOKUP(BY$2,$A1:$E52,4)-$E10)/$E10)</f>
        <v>0.161070999734901</v>
      </c>
      <c r="BZ10" s="63">
        <f>ABS(($D10-VLOOKUP(BZ$2,$A1:$E52,5))/VLOOKUP(BZ$2,$A1:$E52,5))</f>
        <v>0.217475156972031</v>
      </c>
      <c r="CA10" s="63">
        <f>ABS((VLOOKUP(CA$2,$A1:$E52,4)-$E10)/$E10)</f>
        <v>0.140794439159792</v>
      </c>
      <c r="CB10" s="63">
        <f>ABS(($D10-VLOOKUP(CB$2,$A1:$E52,5))/VLOOKUP(CB$2,$A1:$E52,5))</f>
        <v>0.244009686076259</v>
      </c>
      <c r="CC10" s="63">
        <f>ABS((VLOOKUP(CC$2,$A1:$E52,4)-$E10)/$E10)</f>
        <v>0.116461474885774</v>
      </c>
      <c r="CD10" s="63">
        <f>ABS(($D10-VLOOKUP(CD$2,$A1:$E52,5))/VLOOKUP(CD$2,$A1:$E52,5))</f>
        <v>0.285786095576893</v>
      </c>
      <c r="CE10" s="63">
        <f>ABS((VLOOKUP(CE$2,$A1:$E52,4)-$E10)/$E10)</f>
        <v>0.0801865828746082</v>
      </c>
      <c r="CF10" s="63">
        <f>ABS(($D10-VLOOKUP(CF$2,$A1:$E52,5))/VLOOKUP(CF$2,$A1:$E52,5))</f>
        <v>0.314892239816725</v>
      </c>
      <c r="CG10" s="63">
        <f>ABS((VLOOKUP(CG$2,$A1:$E52,4)-$E10)/$E10)</f>
        <v>0.0562758276544981</v>
      </c>
      <c r="CH10" s="63">
        <f>ABS(($D10-VLOOKUP(CH$2,$A1:$E52,5))/VLOOKUP(CH$2,$A1:$E52,5))</f>
        <v>0.378670784598303</v>
      </c>
      <c r="CI10" s="63">
        <f>ABS((VLOOKUP(CI$2,$A1:$E52,4)-$E10)/$E10)</f>
        <v>0.0745723330266502</v>
      </c>
      <c r="CJ10" s="63">
        <f>ABS(($D10-VLOOKUP(CJ$2,$A1:$E52,5))/VLOOKUP(CJ$2,$A1:$E52,5))</f>
        <v>0.532458276166655</v>
      </c>
      <c r="CK10" s="63">
        <f>ABS((VLOOKUP(CK$2,$A1:$E52,4)-$E10)/$E10)</f>
        <v>0.0332647194889313</v>
      </c>
      <c r="CL10" s="63">
        <f>ABS(($D10-VLOOKUP(CL$2,$A1:$E52,5))/VLOOKUP(CL$2,$A1:$E52,5))</f>
        <v>0.555873999366145</v>
      </c>
      <c r="CM10" s="63">
        <f>ABS((VLOOKUP(CM$2,$A1:$E52,4)-$E10)/$E10)</f>
        <v>0.0478139733133735</v>
      </c>
      <c r="CN10" s="63">
        <f>ABS(($D10-VLOOKUP(CN$2,$A1:$E52,5))/VLOOKUP(CN$2,$A1:$E52,5))</f>
        <v>0.358479838034002</v>
      </c>
      <c r="CO10" s="63">
        <f>ABS((VLOOKUP(CO$2,$A1:$E52,4)-$E10)/$E10)</f>
        <v>0.226861540380807</v>
      </c>
      <c r="CP10" s="63">
        <f>ABS(($D10-VLOOKUP(CP$2,$A1:$E52,5))/VLOOKUP(CP$2,$A1:$E52,5))</f>
        <v>0.563849654659113</v>
      </c>
      <c r="CQ10" s="63">
        <f>ABS((VLOOKUP(CQ$2,$A1:$E52,4)-$E10)/$E10)</f>
        <v>0.0657460975875996</v>
      </c>
      <c r="CR10" s="63">
        <f>ABS(($D10-VLOOKUP(CR$2,$A1:$E52,5))/VLOOKUP(CR$2,$A1:$E52,5))</f>
        <v>0.603486878197809</v>
      </c>
      <c r="CS10" s="63">
        <f>ABS((VLOOKUP(CS$2,$A1:$E52,4)-$E10)/$E10)</f>
        <v>0.0394015001481435</v>
      </c>
      <c r="CT10" s="63">
        <f>ABS(($D10-VLOOKUP(CT$2,$A1:$E52,5))/VLOOKUP(CT$2,$A1:$E52,5))</f>
        <v>0.61759790734133</v>
      </c>
      <c r="CU10" s="63">
        <f>ABS((VLOOKUP(CU$2,$A1:$E52,4)-$E10)/$E10)</f>
        <v>0.0303343365509068</v>
      </c>
      <c r="CV10" s="63">
        <f>ABS(($D10-VLOOKUP(CV$2,$A1:$E52,5))/VLOOKUP(CV$2,$A1:$E52,5))</f>
        <v>1.02565528891972</v>
      </c>
      <c r="CW10" s="63">
        <f>ABS((VLOOKUP(CW$2,$A1:$E52,4)-$E10)/$E10)</f>
        <v>0.177220983361143</v>
      </c>
      <c r="CX10" s="63">
        <f>ABS(($D10-VLOOKUP(CX$2,$A1:$E52,5))/VLOOKUP(CX$2,$A1:$E52,5))</f>
        <v>0.433046576527775</v>
      </c>
      <c r="CY10" s="63">
        <f>ABS((VLOOKUP(CY$2,$A1:$E52,4)-$E10)/$E10)</f>
        <v>0.5506978339856849</v>
      </c>
      <c r="CZ10" s="63">
        <f>ABS(($D10-VLOOKUP(CZ$2,$A1:$E52,5))/VLOOKUP(CZ$2,$A1:$E52,5))</f>
        <v>0.581841299583011</v>
      </c>
      <c r="DA10" s="63">
        <f>ABS((VLOOKUP(DA$2,$A1:$E52,4)-$E10)/$E10)</f>
        <v>0.404832597813713</v>
      </c>
      <c r="DB10" s="63">
        <f>ABS(($D10-VLOOKUP(DB$2,$A1:$E52,5))/VLOOKUP(DB$2,$A1:$E52,5))</f>
        <v>0.7383657486077581</v>
      </c>
      <c r="DC10" s="63">
        <f>ABS((VLOOKUP(DC$2,$A1:$E52,4)-$E10)/$E10)</f>
        <v>0.27833985684657</v>
      </c>
      <c r="DD10" s="63">
        <f>ABS(($D10-VLOOKUP(DD$2,$A1:$E52,5))/VLOOKUP(DD$2,$A1:$E52,5))</f>
        <v>0.975050614387128</v>
      </c>
      <c r="DE10" s="63">
        <f>ABS((VLOOKUP(DE$2,$A1:$E52,4)-$E10)/$E10)</f>
        <v>0.125146973973521</v>
      </c>
      <c r="DF10" s="63">
        <f>ABS(($D10-VLOOKUP(DF$2,$A1:$E52,5))/VLOOKUP(DF$2,$A1:$E52,5))</f>
        <v>1.10835020371864</v>
      </c>
      <c r="DG10" s="63">
        <f>ABS((VLOOKUP(DG$2,$A1:$E52,4)-$E10)/$E10)</f>
        <v>0.0540100113836605</v>
      </c>
      <c r="DH10" s="63">
        <f>ABS(($D10-VLOOKUP(DH$2,$A1:$E52,5))/VLOOKUP(DH$2,$A1:$E52,5))</f>
        <v>1.26076597826947</v>
      </c>
      <c r="DI10" s="63">
        <f>ABS((VLOOKUP(DI$2,$A1:$E52,4)-$E10)/$E10)</f>
        <v>0.0170489809284701</v>
      </c>
      <c r="DJ10" s="63">
        <f>ABS(($D10-VLOOKUP(DJ$2,$A1:$E52,5))/VLOOKUP(DJ$2,$A1:$E52,5))</f>
        <v>1.50755665043893</v>
      </c>
      <c r="DK10" s="63">
        <f>ABS((VLOOKUP(DK$2,$A1:$E52,4)-$E10)/$E10)</f>
        <v>0.113789823319351</v>
      </c>
      <c r="DL10" s="63"/>
      <c r="DM10" s="63"/>
      <c r="DN10" s="63"/>
      <c r="DO10" s="61">
        <f>IF(P10&lt;Q10,1,0)</f>
        <v>1</v>
      </c>
      <c r="DP10" s="61">
        <f>IF(R10&lt;S10,1,0)</f>
        <v>1</v>
      </c>
      <c r="DQ10" s="61">
        <f>IF(T10&lt;U10,1,0)</f>
        <v>1</v>
      </c>
      <c r="DR10" s="61">
        <f>IF(V10&lt;W10,1,0)</f>
        <v>1</v>
      </c>
      <c r="DS10" s="61">
        <f>IF(X10&lt;Y10,1,0)</f>
        <v>1</v>
      </c>
      <c r="DT10" s="61">
        <f>IF(Z10&lt;AA10,1,0)</f>
        <v>1</v>
      </c>
      <c r="DU10" s="61">
        <f>IF(AB10&lt;AC10,1,0)</f>
        <v>1</v>
      </c>
      <c r="DV10" s="61">
        <f>IF(AD10&lt;AE10,1,0)</f>
        <v>1</v>
      </c>
      <c r="DW10" s="61">
        <f>IF(AF10&lt;AG10,1,0)</f>
        <v>0</v>
      </c>
      <c r="DX10" s="61">
        <f>IF(AH10&lt;AI10,1,0)</f>
        <v>1</v>
      </c>
      <c r="DY10" s="61">
        <f>IF(AJ10&lt;AK10,1,0)</f>
        <v>1</v>
      </c>
      <c r="DZ10" s="61">
        <f>IF(AL10&lt;AM10,1,0)</f>
        <v>1</v>
      </c>
      <c r="EA10" s="61">
        <f>IF(AN10&lt;AO10,1,0)</f>
        <v>0</v>
      </c>
      <c r="EB10" s="61">
        <f>IF(AP10&lt;AQ10,1,0)</f>
        <v>1</v>
      </c>
      <c r="EC10" s="61">
        <f>IF(AR10&lt;AS10,1,0)</f>
        <v>1</v>
      </c>
      <c r="ED10" s="61">
        <f>IF(AT10&lt;AU10,1,0)</f>
        <v>0</v>
      </c>
      <c r="EE10" s="61">
        <f>IF(AV10&lt;AW10,1,0)</f>
        <v>0</v>
      </c>
      <c r="EF10" s="61">
        <f>IF(AX10&lt;AY10,1,0)</f>
        <v>1</v>
      </c>
      <c r="EG10" s="61">
        <f>IF(AZ10&lt;BA10,1,0)</f>
        <v>1</v>
      </c>
      <c r="EH10" s="61">
        <f>IF(BB10&lt;BC10,1,0)</f>
        <v>0</v>
      </c>
      <c r="EI10" s="61">
        <f>IF(BD10&lt;BE10,1,0)</f>
        <v>0</v>
      </c>
      <c r="EJ10" s="61">
        <f>IF(BF10&lt;BG10,1,0)</f>
        <v>0</v>
      </c>
      <c r="EK10" s="61">
        <f>IF(BH10&lt;BI10,1,0)</f>
        <v>0</v>
      </c>
      <c r="EL10" s="61">
        <f>IF(BJ10&lt;BK10,1,0)</f>
        <v>0</v>
      </c>
      <c r="EM10" s="61">
        <f>IF(BL10&lt;BM10,1,0)</f>
        <v>1</v>
      </c>
      <c r="EN10" s="61">
        <f>IF(BN10&lt;BO10,1,0)</f>
        <v>0</v>
      </c>
      <c r="EO10" s="61">
        <f>IF(BP10&lt;BQ10,1,0)</f>
        <v>1</v>
      </c>
      <c r="EP10" s="61">
        <f>IF(BR10&lt;BS10,1,0)</f>
        <v>1</v>
      </c>
      <c r="EQ10" s="61">
        <f>IF(BT10&lt;BU10,1,0)</f>
        <v>0</v>
      </c>
      <c r="ER10" s="61">
        <f>IF(BV10&lt;BW10,1,0)</f>
        <v>1</v>
      </c>
      <c r="ES10" s="61">
        <f>IF(BX10&lt;BY10,1,0)</f>
        <v>0</v>
      </c>
      <c r="ET10" s="61">
        <f>IF(BZ10&lt;CA10,1,0)</f>
        <v>0</v>
      </c>
      <c r="EU10" s="61">
        <f>IF(CB10&lt;CC10,1,0)</f>
        <v>0</v>
      </c>
      <c r="EV10" s="61">
        <f>IF(CD10&lt;CE10,1,0)</f>
        <v>0</v>
      </c>
      <c r="EW10" s="61">
        <f>IF(CF10&lt;CG10,1,0)</f>
        <v>0</v>
      </c>
      <c r="EX10" s="61">
        <f>IF(CH10&lt;CI10,1,0)</f>
        <v>0</v>
      </c>
      <c r="EY10" s="61">
        <f>IF(CJ10&lt;CK10,1,0)</f>
        <v>0</v>
      </c>
      <c r="EZ10" s="61">
        <f>IF(CL10&lt;CM10,1,0)</f>
        <v>0</v>
      </c>
      <c r="FA10" s="61">
        <f>IF(CN10&lt;CO10,1,0)</f>
        <v>0</v>
      </c>
      <c r="FB10" s="61">
        <f>IF(CP10&lt;CQ10,1,0)</f>
        <v>0</v>
      </c>
      <c r="FC10" s="61">
        <f>IF(CR10&lt;CS10,1,0)</f>
        <v>0</v>
      </c>
      <c r="FD10" s="61">
        <f>IF(CT10&lt;CU10,1,0)</f>
        <v>0</v>
      </c>
      <c r="FE10" s="61">
        <f>IF(CV10&lt;CW10,1,0)</f>
        <v>0</v>
      </c>
      <c r="FF10" s="61">
        <f>IF(CX10&lt;CY10,1,0)</f>
        <v>1</v>
      </c>
      <c r="FG10" s="61">
        <f>IF(CZ10&lt;DA10,1,0)</f>
        <v>0</v>
      </c>
      <c r="FH10" s="61">
        <f>IF(DB10&lt;DC10,1,0)</f>
        <v>0</v>
      </c>
      <c r="FI10" s="61">
        <f>IF(DD10&lt;DE10,1,0)</f>
        <v>0</v>
      </c>
      <c r="FJ10" s="61">
        <f>IF(DF10&lt;DG10,1,0)</f>
        <v>0</v>
      </c>
      <c r="FK10" s="61">
        <f>IF(DH10&lt;DI10,1,0)</f>
        <v>0</v>
      </c>
      <c r="FL10" s="61">
        <f>IF(DJ10&lt;DK10,1,0)</f>
        <v>0</v>
      </c>
      <c r="FM10" s="61"/>
      <c r="FN10" s="61"/>
      <c r="FO10" s="61"/>
      <c r="FP10" s="61"/>
      <c r="FQ10" s="61">
        <f>C10/H10</f>
        <v>796849.555555556</v>
      </c>
      <c r="FR10" s="61">
        <f>C10/SUM(FV10:FV10)</f>
        <v>3585823</v>
      </c>
      <c r="FS10" s="53">
        <f>$B10/SQRT(H10*(H10+1))</f>
        <v>675957.931712059</v>
      </c>
      <c r="FT10" s="64">
        <f>FU10+2</f>
        <v>11</v>
      </c>
      <c r="FU10" s="64">
        <v>9</v>
      </c>
      <c r="FV10" s="64">
        <v>2</v>
      </c>
    </row>
    <row r="11" ht="26.75" customHeight="1">
      <c r="A11" t="s" s="51">
        <v>193</v>
      </c>
      <c r="B11" s="52">
        <v>11568495</v>
      </c>
      <c r="C11" s="53">
        <v>11689442</v>
      </c>
      <c r="D11" s="53">
        <f>L11</f>
        <v>723030.9375</v>
      </c>
      <c r="E11" s="53">
        <f>N11</f>
        <v>680499.705882353</v>
      </c>
      <c r="F11" s="54">
        <f>ROUND((C11-B11)/C11,2)</f>
        <v>0.01</v>
      </c>
      <c r="G11" s="55"/>
      <c r="H11" s="56">
        <v>16</v>
      </c>
      <c r="I11" s="57">
        <f>RANK(FS11,FS3:FS52)</f>
        <v>8</v>
      </c>
      <c r="J11" s="58">
        <f>SUM(DU3:DU52)</f>
        <v>42</v>
      </c>
      <c r="K11" s="59">
        <f>H11+2</f>
        <v>18</v>
      </c>
      <c r="L11" s="60">
        <f>B11/H11</f>
        <v>723030.9375</v>
      </c>
      <c r="M11" s="53">
        <f>C11/K11</f>
        <v>649413.444444444</v>
      </c>
      <c r="N11" s="61">
        <f>$B11/(H11+1)</f>
        <v>680499.705882353</v>
      </c>
      <c r="O11" s="62"/>
      <c r="P11" s="63">
        <f>ABS(($D11-VLOOKUP(P$2,$A1:$E52,5))/VLOOKUP(P$2,$A1:$E52,5))</f>
        <v>0.0455701924447567</v>
      </c>
      <c r="Q11" s="63">
        <f>ABS((VLOOKUP(Q$2,$A1:$E52,4)-$E11)/$E11)</f>
        <v>0.035365370621463</v>
      </c>
      <c r="R11" s="63">
        <f>ABS(($D11-VLOOKUP(R$2,$A1:$E52,5))/VLOOKUP(R$2,$A1:$E52,5))</f>
        <v>0.0587186220957722</v>
      </c>
      <c r="S11" s="63">
        <f>ABS((VLOOKUP(S$2,$A1:$E52,4)-$E11)/$E11)</f>
        <v>0.0314486456535616</v>
      </c>
      <c r="T11" s="63">
        <f>ABS(($D11-VLOOKUP(T$2,$A1:$E52,5))/VLOOKUP(T$2,$A1:$E52,5))</f>
        <v>0.0424184602741717</v>
      </c>
      <c r="U11" s="63">
        <f>ABS((VLOOKUP(U$2,$A1:$E52,4)-$E11)/$E11)</f>
        <v>0.0570149070096551</v>
      </c>
      <c r="V11" s="63">
        <f>ABS(($D11-VLOOKUP(V$2,$A1:$E52,5))/VLOOKUP(V$2,$A1:$E52,5))</f>
        <v>0.07111313648388901</v>
      </c>
      <c r="W11" s="63">
        <f>ABS((VLOOKUP(W$2,$A1:$E52,4)-$E11)/$E11)</f>
        <v>0.0286979165140936</v>
      </c>
      <c r="X11" s="63">
        <f>ABS(($D11-VLOOKUP(X$2,$A1:$E52,5))/VLOOKUP(X$2,$A1:$E52,5))</f>
        <v>0.06787795544752311</v>
      </c>
      <c r="Y11" s="63">
        <f>ABS((VLOOKUP(Y$2,$A1:$E52,4)-$E11)/$E11)</f>
        <v>0.0502396571224023</v>
      </c>
      <c r="Z11" s="63">
        <f>ABS(($D11-VLOOKUP(Z$2,$A1:$E52,5))/VLOOKUP(Z$2,$A1:$E52,5))</f>
        <v>0.07873500528665089</v>
      </c>
      <c r="AA11" s="63">
        <f>ABS((VLOOKUP(AA$2,$A1:$E52,4)-$E11)/$E11)</f>
        <v>0.0396694019211464</v>
      </c>
      <c r="AB11" s="63"/>
      <c r="AC11" s="63"/>
      <c r="AD11" s="63">
        <f>ABS(($D11-VLOOKUP(AD$2,$A1:$E52,5))/VLOOKUP(AD$2,$A1:$E52,5))</f>
        <v>0.0942164345688583</v>
      </c>
      <c r="AE11" s="63">
        <f>ABS((VLOOKUP(AE$2,$A1:$E52,4)-$E11)/$E11)</f>
        <v>0.0403726549687631</v>
      </c>
      <c r="AF11" s="63">
        <f>ABS(($D11-VLOOKUP(AF$2,$A1:$E52,5))/VLOOKUP(AF$2,$A1:$E52,5))</f>
        <v>0.114920635079731</v>
      </c>
      <c r="AG11" s="63">
        <f>ABS((VLOOKUP(AG$2,$A1:$E52,4)-$E11)/$E11)</f>
        <v>0.0210528187609045</v>
      </c>
      <c r="AH11" s="63">
        <f>ABS(($D11-VLOOKUP(AH$2,$A1:$E52,5))/VLOOKUP(AH$2,$A1:$E52,5))</f>
        <v>0.0581920205992596</v>
      </c>
      <c r="AI11" s="63">
        <f>ABS((VLOOKUP(AI$2,$A1:$E52,4)-$E11)/$E11)</f>
        <v>0.0813073118646146</v>
      </c>
      <c r="AJ11" s="63">
        <f>ABS(($D11-VLOOKUP(AJ$2,$A1:$E52,5))/VLOOKUP(AJ$2,$A1:$E52,5))</f>
        <v>0.0672042146234214</v>
      </c>
      <c r="AK11" s="63">
        <f>ABS((VLOOKUP(AK$2,$A1:$E52,4)-$E11)/$E11)</f>
        <v>0.07855802188040351</v>
      </c>
      <c r="AL11" s="63">
        <f>ABS(($D11-VLOOKUP(AL$2,$A1:$E52,5))/VLOOKUP(AL$2,$A1:$E52,5))</f>
        <v>0.07945461881305931</v>
      </c>
      <c r="AM11" s="63">
        <f>ABS((VLOOKUP(AM$2,$A1:$E52,4)-$E11)/$E11)</f>
        <v>0.0737745606808526</v>
      </c>
      <c r="AN11" s="63">
        <f>ABS(($D11-VLOOKUP(AN$2,$A1:$E52,5))/VLOOKUP(AN$2,$A1:$E52,5))</f>
        <v>0.177684843298212</v>
      </c>
      <c r="AO11" s="63">
        <f>ABS((VLOOKUP(AO$2,$A1:$E52,4)-$E11)/$E11)</f>
        <v>0.00758678635379978</v>
      </c>
      <c r="AP11" s="63">
        <f>ABS(($D11-VLOOKUP(AP$2,$A1:$E52,5))/VLOOKUP(AP$2,$A1:$E52,5))</f>
        <v>0.102241123908554</v>
      </c>
      <c r="AQ11" s="63">
        <f>ABS((VLOOKUP(AQ$2,$A1:$E52,4)-$E11)/$E11)</f>
        <v>0.071050181260973</v>
      </c>
      <c r="AR11" s="63">
        <f>ABS(($D11-VLOOKUP(AR$2,$A1:$E52,5))/VLOOKUP(AR$2,$A1:$E52,5))</f>
        <v>0.112084624173009</v>
      </c>
      <c r="AS11" s="63">
        <f>ABS((VLOOKUP(AS$2,$A1:$E52,4)-$E11)/$E11)</f>
        <v>0.0615698930586908</v>
      </c>
      <c r="AT11" s="63">
        <f>ABS(($D11-VLOOKUP(AT$2,$A1:$E52,5))/VLOOKUP(AT$2,$A1:$E52,5))</f>
        <v>0.127498460087015</v>
      </c>
      <c r="AU11" s="63">
        <f>ABS((VLOOKUP(AU$2,$A1:$E52,4)-$E11)/$E11)</f>
        <v>0.0470573551510177</v>
      </c>
      <c r="AV11" s="63">
        <f>ABS(($D11-VLOOKUP(AV$2,$A1:$E52,5))/VLOOKUP(AV$2,$A1:$E52,5))</f>
        <v>0.134089503125357</v>
      </c>
      <c r="AW11" s="63">
        <f>ABS((VLOOKUP(AW$2,$A1:$E52,4)-$E11)/$E11)</f>
        <v>0.0409721210734649</v>
      </c>
      <c r="AX11" s="63">
        <f>ABS(($D11-VLOOKUP(AX$2,$A1:$E52,5))/VLOOKUP(AX$2,$A1:$E52,5))</f>
        <v>0.08247563036910389</v>
      </c>
      <c r="AY11" s="63">
        <f>ABS((VLOOKUP(AY$2,$A1:$E52,4)-$E11)/$E11)</f>
        <v>0.104239639641976</v>
      </c>
      <c r="AZ11" s="63">
        <f>ABS(($D11-VLOOKUP(AZ$2,$A1:$E52,5))/VLOOKUP(AZ$2,$A1:$E52,5))</f>
        <v>0.123896068069229</v>
      </c>
      <c r="BA11" s="63">
        <f>ABS((VLOOKUP(BA$2,$A1:$E52,4)-$E11)/$E11)</f>
        <v>0.0635436264613503</v>
      </c>
      <c r="BB11" s="63">
        <f>ABS(($D11-VLOOKUP(BB$2,$A1:$E52,5))/VLOOKUP(BB$2,$A1:$E52,5))</f>
        <v>0.141982411643615</v>
      </c>
      <c r="BC11" s="63">
        <f>ABS((VLOOKUP(BC$2,$A1:$E52,4)-$E11)/$E11)</f>
        <v>0.0466995706874575</v>
      </c>
      <c r="BD11" s="63">
        <f>ABS(($D11-VLOOKUP(BD$2,$A1:$E52,5))/VLOOKUP(BD$2,$A1:$E52,5))</f>
        <v>0.224351191720451</v>
      </c>
      <c r="BE11" s="63">
        <f>ABS((VLOOKUP(BE$2,$A1:$E52,4)-$E11)/$E11)</f>
        <v>0.0237176162499963</v>
      </c>
      <c r="BF11" s="63">
        <f>ABS(($D11-VLOOKUP(BF$2,$A1:$E52,5))/VLOOKUP(BF$2,$A1:$E52,5))</f>
        <v>0.146546631965161</v>
      </c>
      <c r="BG11" s="63">
        <f>ABS((VLOOKUP(BG$2,$A1:$E52,4)-$E11)/$E11)</f>
        <v>0.0590809657732368</v>
      </c>
      <c r="BH11" s="63">
        <f>ABS(($D11-VLOOKUP(BH$2,$A1:$E52,5))/VLOOKUP(BH$2,$A1:$E52,5))</f>
        <v>0.204303389019572</v>
      </c>
      <c r="BI11" s="63">
        <f>ABS((VLOOKUP(BI$2,$A1:$E52,4)-$E11)/$E11)</f>
        <v>0.00828887916214348</v>
      </c>
      <c r="BJ11" s="63">
        <f>ABS(($D11-VLOOKUP(BJ$2,$A1:$E52,5))/VLOOKUP(BJ$2,$A1:$E52,5))</f>
        <v>0.245001856445633</v>
      </c>
      <c r="BK11" s="63">
        <f>ABS((VLOOKUP(BK$2,$A1:$E52,4)-$E11)/$E11)</f>
        <v>0.0246715633401633</v>
      </c>
      <c r="BL11" s="63">
        <f>ABS(($D11-VLOOKUP(BL$2,$A1:$E52,5))/VLOOKUP(BL$2,$A1:$E52,5))</f>
        <v>0.111387526400089</v>
      </c>
      <c r="BM11" s="63">
        <f>ABS((VLOOKUP(BM$2,$A1:$E52,4)-$E11)/$E11)</f>
        <v>0.115347530800967</v>
      </c>
      <c r="BN11" s="63">
        <f>ABS(($D11-VLOOKUP(BN$2,$A1:$E52,5))/VLOOKUP(BN$2,$A1:$E52,5))</f>
        <v>0.163335995606129</v>
      </c>
      <c r="BO11" s="63">
        <f>ABS((VLOOKUP(BO$2,$A1:$E52,4)-$E11)/$E11)</f>
        <v>0.06554197412887321</v>
      </c>
      <c r="BP11" s="63">
        <f>ABS(($D11-VLOOKUP(BP$2,$A1:$E52,5))/VLOOKUP(BP$2,$A1:$E52,5))</f>
        <v>0.127209598748223</v>
      </c>
      <c r="BQ11" s="63">
        <f>ABS((VLOOKUP(BQ$2,$A1:$E52,4)-$E11)/$E11)</f>
        <v>0.131111730609729</v>
      </c>
      <c r="BR11" s="63">
        <f>ABS(($D11-VLOOKUP(BR$2,$A1:$E52,5))/VLOOKUP(BR$2,$A1:$E52,5))</f>
        <v>0.152276651698513</v>
      </c>
      <c r="BS11" s="63">
        <f>ABS((VLOOKUP(BS$2,$A1:$E52,4)-$E11)/$E11)</f>
        <v>0.106505107189829</v>
      </c>
      <c r="BT11" s="63">
        <f>ABS(($D11-VLOOKUP(BT$2,$A1:$E52,5))/VLOOKUP(BT$2,$A1:$E52,5))</f>
        <v>0.211232887670076</v>
      </c>
      <c r="BU11" s="63">
        <f>ABS((VLOOKUP(BU$2,$A1:$E52,4)-$E11)/$E11)</f>
        <v>0.0526464505538533</v>
      </c>
      <c r="BV11" s="63">
        <f>ABS(($D11-VLOOKUP(BV$2,$A1:$E52,5))/VLOOKUP(BV$2,$A1:$E52,5))</f>
        <v>0.183826733003972</v>
      </c>
      <c r="BW11" s="63">
        <f>ABS((VLOOKUP(BW$2,$A1:$E52,4)-$E11)/$E11)</f>
        <v>0.121891373942764</v>
      </c>
      <c r="BX11" s="63">
        <f>ABS(($D11-VLOOKUP(BX$2,$A1:$E52,5))/VLOOKUP(BX$2,$A1:$E52,5))</f>
        <v>0.213856065159289</v>
      </c>
      <c r="BY11" s="63">
        <f>ABS((VLOOKUP(BY$2,$A1:$E52,4)-$E11)/$E11)</f>
        <v>0.0941371371124765</v>
      </c>
      <c r="BZ11" s="63">
        <f>ABS(($D11-VLOOKUP(BZ$2,$A1:$E52,5))/VLOOKUP(BZ$2,$A1:$E52,5))</f>
        <v>0.235431228212146</v>
      </c>
      <c r="CA11" s="63">
        <f>ABS((VLOOKUP(CA$2,$A1:$E52,4)-$E11)/$E11)</f>
        <v>0.07502948741387699</v>
      </c>
      <c r="CB11" s="63">
        <f>ABS(($D11-VLOOKUP(CB$2,$A1:$E52,5))/VLOOKUP(CB$2,$A1:$E52,5))</f>
        <v>0.262357104845882</v>
      </c>
      <c r="CC11" s="63">
        <f>ABS((VLOOKUP(CC$2,$A1:$E52,4)-$E11)/$E11)</f>
        <v>0.0520992791197125</v>
      </c>
      <c r="CD11" s="63">
        <f>ABS(($D11-VLOOKUP(CD$2,$A1:$E52,5))/VLOOKUP(CD$2,$A1:$E52,5))</f>
        <v>0.304749658487818</v>
      </c>
      <c r="CE11" s="63">
        <f>ABS((VLOOKUP(CE$2,$A1:$E52,4)-$E11)/$E11)</f>
        <v>0.0179155758808729</v>
      </c>
      <c r="CF11" s="63">
        <f>ABS(($D11-VLOOKUP(CF$2,$A1:$E52,5))/VLOOKUP(CF$2,$A1:$E52,5))</f>
        <v>0.334285078016352</v>
      </c>
      <c r="CG11" s="63">
        <f>ABS((VLOOKUP(CG$2,$A1:$E52,4)-$E11)/$E11)</f>
        <v>0.00461676302751577</v>
      </c>
      <c r="CH11" s="63">
        <f>ABS(($D11-VLOOKUP(CH$2,$A1:$E52,5))/VLOOKUP(CH$2,$A1:$E52,5))</f>
        <v>0.399004267941389</v>
      </c>
      <c r="CI11" s="63">
        <f>ABS((VLOOKUP(CI$2,$A1:$E52,4)-$E11)/$E11)</f>
        <v>0.012624978443609</v>
      </c>
      <c r="CJ11" s="63">
        <f>ABS(($D11-VLOOKUP(CJ$2,$A1:$E52,5))/VLOOKUP(CJ$2,$A1:$E52,5))</f>
        <v>0.555059911872955</v>
      </c>
      <c r="CK11" s="63">
        <f>ABS((VLOOKUP(CK$2,$A1:$E52,4)-$E11)/$E11)</f>
        <v>0.08899544265121261</v>
      </c>
      <c r="CL11" s="63">
        <f>ABS(($D11-VLOOKUP(CL$2,$A1:$E52,5))/VLOOKUP(CL$2,$A1:$E52,5))</f>
        <v>0.578820984537278</v>
      </c>
      <c r="CM11" s="63">
        <f>ABS((VLOOKUP(CM$2,$A1:$E52,4)-$E11)/$E11)</f>
        <v>0.10270595555717</v>
      </c>
      <c r="CN11" s="63">
        <f>ABS(($D11-VLOOKUP(CN$2,$A1:$E52,5))/VLOOKUP(CN$2,$A1:$E52,5))</f>
        <v>0.378515532898336</v>
      </c>
      <c r="CO11" s="63">
        <f>ABS((VLOOKUP(CO$2,$A1:$E52,4)-$E11)/$E11)</f>
        <v>0.156134959646868</v>
      </c>
      <c r="CP11" s="63">
        <f>ABS(($D11-VLOOKUP(CP$2,$A1:$E52,5))/VLOOKUP(CP$2,$A1:$E52,5))</f>
        <v>0.586914269692184</v>
      </c>
      <c r="CQ11" s="63">
        <f>ABS((VLOOKUP(CQ$2,$A1:$E52,4)-$E11)/$E11)</f>
        <v>0.00430756118233175</v>
      </c>
      <c r="CR11" s="63">
        <f>ABS(($D11-VLOOKUP(CR$2,$A1:$E52,5))/VLOOKUP(CR$2,$A1:$E52,5))</f>
        <v>0.627136087343988</v>
      </c>
      <c r="CS11" s="63">
        <f>ABS((VLOOKUP(CS$2,$A1:$E52,4)-$E11)/$E11)</f>
        <v>0.0205183128833959</v>
      </c>
      <c r="CT11" s="63">
        <f>ABS(($D11-VLOOKUP(CT$2,$A1:$E52,5))/VLOOKUP(CT$2,$A1:$E52,5))</f>
        <v>0.6414552346105949</v>
      </c>
      <c r="CU11" s="63">
        <f>ABS((VLOOKUP(CU$2,$A1:$E52,4)-$E11)/$E11)</f>
        <v>0.0290627691847558</v>
      </c>
      <c r="CV11" s="63">
        <f>ABS(($D11-VLOOKUP(CV$2,$A1:$E52,5))/VLOOKUP(CV$2,$A1:$E52,5))</f>
        <v>1.05553089703169</v>
      </c>
      <c r="CW11" s="63">
        <f>ABS((VLOOKUP(CW$2,$A1:$E52,4)-$E11)/$E11)</f>
        <v>0.224652861067926</v>
      </c>
      <c r="CX11" s="63">
        <f>ABS(($D11-VLOOKUP(CX$2,$A1:$E52,5))/VLOOKUP(CX$2,$A1:$E52,5))</f>
        <v>0.454182027441232</v>
      </c>
      <c r="CY11" s="63">
        <f>ABS((VLOOKUP(CY$2,$A1:$E52,4)-$E11)/$E11)</f>
        <v>0.461302615422317</v>
      </c>
      <c r="CZ11" s="63">
        <f>ABS(($D11-VLOOKUP(CZ$2,$A1:$E52,5))/VLOOKUP(CZ$2,$A1:$E52,5))</f>
        <v>0.605171266443699</v>
      </c>
      <c r="DA11" s="63">
        <f>ABS((VLOOKUP(DA$2,$A1:$E52,4)-$E11)/$E11)</f>
        <v>0.323846273867085</v>
      </c>
      <c r="DB11" s="63">
        <f>ABS(($D11-VLOOKUP(DB$2,$A1:$E52,5))/VLOOKUP(DB$2,$A1:$E52,5))</f>
        <v>0.764004234160932</v>
      </c>
      <c r="DC11" s="63">
        <f>ABS((VLOOKUP(DC$2,$A1:$E52,4)-$E11)/$E11)</f>
        <v>0.204645634544511</v>
      </c>
      <c r="DD11" s="63">
        <f>ABS(($D11-VLOOKUP(DD$2,$A1:$E52,5))/VLOOKUP(DD$2,$A1:$E52,5))</f>
        <v>1.00417987368386</v>
      </c>
      <c r="DE11" s="63">
        <f>ABS((VLOOKUP(DE$2,$A1:$E52,4)-$E11)/$E11)</f>
        <v>0.0602840732523979</v>
      </c>
      <c r="DF11" s="63">
        <f>ABS(($D11-VLOOKUP(DF$2,$A1:$E52,5))/VLOOKUP(DF$2,$A1:$E52,5))</f>
        <v>1.13944544721522</v>
      </c>
      <c r="DG11" s="63">
        <f>ABS((VLOOKUP(DG$2,$A1:$E52,4)-$E11)/$E11)</f>
        <v>0.00675195866013695</v>
      </c>
      <c r="DH11" s="63">
        <f>ABS(($D11-VLOOKUP(DH$2,$A1:$E52,5))/VLOOKUP(DH$2,$A1:$E52,5))</f>
        <v>1.29410914320435</v>
      </c>
      <c r="DI11" s="63">
        <f>ABS((VLOOKUP(DI$2,$A1:$E52,4)-$E11)/$E11)</f>
        <v>0.0737145151551694</v>
      </c>
      <c r="DJ11" s="63">
        <f>ABS(($D11-VLOOKUP(DJ$2,$A1:$E52,5))/VLOOKUP(DJ$2,$A1:$E52,5))</f>
        <v>1.54453963575576</v>
      </c>
      <c r="DK11" s="63">
        <f>ABS((VLOOKUP(DK$2,$A1:$E52,4)-$E11)/$E11)</f>
        <v>0.164878404667159</v>
      </c>
      <c r="DL11" s="63"/>
      <c r="DM11" s="63"/>
      <c r="DN11" s="63"/>
      <c r="DO11" s="61">
        <f>IF(P11&lt;Q11,1,0)</f>
        <v>0</v>
      </c>
      <c r="DP11" s="61">
        <f>IF(R11&lt;S11,1,0)</f>
        <v>0</v>
      </c>
      <c r="DQ11" s="61">
        <f>IF(T11&lt;U11,1,0)</f>
        <v>1</v>
      </c>
      <c r="DR11" s="61">
        <f>IF(V11&lt;W11,1,0)</f>
        <v>0</v>
      </c>
      <c r="DS11" s="61">
        <f>IF(X11&lt;Y11,1,0)</f>
        <v>0</v>
      </c>
      <c r="DT11" s="61">
        <f>IF(Z11&lt;AA11,1,0)</f>
        <v>0</v>
      </c>
      <c r="DU11" s="61">
        <f>IF(AB11&lt;AC11,1,0)</f>
        <v>0</v>
      </c>
      <c r="DV11" s="61">
        <f>IF(AD11&lt;AE11,1,0)</f>
        <v>0</v>
      </c>
      <c r="DW11" s="61">
        <f>IF(AF11&lt;AG11,1,0)</f>
        <v>0</v>
      </c>
      <c r="DX11" s="61">
        <f>IF(AH11&lt;AI11,1,0)</f>
        <v>1</v>
      </c>
      <c r="DY11" s="61">
        <f>IF(AJ11&lt;AK11,1,0)</f>
        <v>1</v>
      </c>
      <c r="DZ11" s="61">
        <f>IF(AL11&lt;AM11,1,0)</f>
        <v>0</v>
      </c>
      <c r="EA11" s="61">
        <f>IF(AN11&lt;AO11,1,0)</f>
        <v>0</v>
      </c>
      <c r="EB11" s="61">
        <f>IF(AP11&lt;AQ11,1,0)</f>
        <v>0</v>
      </c>
      <c r="EC11" s="61">
        <f>IF(AR11&lt;AS11,1,0)</f>
        <v>0</v>
      </c>
      <c r="ED11" s="61">
        <f>IF(AT11&lt;AU11,1,0)</f>
        <v>0</v>
      </c>
      <c r="EE11" s="61">
        <f>IF(AV11&lt;AW11,1,0)</f>
        <v>0</v>
      </c>
      <c r="EF11" s="61">
        <f>IF(AX11&lt;AY11,1,0)</f>
        <v>1</v>
      </c>
      <c r="EG11" s="61">
        <f>IF(AZ11&lt;BA11,1,0)</f>
        <v>0</v>
      </c>
      <c r="EH11" s="61">
        <f>IF(BB11&lt;BC11,1,0)</f>
        <v>0</v>
      </c>
      <c r="EI11" s="61">
        <f>IF(BD11&lt;BE11,1,0)</f>
        <v>0</v>
      </c>
      <c r="EJ11" s="61">
        <f>IF(BF11&lt;BG11,1,0)</f>
        <v>0</v>
      </c>
      <c r="EK11" s="61">
        <f>IF(BH11&lt;BI11,1,0)</f>
        <v>0</v>
      </c>
      <c r="EL11" s="61">
        <f>IF(BJ11&lt;BK11,1,0)</f>
        <v>0</v>
      </c>
      <c r="EM11" s="61">
        <f>IF(BL11&lt;BM11,1,0)</f>
        <v>1</v>
      </c>
      <c r="EN11" s="61">
        <f>IF(BN11&lt;BO11,1,0)</f>
        <v>0</v>
      </c>
      <c r="EO11" s="61">
        <f>IF(BP11&lt;BQ11,1,0)</f>
        <v>1</v>
      </c>
      <c r="EP11" s="61">
        <f>IF(BR11&lt;BS11,1,0)</f>
        <v>0</v>
      </c>
      <c r="EQ11" s="61">
        <f>IF(BT11&lt;BU11,1,0)</f>
        <v>0</v>
      </c>
      <c r="ER11" s="61">
        <f>IF(BV11&lt;BW11,1,0)</f>
        <v>0</v>
      </c>
      <c r="ES11" s="61">
        <f>IF(BX11&lt;BY11,1,0)</f>
        <v>0</v>
      </c>
      <c r="ET11" s="61">
        <f>IF(BZ11&lt;CA11,1,0)</f>
        <v>0</v>
      </c>
      <c r="EU11" s="61">
        <f>IF(CB11&lt;CC11,1,0)</f>
        <v>0</v>
      </c>
      <c r="EV11" s="61">
        <f>IF(CD11&lt;CE11,1,0)</f>
        <v>0</v>
      </c>
      <c r="EW11" s="61">
        <f>IF(CF11&lt;CG11,1,0)</f>
        <v>0</v>
      </c>
      <c r="EX11" s="61">
        <f>IF(CH11&lt;CI11,1,0)</f>
        <v>0</v>
      </c>
      <c r="EY11" s="61">
        <f>IF(CJ11&lt;CK11,1,0)</f>
        <v>0</v>
      </c>
      <c r="EZ11" s="61">
        <f>IF(CL11&lt;CM11,1,0)</f>
        <v>0</v>
      </c>
      <c r="FA11" s="61">
        <f>IF(CN11&lt;CO11,1,0)</f>
        <v>0</v>
      </c>
      <c r="FB11" s="61">
        <f>IF(CP11&lt;CQ11,1,0)</f>
        <v>0</v>
      </c>
      <c r="FC11" s="61">
        <f>IF(CR11&lt;CS11,1,0)</f>
        <v>0</v>
      </c>
      <c r="FD11" s="61">
        <f>IF(CT11&lt;CU11,1,0)</f>
        <v>0</v>
      </c>
      <c r="FE11" s="61">
        <f>IF(CV11&lt;CW11,1,0)</f>
        <v>0</v>
      </c>
      <c r="FF11" s="61">
        <f>IF(CX11&lt;CY11,1,0)</f>
        <v>1</v>
      </c>
      <c r="FG11" s="61">
        <f>IF(CZ11&lt;DA11,1,0)</f>
        <v>0</v>
      </c>
      <c r="FH11" s="61">
        <f>IF(DB11&lt;DC11,1,0)</f>
        <v>0</v>
      </c>
      <c r="FI11" s="61">
        <f>IF(DD11&lt;DE11,1,0)</f>
        <v>0</v>
      </c>
      <c r="FJ11" s="61">
        <f>IF(DF11&lt;DG11,1,0)</f>
        <v>0</v>
      </c>
      <c r="FK11" s="61">
        <f>IF(DH11&lt;DI11,1,0)</f>
        <v>0</v>
      </c>
      <c r="FL11" s="61">
        <f>IF(DJ11&lt;DK11,1,0)</f>
        <v>0</v>
      </c>
      <c r="FM11" s="61"/>
      <c r="FN11" s="61"/>
      <c r="FO11" s="61"/>
      <c r="FP11" s="61"/>
      <c r="FQ11" s="61">
        <f>C11/H11</f>
        <v>730590.125</v>
      </c>
      <c r="FR11" s="61">
        <f>C11/SUM(FV11:FV11)</f>
        <v>5844721</v>
      </c>
      <c r="FS11" s="53">
        <f>$B11/SQRT(H11*(H11+1))</f>
        <v>701443.041388673</v>
      </c>
      <c r="FT11" s="64">
        <f>FU11+2</f>
        <v>18</v>
      </c>
      <c r="FU11" s="64">
        <v>16</v>
      </c>
      <c r="FV11" s="64">
        <v>2</v>
      </c>
    </row>
    <row r="12" ht="26.75" customHeight="1">
      <c r="A12" t="s" s="51">
        <v>192</v>
      </c>
      <c r="B12" s="52">
        <v>12734905</v>
      </c>
      <c r="C12" s="53">
        <v>12807060</v>
      </c>
      <c r="D12" s="53">
        <f>L12</f>
        <v>707494.722222222</v>
      </c>
      <c r="E12" s="53">
        <f>N12</f>
        <v>670258.157894737</v>
      </c>
      <c r="F12" s="54">
        <f>ROUND((C12-B12)/C12,2)</f>
        <v>0.01</v>
      </c>
      <c r="G12" s="55"/>
      <c r="H12" s="56">
        <v>18</v>
      </c>
      <c r="I12" s="57">
        <f>RANK(FS12,FS3:FS52)</f>
        <v>14</v>
      </c>
      <c r="J12" s="58">
        <f>SUM(DT3:DT52)</f>
        <v>36</v>
      </c>
      <c r="K12" s="59">
        <f>H12+2</f>
        <v>20</v>
      </c>
      <c r="L12" s="60">
        <f>B12/H12</f>
        <v>707494.722222222</v>
      </c>
      <c r="M12" s="53">
        <f>C12/K12</f>
        <v>640353</v>
      </c>
      <c r="N12" s="61">
        <f>$B12/(H12+1)</f>
        <v>670258.157894737</v>
      </c>
      <c r="O12" s="62"/>
      <c r="P12" s="63">
        <f>ABS(($D12-VLOOKUP(P$2,$A1:$E52,5))/VLOOKUP(P$2,$A1:$E52,5))</f>
        <v>0.0231033756664643</v>
      </c>
      <c r="Q12" s="63">
        <f>ABS((VLOOKUP(Q$2,$A1:$E52,4)-$E12)/$E12)</f>
        <v>0.051185758636197</v>
      </c>
      <c r="R12" s="63">
        <f>ABS(($D12-VLOOKUP(R$2,$A1:$E52,5))/VLOOKUP(R$2,$A1:$E52,5))</f>
        <v>0.03596927683491</v>
      </c>
      <c r="S12" s="63">
        <f>ABS((VLOOKUP(S$2,$A1:$E52,4)-$E12)/$E12)</f>
        <v>0.0472091860912976</v>
      </c>
      <c r="T12" s="63">
        <f>ABS(($D12-VLOOKUP(T$2,$A1:$E52,5))/VLOOKUP(T$2,$A1:$E52,5))</f>
        <v>0.0200193667245276</v>
      </c>
      <c r="U12" s="63">
        <f>ABS((VLOOKUP(U$2,$A1:$E52,4)-$E12)/$E12)</f>
        <v>0.0731661000481216</v>
      </c>
      <c r="V12" s="63">
        <f>ABS(($D12-VLOOKUP(V$2,$A1:$E52,5))/VLOOKUP(V$2,$A1:$E52,5))</f>
        <v>0.048097462586436</v>
      </c>
      <c r="W12" s="63">
        <f>ABS((VLOOKUP(W$2,$A1:$E52,4)-$E12)/$E12)</f>
        <v>0.0444164257968918</v>
      </c>
      <c r="X12" s="63">
        <f>ABS(($D12-VLOOKUP(X$2,$A1:$E52,5))/VLOOKUP(X$2,$A1:$E52,5))</f>
        <v>0.0449317978963794</v>
      </c>
      <c r="Y12" s="63">
        <f>ABS((VLOOKUP(Y$2,$A1:$E52,4)-$E12)/$E12)</f>
        <v>0.0662873243088801</v>
      </c>
      <c r="Z12" s="63"/>
      <c r="AA12" s="63"/>
      <c r="AB12" s="63">
        <f>ABS(($D12-VLOOKUP(AB$2,$A1:$E52,5))/VLOOKUP(AB$2,$A1:$E52,5))</f>
        <v>0.0396694019211464</v>
      </c>
      <c r="AC12" s="63">
        <f>ABS((VLOOKUP(AC$2,$A1:$E52,4)-$E12)/$E12)</f>
        <v>0.07873500528665089</v>
      </c>
      <c r="AD12" s="63">
        <f>ABS(($D12-VLOOKUP(AD$2,$A1:$E52,5))/VLOOKUP(AD$2,$A1:$E52,5))</f>
        <v>0.07070432574164159</v>
      </c>
      <c r="AE12" s="63">
        <f>ABS((VLOOKUP(AE$2,$A1:$E52,4)-$E12)/$E12)</f>
        <v>0.0562695543132384</v>
      </c>
      <c r="AF12" s="63">
        <f>ABS(($D12-VLOOKUP(AF$2,$A1:$E52,5))/VLOOKUP(AF$2,$A1:$E52,5))</f>
        <v>0.0909636422238955</v>
      </c>
      <c r="AG12" s="63">
        <f>ABS((VLOOKUP(AG$2,$A1:$E52,4)-$E12)/$E12)</f>
        <v>0.0366545109119945</v>
      </c>
      <c r="AH12" s="63">
        <f>ABS(($D12-VLOOKUP(AH$2,$A1:$E52,5))/VLOOKUP(AH$2,$A1:$E52,5))</f>
        <v>0.0354539907521523</v>
      </c>
      <c r="AI12" s="63">
        <f>ABS((VLOOKUP(AI$2,$A1:$E52,4)-$E12)/$E12)</f>
        <v>0.0978296929701359</v>
      </c>
      <c r="AJ12" s="63">
        <f>ABS(($D12-VLOOKUP(AJ$2,$A1:$E52,5))/VLOOKUP(AJ$2,$A1:$E52,5))</f>
        <v>0.0442725341602442</v>
      </c>
      <c r="AK12" s="63">
        <f>ABS((VLOOKUP(AK$2,$A1:$E52,4)-$E12)/$E12)</f>
        <v>0.0950383938212864</v>
      </c>
      <c r="AL12" s="63">
        <f>ABS(($D12-VLOOKUP(AL$2,$A1:$E52,5))/VLOOKUP(AL$2,$A1:$E52,5))</f>
        <v>0.0562597062987225</v>
      </c>
      <c r="AM12" s="63">
        <f>ABS((VLOOKUP(AM$2,$A1:$E52,4)-$E12)/$E12)</f>
        <v>0.09018184131080551</v>
      </c>
      <c r="AN12" s="63">
        <f>ABS(($D12-VLOOKUP(AN$2,$A1:$E52,5))/VLOOKUP(AN$2,$A1:$E52,5))</f>
        <v>0.152379196878543</v>
      </c>
      <c r="AO12" s="63">
        <f>ABS((VLOOKUP(AO$2,$A1:$E52,4)-$E12)/$E12)</f>
        <v>0.00757729248863631</v>
      </c>
      <c r="AP12" s="63">
        <f>ABS(($D12-VLOOKUP(AP$2,$A1:$E52,5))/VLOOKUP(AP$2,$A1:$E52,5))</f>
        <v>0.0785565835923748</v>
      </c>
      <c r="AQ12" s="63">
        <f>ABS((VLOOKUP(AQ$2,$A1:$E52,4)-$E12)/$E12)</f>
        <v>0.08741583335983449</v>
      </c>
      <c r="AR12" s="63">
        <f>ABS(($D12-VLOOKUP(AR$2,$A1:$E52,5))/VLOOKUP(AR$2,$A1:$E52,5))</f>
        <v>0.0881885704467343</v>
      </c>
      <c r="AS12" s="63">
        <f>ABS((VLOOKUP(AS$2,$A1:$E52,4)-$E12)/$E12)</f>
        <v>0.07779068630665061</v>
      </c>
      <c r="AT12" s="63">
        <f>ABS(($D12-VLOOKUP(AT$2,$A1:$E52,5))/VLOOKUP(AT$2,$A1:$E52,5))</f>
        <v>0.103271199685346</v>
      </c>
      <c r="AU12" s="63">
        <f>ABS((VLOOKUP(AU$2,$A1:$E52,4)-$E12)/$E12)</f>
        <v>0.0630563967475387</v>
      </c>
      <c r="AV12" s="63">
        <f>ABS(($D12-VLOOKUP(AV$2,$A1:$E52,5))/VLOOKUP(AV$2,$A1:$E52,5))</f>
        <v>0.109720616884132</v>
      </c>
      <c r="AW12" s="63">
        <f>ABS((VLOOKUP(AW$2,$A1:$E52,4)-$E12)/$E12)</f>
        <v>0.0568781802630027</v>
      </c>
      <c r="AX12" s="63">
        <f>ABS(($D12-VLOOKUP(AX$2,$A1:$E52,5))/VLOOKUP(AX$2,$A1:$E52,5))</f>
        <v>0.0592158035012351</v>
      </c>
      <c r="AY12" s="63">
        <f>ABS((VLOOKUP(AY$2,$A1:$E52,4)-$E12)/$E12)</f>
        <v>0.121112426830039</v>
      </c>
      <c r="AZ12" s="63">
        <f>ABS(($D12-VLOOKUP(AZ$2,$A1:$E52,5))/VLOOKUP(AZ$2,$A1:$E52,5))</f>
        <v>0.0997462145045306</v>
      </c>
      <c r="BA12" s="63">
        <f>ABS((VLOOKUP(BA$2,$A1:$E52,4)-$E12)/$E12)</f>
        <v>0.07979457836552351</v>
      </c>
      <c r="BB12" s="63">
        <f>ABS(($D12-VLOOKUP(BB$2,$A1:$E52,5))/VLOOKUP(BB$2,$A1:$E52,5))</f>
        <v>0.117443925569869</v>
      </c>
      <c r="BC12" s="63">
        <f>ABS((VLOOKUP(BC$2,$A1:$E52,4)-$E12)/$E12)</f>
        <v>0.0626931453355951</v>
      </c>
      <c r="BD12" s="63">
        <f>ABS(($D12-VLOOKUP(BD$2,$A1:$E52,5))/VLOOKUP(BD$2,$A1:$E52,5))</f>
        <v>0.198042796458772</v>
      </c>
      <c r="BE12" s="63">
        <f>ABS((VLOOKUP(BE$2,$A1:$E52,4)-$E12)/$E12)</f>
        <v>0.008800016568635809</v>
      </c>
      <c r="BF12" s="63">
        <f>ABS(($D12-VLOOKUP(BF$2,$A1:$E52,5))/VLOOKUP(BF$2,$A1:$E52,5))</f>
        <v>0.121910071651693</v>
      </c>
      <c r="BG12" s="63">
        <f>ABS((VLOOKUP(BG$2,$A1:$E52,4)-$E12)/$E12)</f>
        <v>0.0752637281998908</v>
      </c>
      <c r="BH12" s="63">
        <f>ABS(($D12-VLOOKUP(BH$2,$A1:$E52,5))/VLOOKUP(BH$2,$A1:$E52,5))</f>
        <v>0.178425773358671</v>
      </c>
      <c r="BI12" s="63">
        <f>ABS((VLOOKUP(BI$2,$A1:$E52,4)-$E12)/$E12)</f>
        <v>0.0236955382526553</v>
      </c>
      <c r="BJ12" s="63">
        <f>ABS(($D12-VLOOKUP(BJ$2,$A1:$E52,5))/VLOOKUP(BJ$2,$A1:$E52,5))</f>
        <v>0.218249727512046</v>
      </c>
      <c r="BK12" s="63">
        <f>ABS((VLOOKUP(BK$2,$A1:$E52,4)-$E12)/$E12)</f>
        <v>0.009768539975087131</v>
      </c>
      <c r="BL12" s="63">
        <f>ABS(($D12-VLOOKUP(BL$2,$A1:$E52,5))/VLOOKUP(BL$2,$A1:$E52,5))</f>
        <v>0.0875064516470612</v>
      </c>
      <c r="BM12" s="63">
        <f>ABS((VLOOKUP(BM$2,$A1:$E52,4)-$E12)/$E12)</f>
        <v>0.132390046621209</v>
      </c>
      <c r="BN12" s="63">
        <f>ABS(($D12-VLOOKUP(BN$2,$A1:$E52,5))/VLOOKUP(BN$2,$A1:$E52,5))</f>
        <v>0.138338671797803</v>
      </c>
      <c r="BO12" s="63">
        <f>ABS((VLOOKUP(BO$2,$A1:$E52,4)-$E12)/$E12)</f>
        <v>0.0818234607953492</v>
      </c>
      <c r="BP12" s="63">
        <f>ABS(($D12-VLOOKUP(BP$2,$A1:$E52,5))/VLOOKUP(BP$2,$A1:$E52,5))</f>
        <v>0.102988545289732</v>
      </c>
      <c r="BQ12" s="63">
        <f>ABS((VLOOKUP(BQ$2,$A1:$E52,4)-$E12)/$E12)</f>
        <v>0.148395123481486</v>
      </c>
      <c r="BR12" s="63">
        <f>ABS(($D12-VLOOKUP(BR$2,$A1:$E52,5))/VLOOKUP(BR$2,$A1:$E52,5))</f>
        <v>0.12751696688856</v>
      </c>
      <c r="BS12" s="63">
        <f>ABS((VLOOKUP(BS$2,$A1:$E52,4)-$E12)/$E12)</f>
        <v>0.123412510733295</v>
      </c>
      <c r="BT12" s="63">
        <f>ABS(($D12-VLOOKUP(BT$2,$A1:$E52,5))/VLOOKUP(BT$2,$A1:$E52,5))</f>
        <v>0.185206373563456</v>
      </c>
      <c r="BU12" s="63">
        <f>ABS((VLOOKUP(BU$2,$A1:$E52,4)-$E12)/$E12)</f>
        <v>0.0687308935559391</v>
      </c>
      <c r="BV12" s="63">
        <f>ABS(($D12-VLOOKUP(BV$2,$A1:$E52,5))/VLOOKUP(BV$2,$A1:$E52,5))</f>
        <v>0.158389111981651</v>
      </c>
      <c r="BW12" s="63">
        <f>ABS((VLOOKUP(BW$2,$A1:$E52,4)-$E12)/$E12)</f>
        <v>0.139033879718773</v>
      </c>
      <c r="BX12" s="63">
        <f>ABS(($D12-VLOOKUP(BX$2,$A1:$E52,5))/VLOOKUP(BX$2,$A1:$E52,5))</f>
        <v>0.187773185207072</v>
      </c>
      <c r="BY12" s="63">
        <f>ABS((VLOOKUP(BY$2,$A1:$E52,4)-$E12)/$E12)</f>
        <v>0.110855558011622</v>
      </c>
      <c r="BZ12" s="63">
        <f>ABS(($D12-VLOOKUP(BZ$2,$A1:$E52,5))/VLOOKUP(BZ$2,$A1:$E52,5))</f>
        <v>0.208884749317675</v>
      </c>
      <c r="CA12" s="63">
        <f>ABS((VLOOKUP(CA$2,$A1:$E52,4)-$E12)/$E12)</f>
        <v>0.0914559433305546</v>
      </c>
      <c r="CB12" s="63">
        <f>ABS(($D12-VLOOKUP(CB$2,$A1:$E52,5))/VLOOKUP(CB$2,$A1:$E52,5))</f>
        <v>0.235232052899791</v>
      </c>
      <c r="CC12" s="63">
        <f>ABS((VLOOKUP(CC$2,$A1:$E52,4)-$E12)/$E12)</f>
        <v>0.0681753613395622</v>
      </c>
      <c r="CD12" s="63">
        <f>ABS(($D12-VLOOKUP(CD$2,$A1:$E52,5))/VLOOKUP(CD$2,$A1:$E52,5))</f>
        <v>0.276713691385271</v>
      </c>
      <c r="CE12" s="63">
        <f>ABS((VLOOKUP(CE$2,$A1:$E52,4)-$E12)/$E12)</f>
        <v>0.0334693309451462</v>
      </c>
      <c r="CF12" s="63">
        <f>ABS(($D12-VLOOKUP(CF$2,$A1:$E52,5))/VLOOKUP(CF$2,$A1:$E52,5))</f>
        <v>0.305614464991596</v>
      </c>
      <c r="CG12" s="63">
        <f>ABS((VLOOKUP(CG$2,$A1:$E52,4)-$E12)/$E12)</f>
        <v>0.0105926977861238</v>
      </c>
      <c r="CH12" s="63">
        <f>ABS(($D12-VLOOKUP(CH$2,$A1:$E52,5))/VLOOKUP(CH$2,$A1:$E52,5))</f>
        <v>0.368942993445417</v>
      </c>
      <c r="CI12" s="63">
        <f>ABS((VLOOKUP(CI$2,$A1:$E52,4)-$E12)/$E12)</f>
        <v>0.0280978931527166</v>
      </c>
      <c r="CJ12" s="63">
        <f>ABS(($D12-VLOOKUP(CJ$2,$A1:$E52,5))/VLOOKUP(CJ$2,$A1:$E52,5))</f>
        <v>0.5216453727327121</v>
      </c>
      <c r="CK12" s="63">
        <f>ABS((VLOOKUP(CK$2,$A1:$E52,4)-$E12)/$E12)</f>
        <v>0.0750752884820637</v>
      </c>
      <c r="CL12" s="63">
        <f>ABS(($D12-VLOOKUP(CL$2,$A1:$E52,5))/VLOOKUP(CL$2,$A1:$E52,5))</f>
        <v>0.544895876455932</v>
      </c>
      <c r="CM12" s="63">
        <f>ABS((VLOOKUP(CM$2,$A1:$E52,4)-$E12)/$E12)</f>
        <v>0.0889952980934428</v>
      </c>
      <c r="CN12" s="63">
        <f>ABS(($D12-VLOOKUP(CN$2,$A1:$E52,5))/VLOOKUP(CN$2,$A1:$E52,5))</f>
        <v>0.348894512590516</v>
      </c>
      <c r="CO12" s="63">
        <f>ABS((VLOOKUP(CO$2,$A1:$E52,4)-$E12)/$E12)</f>
        <v>0.17380070758282</v>
      </c>
      <c r="CP12" s="63">
        <f>ABS(($D12-VLOOKUP(CP$2,$A1:$E52,5))/VLOOKUP(CP$2,$A1:$E52,5))</f>
        <v>0.552815256160947</v>
      </c>
      <c r="CQ12" s="63">
        <f>ABS((VLOOKUP(CQ$2,$A1:$E52,4)-$E12)/$E12)</f>
        <v>0.0196533857143023</v>
      </c>
      <c r="CR12" s="63">
        <f>ABS(($D12-VLOOKUP(CR$2,$A1:$E52,5))/VLOOKUP(CR$2,$A1:$E52,5))</f>
        <v>0.592172802610107</v>
      </c>
      <c r="CS12" s="63">
        <f>ABS((VLOOKUP(CS$2,$A1:$E52,4)-$E12)/$E12)</f>
        <v>0.00555182783067506</v>
      </c>
      <c r="CT12" s="63">
        <f>ABS(($D12-VLOOKUP(CT$2,$A1:$E52,5))/VLOOKUP(CT$2,$A1:$E52,5))</f>
        <v>0.606184265456878</v>
      </c>
      <c r="CU12" s="63">
        <f>ABS((VLOOKUP(CU$2,$A1:$E52,4)-$E12)/$E12)</f>
        <v>0.0142268434668341</v>
      </c>
      <c r="CV12" s="63">
        <f>ABS(($D12-VLOOKUP(CV$2,$A1:$E52,5))/VLOOKUP(CV$2,$A1:$E52,5))</f>
        <v>1.01136242667988</v>
      </c>
      <c r="CW12" s="63">
        <f>ABS((VLOOKUP(CW$2,$A1:$E52,4)-$E12)/$E12)</f>
        <v>0.212805552927172</v>
      </c>
      <c r="CX12" s="63">
        <f>ABS(($D12-VLOOKUP(CX$2,$A1:$E52,5))/VLOOKUP(CX$2,$A1:$E52,5))</f>
        <v>0.4229351141217</v>
      </c>
      <c r="CY12" s="63">
        <f>ABS((VLOOKUP(CY$2,$A1:$E52,4)-$E12)/$E12)</f>
        <v>0.483631326656932</v>
      </c>
      <c r="CZ12" s="63">
        <f>ABS(($D12-VLOOKUP(CZ$2,$A1:$E52,5))/VLOOKUP(CZ$2,$A1:$E52,5))</f>
        <v>0.570679953472498</v>
      </c>
      <c r="DA12" s="63">
        <f>ABS((VLOOKUP(DA$2,$A1:$E52,4)-$E12)/$E12)</f>
        <v>0.344074651518798</v>
      </c>
      <c r="DB12" s="63">
        <f>ABS(($D12-VLOOKUP(DB$2,$A1:$E52,5))/VLOOKUP(DB$2,$A1:$E52,5))</f>
        <v>0.726099978462557</v>
      </c>
      <c r="DC12" s="63">
        <f>ABS((VLOOKUP(DC$2,$A1:$E52,4)-$E12)/$E12)</f>
        <v>0.223052625834272</v>
      </c>
      <c r="DD12" s="63">
        <f>ABS(($D12-VLOOKUP(DD$2,$A1:$E52,5))/VLOOKUP(DD$2,$A1:$E52,5))</f>
        <v>0.961114814696751</v>
      </c>
      <c r="DE12" s="63">
        <f>ABS((VLOOKUP(DE$2,$A1:$E52,4)-$E12)/$E12)</f>
        <v>0.0764852191673198</v>
      </c>
      <c r="DF12" s="63">
        <f>ABS(($D12-VLOOKUP(DF$2,$A1:$E52,5))/VLOOKUP(DF$2,$A1:$E52,5))</f>
        <v>1.09347385275215</v>
      </c>
      <c r="DG12" s="63">
        <f>ABS((VLOOKUP(DG$2,$A1:$E52,4)-$E12)/$E12)</f>
        <v>0.008424876353612141</v>
      </c>
      <c r="DH12" s="63">
        <f>ABS(($D12-VLOOKUP(DH$2,$A1:$E52,5))/VLOOKUP(DH$2,$A1:$E52,5))</f>
        <v>1.24481419374786</v>
      </c>
      <c r="DI12" s="63">
        <f>ABS((VLOOKUP(DI$2,$A1:$E52,4)-$E12)/$E12)</f>
        <v>0.0595608683378481</v>
      </c>
      <c r="DJ12" s="63">
        <f>ABS(($D12-VLOOKUP(DJ$2,$A1:$E52,5))/VLOOKUP(DJ$2,$A1:$E52,5))</f>
        <v>1.48986353060786</v>
      </c>
      <c r="DK12" s="63">
        <f>ABS((VLOOKUP(DK$2,$A1:$E52,4)-$E12)/$E12)</f>
        <v>0.152117742535182</v>
      </c>
      <c r="DL12" s="63"/>
      <c r="DM12" s="63"/>
      <c r="DN12" s="63"/>
      <c r="DO12" s="61">
        <f>IF(P12&lt;Q12,1,0)</f>
        <v>1</v>
      </c>
      <c r="DP12" s="61">
        <f>IF(R12&lt;S12,1,0)</f>
        <v>1</v>
      </c>
      <c r="DQ12" s="61">
        <f>IF(T12&lt;U12,1,0)</f>
        <v>1</v>
      </c>
      <c r="DR12" s="61">
        <f>IF(V12&lt;W12,1,0)</f>
        <v>0</v>
      </c>
      <c r="DS12" s="61">
        <f>IF(X12&lt;Y12,1,0)</f>
        <v>1</v>
      </c>
      <c r="DT12" s="61">
        <f>IF(Z12&lt;AA12,1,0)</f>
        <v>0</v>
      </c>
      <c r="DU12" s="61">
        <f>IF(AB12&lt;AC12,1,0)</f>
        <v>1</v>
      </c>
      <c r="DV12" s="61">
        <f>IF(AD12&lt;AE12,1,0)</f>
        <v>0</v>
      </c>
      <c r="DW12" s="61">
        <f>IF(AF12&lt;AG12,1,0)</f>
        <v>0</v>
      </c>
      <c r="DX12" s="61">
        <f>IF(AH12&lt;AI12,1,0)</f>
        <v>1</v>
      </c>
      <c r="DY12" s="61">
        <f>IF(AJ12&lt;AK12,1,0)</f>
        <v>1</v>
      </c>
      <c r="DZ12" s="61">
        <f>IF(AL12&lt;AM12,1,0)</f>
        <v>1</v>
      </c>
      <c r="EA12" s="61">
        <f>IF(AN12&lt;AO12,1,0)</f>
        <v>0</v>
      </c>
      <c r="EB12" s="61">
        <f>IF(AP12&lt;AQ12,1,0)</f>
        <v>1</v>
      </c>
      <c r="EC12" s="61">
        <f>IF(AR12&lt;AS12,1,0)</f>
        <v>0</v>
      </c>
      <c r="ED12" s="61">
        <f>IF(AT12&lt;AU12,1,0)</f>
        <v>0</v>
      </c>
      <c r="EE12" s="61">
        <f>IF(AV12&lt;AW12,1,0)</f>
        <v>0</v>
      </c>
      <c r="EF12" s="61">
        <f>IF(AX12&lt;AY12,1,0)</f>
        <v>1</v>
      </c>
      <c r="EG12" s="61">
        <f>IF(AZ12&lt;BA12,1,0)</f>
        <v>0</v>
      </c>
      <c r="EH12" s="61">
        <f>IF(BB12&lt;BC12,1,0)</f>
        <v>0</v>
      </c>
      <c r="EI12" s="61">
        <f>IF(BD12&lt;BE12,1,0)</f>
        <v>0</v>
      </c>
      <c r="EJ12" s="61">
        <f>IF(BF12&lt;BG12,1,0)</f>
        <v>0</v>
      </c>
      <c r="EK12" s="61">
        <f>IF(BH12&lt;BI12,1,0)</f>
        <v>0</v>
      </c>
      <c r="EL12" s="61">
        <f>IF(BJ12&lt;BK12,1,0)</f>
        <v>0</v>
      </c>
      <c r="EM12" s="61">
        <f>IF(BL12&lt;BM12,1,0)</f>
        <v>1</v>
      </c>
      <c r="EN12" s="61">
        <f>IF(BN12&lt;BO12,1,0)</f>
        <v>0</v>
      </c>
      <c r="EO12" s="61">
        <f>IF(BP12&lt;BQ12,1,0)</f>
        <v>1</v>
      </c>
      <c r="EP12" s="61">
        <f>IF(BR12&lt;BS12,1,0)</f>
        <v>0</v>
      </c>
      <c r="EQ12" s="61">
        <f>IF(BT12&lt;BU12,1,0)</f>
        <v>0</v>
      </c>
      <c r="ER12" s="61">
        <f>IF(BV12&lt;BW12,1,0)</f>
        <v>0</v>
      </c>
      <c r="ES12" s="61">
        <f>IF(BX12&lt;BY12,1,0)</f>
        <v>0</v>
      </c>
      <c r="ET12" s="61">
        <f>IF(BZ12&lt;CA12,1,0)</f>
        <v>0</v>
      </c>
      <c r="EU12" s="61">
        <f>IF(CB12&lt;CC12,1,0)</f>
        <v>0</v>
      </c>
      <c r="EV12" s="61">
        <f>IF(CD12&lt;CE12,1,0)</f>
        <v>0</v>
      </c>
      <c r="EW12" s="61">
        <f>IF(CF12&lt;CG12,1,0)</f>
        <v>0</v>
      </c>
      <c r="EX12" s="61">
        <f>IF(CH12&lt;CI12,1,0)</f>
        <v>0</v>
      </c>
      <c r="EY12" s="61">
        <f>IF(CJ12&lt;CK12,1,0)</f>
        <v>0</v>
      </c>
      <c r="EZ12" s="61">
        <f>IF(CL12&lt;CM12,1,0)</f>
        <v>0</v>
      </c>
      <c r="FA12" s="61">
        <f>IF(CN12&lt;CO12,1,0)</f>
        <v>0</v>
      </c>
      <c r="FB12" s="61">
        <f>IF(CP12&lt;CQ12,1,0)</f>
        <v>0</v>
      </c>
      <c r="FC12" s="61">
        <f>IF(CR12&lt;CS12,1,0)</f>
        <v>0</v>
      </c>
      <c r="FD12" s="61">
        <f>IF(CT12&lt;CU12,1,0)</f>
        <v>0</v>
      </c>
      <c r="FE12" s="61">
        <f>IF(CV12&lt;CW12,1,0)</f>
        <v>0</v>
      </c>
      <c r="FF12" s="61">
        <f>IF(CX12&lt;CY12,1,0)</f>
        <v>1</v>
      </c>
      <c r="FG12" s="61">
        <f>IF(CZ12&lt;DA12,1,0)</f>
        <v>0</v>
      </c>
      <c r="FH12" s="61">
        <f>IF(DB12&lt;DC12,1,0)</f>
        <v>0</v>
      </c>
      <c r="FI12" s="61">
        <f>IF(DD12&lt;DE12,1,0)</f>
        <v>0</v>
      </c>
      <c r="FJ12" s="61">
        <f>IF(DF12&lt;DG12,1,0)</f>
        <v>0</v>
      </c>
      <c r="FK12" s="61">
        <f>IF(DH12&lt;DI12,1,0)</f>
        <v>0</v>
      </c>
      <c r="FL12" s="61">
        <f>IF(DJ12&lt;DK12,1,0)</f>
        <v>0</v>
      </c>
      <c r="FM12" s="61"/>
      <c r="FN12" s="61"/>
      <c r="FO12" s="61"/>
      <c r="FP12" s="61"/>
      <c r="FQ12" s="61">
        <f>C12/H12</f>
        <v>711503.333333333</v>
      </c>
      <c r="FR12" s="61">
        <f>C12/SUM(FV12:FV12)</f>
        <v>6403530</v>
      </c>
      <c r="FS12" s="53">
        <f>$B12/SQRT(H12*(H12+1))</f>
        <v>688624.795688418</v>
      </c>
      <c r="FT12" s="64">
        <f>FU12+2</f>
        <v>20</v>
      </c>
      <c r="FU12" s="64">
        <v>18</v>
      </c>
      <c r="FV12" s="64">
        <v>2</v>
      </c>
    </row>
    <row r="13" ht="26.75" customHeight="1">
      <c r="A13" t="s" s="51">
        <v>191</v>
      </c>
      <c r="B13" s="52">
        <v>12864380</v>
      </c>
      <c r="C13" s="53">
        <v>12741080</v>
      </c>
      <c r="D13" s="53">
        <f>L13</f>
        <v>714687.777777778</v>
      </c>
      <c r="E13" s="53">
        <f>N13</f>
        <v>677072.631578947</v>
      </c>
      <c r="F13" s="54">
        <f>ROUND((C13-B13)/C13,2)</f>
        <v>-0.01</v>
      </c>
      <c r="G13" s="55"/>
      <c r="H13" s="56">
        <v>18</v>
      </c>
      <c r="I13" s="57">
        <f>RANK(FS13,FS3:FS52)</f>
        <v>11</v>
      </c>
      <c r="J13" s="58">
        <f>SUM(DS3:DS52)</f>
        <v>39</v>
      </c>
      <c r="K13" s="59">
        <f>H13+2</f>
        <v>20</v>
      </c>
      <c r="L13" s="60">
        <f>B13/H13</f>
        <v>714687.777777778</v>
      </c>
      <c r="M13" s="53">
        <f>C13/K13</f>
        <v>637054</v>
      </c>
      <c r="N13" s="61">
        <f>$B13/(H13+1)</f>
        <v>677072.631578947</v>
      </c>
      <c r="O13" s="62"/>
      <c r="P13" s="63">
        <f>ABS(($D13-VLOOKUP(P$2,$A1:$E52,5))/VLOOKUP(P$2,$A1:$E52,5))</f>
        <v>0.0335052050923158</v>
      </c>
      <c r="Q13" s="63">
        <f>ABS((VLOOKUP(Q$2,$A1:$E52,4)-$E13)/$E13)</f>
        <v>0.0406059812898024</v>
      </c>
      <c r="R13" s="63">
        <f>ABS(($D13-VLOOKUP(R$2,$A1:$E52,5))/VLOOKUP(R$2,$A1:$E52,5))</f>
        <v>0.0465019130907916</v>
      </c>
      <c r="S13" s="63">
        <f>ABS((VLOOKUP(S$2,$A1:$E52,4)-$E13)/$E13)</f>
        <v>0.0366694314067221</v>
      </c>
      <c r="T13" s="63">
        <f>ABS(($D13-VLOOKUP(T$2,$A1:$E52,5))/VLOOKUP(T$2,$A1:$E52,5))</f>
        <v>0.0303898412201494</v>
      </c>
      <c r="U13" s="63">
        <f>ABS((VLOOKUP(U$2,$A1:$E52,4)-$E13)/$E13)</f>
        <v>0.0623650990823759</v>
      </c>
      <c r="V13" s="63">
        <f>ABS(($D13-VLOOKUP(V$2,$A1:$E52,5))/VLOOKUP(V$2,$A1:$E52,5))</f>
        <v>0.0587534053648382</v>
      </c>
      <c r="W13" s="63">
        <f>ABS((VLOOKUP(W$2,$A1:$E52,4)-$E13)/$E13)</f>
        <v>0.0339047791625385</v>
      </c>
      <c r="X13" s="63"/>
      <c r="Y13" s="63"/>
      <c r="Z13" s="63">
        <f>ABS(($D13-VLOOKUP(Z$2,$A1:$E52,5))/VLOOKUP(Z$2,$A1:$E52,5))</f>
        <v>0.0662873243088801</v>
      </c>
      <c r="AA13" s="63">
        <f>ABS((VLOOKUP(AA$2,$A1:$E52,4)-$E13)/$E13)</f>
        <v>0.0449317978963794</v>
      </c>
      <c r="AB13" s="63">
        <f>ABS(($D13-VLOOKUP(AB$2,$A1:$E52,5))/VLOOKUP(AB$2,$A1:$E52,5))</f>
        <v>0.0502396571224023</v>
      </c>
      <c r="AC13" s="63">
        <f>ABS((VLOOKUP(AC$2,$A1:$E52,4)-$E13)/$E13)</f>
        <v>0.06787795544752311</v>
      </c>
      <c r="AD13" s="63">
        <f>ABS(($D13-VLOOKUP(AD$2,$A1:$E52,5))/VLOOKUP(AD$2,$A1:$E52,5))</f>
        <v>0.08159011111463089</v>
      </c>
      <c r="AE13" s="63">
        <f>ABS((VLOOKUP(AE$2,$A1:$E52,4)-$E13)/$E13)</f>
        <v>0.0456386105332275</v>
      </c>
      <c r="AF13" s="63">
        <f>ABS(($D13-VLOOKUP(AF$2,$A1:$E52,5))/VLOOKUP(AF$2,$A1:$E52,5))</f>
        <v>0.102055402828073</v>
      </c>
      <c r="AG13" s="63">
        <f>ABS((VLOOKUP(AG$2,$A1:$E52,4)-$E13)/$E13)</f>
        <v>0.0262209849433649</v>
      </c>
      <c r="AH13" s="63">
        <f>ABS(($D13-VLOOKUP(AH$2,$A1:$E52,5))/VLOOKUP(AH$2,$A1:$E52,5))</f>
        <v>0.0459813881259563</v>
      </c>
      <c r="AI13" s="63">
        <f>ABS((VLOOKUP(AI$2,$A1:$E52,4)-$E13)/$E13)</f>
        <v>0.08678046249829841</v>
      </c>
      <c r="AJ13" s="63">
        <f>ABS(($D13-VLOOKUP(AJ$2,$A1:$E52,5))/VLOOKUP(AJ$2,$A1:$E52,5))</f>
        <v>0.0548895891253504</v>
      </c>
      <c r="AK13" s="63">
        <f>ABS((VLOOKUP(AK$2,$A1:$E52,4)-$E13)/$E13)</f>
        <v>0.0840172566938073</v>
      </c>
      <c r="AL13" s="63">
        <f>ABS(($D13-VLOOKUP(AL$2,$A1:$E52,5))/VLOOKUP(AL$2,$A1:$E52,5))</f>
        <v>0.0669986341095727</v>
      </c>
      <c r="AM13" s="63">
        <f>ABS((VLOOKUP(AM$2,$A1:$E52,4)-$E13)/$E13)</f>
        <v>0.07920958350252361</v>
      </c>
      <c r="AN13" s="63">
        <f>ABS(($D13-VLOOKUP(AN$2,$A1:$E52,5))/VLOOKUP(AN$2,$A1:$E52,5))</f>
        <v>0.164095365669426</v>
      </c>
      <c r="AO13" s="63">
        <f>ABS((VLOOKUP(AO$2,$A1:$E52,4)-$E13)/$E13)</f>
        <v>0.00256358254342557</v>
      </c>
      <c r="AP13" s="63">
        <f>ABS(($D13-VLOOKUP(AP$2,$A1:$E52,5))/VLOOKUP(AP$2,$A1:$E52,5))</f>
        <v>0.089522202390523</v>
      </c>
      <c r="AQ13" s="63">
        <f>ABS((VLOOKUP(AQ$2,$A1:$E52,4)-$E13)/$E13)</f>
        <v>0.0764714143498042</v>
      </c>
      <c r="AR13" s="63">
        <f>ABS(($D13-VLOOKUP(AR$2,$A1:$E52,5))/VLOOKUP(AR$2,$A1:$E52,5))</f>
        <v>0.09925211706593561</v>
      </c>
      <c r="AS13" s="63">
        <f>ABS((VLOOKUP(AS$2,$A1:$E52,4)-$E13)/$E13)</f>
        <v>0.0669431406721511</v>
      </c>
      <c r="AT13" s="63">
        <f>ABS(($D13-VLOOKUP(AT$2,$A1:$E52,5))/VLOOKUP(AT$2,$A1:$E52,5))</f>
        <v>0.114488090473245</v>
      </c>
      <c r="AU13" s="63">
        <f>ABS((VLOOKUP(AU$2,$A1:$E52,4)-$E13)/$E13)</f>
        <v>0.0523571460281977</v>
      </c>
      <c r="AV13" s="63">
        <f>ABS(($D13-VLOOKUP(AV$2,$A1:$E52,5))/VLOOKUP(AV$2,$A1:$E52,5))</f>
        <v>0.121003078502109</v>
      </c>
      <c r="AW13" s="63">
        <f>ABS((VLOOKUP(AW$2,$A1:$E52,4)-$E13)/$E13)</f>
        <v>0.0462411108986384</v>
      </c>
      <c r="AX13" s="63">
        <f>ABS(($D13-VLOOKUP(AX$2,$A1:$E52,5))/VLOOKUP(AX$2,$A1:$E52,5))</f>
        <v>0.0699847857714861</v>
      </c>
      <c r="AY13" s="63">
        <f>ABS((VLOOKUP(AY$2,$A1:$E52,4)-$E13)/$E13)</f>
        <v>0.109828864663513</v>
      </c>
      <c r="AZ13" s="63">
        <f>ABS(($D13-VLOOKUP(AZ$2,$A1:$E52,5))/VLOOKUP(AZ$2,$A1:$E52,5))</f>
        <v>0.110927266983759</v>
      </c>
      <c r="BA13" s="63">
        <f>ABS((VLOOKUP(BA$2,$A1:$E52,4)-$E13)/$E13)</f>
        <v>0.0689268643339211</v>
      </c>
      <c r="BB13" s="63">
        <f>ABS(($D13-VLOOKUP(BB$2,$A1:$E52,5))/VLOOKUP(BB$2,$A1:$E52,5))</f>
        <v>0.128804909594734</v>
      </c>
      <c r="BC13" s="63">
        <f>ABS((VLOOKUP(BC$2,$A1:$E52,4)-$E13)/$E13)</f>
        <v>0.0519975506009623</v>
      </c>
      <c r="BD13" s="63">
        <f>ABS(($D13-VLOOKUP(BD$2,$A1:$E52,5))/VLOOKUP(BD$2,$A1:$E52,5))</f>
        <v>0.210223224272839</v>
      </c>
      <c r="BE13" s="63">
        <f>ABS((VLOOKUP(BE$2,$A1:$E52,4)-$E13)/$E13)</f>
        <v>0.0187760603309287</v>
      </c>
      <c r="BF13" s="63">
        <f>ABS(($D13-VLOOKUP(BF$2,$A1:$E52,5))/VLOOKUP(BF$2,$A1:$E52,5))</f>
        <v>0.133316462710528</v>
      </c>
      <c r="BG13" s="63">
        <f>ABS((VLOOKUP(BG$2,$A1:$E52,4)-$E13)/$E13)</f>
        <v>0.06444161541958821</v>
      </c>
      <c r="BH13" s="63">
        <f>ABS(($D13-VLOOKUP(BH$2,$A1:$E52,5))/VLOOKUP(BH$2,$A1:$E52,5))</f>
        <v>0.19040675609907</v>
      </c>
      <c r="BI13" s="63">
        <f>ABS((VLOOKUP(BI$2,$A1:$E52,4)-$E13)/$E13)</f>
        <v>0.013392439322489</v>
      </c>
      <c r="BJ13" s="63">
        <f>ABS(($D13-VLOOKUP(BJ$2,$A1:$E52,5))/VLOOKUP(BJ$2,$A1:$E52,5))</f>
        <v>0.23063559795785</v>
      </c>
      <c r="BK13" s="63">
        <f>ABS((VLOOKUP(BK$2,$A1:$E52,4)-$E13)/$E13)</f>
        <v>0.0197348359245783</v>
      </c>
      <c r="BL13" s="63">
        <f>ABS(($D13-VLOOKUP(BL$2,$A1:$E52,5))/VLOOKUP(BL$2,$A1:$E52,5))</f>
        <v>0.0985630632061589</v>
      </c>
      <c r="BM13" s="63">
        <f>ABS((VLOOKUP(BM$2,$A1:$E52,4)-$E13)/$E13)</f>
        <v>0.120992979581346</v>
      </c>
      <c r="BN13" s="63">
        <f>ABS(($D13-VLOOKUP(BN$2,$A1:$E52,5))/VLOOKUP(BN$2,$A1:$E52,5))</f>
        <v>0.149912091429204</v>
      </c>
      <c r="BO13" s="63">
        <f>ABS((VLOOKUP(BO$2,$A1:$E52,4)-$E13)/$E13)</f>
        <v>0.07093532684824359</v>
      </c>
      <c r="BP13" s="63">
        <f>ABS(($D13-VLOOKUP(BP$2,$A1:$E52,5))/VLOOKUP(BP$2,$A1:$E52,5))</f>
        <v>0.114202562347684</v>
      </c>
      <c r="BQ13" s="63">
        <f>ABS((VLOOKUP(BQ$2,$A1:$E52,4)-$E13)/$E13)</f>
        <v>0.136836971544684</v>
      </c>
      <c r="BR13" s="63">
        <f>ABS(($D13-VLOOKUP(BR$2,$A1:$E52,5))/VLOOKUP(BR$2,$A1:$E52,5))</f>
        <v>0.138980362908232</v>
      </c>
      <c r="BS13" s="63">
        <f>ABS((VLOOKUP(BS$2,$A1:$E52,4)-$E13)/$E13)</f>
        <v>0.112105799113522</v>
      </c>
      <c r="BT13" s="63">
        <f>ABS(($D13-VLOOKUP(BT$2,$A1:$E52,5))/VLOOKUP(BT$2,$A1:$E52,5))</f>
        <v>0.197256294251292</v>
      </c>
      <c r="BU13" s="63">
        <f>ABS((VLOOKUP(BU$2,$A1:$E52,4)-$E13)/$E13)</f>
        <v>0.0579745312249799</v>
      </c>
      <c r="BV13" s="63">
        <f>ABS(($D13-VLOOKUP(BV$2,$A1:$E52,5))/VLOOKUP(BV$2,$A1:$E52,5))</f>
        <v>0.170166383211694</v>
      </c>
      <c r="BW13" s="63">
        <f>ABS((VLOOKUP(BW$2,$A1:$E52,4)-$E13)/$E13)</f>
        <v>0.127569945073141</v>
      </c>
      <c r="BX13" s="63">
        <f>ABS(($D13-VLOOKUP(BX$2,$A1:$E52,5))/VLOOKUP(BX$2,$A1:$E52,5))</f>
        <v>0.199849202511849</v>
      </c>
      <c r="BY13" s="63">
        <f>ABS((VLOOKUP(BY$2,$A1:$E52,4)-$E13)/$E13)</f>
        <v>0.0996752272554144</v>
      </c>
      <c r="BZ13" s="63">
        <f>ABS(($D13-VLOOKUP(BZ$2,$A1:$E52,5))/VLOOKUP(BZ$2,$A1:$E52,5))</f>
        <v>0.221175406603137</v>
      </c>
      <c r="CA13" s="63">
        <f>ABS((VLOOKUP(CA$2,$A1:$E52,4)-$E13)/$E13)</f>
        <v>0.080470862179134</v>
      </c>
      <c r="CB13" s="63">
        <f>ABS(($D13-VLOOKUP(CB$2,$A1:$E52,5))/VLOOKUP(CB$2,$A1:$E52,5))</f>
        <v>0.247790581608817</v>
      </c>
      <c r="CC13" s="63">
        <f>ABS((VLOOKUP(CC$2,$A1:$E52,4)-$E13)/$E13)</f>
        <v>0.0574245902251028</v>
      </c>
      <c r="CD13" s="63">
        <f>ABS(($D13-VLOOKUP(CD$2,$A1:$E52,5))/VLOOKUP(CD$2,$A1:$E52,5))</f>
        <v>0.289693961374887</v>
      </c>
      <c r="CE13" s="63">
        <f>ABS((VLOOKUP(CE$2,$A1:$E52,4)-$E13)/$E13)</f>
        <v>0.0230678625786868</v>
      </c>
      <c r="CF13" s="63">
        <f>ABS(($D13-VLOOKUP(CF$2,$A1:$E52,5))/VLOOKUP(CF$2,$A1:$E52,5))</f>
        <v>0.318888567378288</v>
      </c>
      <c r="CG13" s="63">
        <f>ABS((VLOOKUP(CG$2,$A1:$E52,4)-$E13)/$E13)</f>
        <v>0.000421473868154315</v>
      </c>
      <c r="CH13" s="63">
        <f>ABS(($D13-VLOOKUP(CH$2,$A1:$E52,5))/VLOOKUP(CH$2,$A1:$E52,5))</f>
        <v>0.382860953106393</v>
      </c>
      <c r="CI13" s="63">
        <f>ABS((VLOOKUP(CI$2,$A1:$E52,4)-$E13)/$E13)</f>
        <v>0.0177504862263092</v>
      </c>
      <c r="CJ13" s="63">
        <f>ABS(($D13-VLOOKUP(CJ$2,$A1:$E52,5))/VLOOKUP(CJ$2,$A1:$E52,5))</f>
        <v>0.537115848141408</v>
      </c>
      <c r="CK13" s="63">
        <f>ABS((VLOOKUP(CK$2,$A1:$E52,4)-$E13)/$E13)</f>
        <v>0.0843842973129421</v>
      </c>
      <c r="CL13" s="63">
        <f>ABS(($D13-VLOOKUP(CL$2,$A1:$E52,5))/VLOOKUP(CL$2,$A1:$E52,5))</f>
        <v>0.5606027383134921</v>
      </c>
      <c r="CM13" s="63">
        <f>ABS((VLOOKUP(CM$2,$A1:$E52,4)-$E13)/$E13)</f>
        <v>0.0981642074213189</v>
      </c>
      <c r="CN13" s="63">
        <f>ABS(($D13-VLOOKUP(CN$2,$A1:$E52,5))/VLOOKUP(CN$2,$A1:$E52,5))</f>
        <v>0.362608640573227</v>
      </c>
      <c r="CO13" s="63">
        <f>ABS((VLOOKUP(CO$2,$A1:$E52,4)-$E13)/$E13)</f>
        <v>0.161986858286214</v>
      </c>
      <c r="CP13" s="63">
        <f>ABS(($D13-VLOOKUP(CP$2,$A1:$E52,5))/VLOOKUP(CP$2,$A1:$E52,5))</f>
        <v>0.568602633867451</v>
      </c>
      <c r="CQ13" s="63">
        <f>ABS((VLOOKUP(CQ$2,$A1:$E52,4)-$E13)/$E13)</f>
        <v>0.00939096948317813</v>
      </c>
      <c r="CR13" s="63">
        <f>ABS(($D13-VLOOKUP(CR$2,$A1:$E52,5))/VLOOKUP(CR$2,$A1:$E52,5))</f>
        <v>0.6083603260834241</v>
      </c>
      <c r="CS13" s="63">
        <f>ABS((VLOOKUP(CS$2,$A1:$E52,4)-$E13)/$E13)</f>
        <v>0.0155605633540049</v>
      </c>
      <c r="CT13" s="63">
        <f>ABS(($D13-VLOOKUP(CT$2,$A1:$E52,5))/VLOOKUP(CT$2,$A1:$E52,5))</f>
        <v>0.622514242615722</v>
      </c>
      <c r="CU13" s="63">
        <f>ABS((VLOOKUP(CU$2,$A1:$E52,4)-$E13)/$E13)</f>
        <v>0.0241482683191878</v>
      </c>
      <c r="CV13" s="63">
        <f>ABS(($D13-VLOOKUP(CV$2,$A1:$E52,5))/VLOOKUP(CV$2,$A1:$E52,5))</f>
        <v>1.03181182541465</v>
      </c>
      <c r="CW13" s="63">
        <f>ABS((VLOOKUP(CW$2,$A1:$E52,4)-$E13)/$E13)</f>
        <v>0.22072836001424</v>
      </c>
      <c r="CX13" s="63">
        <f>ABS(($D13-VLOOKUP(CX$2,$A1:$E52,5))/VLOOKUP(CX$2,$A1:$E52,5))</f>
        <v>0.437402008370296</v>
      </c>
      <c r="CY13" s="63">
        <f>ABS((VLOOKUP(CY$2,$A1:$E52,4)-$E13)/$E13)</f>
        <v>0.468699152232755</v>
      </c>
      <c r="CZ13" s="63">
        <f>ABS(($D13-VLOOKUP(CZ$2,$A1:$E52,5))/VLOOKUP(CZ$2,$A1:$E52,5))</f>
        <v>0.5866489604635881</v>
      </c>
      <c r="DA13" s="63">
        <f>ABS((VLOOKUP(DA$2,$A1:$E52,4)-$E13)/$E13)</f>
        <v>0.330547060954357</v>
      </c>
      <c r="DB13" s="63">
        <f>ABS(($D13-VLOOKUP(DB$2,$A1:$E52,5))/VLOOKUP(DB$2,$A1:$E52,5))</f>
        <v>0.743649131338959</v>
      </c>
      <c r="DC13" s="63">
        <f>ABS((VLOOKUP(DC$2,$A1:$E52,4)-$E13)/$E13)</f>
        <v>0.210743075064636</v>
      </c>
      <c r="DD13" s="63">
        <f>ABS(($D13-VLOOKUP(DD$2,$A1:$E52,5))/VLOOKUP(DD$2,$A1:$E52,5))</f>
        <v>0.981053349034689</v>
      </c>
      <c r="DE13" s="63">
        <f>ABS((VLOOKUP(DE$2,$A1:$E52,4)-$E13)/$E13)</f>
        <v>0.0656508125537342</v>
      </c>
      <c r="DF13" s="63">
        <f>ABS(($D13-VLOOKUP(DF$2,$A1:$E52,5))/VLOOKUP(DF$2,$A1:$E52,5))</f>
        <v>1.11475807333213</v>
      </c>
      <c r="DG13" s="63">
        <f>ABS((VLOOKUP(DG$2,$A1:$E52,4)-$E13)/$E13)</f>
        <v>0.00172452928162826</v>
      </c>
      <c r="DH13" s="63">
        <f>ABS(($D13-VLOOKUP(DH$2,$A1:$E52,5))/VLOOKUP(DH$2,$A1:$E52,5))</f>
        <v>1.26763708231558</v>
      </c>
      <c r="DI13" s="63">
        <f>ABS((VLOOKUP(DI$2,$A1:$E52,4)-$E13)/$E13)</f>
        <v>0.0690260237959384</v>
      </c>
      <c r="DJ13" s="63">
        <f>ABS(($D13-VLOOKUP(DJ$2,$A1:$E52,5))/VLOOKUP(DJ$2,$A1:$E52,5))</f>
        <v>1.51517782079105</v>
      </c>
      <c r="DK13" s="63">
        <f>ABS((VLOOKUP(DK$2,$A1:$E52,4)-$E13)/$E13)</f>
        <v>0.160651348918486</v>
      </c>
      <c r="DL13" s="63"/>
      <c r="DM13" s="63"/>
      <c r="DN13" s="63"/>
      <c r="DO13" s="61">
        <f>IF(P13&lt;Q13,1,0)</f>
        <v>1</v>
      </c>
      <c r="DP13" s="61">
        <f>IF(R13&lt;S13,1,0)</f>
        <v>0</v>
      </c>
      <c r="DQ13" s="61">
        <f>IF(T13&lt;U13,1,0)</f>
        <v>1</v>
      </c>
      <c r="DR13" s="61">
        <f>IF(V13&lt;W13,1,0)</f>
        <v>0</v>
      </c>
      <c r="DS13" s="61">
        <f>IF(X13&lt;Y13,1,0)</f>
        <v>0</v>
      </c>
      <c r="DT13" s="61">
        <f>IF(Z13&lt;AA13,1,0)</f>
        <v>0</v>
      </c>
      <c r="DU13" s="61">
        <f>IF(AB13&lt;AC13,1,0)</f>
        <v>1</v>
      </c>
      <c r="DV13" s="61">
        <f>IF(AD13&lt;AE13,1,0)</f>
        <v>0</v>
      </c>
      <c r="DW13" s="61">
        <f>IF(AF13&lt;AG13,1,0)</f>
        <v>0</v>
      </c>
      <c r="DX13" s="61">
        <f>IF(AH13&lt;AI13,1,0)</f>
        <v>1</v>
      </c>
      <c r="DY13" s="61">
        <f>IF(AJ13&lt;AK13,1,0)</f>
        <v>1</v>
      </c>
      <c r="DZ13" s="61">
        <f>IF(AL13&lt;AM13,1,0)</f>
        <v>1</v>
      </c>
      <c r="EA13" s="61">
        <f>IF(AN13&lt;AO13,1,0)</f>
        <v>0</v>
      </c>
      <c r="EB13" s="61">
        <f>IF(AP13&lt;AQ13,1,0)</f>
        <v>0</v>
      </c>
      <c r="EC13" s="61">
        <f>IF(AR13&lt;AS13,1,0)</f>
        <v>0</v>
      </c>
      <c r="ED13" s="61">
        <f>IF(AT13&lt;AU13,1,0)</f>
        <v>0</v>
      </c>
      <c r="EE13" s="61">
        <f>IF(AV13&lt;AW13,1,0)</f>
        <v>0</v>
      </c>
      <c r="EF13" s="61">
        <f>IF(AX13&lt;AY13,1,0)</f>
        <v>1</v>
      </c>
      <c r="EG13" s="61">
        <f>IF(AZ13&lt;BA13,1,0)</f>
        <v>0</v>
      </c>
      <c r="EH13" s="61">
        <f>IF(BB13&lt;BC13,1,0)</f>
        <v>0</v>
      </c>
      <c r="EI13" s="61">
        <f>IF(BD13&lt;BE13,1,0)</f>
        <v>0</v>
      </c>
      <c r="EJ13" s="61">
        <f>IF(BF13&lt;BG13,1,0)</f>
        <v>0</v>
      </c>
      <c r="EK13" s="61">
        <f>IF(BH13&lt;BI13,1,0)</f>
        <v>0</v>
      </c>
      <c r="EL13" s="61">
        <f>IF(BJ13&lt;BK13,1,0)</f>
        <v>0</v>
      </c>
      <c r="EM13" s="61">
        <f>IF(BL13&lt;BM13,1,0)</f>
        <v>1</v>
      </c>
      <c r="EN13" s="61">
        <f>IF(BN13&lt;BO13,1,0)</f>
        <v>0</v>
      </c>
      <c r="EO13" s="61">
        <f>IF(BP13&lt;BQ13,1,0)</f>
        <v>1</v>
      </c>
      <c r="EP13" s="61">
        <f>IF(BR13&lt;BS13,1,0)</f>
        <v>0</v>
      </c>
      <c r="EQ13" s="61">
        <f>IF(BT13&lt;BU13,1,0)</f>
        <v>0</v>
      </c>
      <c r="ER13" s="61">
        <f>IF(BV13&lt;BW13,1,0)</f>
        <v>0</v>
      </c>
      <c r="ES13" s="61">
        <f>IF(BX13&lt;BY13,1,0)</f>
        <v>0</v>
      </c>
      <c r="ET13" s="61">
        <f>IF(BZ13&lt;CA13,1,0)</f>
        <v>0</v>
      </c>
      <c r="EU13" s="61">
        <f>IF(CB13&lt;CC13,1,0)</f>
        <v>0</v>
      </c>
      <c r="EV13" s="61">
        <f>IF(CD13&lt;CE13,1,0)</f>
        <v>0</v>
      </c>
      <c r="EW13" s="61">
        <f>IF(CF13&lt;CG13,1,0)</f>
        <v>0</v>
      </c>
      <c r="EX13" s="61">
        <f>IF(CH13&lt;CI13,1,0)</f>
        <v>0</v>
      </c>
      <c r="EY13" s="61">
        <f>IF(CJ13&lt;CK13,1,0)</f>
        <v>0</v>
      </c>
      <c r="EZ13" s="61">
        <f>IF(CL13&lt;CM13,1,0)</f>
        <v>0</v>
      </c>
      <c r="FA13" s="61">
        <f>IF(CN13&lt;CO13,1,0)</f>
        <v>0</v>
      </c>
      <c r="FB13" s="61">
        <f>IF(CP13&lt;CQ13,1,0)</f>
        <v>0</v>
      </c>
      <c r="FC13" s="61">
        <f>IF(CR13&lt;CS13,1,0)</f>
        <v>0</v>
      </c>
      <c r="FD13" s="61">
        <f>IF(CT13&lt;CU13,1,0)</f>
        <v>0</v>
      </c>
      <c r="FE13" s="61">
        <f>IF(CV13&lt;CW13,1,0)</f>
        <v>0</v>
      </c>
      <c r="FF13" s="61">
        <f>IF(CX13&lt;CY13,1,0)</f>
        <v>1</v>
      </c>
      <c r="FG13" s="61">
        <f>IF(CZ13&lt;DA13,1,0)</f>
        <v>0</v>
      </c>
      <c r="FH13" s="61">
        <f>IF(DB13&lt;DC13,1,0)</f>
        <v>0</v>
      </c>
      <c r="FI13" s="61">
        <f>IF(DD13&lt;DE13,1,0)</f>
        <v>0</v>
      </c>
      <c r="FJ13" s="61">
        <f>IF(DF13&lt;DG13,1,0)</f>
        <v>0</v>
      </c>
      <c r="FK13" s="61">
        <f>IF(DH13&lt;DI13,1,0)</f>
        <v>0</v>
      </c>
      <c r="FL13" s="61">
        <f>IF(DJ13&lt;DK13,1,0)</f>
        <v>0</v>
      </c>
      <c r="FM13" s="61"/>
      <c r="FN13" s="61"/>
      <c r="FO13" s="61"/>
      <c r="FP13" s="61"/>
      <c r="FQ13" s="61">
        <f>C13/H13</f>
        <v>707837.777777778</v>
      </c>
      <c r="FR13" s="61">
        <f>C13/SUM(FV13:FV13)</f>
        <v>6370540</v>
      </c>
      <c r="FS13" s="53">
        <f>$B13/SQRT(H13*(H13+1))</f>
        <v>695626.001855386</v>
      </c>
      <c r="FT13" s="64">
        <f>FU13+2</f>
        <v>20</v>
      </c>
      <c r="FU13" s="64">
        <v>18</v>
      </c>
      <c r="FV13" s="64">
        <v>2</v>
      </c>
    </row>
    <row r="14" ht="26.75" customHeight="1">
      <c r="A14" t="s" s="51">
        <v>197</v>
      </c>
      <c r="B14" s="52">
        <v>8807501</v>
      </c>
      <c r="C14" s="53">
        <v>8908520</v>
      </c>
      <c r="D14" s="53">
        <f>L14</f>
        <v>733958.416666667</v>
      </c>
      <c r="E14" s="53">
        <f>N14</f>
        <v>677500.076923077</v>
      </c>
      <c r="F14" s="54">
        <f>ROUND((C14-B14)/C14,2)</f>
        <v>0.01</v>
      </c>
      <c r="G14" s="55"/>
      <c r="H14" s="56">
        <v>12</v>
      </c>
      <c r="I14" s="57">
        <f>RANK(FS14,FS3:FS52)</f>
        <v>4</v>
      </c>
      <c r="J14" s="58">
        <f>SUM(DY3:DY52)</f>
        <v>46</v>
      </c>
      <c r="K14" s="59">
        <f>H14+2</f>
        <v>14</v>
      </c>
      <c r="L14" s="60">
        <f>B14/H14</f>
        <v>733958.416666667</v>
      </c>
      <c r="M14" s="53">
        <f>C14/K14</f>
        <v>636322.857142857</v>
      </c>
      <c r="N14" s="61">
        <f>$B14/(H14+1)</f>
        <v>677500.076923077</v>
      </c>
      <c r="O14" s="62"/>
      <c r="P14" s="63">
        <f>ABS(($D14-VLOOKUP(P$2,$A1:$E52,5))/VLOOKUP(P$2,$A1:$E52,5))</f>
        <v>0.0613723468238397</v>
      </c>
      <c r="Q14" s="63">
        <f>ABS((VLOOKUP(Q$2,$A1:$E52,4)-$E14)/$E14)</f>
        <v>0.0399494467786976</v>
      </c>
      <c r="R14" s="63">
        <f>ABS(($D14-VLOOKUP(R$2,$A1:$E52,5))/VLOOKUP(R$2,$A1:$E52,5))</f>
        <v>0.0747194943770001</v>
      </c>
      <c r="S14" s="63">
        <f>ABS((VLOOKUP(S$2,$A1:$E52,4)-$E14)/$E14)</f>
        <v>0.0360153805262127</v>
      </c>
      <c r="T14" s="63">
        <f>ABS(($D14-VLOOKUP(T$2,$A1:$E52,5))/VLOOKUP(T$2,$A1:$E52,5))</f>
        <v>0.0581729811622839</v>
      </c>
      <c r="U14" s="63">
        <f>ABS((VLOOKUP(U$2,$A1:$E52,4)-$E14)/$E14)</f>
        <v>0.0616948364051651</v>
      </c>
      <c r="V14" s="63">
        <f>ABS(($D14-VLOOKUP(V$2,$A1:$E52,5))/VLOOKUP(V$2,$A1:$E52,5))</f>
        <v>0.08730133241993231</v>
      </c>
      <c r="W14" s="63">
        <f>ABS((VLOOKUP(W$2,$A1:$E52,4)-$E14)/$E14)</f>
        <v>0.0332524725441631</v>
      </c>
      <c r="X14" s="63">
        <f>ABS(($D14-VLOOKUP(X$2,$A1:$E52,5))/VLOOKUP(X$2,$A1:$E52,5))</f>
        <v>0.0840172566938073</v>
      </c>
      <c r="Y14" s="63">
        <f>ABS((VLOOKUP(Y$2,$A1:$E52,4)-$E14)/$E14)</f>
        <v>0.0548895891253504</v>
      </c>
      <c r="Z14" s="63">
        <f>ABS(($D14-VLOOKUP(Z$2,$A1:$E52,5))/VLOOKUP(Z$2,$A1:$E52,5))</f>
        <v>0.0950383938212864</v>
      </c>
      <c r="AA14" s="63">
        <f>ABS((VLOOKUP(AA$2,$A1:$E52,4)-$E14)/$E14)</f>
        <v>0.0442725341602442</v>
      </c>
      <c r="AB14" s="63">
        <f>ABS(($D14-VLOOKUP(AB$2,$A1:$E52,5))/VLOOKUP(AB$2,$A1:$E52,5))</f>
        <v>0.07855802188040351</v>
      </c>
      <c r="AC14" s="63">
        <f>ABS((VLOOKUP(AC$2,$A1:$E52,4)-$E14)/$E14)</f>
        <v>0.0672042146234214</v>
      </c>
      <c r="AD14" s="63">
        <f>ABS(($D14-VLOOKUP(AD$2,$A1:$E52,5))/VLOOKUP(AD$2,$A1:$E52,5))</f>
        <v>0.110753800637756</v>
      </c>
      <c r="AE14" s="63">
        <f>ABS((VLOOKUP(AE$2,$A1:$E52,4)-$E14)/$E14)</f>
        <v>0.0449789008579979</v>
      </c>
      <c r="AF14" s="63">
        <f>ABS(($D14-VLOOKUP(AF$2,$A1:$E52,5))/VLOOKUP(AF$2,$A1:$E52,5))</f>
        <v>0.131770912682577</v>
      </c>
      <c r="AG14" s="63">
        <f>ABS((VLOOKUP(AG$2,$A1:$E52,4)-$E14)/$E14)</f>
        <v>0.0255735261503641</v>
      </c>
      <c r="AH14" s="63">
        <f>ABS(($D14-VLOOKUP(AH$2,$A1:$E52,5))/VLOOKUP(AH$2,$A1:$E52,5))</f>
        <v>0.0741849341243903</v>
      </c>
      <c r="AI14" s="63">
        <f>ABS((VLOOKUP(AI$2,$A1:$E52,4)-$E14)/$E14)</f>
        <v>0.0860947957882722</v>
      </c>
      <c r="AJ14" s="63"/>
      <c r="AK14" s="63"/>
      <c r="AL14" s="63">
        <f>ABS(($D14-VLOOKUP(AL$2,$A1:$E52,5))/VLOOKUP(AL$2,$A1:$E52,5))</f>
        <v>0.0957688831780502</v>
      </c>
      <c r="AM14" s="63">
        <f>ABS((VLOOKUP(AM$2,$A1:$E52,4)-$E14)/$E14)</f>
        <v>0.0785286933779</v>
      </c>
      <c r="AN14" s="63">
        <f>ABS(($D14-VLOOKUP(AN$2,$A1:$E52,5))/VLOOKUP(AN$2,$A1:$E52,5))</f>
        <v>0.195483703516473</v>
      </c>
      <c r="AO14" s="63">
        <f>ABS((VLOOKUP(AO$2,$A1:$E52,4)-$E14)/$E14)</f>
        <v>0.00319288070475394</v>
      </c>
      <c r="AP14" s="63">
        <f>ABS(($D14-VLOOKUP(AP$2,$A1:$E52,5))/VLOOKUP(AP$2,$A1:$E52,5))</f>
        <v>0.118899770576981</v>
      </c>
      <c r="AQ14" s="63">
        <f>ABS((VLOOKUP(AQ$2,$A1:$E52,4)-$E14)/$E14)</f>
        <v>0.07579225177872</v>
      </c>
      <c r="AR14" s="63">
        <f>ABS(($D14-VLOOKUP(AR$2,$A1:$E52,5))/VLOOKUP(AR$2,$A1:$E52,5))</f>
        <v>0.128892039916849</v>
      </c>
      <c r="AS14" s="63">
        <f>ABS((VLOOKUP(AS$2,$A1:$E52,4)-$E14)/$E14)</f>
        <v>0.066269989637242</v>
      </c>
      <c r="AT14" s="63">
        <f>ABS(($D14-VLOOKUP(AT$2,$A1:$E52,5))/VLOOKUP(AT$2,$A1:$E52,5))</f>
        <v>0.144538831797319</v>
      </c>
      <c r="AU14" s="63">
        <f>ABS((VLOOKUP(AU$2,$A1:$E52,4)-$E14)/$E14)</f>
        <v>0.0516931975243471</v>
      </c>
      <c r="AV14" s="63">
        <f>ABS(($D14-VLOOKUP(AV$2,$A1:$E52,5))/VLOOKUP(AV$2,$A1:$E52,5))</f>
        <v>0.151229488118791</v>
      </c>
      <c r="AW14" s="63">
        <f>ABS((VLOOKUP(AW$2,$A1:$E52,4)-$E14)/$E14)</f>
        <v>0.04558102109655</v>
      </c>
      <c r="AX14" s="63">
        <f>ABS(($D14-VLOOKUP(AX$2,$A1:$E52,5))/VLOOKUP(AX$2,$A1:$E52,5))</f>
        <v>0.09883555258789981</v>
      </c>
      <c r="AY14" s="63">
        <f>ABS((VLOOKUP(AY$2,$A1:$E52,4)-$E14)/$E14)</f>
        <v>0.109128656357802</v>
      </c>
      <c r="AZ14" s="63">
        <f>ABS(($D14-VLOOKUP(AZ$2,$A1:$E52,5))/VLOOKUP(AZ$2,$A1:$E52,5))</f>
        <v>0.140881995271446</v>
      </c>
      <c r="BA14" s="63">
        <f>ABS((VLOOKUP(BA$2,$A1:$E52,4)-$E14)/$E14)</f>
        <v>0.0682524617368762</v>
      </c>
      <c r="BB14" s="63">
        <f>ABS(($D14-VLOOKUP(BB$2,$A1:$E52,5))/VLOOKUP(BB$2,$A1:$E52,5))</f>
        <v>0.159241685576047</v>
      </c>
      <c r="BC14" s="63">
        <f>ABS((VLOOKUP(BC$2,$A1:$E52,4)-$E14)/$E14)</f>
        <v>0.0513338289714641</v>
      </c>
      <c r="BD14" s="63">
        <f>ABS(($D14-VLOOKUP(BD$2,$A1:$E52,5))/VLOOKUP(BD$2,$A1:$E52,5))</f>
        <v>0.242855340638988</v>
      </c>
      <c r="BE14" s="63">
        <f>ABS((VLOOKUP(BE$2,$A1:$E52,4)-$E14)/$E14)</f>
        <v>0.0193951297876663</v>
      </c>
      <c r="BF14" s="63">
        <f>ABS(($D14-VLOOKUP(BF$2,$A1:$E52,5))/VLOOKUP(BF$2,$A1:$E52,5))</f>
        <v>0.16387488693269</v>
      </c>
      <c r="BG14" s="63">
        <f>ABS((VLOOKUP(BG$2,$A1:$E52,4)-$E14)/$E14)</f>
        <v>0.06377004263589831</v>
      </c>
      <c r="BH14" s="63">
        <f>ABS(($D14-VLOOKUP(BH$2,$A1:$E52,5))/VLOOKUP(BH$2,$A1:$E52,5))</f>
        <v>0.222504546828061</v>
      </c>
      <c r="BI14" s="63">
        <f>ABS((VLOOKUP(BI$2,$A1:$E52,4)-$E14)/$E14)</f>
        <v>0.0127530742586026</v>
      </c>
      <c r="BJ14" s="63">
        <f>ABS(($D14-VLOOKUP(BJ$2,$A1:$E52,5))/VLOOKUP(BJ$2,$A1:$E52,5))</f>
        <v>0.263818107788642</v>
      </c>
      <c r="BK14" s="63">
        <f>ABS((VLOOKUP(BK$2,$A1:$E52,4)-$E14)/$E14)</f>
        <v>0.0203533004748701</v>
      </c>
      <c r="BL14" s="63">
        <f>ABS(($D14-VLOOKUP(BL$2,$A1:$E52,5))/VLOOKUP(BL$2,$A1:$E52,5))</f>
        <v>0.128184406603891</v>
      </c>
      <c r="BM14" s="63">
        <f>ABS((VLOOKUP(BM$2,$A1:$E52,4)-$E14)/$E14)</f>
        <v>0.120285727661759</v>
      </c>
      <c r="BN14" s="63">
        <f>ABS(($D14-VLOOKUP(BN$2,$A1:$E52,5))/VLOOKUP(BN$2,$A1:$E52,5))</f>
        <v>0.18091799548538</v>
      </c>
      <c r="BO14" s="63">
        <f>ABS((VLOOKUP(BO$2,$A1:$E52,4)-$E14)/$E14)</f>
        <v>0.0702596570809358</v>
      </c>
      <c r="BP14" s="63">
        <f>ABS(($D14-VLOOKUP(BP$2,$A1:$E52,5))/VLOOKUP(BP$2,$A1:$E52,5))</f>
        <v>0.144245604772223</v>
      </c>
      <c r="BQ14" s="63">
        <f>ABS((VLOOKUP(BQ$2,$A1:$E52,4)-$E14)/$E14)</f>
        <v>0.136119723403948</v>
      </c>
      <c r="BR14" s="63">
        <f>ABS(($D14-VLOOKUP(BR$2,$A1:$E52,5))/VLOOKUP(BR$2,$A1:$E52,5))</f>
        <v>0.169691506931693</v>
      </c>
      <c r="BS14" s="63">
        <f>ABS((VLOOKUP(BS$2,$A1:$E52,4)-$E14)/$E14)</f>
        <v>0.111404154254425</v>
      </c>
      <c r="BT14" s="63">
        <f>ABS(($D14-VLOOKUP(BT$2,$A1:$E52,5))/VLOOKUP(BT$2,$A1:$E52,5))</f>
        <v>0.229538773987696</v>
      </c>
      <c r="BU14" s="63">
        <f>ABS((VLOOKUP(BU$2,$A1:$E52,4)-$E14)/$E14)</f>
        <v>0.0573070386253716</v>
      </c>
      <c r="BV14" s="63">
        <f>ABS(($D14-VLOOKUP(BV$2,$A1:$E52,5))/VLOOKUP(BV$2,$A1:$E52,5))</f>
        <v>0.201718418256851</v>
      </c>
      <c r="BW14" s="63">
        <f>ABS((VLOOKUP(BW$2,$A1:$E52,4)-$E14)/$E14)</f>
        <v>0.126858543643651</v>
      </c>
      <c r="BX14" s="63">
        <f>ABS(($D14-VLOOKUP(BX$2,$A1:$E52,5))/VLOOKUP(BX$2,$A1:$E52,5))</f>
        <v>0.232201596692454</v>
      </c>
      <c r="BY14" s="63">
        <f>ABS((VLOOKUP(BY$2,$A1:$E52,4)-$E14)/$E14)</f>
        <v>0.09898142503759</v>
      </c>
      <c r="BZ14" s="63">
        <f>ABS(($D14-VLOOKUP(BZ$2,$A1:$E52,5))/VLOOKUP(BZ$2,$A1:$E52,5))</f>
        <v>0.254102834512724</v>
      </c>
      <c r="CA14" s="63">
        <f>ABS((VLOOKUP(CA$2,$A1:$E52,4)-$E14)/$E14)</f>
        <v>0.079789176294161</v>
      </c>
      <c r="CB14" s="63">
        <f>ABS(($D14-VLOOKUP(CB$2,$A1:$E52,5))/VLOOKUP(CB$2,$A1:$E52,5))</f>
        <v>0.281435653561645</v>
      </c>
      <c r="CC14" s="63">
        <f>ABS((VLOOKUP(CC$2,$A1:$E52,4)-$E14)/$E14)</f>
        <v>0.0567574445918313</v>
      </c>
      <c r="CD14" s="63">
        <f>ABS(($D14-VLOOKUP(CD$2,$A1:$E52,5))/VLOOKUP(CD$2,$A1:$E52,5))</f>
        <v>0.324468904195533</v>
      </c>
      <c r="CE14" s="63">
        <f>ABS((VLOOKUP(CE$2,$A1:$E52,4)-$E14)/$E14)</f>
        <v>0.0224223931396657</v>
      </c>
      <c r="CF14" s="63">
        <f>ABS(($D14-VLOOKUP(CF$2,$A1:$E52,5))/VLOOKUP(CF$2,$A1:$E52,5))</f>
        <v>0.354450705289276</v>
      </c>
      <c r="CG14" s="63">
        <f>ABS((VLOOKUP(CG$2,$A1:$E52,4)-$E14)/$E14)</f>
        <v>0.00020970761172789</v>
      </c>
      <c r="CH14" s="63">
        <f>ABS(($D14-VLOOKUP(CH$2,$A1:$E52,5))/VLOOKUP(CH$2,$A1:$E52,5))</f>
        <v>0.420148024313513</v>
      </c>
      <c r="CI14" s="63">
        <f>ABS((VLOOKUP(CI$2,$A1:$E52,4)-$E14)/$E14)</f>
        <v>0.0171083716027962</v>
      </c>
      <c r="CJ14" s="63">
        <f>ABS(($D14-VLOOKUP(CJ$2,$A1:$E52,5))/VLOOKUP(CJ$2,$A1:$E52,5))</f>
        <v>0.578562204663726</v>
      </c>
      <c r="CK14" s="63">
        <f>ABS((VLOOKUP(CK$2,$A1:$E52,4)-$E14)/$E14)</f>
        <v>0.0849619735117455</v>
      </c>
      <c r="CL14" s="63">
        <f>ABS(($D14-VLOOKUP(CL$2,$A1:$E52,5))/VLOOKUP(CL$2,$A1:$E52,5))</f>
        <v>0.602682388692516</v>
      </c>
      <c r="CM14" s="63">
        <f>ABS((VLOOKUP(CM$2,$A1:$E52,4)-$E14)/$E14)</f>
        <v>0.09873318966034431</v>
      </c>
      <c r="CN14" s="63">
        <f>ABS(($D14-VLOOKUP(CN$2,$A1:$E52,5))/VLOOKUP(CN$2,$A1:$E52,5))</f>
        <v>0.399349634159284</v>
      </c>
      <c r="CO14" s="63">
        <f>ABS((VLOOKUP(CO$2,$A1:$E52,4)-$E14)/$E14)</f>
        <v>0.161253742690463</v>
      </c>
      <c r="CP14" s="63">
        <f>ABS(($D14-VLOOKUP(CP$2,$A1:$E52,5))/VLOOKUP(CP$2,$A1:$E52,5))</f>
        <v>0.610897991165165</v>
      </c>
      <c r="CQ14" s="63">
        <f>ABS((VLOOKUP(CQ$2,$A1:$E52,4)-$E14)/$E14)</f>
        <v>0.0087541290088981</v>
      </c>
      <c r="CR14" s="63">
        <f>ABS(($D14-VLOOKUP(CR$2,$A1:$E52,5))/VLOOKUP(CR$2,$A1:$E52,5))</f>
        <v>0.651727698537366</v>
      </c>
      <c r="CS14" s="63">
        <f>ABS((VLOOKUP(CS$2,$A1:$E52,4)-$E14)/$E14)</f>
        <v>0.0161816615178359</v>
      </c>
      <c r="CT14" s="63">
        <f>ABS(($D14-VLOOKUP(CT$2,$A1:$E52,5))/VLOOKUP(CT$2,$A1:$E52,5))</f>
        <v>0.666263257267612</v>
      </c>
      <c r="CU14" s="63">
        <f>ABS((VLOOKUP(CU$2,$A1:$E52,4)-$E14)/$E14)</f>
        <v>0.0247639483662847</v>
      </c>
      <c r="CV14" s="63">
        <f>ABS(($D14-VLOOKUP(CV$2,$A1:$E52,5))/VLOOKUP(CV$2,$A1:$E52,5))</f>
        <v>1.08659702420381</v>
      </c>
      <c r="CW14" s="63">
        <f>ABS((VLOOKUP(CW$2,$A1:$E52,4)-$E14)/$E14)</f>
        <v>0.221220014621628</v>
      </c>
      <c r="CX14" s="63">
        <f>ABS(($D14-VLOOKUP(CX$2,$A1:$E52,5))/VLOOKUP(CX$2,$A1:$E52,5))</f>
        <v>0.476159709149223</v>
      </c>
      <c r="CY14" s="63">
        <f>ABS((VLOOKUP(CY$2,$A1:$E52,4)-$E14)/$E14)</f>
        <v>0.467772527076636</v>
      </c>
      <c r="CZ14" s="63">
        <f>ABS(($D14-VLOOKUP(CZ$2,$A1:$E52,5))/VLOOKUP(CZ$2,$A1:$E52,5))</f>
        <v>0.629430913802144</v>
      </c>
      <c r="DA14" s="63">
        <f>ABS((VLOOKUP(DA$2,$A1:$E52,4)-$E14)/$E14)</f>
        <v>0.329707598103026</v>
      </c>
      <c r="DB14" s="63">
        <f>ABS(($D14-VLOOKUP(DB$2,$A1:$E52,5))/VLOOKUP(DB$2,$A1:$E52,5))</f>
        <v>0.790664392833197</v>
      </c>
      <c r="DC14" s="63">
        <f>ABS((VLOOKUP(DC$2,$A1:$E52,4)-$E14)/$E14)</f>
        <v>0.209979198412807</v>
      </c>
      <c r="DD14" s="63">
        <f>ABS(($D14-VLOOKUP(DD$2,$A1:$E52,5))/VLOOKUP(DD$2,$A1:$E52,5))</f>
        <v>1.0344699106381</v>
      </c>
      <c r="DE14" s="63">
        <f>ABS((VLOOKUP(DE$2,$A1:$E52,4)-$E14)/$E14)</f>
        <v>0.0649784768687507</v>
      </c>
      <c r="DF14" s="63">
        <f>ABS(($D14-VLOOKUP(DF$2,$A1:$E52,5))/VLOOKUP(DF$2,$A1:$E52,5))</f>
        <v>1.17177981126539</v>
      </c>
      <c r="DG14" s="63">
        <f>ABS((VLOOKUP(DG$2,$A1:$E52,4)-$E14)/$E14)</f>
        <v>0.00235435681471975</v>
      </c>
      <c r="DH14" s="63">
        <f>ABS(($D14-VLOOKUP(DH$2,$A1:$E52,5))/VLOOKUP(DH$2,$A1:$E52,5))</f>
        <v>1.3287810065621</v>
      </c>
      <c r="DI14" s="63">
        <f>ABS((VLOOKUP(DI$2,$A1:$E52,4)-$E14)/$E14)</f>
        <v>0.0696133897685622</v>
      </c>
      <c r="DJ14" s="63">
        <f>ABS(($D14-VLOOKUP(DJ$2,$A1:$E52,5))/VLOOKUP(DJ$2,$A1:$E52,5))</f>
        <v>1.58299636342308</v>
      </c>
      <c r="DK14" s="63">
        <f>ABS((VLOOKUP(DK$2,$A1:$E52,4)-$E14)/$E14)</f>
        <v>0.1611809070473</v>
      </c>
      <c r="DL14" s="63"/>
      <c r="DM14" s="63"/>
      <c r="DN14" s="63"/>
      <c r="DO14" s="61">
        <f>IF(P14&lt;Q14,1,0)</f>
        <v>0</v>
      </c>
      <c r="DP14" s="61">
        <f>IF(R14&lt;S14,1,0)</f>
        <v>0</v>
      </c>
      <c r="DQ14" s="61">
        <f>IF(T14&lt;U14,1,0)</f>
        <v>1</v>
      </c>
      <c r="DR14" s="61">
        <f>IF(V14&lt;W14,1,0)</f>
        <v>0</v>
      </c>
      <c r="DS14" s="61">
        <f>IF(X14&lt;Y14,1,0)</f>
        <v>0</v>
      </c>
      <c r="DT14" s="61">
        <f>IF(Z14&lt;AA14,1,0)</f>
        <v>0</v>
      </c>
      <c r="DU14" s="61">
        <f>IF(AB14&lt;AC14,1,0)</f>
        <v>0</v>
      </c>
      <c r="DV14" s="61">
        <f>IF(AD14&lt;AE14,1,0)</f>
        <v>0</v>
      </c>
      <c r="DW14" s="61">
        <f>IF(AF14&lt;AG14,1,0)</f>
        <v>0</v>
      </c>
      <c r="DX14" s="61">
        <f>IF(AH14&lt;AI14,1,0)</f>
        <v>1</v>
      </c>
      <c r="DY14" s="61">
        <f>IF(AJ14&lt;AK14,1,0)</f>
        <v>0</v>
      </c>
      <c r="DZ14" s="61">
        <f>IF(AL14&lt;AM14,1,0)</f>
        <v>0</v>
      </c>
      <c r="EA14" s="61">
        <f>IF(AN14&lt;AO14,1,0)</f>
        <v>0</v>
      </c>
      <c r="EB14" s="61">
        <f>IF(AP14&lt;AQ14,1,0)</f>
        <v>0</v>
      </c>
      <c r="EC14" s="61">
        <f>IF(AR14&lt;AS14,1,0)</f>
        <v>0</v>
      </c>
      <c r="ED14" s="61">
        <f>IF(AT14&lt;AU14,1,0)</f>
        <v>0</v>
      </c>
      <c r="EE14" s="61">
        <f>IF(AV14&lt;AW14,1,0)</f>
        <v>0</v>
      </c>
      <c r="EF14" s="61">
        <f>IF(AX14&lt;AY14,1,0)</f>
        <v>1</v>
      </c>
      <c r="EG14" s="61">
        <f>IF(AZ14&lt;BA14,1,0)</f>
        <v>0</v>
      </c>
      <c r="EH14" s="61">
        <f>IF(BB14&lt;BC14,1,0)</f>
        <v>0</v>
      </c>
      <c r="EI14" s="61">
        <f>IF(BD14&lt;BE14,1,0)</f>
        <v>0</v>
      </c>
      <c r="EJ14" s="61">
        <f>IF(BF14&lt;BG14,1,0)</f>
        <v>0</v>
      </c>
      <c r="EK14" s="61">
        <f>IF(BH14&lt;BI14,1,0)</f>
        <v>0</v>
      </c>
      <c r="EL14" s="61">
        <f>IF(BJ14&lt;BK14,1,0)</f>
        <v>0</v>
      </c>
      <c r="EM14" s="61">
        <f>IF(BL14&lt;BM14,1,0)</f>
        <v>0</v>
      </c>
      <c r="EN14" s="61">
        <f>IF(BN14&lt;BO14,1,0)</f>
        <v>0</v>
      </c>
      <c r="EO14" s="61">
        <f>IF(BP14&lt;BQ14,1,0)</f>
        <v>0</v>
      </c>
      <c r="EP14" s="61">
        <f>IF(BR14&lt;BS14,1,0)</f>
        <v>0</v>
      </c>
      <c r="EQ14" s="61">
        <f>IF(BT14&lt;BU14,1,0)</f>
        <v>0</v>
      </c>
      <c r="ER14" s="61">
        <f>IF(BV14&lt;BW14,1,0)</f>
        <v>0</v>
      </c>
      <c r="ES14" s="61">
        <f>IF(BX14&lt;BY14,1,0)</f>
        <v>0</v>
      </c>
      <c r="ET14" s="61">
        <f>IF(BZ14&lt;CA14,1,0)</f>
        <v>0</v>
      </c>
      <c r="EU14" s="61">
        <f>IF(CB14&lt;CC14,1,0)</f>
        <v>0</v>
      </c>
      <c r="EV14" s="61">
        <f>IF(CD14&lt;CE14,1,0)</f>
        <v>0</v>
      </c>
      <c r="EW14" s="61">
        <f>IF(CF14&lt;CG14,1,0)</f>
        <v>0</v>
      </c>
      <c r="EX14" s="61">
        <f>IF(CH14&lt;CI14,1,0)</f>
        <v>0</v>
      </c>
      <c r="EY14" s="61">
        <f>IF(CJ14&lt;CK14,1,0)</f>
        <v>0</v>
      </c>
      <c r="EZ14" s="61">
        <f>IF(CL14&lt;CM14,1,0)</f>
        <v>0</v>
      </c>
      <c r="FA14" s="61">
        <f>IF(CN14&lt;CO14,1,0)</f>
        <v>0</v>
      </c>
      <c r="FB14" s="61">
        <f>IF(CP14&lt;CQ14,1,0)</f>
        <v>0</v>
      </c>
      <c r="FC14" s="61">
        <f>IF(CR14&lt;CS14,1,0)</f>
        <v>0</v>
      </c>
      <c r="FD14" s="61">
        <f>IF(CT14&lt;CU14,1,0)</f>
        <v>0</v>
      </c>
      <c r="FE14" s="61">
        <f>IF(CV14&lt;CW14,1,0)</f>
        <v>0</v>
      </c>
      <c r="FF14" s="61">
        <f>IF(CX14&lt;CY14,1,0)</f>
        <v>0</v>
      </c>
      <c r="FG14" s="61">
        <f>IF(CZ14&lt;DA14,1,0)</f>
        <v>0</v>
      </c>
      <c r="FH14" s="61">
        <f>IF(DB14&lt;DC14,1,0)</f>
        <v>0</v>
      </c>
      <c r="FI14" s="61">
        <f>IF(DD14&lt;DE14,1,0)</f>
        <v>0</v>
      </c>
      <c r="FJ14" s="61">
        <f>IF(DF14&lt;DG14,1,0)</f>
        <v>0</v>
      </c>
      <c r="FK14" s="61">
        <f>IF(DH14&lt;DI14,1,0)</f>
        <v>0</v>
      </c>
      <c r="FL14" s="61">
        <f>IF(DJ14&lt;DK14,1,0)</f>
        <v>0</v>
      </c>
      <c r="FM14" s="61"/>
      <c r="FN14" s="61"/>
      <c r="FO14" s="61"/>
      <c r="FP14" s="61"/>
      <c r="FQ14" s="61">
        <f>C14/H14</f>
        <v>742376.666666667</v>
      </c>
      <c r="FR14" s="61">
        <f>C14/SUM(FV14:FV14)</f>
        <v>4454260</v>
      </c>
      <c r="FS14" s="53">
        <f>$B14/SQRT(H14*(H14+1))</f>
        <v>705164.437383229</v>
      </c>
      <c r="FT14" s="64">
        <f>FU14+2</f>
        <v>14</v>
      </c>
      <c r="FU14" s="64">
        <v>12</v>
      </c>
      <c r="FV14" s="64">
        <v>2</v>
      </c>
    </row>
    <row r="15" ht="26.75" customHeight="1">
      <c r="A15" t="s" s="51">
        <v>208</v>
      </c>
      <c r="B15" s="52">
        <v>5044930</v>
      </c>
      <c r="C15" s="53">
        <v>5695564</v>
      </c>
      <c r="D15" s="53">
        <f>L15</f>
        <v>720704.285714286</v>
      </c>
      <c r="E15" s="53">
        <f>N15</f>
        <v>630616.25</v>
      </c>
      <c r="F15" s="54">
        <f>ROUND((C15-B15)/C15,2)</f>
        <v>0.11</v>
      </c>
      <c r="G15" s="55"/>
      <c r="H15" s="56">
        <v>7</v>
      </c>
      <c r="I15" s="57">
        <f>RANK(FS15,FS3:FS52)</f>
        <v>22</v>
      </c>
      <c r="J15" s="58">
        <f>SUM(EJ3:EJ52)</f>
        <v>28</v>
      </c>
      <c r="K15" s="59">
        <f>H15+2</f>
        <v>9</v>
      </c>
      <c r="L15" s="60">
        <f>B15/H15</f>
        <v>720704.285714286</v>
      </c>
      <c r="M15" s="53">
        <f>C15/K15</f>
        <v>632840.444444444</v>
      </c>
      <c r="N15" s="61">
        <f>$B15/(H15+1)</f>
        <v>630616.25</v>
      </c>
      <c r="O15" s="62"/>
      <c r="P15" s="63">
        <f>ABS(($D15-VLOOKUP(P$2,$A1:$E52,5))/VLOOKUP(P$2,$A1:$E52,5))</f>
        <v>0.0422056368923314</v>
      </c>
      <c r="Q15" s="63">
        <f>ABS((VLOOKUP(Q$2,$A1:$E52,4)-$E15)/$E15)</f>
        <v>0.117265579801788</v>
      </c>
      <c r="R15" s="63">
        <f>ABS(($D15-VLOOKUP(R$2,$A1:$E52,5))/VLOOKUP(R$2,$A1:$E52,5))</f>
        <v>0.055311756020048</v>
      </c>
      <c r="S15" s="63">
        <f>ABS((VLOOKUP(S$2,$A1:$E52,4)-$E15)/$E15)</f>
        <v>0.113039031265052</v>
      </c>
      <c r="T15" s="63">
        <f>ABS(($D15-VLOOKUP(T$2,$A1:$E52,5))/VLOOKUP(T$2,$A1:$E52,5))</f>
        <v>0.0390640467266074</v>
      </c>
      <c r="U15" s="63">
        <f>ABS((VLOOKUP(U$2,$A1:$E52,4)-$E15)/$E15)</f>
        <v>0.140627653241306</v>
      </c>
      <c r="V15" s="63">
        <f>ABS(($D15-VLOOKUP(V$2,$A1:$E52,5))/VLOOKUP(V$2,$A1:$E52,5))</f>
        <v>0.0676663859197723</v>
      </c>
      <c r="W15" s="63">
        <f>ABS((VLOOKUP(W$2,$A1:$E52,4)-$E15)/$E15)</f>
        <v>0.110070711989471</v>
      </c>
      <c r="X15" s="63">
        <f>ABS(($D15-VLOOKUP(X$2,$A1:$E52,5))/VLOOKUP(X$2,$A1:$E52,5))</f>
        <v>0.06444161541958821</v>
      </c>
      <c r="Y15" s="63">
        <f>ABS((VLOOKUP(Y$2,$A1:$E52,4)-$E15)/$E15)</f>
        <v>0.133316462710528</v>
      </c>
      <c r="Z15" s="63">
        <f>ABS(($D15-VLOOKUP(Z$2,$A1:$E52,5))/VLOOKUP(Z$2,$A1:$E52,5))</f>
        <v>0.0752637281998908</v>
      </c>
      <c r="AA15" s="63">
        <f>ABS((VLOOKUP(AA$2,$A1:$E52,4)-$E15)/$E15)</f>
        <v>0.121910071651693</v>
      </c>
      <c r="AB15" s="63">
        <f>ABS(($D15-VLOOKUP(AB$2,$A1:$E52,5))/VLOOKUP(AB$2,$A1:$E52,5))</f>
        <v>0.0590809657732368</v>
      </c>
      <c r="AC15" s="63">
        <f>ABS((VLOOKUP(AC$2,$A1:$E52,4)-$E15)/$E15)</f>
        <v>0.146546631965161</v>
      </c>
      <c r="AD15" s="63">
        <f>ABS(($D15-VLOOKUP(AD$2,$A1:$E52,5))/VLOOKUP(AD$2,$A1:$E52,5))</f>
        <v>0.0906953395653029</v>
      </c>
      <c r="AE15" s="63">
        <f>ABS((VLOOKUP(AE$2,$A1:$E52,4)-$E15)/$E15)</f>
        <v>0.122668953922906</v>
      </c>
      <c r="AF15" s="63">
        <f>ABS(($D15-VLOOKUP(AF$2,$A1:$E52,5))/VLOOKUP(AF$2,$A1:$E52,5))</f>
        <v>0.111332915727767</v>
      </c>
      <c r="AG15" s="63">
        <f>ABS((VLOOKUP(AG$2,$A1:$E52,4)-$E15)/$E15)</f>
        <v>0.101820866267152</v>
      </c>
      <c r="AH15" s="63">
        <f>ABS(($D15-VLOOKUP(AH$2,$A1:$E52,5))/VLOOKUP(AH$2,$A1:$E52,5))</f>
        <v>0.0547868490821618</v>
      </c>
      <c r="AI15" s="63">
        <f>ABS((VLOOKUP(AI$2,$A1:$E52,4)-$E15)/$E15)</f>
        <v>0.16684165321193</v>
      </c>
      <c r="AJ15" s="63">
        <f>ABS(($D15-VLOOKUP(AJ$2,$A1:$E52,5))/VLOOKUP(AJ$2,$A1:$E52,5))</f>
        <v>0.06377004263589831</v>
      </c>
      <c r="AK15" s="63">
        <f>ABS((VLOOKUP(AK$2,$A1:$E52,4)-$E15)/$E15)</f>
        <v>0.16387488693269</v>
      </c>
      <c r="AL15" s="63">
        <f>ABS(($D15-VLOOKUP(AL$2,$A1:$E52,5))/VLOOKUP(AL$2,$A1:$E52,5))</f>
        <v>0.07598102607145051</v>
      </c>
      <c r="AM15" s="63">
        <f>ABS((VLOOKUP(AM$2,$A1:$E52,4)-$E15)/$E15)</f>
        <v>0.158713040977414</v>
      </c>
      <c r="AN15" s="63">
        <f>ABS(($D15-VLOOKUP(AN$2,$A1:$E52,5))/VLOOKUP(AN$2,$A1:$E52,5))</f>
        <v>0.173895154086375</v>
      </c>
      <c r="AO15" s="63">
        <f>ABS((VLOOKUP(AO$2,$A1:$E52,4)-$E15)/$E15)</f>
        <v>0.0709157907047273</v>
      </c>
      <c r="AP15" s="63">
        <f>ABS(($D15-VLOOKUP(AP$2,$A1:$E52,5))/VLOOKUP(AP$2,$A1:$E52,5))</f>
        <v>0.0986942061402814</v>
      </c>
      <c r="AQ15" s="63">
        <f>ABS((VLOOKUP(AQ$2,$A1:$E52,4)-$E15)/$E15)</f>
        <v>0.155773155755712</v>
      </c>
      <c r="AR15" s="63">
        <f>ABS(($D15-VLOOKUP(AR$2,$A1:$E52,5))/VLOOKUP(AR$2,$A1:$E52,5))</f>
        <v>0.108506030861852</v>
      </c>
      <c r="AS15" s="63">
        <f>ABS((VLOOKUP(AS$2,$A1:$E52,4)-$E15)/$E15)</f>
        <v>0.145542951041937</v>
      </c>
      <c r="AT15" s="63">
        <f>ABS(($D15-VLOOKUP(AT$2,$A1:$E52,5))/VLOOKUP(AT$2,$A1:$E52,5))</f>
        <v>0.123870266368746</v>
      </c>
      <c r="AU15" s="63">
        <f>ABS((VLOOKUP(AU$2,$A1:$E52,4)-$E15)/$E15)</f>
        <v>0.129882432021411</v>
      </c>
      <c r="AV15" s="63">
        <f>ABS(($D15-VLOOKUP(AV$2,$A1:$E52,5))/VLOOKUP(AV$2,$A1:$E52,5))</f>
        <v>0.130440099993688</v>
      </c>
      <c r="AW15" s="63">
        <f>ABS((VLOOKUP(AW$2,$A1:$E52,4)-$E15)/$E15)</f>
        <v>0.123315839422505</v>
      </c>
      <c r="AX15" s="63">
        <f>ABS(($D15-VLOOKUP(AX$2,$A1:$E52,5))/VLOOKUP(AX$2,$A1:$E52,5))</f>
        <v>0.07899231627040371</v>
      </c>
      <c r="AY15" s="63">
        <f>ABS((VLOOKUP(AY$2,$A1:$E52,4)-$E15)/$E15)</f>
        <v>0.191587990318994</v>
      </c>
      <c r="AZ15" s="63">
        <f>ABS(($D15-VLOOKUP(AZ$2,$A1:$E52,5))/VLOOKUP(AZ$2,$A1:$E52,5))</f>
        <v>0.120279466540709</v>
      </c>
      <c r="BA15" s="63">
        <f>ABS((VLOOKUP(BA$2,$A1:$E52,4)-$E15)/$E15)</f>
        <v>0.147672812110376</v>
      </c>
      <c r="BB15" s="63">
        <f>ABS(($D15-VLOOKUP(BB$2,$A1:$E52,5))/VLOOKUP(BB$2,$A1:$E52,5))</f>
        <v>0.138307609806654</v>
      </c>
      <c r="BC15" s="63">
        <f>ABS((VLOOKUP(BC$2,$A1:$E52,4)-$E15)/$E15)</f>
        <v>0.129496345836315</v>
      </c>
      <c r="BD15" s="63">
        <f>ABS(($D15-VLOOKUP(BD$2,$A1:$E52,5))/VLOOKUP(BD$2,$A1:$E52,5))</f>
        <v>0.220411334186267</v>
      </c>
      <c r="BE15" s="63">
        <f>ABS((VLOOKUP(BE$2,$A1:$E52,4)-$E15)/$E15)</f>
        <v>0.0535089684098689</v>
      </c>
      <c r="BF15" s="63"/>
      <c r="BG15" s="63"/>
      <c r="BH15" s="63">
        <f>ABS(($D15-VLOOKUP(BH$2,$A1:$E52,5))/VLOOKUP(BH$2,$A1:$E52,5))</f>
        <v>0.200428043601722</v>
      </c>
      <c r="BI15" s="63">
        <f>ABS((VLOOKUP(BI$2,$A1:$E52,4)-$E15)/$E15)</f>
        <v>0.0880472644247369</v>
      </c>
      <c r="BJ15" s="63">
        <f>ABS(($D15-VLOOKUP(BJ$2,$A1:$E52,5))/VLOOKUP(BJ$2,$A1:$E52,5))</f>
        <v>0.240995546836625</v>
      </c>
      <c r="BK15" s="63">
        <f>ABS((VLOOKUP(BK$2,$A1:$E52,4)-$E15)/$E15)</f>
        <v>0.0524795615173475</v>
      </c>
      <c r="BL15" s="63">
        <f>ABS(($D15-VLOOKUP(BL$2,$A1:$E52,5))/VLOOKUP(BL$2,$A1:$E52,5))</f>
        <v>0.107811176290009</v>
      </c>
      <c r="BM15" s="63">
        <f>ABS((VLOOKUP(BM$2,$A1:$E52,4)-$E15)/$E15)</f>
        <v>0.203574545798125</v>
      </c>
      <c r="BN15" s="63">
        <f>ABS(($D15-VLOOKUP(BN$2,$A1:$E52,5))/VLOOKUP(BN$2,$A1:$E52,5))</f>
        <v>0.159592479760291</v>
      </c>
      <c r="BO15" s="63">
        <f>ABS((VLOOKUP(BO$2,$A1:$E52,4)-$E15)/$E15)</f>
        <v>0.149829234498794</v>
      </c>
      <c r="BP15" s="63">
        <f>ABS(($D15-VLOOKUP(BP$2,$A1:$E52,5))/VLOOKUP(BP$2,$A1:$E52,5))</f>
        <v>0.123582334561064</v>
      </c>
      <c r="BQ15" s="63">
        <f>ABS((VLOOKUP(BQ$2,$A1:$E52,4)-$E15)/$E15)</f>
        <v>0.220585736571171</v>
      </c>
      <c r="BR15" s="63">
        <f>ABS(($D15-VLOOKUP(BR$2,$A1:$E52,5))/VLOOKUP(BR$2,$A1:$E52,5))</f>
        <v>0.14856872387653</v>
      </c>
      <c r="BS15" s="63">
        <f>ABS((VLOOKUP(BS$2,$A1:$E52,4)-$E15)/$E15)</f>
        <v>0.194032662494822</v>
      </c>
      <c r="BT15" s="63">
        <f>ABS(($D15-VLOOKUP(BT$2,$A1:$E52,5))/VLOOKUP(BT$2,$A1:$E52,5))</f>
        <v>0.207335243717582</v>
      </c>
      <c r="BU15" s="63">
        <f>ABS((VLOOKUP(BU$2,$A1:$E52,4)-$E15)/$E15)</f>
        <v>0.135913640030684</v>
      </c>
      <c r="BV15" s="63">
        <f>ABS(($D15-VLOOKUP(BV$2,$A1:$E52,5))/VLOOKUP(BV$2,$A1:$E52,5))</f>
        <v>0.180017279715786</v>
      </c>
      <c r="BW15" s="63">
        <f>ABS((VLOOKUP(BW$2,$A1:$E52,4)-$E15)/$E15)</f>
        <v>0.210636024682206</v>
      </c>
      <c r="BX15" s="63">
        <f>ABS(($D15-VLOOKUP(BX$2,$A1:$E52,5))/VLOOKUP(BX$2,$A1:$E52,5))</f>
        <v>0.209949980045742</v>
      </c>
      <c r="BY15" s="63">
        <f>ABS((VLOOKUP(BY$2,$A1:$E52,4)-$E15)/$E15)</f>
        <v>0.180686352437001</v>
      </c>
      <c r="BZ15" s="63">
        <f>ABS(($D15-VLOOKUP(BZ$2,$A1:$E52,5))/VLOOKUP(BZ$2,$A1:$E52,5))</f>
        <v>0.23145571606714</v>
      </c>
      <c r="CA15" s="63">
        <f>ABS((VLOOKUP(CA$2,$A1:$E52,4)-$E15)/$E15)</f>
        <v>0.160067235818931</v>
      </c>
      <c r="CB15" s="63">
        <f>ABS(($D15-VLOOKUP(CB$2,$A1:$E52,5))/VLOOKUP(CB$2,$A1:$E52,5))</f>
        <v>0.258294947530244</v>
      </c>
      <c r="CC15" s="63">
        <f>ABS((VLOOKUP(CC$2,$A1:$E52,4)-$E15)/$E15)</f>
        <v>0.135323185851935</v>
      </c>
      <c r="CD15" s="63">
        <f>ABS(($D15-VLOOKUP(CD$2,$A1:$E52,5))/VLOOKUP(CD$2,$A1:$E52,5))</f>
        <v>0.30055108555631</v>
      </c>
      <c r="CE15" s="63">
        <f>ABS((VLOOKUP(CE$2,$A1:$E52,4)-$E15)/$E15)</f>
        <v>0.0984354589657339</v>
      </c>
      <c r="CF15" s="63">
        <f>ABS(($D15-VLOOKUP(CF$2,$A1:$E52,5))/VLOOKUP(CF$2,$A1:$E52,5))</f>
        <v>0.329991462628119</v>
      </c>
      <c r="CG15" s="63">
        <f>ABS((VLOOKUP(CG$2,$A1:$E52,4)-$E15)/$E15)</f>
        <v>0.0741207509321239</v>
      </c>
      <c r="CH15" s="63">
        <f>ABS(($D15-VLOOKUP(CH$2,$A1:$E52,5))/VLOOKUP(CH$2,$A1:$E52,5))</f>
        <v>0.394502391729174</v>
      </c>
      <c r="CI15" s="63">
        <f>ABS((VLOOKUP(CI$2,$A1:$E52,4)-$E15)/$E15)</f>
        <v>0.092726360920766</v>
      </c>
      <c r="CJ15" s="63">
        <f>ABS(($D15-VLOOKUP(CJ$2,$A1:$E52,5))/VLOOKUP(CJ$2,$A1:$E52,5))</f>
        <v>0.550055861930968</v>
      </c>
      <c r="CK15" s="63">
        <f>ABS((VLOOKUP(CK$2,$A1:$E52,4)-$E15)/$E15)</f>
        <v>0.0169325111217274</v>
      </c>
      <c r="CL15" s="63">
        <f>ABS(($D15-VLOOKUP(CL$2,$A1:$E52,5))/VLOOKUP(CL$2,$A1:$E52,5))</f>
        <v>0.573740473493453</v>
      </c>
      <c r="CM15" s="63">
        <f>ABS((VLOOKUP(CM$2,$A1:$E52,4)-$E15)/$E15)</f>
        <v>0.0317275627874591</v>
      </c>
      <c r="CN15" s="63">
        <f>ABS(($D15-VLOOKUP(CN$2,$A1:$E52,5))/VLOOKUP(CN$2,$A1:$E52,5))</f>
        <v>0.374079587685062</v>
      </c>
      <c r="CO15" s="63">
        <f>ABS((VLOOKUP(CO$2,$A1:$E52,4)-$E15)/$E15)</f>
        <v>0.247588370899101</v>
      </c>
      <c r="CP15" s="63">
        <f>ABS(($D15-VLOOKUP(CP$2,$A1:$E52,5))/VLOOKUP(CP$2,$A1:$E52,5))</f>
        <v>0.581807715148169</v>
      </c>
      <c r="CQ15" s="63">
        <f>ABS((VLOOKUP(CQ$2,$A1:$E52,4)-$E15)/$E15)</f>
        <v>0.0837510133936447</v>
      </c>
      <c r="CR15" s="63">
        <f>ABS(($D15-VLOOKUP(CR$2,$A1:$E52,5))/VLOOKUP(CR$2,$A1:$E52,5))</f>
        <v>0.6219001024270659</v>
      </c>
      <c r="CS15" s="63">
        <f>ABS((VLOOKUP(CS$2,$A1:$E52,4)-$E15)/$E15)</f>
        <v>0.0569613453506788</v>
      </c>
      <c r="CT15" s="63">
        <f>ABS(($D15-VLOOKUP(CT$2,$A1:$E52,5))/VLOOKUP(CT$2,$A1:$E52,5))</f>
        <v>0.636173171901106</v>
      </c>
      <c r="CU15" s="63">
        <f>ABS((VLOOKUP(CU$2,$A1:$E52,4)-$E15)/$E15)</f>
        <v>0.0477409993795751</v>
      </c>
      <c r="CV15" s="63">
        <f>ABS(($D15-VLOOKUP(CV$2,$A1:$E52,5))/VLOOKUP(CV$2,$A1:$E52,5))</f>
        <v>1.04891637421652</v>
      </c>
      <c r="CW15" s="63">
        <f>ABS((VLOOKUP(CW$2,$A1:$E52,4)-$E15)/$E15)</f>
        <v>0.163320799297513</v>
      </c>
      <c r="CX15" s="63">
        <f>ABS(($D15-VLOOKUP(CX$2,$A1:$E52,5))/VLOOKUP(CX$2,$A1:$E52,5))</f>
        <v>0.449502593912982</v>
      </c>
      <c r="CY15" s="63">
        <f>ABS((VLOOKUP(CY$2,$A1:$E52,4)-$E15)/$E15)</f>
        <v>0.576895615994672</v>
      </c>
      <c r="CZ15" s="63">
        <f>ABS(($D15-VLOOKUP(CZ$2,$A1:$E52,5))/VLOOKUP(CZ$2,$A1:$E52,5))</f>
        <v>0.600005962443899</v>
      </c>
      <c r="DA15" s="63">
        <f>ABS((VLOOKUP(DA$2,$A1:$E52,4)-$E15)/$E15)</f>
        <v>0.428566104980644</v>
      </c>
      <c r="DB15" s="63">
        <f>ABS(($D15-VLOOKUP(DB$2,$A1:$E52,5))/VLOOKUP(DB$2,$A1:$E52,5))</f>
        <v>0.758327819240696</v>
      </c>
      <c r="DC15" s="63">
        <f>ABS((VLOOKUP(DC$2,$A1:$E52,4)-$E15)/$E15)</f>
        <v>0.299936371763335</v>
      </c>
      <c r="DD15" s="63">
        <f>ABS(($D15-VLOOKUP(DD$2,$A1:$E52,5))/VLOOKUP(DD$2,$A1:$E52,5))</f>
        <v>0.997730594074717</v>
      </c>
      <c r="DE15" s="63">
        <f>ABS((VLOOKUP(DE$2,$A1:$E52,4)-$E15)/$E15)</f>
        <v>0.14415541940126</v>
      </c>
      <c r="DF15" s="63">
        <f>ABS(($D15-VLOOKUP(DF$2,$A1:$E52,5))/VLOOKUP(DF$2,$A1:$E52,5))</f>
        <v>1.13256089454668</v>
      </c>
      <c r="DG15" s="63">
        <f>ABS((VLOOKUP(DG$2,$A1:$E52,4)-$E15)/$E15)</f>
        <v>0.0718166555333771</v>
      </c>
      <c r="DH15" s="63">
        <f>ABS(($D15-VLOOKUP(DH$2,$A1:$E52,5))/VLOOKUP(DH$2,$A1:$E52,5))</f>
        <v>1.2867268959756</v>
      </c>
      <c r="DI15" s="63">
        <f>ABS((VLOOKUP(DI$2,$A1:$E52,4)-$E15)/$E15)</f>
        <v>0.000442820812181735</v>
      </c>
      <c r="DJ15" s="63">
        <f>ABS(($D15-VLOOKUP(DJ$2,$A1:$E52,5))/VLOOKUP(DJ$2,$A1:$E52,5))</f>
        <v>1.53635152459717</v>
      </c>
      <c r="DK15" s="63">
        <f>ABS((VLOOKUP(DK$2,$A1:$E52,4)-$E15)/$E15)</f>
        <v>0.0988180212609491</v>
      </c>
      <c r="DL15" s="63"/>
      <c r="DM15" s="63"/>
      <c r="DN15" s="63"/>
      <c r="DO15" s="61">
        <f>IF(P15&lt;Q15,1,0)</f>
        <v>1</v>
      </c>
      <c r="DP15" s="61">
        <f>IF(R15&lt;S15,1,0)</f>
        <v>1</v>
      </c>
      <c r="DQ15" s="61">
        <f>IF(T15&lt;U15,1,0)</f>
        <v>1</v>
      </c>
      <c r="DR15" s="61">
        <f>IF(V15&lt;W15,1,0)</f>
        <v>1</v>
      </c>
      <c r="DS15" s="61">
        <f>IF(X15&lt;Y15,1,0)</f>
        <v>1</v>
      </c>
      <c r="DT15" s="61">
        <f>IF(Z15&lt;AA15,1,0)</f>
        <v>1</v>
      </c>
      <c r="DU15" s="61">
        <f>IF(AB15&lt;AC15,1,0)</f>
        <v>1</v>
      </c>
      <c r="DV15" s="61">
        <f>IF(AD15&lt;AE15,1,0)</f>
        <v>1</v>
      </c>
      <c r="DW15" s="61">
        <f>IF(AF15&lt;AG15,1,0)</f>
        <v>0</v>
      </c>
      <c r="DX15" s="61">
        <f>IF(AH15&lt;AI15,1,0)</f>
        <v>1</v>
      </c>
      <c r="DY15" s="61">
        <f>IF(AJ15&lt;AK15,1,0)</f>
        <v>1</v>
      </c>
      <c r="DZ15" s="61">
        <f>IF(AL15&lt;AM15,1,0)</f>
        <v>1</v>
      </c>
      <c r="EA15" s="61">
        <f>IF(AN15&lt;AO15,1,0)</f>
        <v>0</v>
      </c>
      <c r="EB15" s="61">
        <f>IF(AP15&lt;AQ15,1,0)</f>
        <v>1</v>
      </c>
      <c r="EC15" s="61">
        <f>IF(AR15&lt;AS15,1,0)</f>
        <v>1</v>
      </c>
      <c r="ED15" s="61">
        <f>IF(AT15&lt;AU15,1,0)</f>
        <v>1</v>
      </c>
      <c r="EE15" s="61">
        <f>IF(AV15&lt;AW15,1,0)</f>
        <v>0</v>
      </c>
      <c r="EF15" s="61">
        <f>IF(AX15&lt;AY15,1,0)</f>
        <v>1</v>
      </c>
      <c r="EG15" s="61">
        <f>IF(AZ15&lt;BA15,1,0)</f>
        <v>1</v>
      </c>
      <c r="EH15" s="61">
        <f>IF(BB15&lt;BC15,1,0)</f>
        <v>0</v>
      </c>
      <c r="EI15" s="61">
        <f>IF(BD15&lt;BE15,1,0)</f>
        <v>0</v>
      </c>
      <c r="EJ15" s="61">
        <f>IF(BF15&lt;BG15,1,0)</f>
        <v>0</v>
      </c>
      <c r="EK15" s="61">
        <f>IF(BH15&lt;BI15,1,0)</f>
        <v>0</v>
      </c>
      <c r="EL15" s="61">
        <f>IF(BJ15&lt;BK15,1,0)</f>
        <v>0</v>
      </c>
      <c r="EM15" s="61">
        <f>IF(BL15&lt;BM15,1,0)</f>
        <v>1</v>
      </c>
      <c r="EN15" s="61">
        <f>IF(BN15&lt;BO15,1,0)</f>
        <v>0</v>
      </c>
      <c r="EO15" s="61">
        <f>IF(BP15&lt;BQ15,1,0)</f>
        <v>1</v>
      </c>
      <c r="EP15" s="61">
        <f>IF(BR15&lt;BS15,1,0)</f>
        <v>1</v>
      </c>
      <c r="EQ15" s="61">
        <f>IF(BT15&lt;BU15,1,0)</f>
        <v>0</v>
      </c>
      <c r="ER15" s="61">
        <f>IF(BV15&lt;BW15,1,0)</f>
        <v>1</v>
      </c>
      <c r="ES15" s="61">
        <f>IF(BX15&lt;BY15,1,0)</f>
        <v>0</v>
      </c>
      <c r="ET15" s="61">
        <f>IF(BZ15&lt;CA15,1,0)</f>
        <v>0</v>
      </c>
      <c r="EU15" s="61">
        <f>IF(CB15&lt;CC15,1,0)</f>
        <v>0</v>
      </c>
      <c r="EV15" s="61">
        <f>IF(CD15&lt;CE15,1,0)</f>
        <v>0</v>
      </c>
      <c r="EW15" s="61">
        <f>IF(CF15&lt;CG15,1,0)</f>
        <v>0</v>
      </c>
      <c r="EX15" s="61">
        <f>IF(CH15&lt;CI15,1,0)</f>
        <v>0</v>
      </c>
      <c r="EY15" s="61">
        <f>IF(CJ15&lt;CK15,1,0)</f>
        <v>0</v>
      </c>
      <c r="EZ15" s="61">
        <f>IF(CL15&lt;CM15,1,0)</f>
        <v>0</v>
      </c>
      <c r="FA15" s="61">
        <f>IF(CN15&lt;CO15,1,0)</f>
        <v>0</v>
      </c>
      <c r="FB15" s="61">
        <f>IF(CP15&lt;CQ15,1,0)</f>
        <v>0</v>
      </c>
      <c r="FC15" s="61">
        <f>IF(CR15&lt;CS15,1,0)</f>
        <v>0</v>
      </c>
      <c r="FD15" s="61">
        <f>IF(CT15&lt;CU15,1,0)</f>
        <v>0</v>
      </c>
      <c r="FE15" s="61">
        <f>IF(CV15&lt;CW15,1,0)</f>
        <v>0</v>
      </c>
      <c r="FF15" s="61">
        <f>IF(CX15&lt;CY15,1,0)</f>
        <v>1</v>
      </c>
      <c r="FG15" s="61">
        <f>IF(CZ15&lt;DA15,1,0)</f>
        <v>0</v>
      </c>
      <c r="FH15" s="61">
        <f>IF(DB15&lt;DC15,1,0)</f>
        <v>0</v>
      </c>
      <c r="FI15" s="61">
        <f>IF(DD15&lt;DE15,1,0)</f>
        <v>0</v>
      </c>
      <c r="FJ15" s="61">
        <f>IF(DF15&lt;DG15,1,0)</f>
        <v>0</v>
      </c>
      <c r="FK15" s="61">
        <f>IF(DH15&lt;DI15,1,0)</f>
        <v>0</v>
      </c>
      <c r="FL15" s="61">
        <f>IF(DJ15&lt;DK15,1,0)</f>
        <v>0</v>
      </c>
      <c r="FM15" s="61"/>
      <c r="FN15" s="61"/>
      <c r="FO15" s="61"/>
      <c r="FP15" s="61"/>
      <c r="FQ15" s="61">
        <f>C15/H15</f>
        <v>813652</v>
      </c>
      <c r="FR15" s="61">
        <f>C15/SUM(FV15:FV15)</f>
        <v>2847782</v>
      </c>
      <c r="FS15" s="53">
        <f>$B15/SQRT(H15*(H15+1))</f>
        <v>674157.128580624</v>
      </c>
      <c r="FT15" s="64">
        <f>FU15+2</f>
        <v>9</v>
      </c>
      <c r="FU15" s="64">
        <v>7</v>
      </c>
      <c r="FV15" s="64">
        <v>2</v>
      </c>
    </row>
    <row r="16" ht="26.75" customHeight="1">
      <c r="A16" t="s" s="51">
        <v>199</v>
      </c>
      <c r="B16" s="52">
        <v>6753369</v>
      </c>
      <c r="C16" s="53">
        <v>7535591</v>
      </c>
      <c r="D16" s="53">
        <f>L16</f>
        <v>675336.9</v>
      </c>
      <c r="E16" s="53">
        <f>N16</f>
        <v>613942.636363636</v>
      </c>
      <c r="F16" s="54">
        <f>ROUND((C16-B16)/C16,2)</f>
        <v>0.1</v>
      </c>
      <c r="G16" s="55"/>
      <c r="H16" s="56">
        <v>10</v>
      </c>
      <c r="I16" s="57">
        <f>RANK(FS16,FS3:FS52)</f>
        <v>30</v>
      </c>
      <c r="J16" s="58">
        <f>SUM(EA3:EA52)</f>
        <v>20</v>
      </c>
      <c r="K16" s="59">
        <f>H16+2</f>
        <v>12</v>
      </c>
      <c r="L16" s="60">
        <f>B16/H16</f>
        <v>675336.9</v>
      </c>
      <c r="M16" s="53">
        <f>C16/K16</f>
        <v>627965.916666667</v>
      </c>
      <c r="N16" s="61">
        <f>$B16/(H16+1)</f>
        <v>613942.636363636</v>
      </c>
      <c r="O16" s="62"/>
      <c r="P16" s="63">
        <f>ABS(($D16-VLOOKUP(P$2,$A1:$E52,5))/VLOOKUP(P$2,$A1:$E52,5))</f>
        <v>0.0233998355042097</v>
      </c>
      <c r="Q16" s="63">
        <f>ABS((VLOOKUP(Q$2,$A1:$E52,4)-$E16)/$E16)</f>
        <v>0.14760856871222</v>
      </c>
      <c r="R16" s="63">
        <f>ABS(($D16-VLOOKUP(R$2,$A1:$E52,5))/VLOOKUP(R$2,$A1:$E52,5))</f>
        <v>0.0111187293165719</v>
      </c>
      <c r="S16" s="63">
        <f>ABS((VLOOKUP(S$2,$A1:$E52,4)-$E16)/$E16)</f>
        <v>0.143267234472158</v>
      </c>
      <c r="T16" s="63">
        <f>ABS(($D16-VLOOKUP(T$2,$A1:$E52,5))/VLOOKUP(T$2,$A1:$E52,5))</f>
        <v>0.0263436667060567</v>
      </c>
      <c r="U16" s="63">
        <f>ABS((VLOOKUP(U$2,$A1:$E52,4)-$E16)/$E16)</f>
        <v>0.171605115412273</v>
      </c>
      <c r="V16" s="63">
        <f>ABS(($D16-VLOOKUP(V$2,$A1:$E52,5))/VLOOKUP(V$2,$A1:$E52,5))</f>
        <v>0.000458192900364657</v>
      </c>
      <c r="W16" s="63">
        <f>ABS((VLOOKUP(W$2,$A1:$E52,4)-$E16)/$E16)</f>
        <v>0.140218300810445</v>
      </c>
      <c r="X16" s="63">
        <f>ABS(($D16-VLOOKUP(X$2,$A1:$E52,5))/VLOOKUP(X$2,$A1:$E52,5))</f>
        <v>0.00256358254342557</v>
      </c>
      <c r="Y16" s="63">
        <f>ABS((VLOOKUP(Y$2,$A1:$E52,4)-$E16)/$E16)</f>
        <v>0.164095365669426</v>
      </c>
      <c r="Z16" s="63">
        <f>ABS(($D16-VLOOKUP(Z$2,$A1:$E52,5))/VLOOKUP(Z$2,$A1:$E52,5))</f>
        <v>0.00757729248863631</v>
      </c>
      <c r="AA16" s="63">
        <f>ABS((VLOOKUP(AA$2,$A1:$E52,4)-$E16)/$E16)</f>
        <v>0.152379196878543</v>
      </c>
      <c r="AB16" s="63">
        <f>ABS(($D16-VLOOKUP(AB$2,$A1:$E52,5))/VLOOKUP(AB$2,$A1:$E52,5))</f>
        <v>0.00758678635379978</v>
      </c>
      <c r="AC16" s="63">
        <f>ABS((VLOOKUP(AC$2,$A1:$E52,4)-$E16)/$E16)</f>
        <v>0.177684843298212</v>
      </c>
      <c r="AD16" s="63">
        <f>ABS(($D16-VLOOKUP(AD$2,$A1:$E52,5))/VLOOKUP(AD$2,$A1:$E52,5))</f>
        <v>0.0220375042399698</v>
      </c>
      <c r="AE16" s="63">
        <f>ABS((VLOOKUP(AE$2,$A1:$E52,4)-$E16)/$E16)</f>
        <v>0.153158689071655</v>
      </c>
      <c r="AF16" s="63">
        <f>ABS(($D16-VLOOKUP(AF$2,$A1:$E52,5))/VLOOKUP(AF$2,$A1:$E52,5))</f>
        <v>0.0413759721599422</v>
      </c>
      <c r="AG16" s="63">
        <f>ABS((VLOOKUP(AG$2,$A1:$E52,4)-$E16)/$E16)</f>
        <v>0.131744403634479</v>
      </c>
      <c r="AH16" s="63">
        <f>ABS(($D16-VLOOKUP(AH$2,$A1:$E52,5))/VLOOKUP(AH$2,$A1:$E52,5))</f>
        <v>0.0116105940539506</v>
      </c>
      <c r="AI16" s="63">
        <f>ABS((VLOOKUP(AI$2,$A1:$E52,4)-$E16)/$E16)</f>
        <v>0.198531042005167</v>
      </c>
      <c r="AJ16" s="63">
        <f>ABS(($D16-VLOOKUP(AJ$2,$A1:$E52,5))/VLOOKUP(AJ$2,$A1:$E52,5))</f>
        <v>0.00319288070475394</v>
      </c>
      <c r="AK16" s="63">
        <f>ABS((VLOOKUP(AK$2,$A1:$E52,4)-$E16)/$E16)</f>
        <v>0.195483703516473</v>
      </c>
      <c r="AL16" s="63">
        <f>ABS(($D16-VLOOKUP(AL$2,$A1:$E52,5))/VLOOKUP(AL$2,$A1:$E52,5))</f>
        <v>0.00824943740376694</v>
      </c>
      <c r="AM16" s="63">
        <f>ABS((VLOOKUP(AM$2,$A1:$E52,4)-$E16)/$E16)</f>
        <v>0.190181670807564</v>
      </c>
      <c r="AN16" s="63"/>
      <c r="AO16" s="63"/>
      <c r="AP16" s="63">
        <f>ABS(($D16-VLOOKUP(AP$2,$A1:$E52,5))/VLOOKUP(AP$2,$A1:$E52,5))</f>
        <v>0.0295328526974939</v>
      </c>
      <c r="AQ16" s="63">
        <f>ABS((VLOOKUP(AQ$2,$A1:$E52,4)-$E16)/$E16)</f>
        <v>0.187161943419154</v>
      </c>
      <c r="AR16" s="63">
        <f>ABS(($D16-VLOOKUP(AR$2,$A1:$E52,5))/VLOOKUP(AR$2,$A1:$E52,5))</f>
        <v>0.0387270359737061</v>
      </c>
      <c r="AS16" s="63">
        <f>ABS((VLOOKUP(AS$2,$A1:$E52,4)-$E16)/$E16)</f>
        <v>0.176653904147694</v>
      </c>
      <c r="AT16" s="63">
        <f>ABS(($D16-VLOOKUP(AT$2,$A1:$E52,5))/VLOOKUP(AT$2,$A1:$E52,5))</f>
        <v>0.0531241130880908</v>
      </c>
      <c r="AU16" s="63">
        <f>ABS((VLOOKUP(AU$2,$A1:$E52,4)-$E16)/$E16)</f>
        <v>0.160568072682604</v>
      </c>
      <c r="AV16" s="63">
        <f>ABS(($D16-VLOOKUP(AV$2,$A1:$E52,5))/VLOOKUP(AV$2,$A1:$E52,5))</f>
        <v>0.0592803843379373</v>
      </c>
      <c r="AW16" s="63">
        <f>ABS((VLOOKUP(AW$2,$A1:$E52,4)-$E16)/$E16)</f>
        <v>0.153823142855728</v>
      </c>
      <c r="AX16" s="63">
        <f>ABS(($D16-VLOOKUP(AX$2,$A1:$E52,5))/VLOOKUP(AX$2,$A1:$E52,5))</f>
        <v>0.0110711708501636</v>
      </c>
      <c r="AY16" s="63">
        <f>ABS((VLOOKUP(AY$2,$A1:$E52,4)-$E16)/$E16)</f>
        <v>0.223949446565115</v>
      </c>
      <c r="AZ16" s="63">
        <f>ABS(($D16-VLOOKUP(AZ$2,$A1:$E52,5))/VLOOKUP(AZ$2,$A1:$E52,5))</f>
        <v>0.0497593493806235</v>
      </c>
      <c r="BA16" s="63">
        <f>ABS((VLOOKUP(BA$2,$A1:$E52,4)-$E16)/$E16)</f>
        <v>0.178841608536422</v>
      </c>
      <c r="BB16" s="63">
        <f>ABS(($D16-VLOOKUP(BB$2,$A1:$E52,5))/VLOOKUP(BB$2,$A1:$E52,5))</f>
        <v>0.06665264476863809</v>
      </c>
      <c r="BC16" s="63">
        <f>ABS((VLOOKUP(BC$2,$A1:$E52,4)-$E16)/$E16)</f>
        <v>0.160171501068578</v>
      </c>
      <c r="BD16" s="63">
        <f>ABS(($D16-VLOOKUP(BD$2,$A1:$E52,5))/VLOOKUP(BD$2,$A1:$E52,5))</f>
        <v>0.14358804781821</v>
      </c>
      <c r="BE16" s="63">
        <f>ABS((VLOOKUP(BE$2,$A1:$E52,4)-$E16)/$E16)</f>
        <v>0.0821204387025208</v>
      </c>
      <c r="BF16" s="63">
        <f>ABS(($D16-VLOOKUP(BF$2,$A1:$E52,5))/VLOOKUP(BF$2,$A1:$E52,5))</f>
        <v>0.0709157907047273</v>
      </c>
      <c r="BG16" s="63">
        <f>ABS((VLOOKUP(BG$2,$A1:$E52,4)-$E16)/$E16)</f>
        <v>0.173895154086375</v>
      </c>
      <c r="BH16" s="63">
        <f>ABS(($D16-VLOOKUP(BH$2,$A1:$E52,5))/VLOOKUP(BH$2,$A1:$E52,5))</f>
        <v>0.124862679060634</v>
      </c>
      <c r="BI16" s="63">
        <f>ABS((VLOOKUP(BI$2,$A1:$E52,4)-$E16)/$E16)</f>
        <v>0.117596734734493</v>
      </c>
      <c r="BJ16" s="63">
        <f>ABS(($D16-VLOOKUP(BJ$2,$A1:$E52,5))/VLOOKUP(BJ$2,$A1:$E52,5))</f>
        <v>0.16287651138889</v>
      </c>
      <c r="BK16" s="63">
        <f>ABS((VLOOKUP(BK$2,$A1:$E52,4)-$E16)/$E16)</f>
        <v>0.0810630749101461</v>
      </c>
      <c r="BL16" s="63">
        <f>ABS(($D16-VLOOKUP(BL$2,$A1:$E52,5))/VLOOKUP(BL$2,$A1:$E52,5))</f>
        <v>0.03807592158213</v>
      </c>
      <c r="BM16" s="63">
        <f>ABS((VLOOKUP(BM$2,$A1:$E52,4)-$E16)/$E16)</f>
        <v>0.236261536032363</v>
      </c>
      <c r="BN16" s="63">
        <f>ABS(($D16-VLOOKUP(BN$2,$A1:$E52,5))/VLOOKUP(BN$2,$A1:$E52,5))</f>
        <v>0.0865976601880287</v>
      </c>
      <c r="BO16" s="63">
        <f>ABS((VLOOKUP(BO$2,$A1:$E52,4)-$E16)/$E16)</f>
        <v>0.181056595604358</v>
      </c>
      <c r="BP16" s="63">
        <f>ABS(($D16-VLOOKUP(BP$2,$A1:$E52,5))/VLOOKUP(BP$2,$A1:$E52,5))</f>
        <v>0.0528543062085342</v>
      </c>
      <c r="BQ16" s="63">
        <f>ABS((VLOOKUP(BQ$2,$A1:$E52,4)-$E16)/$E16)</f>
        <v>0.253734721144366</v>
      </c>
      <c r="BR16" s="63">
        <f>ABS(($D16-VLOOKUP(BR$2,$A1:$E52,5))/VLOOKUP(BR$2,$A1:$E52,5))</f>
        <v>0.0762678352203342</v>
      </c>
      <c r="BS16" s="63">
        <f>ABS((VLOOKUP(BS$2,$A1:$E52,4)-$E16)/$E16)</f>
        <v>0.226460511783083</v>
      </c>
      <c r="BT16" s="63">
        <f>ABS(($D16-VLOOKUP(BT$2,$A1:$E52,5))/VLOOKUP(BT$2,$A1:$E52,5))</f>
        <v>0.131335080025061</v>
      </c>
      <c r="BU16" s="63">
        <f>ABS((VLOOKUP(BU$2,$A1:$E52,4)-$E16)/$E16)</f>
        <v>0.166763077806056</v>
      </c>
      <c r="BV16" s="63">
        <f>ABS(($D16-VLOOKUP(BV$2,$A1:$E52,5))/VLOOKUP(BV$2,$A1:$E52,5))</f>
        <v>0.105736745883063</v>
      </c>
      <c r="BW16" s="63">
        <f>ABS((VLOOKUP(BW$2,$A1:$E52,4)-$E16)/$E16)</f>
        <v>0.24351479239473</v>
      </c>
      <c r="BX16" s="63">
        <f>ABS(($D16-VLOOKUP(BX$2,$A1:$E52,5))/VLOOKUP(BX$2,$A1:$E52,5))</f>
        <v>0.133785222144622</v>
      </c>
      <c r="BY16" s="63">
        <f>ABS((VLOOKUP(BY$2,$A1:$E52,4)-$E16)/$E16)</f>
        <v>0.212751739168999</v>
      </c>
      <c r="BZ16" s="63">
        <f>ABS(($D16-VLOOKUP(BZ$2,$A1:$E52,5))/VLOOKUP(BZ$2,$A1:$E52,5))</f>
        <v>0.153937200403659</v>
      </c>
      <c r="CA16" s="63">
        <f>ABS((VLOOKUP(CA$2,$A1:$E52,4)-$E16)/$E16)</f>
        <v>0.191572643224442</v>
      </c>
      <c r="CB16" s="63">
        <f>ABS(($D16-VLOOKUP(CB$2,$A1:$E52,5))/VLOOKUP(CB$2,$A1:$E52,5))</f>
        <v>0.17908693758985</v>
      </c>
      <c r="CC16" s="63">
        <f>ABS((VLOOKUP(CC$2,$A1:$E52,4)-$E16)/$E16)</f>
        <v>0.166156587919304</v>
      </c>
      <c r="CD16" s="63">
        <f>ABS(($D16-VLOOKUP(CD$2,$A1:$E52,5))/VLOOKUP(CD$2,$A1:$E52,5))</f>
        <v>0.218683107372874</v>
      </c>
      <c r="CE16" s="63">
        <f>ABS((VLOOKUP(CE$2,$A1:$E52,4)-$E16)/$E16)</f>
        <v>0.128267054561953</v>
      </c>
      <c r="CF16" s="63">
        <f>ABS(($D16-VLOOKUP(CF$2,$A1:$E52,5))/VLOOKUP(CF$2,$A1:$E52,5))</f>
        <v>0.246270251477062</v>
      </c>
      <c r="CG16" s="63">
        <f>ABS((VLOOKUP(CG$2,$A1:$E52,4)-$E16)/$E16)</f>
        <v>0.103292001369984</v>
      </c>
      <c r="CH16" s="63">
        <f>ABS(($D16-VLOOKUP(CH$2,$A1:$E52,5))/VLOOKUP(CH$2,$A1:$E52,5))</f>
        <v>0.306720302543496</v>
      </c>
      <c r="CI16" s="63">
        <f>ABS((VLOOKUP(CI$2,$A1:$E52,4)-$E16)/$E16)</f>
        <v>0.122402907348911</v>
      </c>
      <c r="CJ16" s="63">
        <f>ABS(($D16-VLOOKUP(CJ$2,$A1:$E52,5))/VLOOKUP(CJ$2,$A1:$E52,5))</f>
        <v>0.452481886639263</v>
      </c>
      <c r="CK16" s="63">
        <f>ABS((VLOOKUP(CK$2,$A1:$E52,4)-$E16)/$E16)</f>
        <v>0.00976589116730732</v>
      </c>
      <c r="CL16" s="63">
        <f>ABS(($D16-VLOOKUP(CL$2,$A1:$E52,5))/VLOOKUP(CL$2,$A1:$E52,5))</f>
        <v>0.474675583093363</v>
      </c>
      <c r="CM16" s="63">
        <f>ABS((VLOOKUP(CM$2,$A1:$E52,4)-$E16)/$E16)</f>
        <v>0.00543096835569521</v>
      </c>
      <c r="CN16" s="63">
        <f>ABS(($D16-VLOOKUP(CN$2,$A1:$E52,5))/VLOOKUP(CN$2,$A1:$E52,5))</f>
        <v>0.287583087119851</v>
      </c>
      <c r="CO16" s="63">
        <f>ABS((VLOOKUP(CO$2,$A1:$E52,4)-$E16)/$E16)</f>
        <v>0.281470700031348</v>
      </c>
      <c r="CP16" s="63">
        <f>ABS(($D16-VLOOKUP(CP$2,$A1:$E52,5))/VLOOKUP(CP$2,$A1:$E52,5))</f>
        <v>0.482235002509396</v>
      </c>
      <c r="CQ16" s="63">
        <f>ABS((VLOOKUP(CQ$2,$A1:$E52,4)-$E16)/$E16)</f>
        <v>0.113183805001623</v>
      </c>
      <c r="CR16" s="63">
        <f>ABS(($D16-VLOOKUP(CR$2,$A1:$E52,5))/VLOOKUP(CR$2,$A1:$E52,5))</f>
        <v>0.519803626805414</v>
      </c>
      <c r="CS16" s="63">
        <f>ABS((VLOOKUP(CS$2,$A1:$E52,4)-$E16)/$E16)</f>
        <v>0.0856665761933051</v>
      </c>
      <c r="CT16" s="63">
        <f>ABS(($D16-VLOOKUP(CT$2,$A1:$E52,5))/VLOOKUP(CT$2,$A1:$E52,5))</f>
        <v>0.533178225351792</v>
      </c>
      <c r="CU16" s="63">
        <f>ABS((VLOOKUP(CU$2,$A1:$E52,4)-$E16)/$E16)</f>
        <v>0.0761958216706364</v>
      </c>
      <c r="CV16" s="63">
        <f>ABS(($D16-VLOOKUP(CV$2,$A1:$E52,5))/VLOOKUP(CV$2,$A1:$E52,5))</f>
        <v>0.9199397866092009</v>
      </c>
      <c r="CW16" s="63">
        <f>ABS((VLOOKUP(CW$2,$A1:$E52,4)-$E16)/$E16)</f>
        <v>0.140598048174177</v>
      </c>
      <c r="CX16" s="63">
        <f>ABS(($D16-VLOOKUP(CX$2,$A1:$E52,5))/VLOOKUP(CX$2,$A1:$E52,5))</f>
        <v>0.358258314427765</v>
      </c>
      <c r="CY16" s="63">
        <f>ABS((VLOOKUP(CY$2,$A1:$E52,4)-$E16)/$E16)</f>
        <v>0.61972135685167</v>
      </c>
      <c r="CZ16" s="63">
        <f>ABS(($D16-VLOOKUP(CZ$2,$A1:$E52,5))/VLOOKUP(CZ$2,$A1:$E52,5))</f>
        <v>0.499287694102525</v>
      </c>
      <c r="DA16" s="63">
        <f>ABS((VLOOKUP(DA$2,$A1:$E52,4)-$E16)/$E16)</f>
        <v>0.467363474437722</v>
      </c>
      <c r="DB16" s="63">
        <f>ABS(($D16-VLOOKUP(DB$2,$A1:$E52,5))/VLOOKUP(DB$2,$A1:$E52,5))</f>
        <v>0.647643398502734</v>
      </c>
      <c r="DC16" s="63">
        <f>ABS((VLOOKUP(DC$2,$A1:$E52,4)-$E16)/$E16)</f>
        <v>0.335240381504403</v>
      </c>
      <c r="DD16" s="63">
        <f>ABS(($D16-VLOOKUP(DD$2,$A1:$E52,5))/VLOOKUP(DD$2,$A1:$E52,5))</f>
        <v>0.871976083922481</v>
      </c>
      <c r="DE16" s="63">
        <f>ABS((VLOOKUP(DE$2,$A1:$E52,4)-$E16)/$E16)</f>
        <v>0.175228689562203</v>
      </c>
      <c r="DF16" s="63">
        <f>ABS(($D16-VLOOKUP(DF$2,$A1:$E52,5))/VLOOKUP(DF$2,$A1:$E52,5))</f>
        <v>0.998318994533255</v>
      </c>
      <c r="DG16" s="63">
        <f>ABS((VLOOKUP(DG$2,$A1:$E52,4)-$E16)/$E16)</f>
        <v>0.100925330749735</v>
      </c>
      <c r="DH16" s="63">
        <f>ABS(($D16-VLOOKUP(DH$2,$A1:$E52,5))/VLOOKUP(DH$2,$A1:$E52,5))</f>
        <v>1.14278044918829</v>
      </c>
      <c r="DI16" s="63">
        <f>ABS((VLOOKUP(DI$2,$A1:$E52,4)-$E16)/$E16)</f>
        <v>0.0267034127707229</v>
      </c>
      <c r="DJ16" s="63">
        <f>ABS(($D16-VLOOKUP(DJ$2,$A1:$E52,5))/VLOOKUP(DJ$2,$A1:$E52,5))</f>
        <v>1.37669153616048</v>
      </c>
      <c r="DK16" s="63">
        <f>ABS((VLOOKUP(DK$2,$A1:$E52,4)-$E16)/$E16)</f>
        <v>0.07434348693222539</v>
      </c>
      <c r="DL16" s="63"/>
      <c r="DM16" s="63"/>
      <c r="DN16" s="63"/>
      <c r="DO16" s="61">
        <f>IF(P16&lt;Q16,1,0)</f>
        <v>1</v>
      </c>
      <c r="DP16" s="61">
        <f>IF(R16&lt;S16,1,0)</f>
        <v>1</v>
      </c>
      <c r="DQ16" s="61">
        <f>IF(T16&lt;U16,1,0)</f>
        <v>1</v>
      </c>
      <c r="DR16" s="61">
        <f>IF(V16&lt;W16,1,0)</f>
        <v>1</v>
      </c>
      <c r="DS16" s="61">
        <f>IF(X16&lt;Y16,1,0)</f>
        <v>1</v>
      </c>
      <c r="DT16" s="61">
        <f>IF(Z16&lt;AA16,1,0)</f>
        <v>1</v>
      </c>
      <c r="DU16" s="61">
        <f>IF(AB16&lt;AC16,1,0)</f>
        <v>1</v>
      </c>
      <c r="DV16" s="61">
        <f>IF(AD16&lt;AE16,1,0)</f>
        <v>1</v>
      </c>
      <c r="DW16" s="61">
        <f>IF(AF16&lt;AG16,1,0)</f>
        <v>1</v>
      </c>
      <c r="DX16" s="61">
        <f>IF(AH16&lt;AI16,1,0)</f>
        <v>1</v>
      </c>
      <c r="DY16" s="61">
        <f>IF(AJ16&lt;AK16,1,0)</f>
        <v>1</v>
      </c>
      <c r="DZ16" s="61">
        <f>IF(AL16&lt;AM16,1,0)</f>
        <v>1</v>
      </c>
      <c r="EA16" s="61">
        <f>IF(AN16&lt;AO16,1,0)</f>
        <v>0</v>
      </c>
      <c r="EB16" s="61">
        <f>IF(AP16&lt;AQ16,1,0)</f>
        <v>1</v>
      </c>
      <c r="EC16" s="61">
        <f>IF(AR16&lt;AS16,1,0)</f>
        <v>1</v>
      </c>
      <c r="ED16" s="61">
        <f>IF(AT16&lt;AU16,1,0)</f>
        <v>1</v>
      </c>
      <c r="EE16" s="61">
        <f>IF(AV16&lt;AW16,1,0)</f>
        <v>1</v>
      </c>
      <c r="EF16" s="61">
        <f>IF(AX16&lt;AY16,1,0)</f>
        <v>1</v>
      </c>
      <c r="EG16" s="61">
        <f>IF(AZ16&lt;BA16,1,0)</f>
        <v>1</v>
      </c>
      <c r="EH16" s="61">
        <f>IF(BB16&lt;BC16,1,0)</f>
        <v>1</v>
      </c>
      <c r="EI16" s="61">
        <f>IF(BD16&lt;BE16,1,0)</f>
        <v>0</v>
      </c>
      <c r="EJ16" s="61">
        <f>IF(BF16&lt;BG16,1,0)</f>
        <v>1</v>
      </c>
      <c r="EK16" s="61">
        <f>IF(BH16&lt;BI16,1,0)</f>
        <v>0</v>
      </c>
      <c r="EL16" s="61">
        <f>IF(BJ16&lt;BK16,1,0)</f>
        <v>0</v>
      </c>
      <c r="EM16" s="61">
        <f>IF(BL16&lt;BM16,1,0)</f>
        <v>1</v>
      </c>
      <c r="EN16" s="61">
        <f>IF(BN16&lt;BO16,1,0)</f>
        <v>1</v>
      </c>
      <c r="EO16" s="61">
        <f>IF(BP16&lt;BQ16,1,0)</f>
        <v>1</v>
      </c>
      <c r="EP16" s="61">
        <f>IF(BR16&lt;BS16,1,0)</f>
        <v>1</v>
      </c>
      <c r="EQ16" s="61">
        <f>IF(BT16&lt;BU16,1,0)</f>
        <v>1</v>
      </c>
      <c r="ER16" s="61">
        <f>IF(BV16&lt;BW16,1,0)</f>
        <v>1</v>
      </c>
      <c r="ES16" s="61">
        <f>IF(BX16&lt;BY16,1,0)</f>
        <v>1</v>
      </c>
      <c r="ET16" s="61">
        <f>IF(BZ16&lt;CA16,1,0)</f>
        <v>1</v>
      </c>
      <c r="EU16" s="61">
        <f>IF(CB16&lt;CC16,1,0)</f>
        <v>0</v>
      </c>
      <c r="EV16" s="61">
        <f>IF(CD16&lt;CE16,1,0)</f>
        <v>0</v>
      </c>
      <c r="EW16" s="61">
        <f>IF(CF16&lt;CG16,1,0)</f>
        <v>0</v>
      </c>
      <c r="EX16" s="61">
        <f>IF(CH16&lt;CI16,1,0)</f>
        <v>0</v>
      </c>
      <c r="EY16" s="61">
        <f>IF(CJ16&lt;CK16,1,0)</f>
        <v>0</v>
      </c>
      <c r="EZ16" s="61">
        <f>IF(CL16&lt;CM16,1,0)</f>
        <v>0</v>
      </c>
      <c r="FA16" s="61">
        <f>IF(CN16&lt;CO16,1,0)</f>
        <v>0</v>
      </c>
      <c r="FB16" s="61">
        <f>IF(CP16&lt;CQ16,1,0)</f>
        <v>0</v>
      </c>
      <c r="FC16" s="61">
        <f>IF(CR16&lt;CS16,1,0)</f>
        <v>0</v>
      </c>
      <c r="FD16" s="61">
        <f>IF(CT16&lt;CU16,1,0)</f>
        <v>0</v>
      </c>
      <c r="FE16" s="61">
        <f>IF(CV16&lt;CW16,1,0)</f>
        <v>0</v>
      </c>
      <c r="FF16" s="61">
        <f>IF(CX16&lt;CY16,1,0)</f>
        <v>1</v>
      </c>
      <c r="FG16" s="61">
        <f>IF(CZ16&lt;DA16,1,0)</f>
        <v>0</v>
      </c>
      <c r="FH16" s="61">
        <f>IF(DB16&lt;DC16,1,0)</f>
        <v>0</v>
      </c>
      <c r="FI16" s="61">
        <f>IF(DD16&lt;DE16,1,0)</f>
        <v>0</v>
      </c>
      <c r="FJ16" s="61">
        <f>IF(DF16&lt;DG16,1,0)</f>
        <v>0</v>
      </c>
      <c r="FK16" s="61">
        <f>IF(DH16&lt;DI16,1,0)</f>
        <v>0</v>
      </c>
      <c r="FL16" s="61">
        <f>IF(DJ16&lt;DK16,1,0)</f>
        <v>0</v>
      </c>
      <c r="FM16" s="61"/>
      <c r="FN16" s="61"/>
      <c r="FO16" s="61"/>
      <c r="FP16" s="61"/>
      <c r="FQ16" s="61">
        <f>C16/H16</f>
        <v>753559.1</v>
      </c>
      <c r="FR16" s="61">
        <f>C16/SUM(FV16:FV16)</f>
        <v>3767795.5</v>
      </c>
      <c r="FS16" s="53">
        <f>$B16/SQRT(H16*(H16+1))</f>
        <v>643908.469287092</v>
      </c>
      <c r="FT16" s="64">
        <f>FU16+2</f>
        <v>12</v>
      </c>
      <c r="FU16" s="64">
        <v>10</v>
      </c>
      <c r="FV16" s="64">
        <v>2</v>
      </c>
    </row>
    <row r="17" ht="26.75" customHeight="1">
      <c r="A17" t="s" s="51">
        <v>200</v>
      </c>
      <c r="B17" s="52">
        <v>6559644</v>
      </c>
      <c r="C17" s="53">
        <v>6902149</v>
      </c>
      <c r="D17" s="53">
        <f>L17</f>
        <v>728849.333333333</v>
      </c>
      <c r="E17" s="53">
        <f>N17</f>
        <v>655964.4</v>
      </c>
      <c r="F17" s="54">
        <f>ROUND((C17-B17)/C17,2)</f>
        <v>0.05</v>
      </c>
      <c r="G17" s="55"/>
      <c r="H17" s="56">
        <v>9</v>
      </c>
      <c r="I17" s="57">
        <f>RANK(FS17,FS3:FS52)</f>
        <v>13</v>
      </c>
      <c r="J17" s="58">
        <f>SUM(EB3:EB52)</f>
        <v>37</v>
      </c>
      <c r="K17" s="59">
        <f>H17+2</f>
        <v>11</v>
      </c>
      <c r="L17" s="60">
        <f>B17/H17</f>
        <v>728849.333333333</v>
      </c>
      <c r="M17" s="53">
        <f>C17/K17</f>
        <v>627468.0909090911</v>
      </c>
      <c r="N17" s="61">
        <f>$B17/(H17+1)</f>
        <v>655964.4</v>
      </c>
      <c r="O17" s="62"/>
      <c r="P17" s="63">
        <f>ABS(($D17-VLOOKUP(P$2,$A1:$E52,5))/VLOOKUP(P$2,$A1:$E52,5))</f>
        <v>0.0539841356602609</v>
      </c>
      <c r="Q17" s="63">
        <f>ABS((VLOOKUP(Q$2,$A1:$E52,4)-$E17)/$E17)</f>
        <v>0.0740915668421625</v>
      </c>
      <c r="R17" s="63">
        <f>ABS(($D17-VLOOKUP(R$2,$A1:$E52,5))/VLOOKUP(R$2,$A1:$E52,5))</f>
        <v>0.0672383737412184</v>
      </c>
      <c r="S17" s="63">
        <f>ABS((VLOOKUP(S$2,$A1:$E52,4)-$E17)/$E17)</f>
        <v>0.0700283430015409</v>
      </c>
      <c r="T17" s="63">
        <f>ABS(($D17-VLOOKUP(T$2,$A1:$E52,5))/VLOOKUP(T$2,$A1:$E52,5))</f>
        <v>0.0508070407778222</v>
      </c>
      <c r="U17" s="63">
        <f>ABS((VLOOKUP(U$2,$A1:$E52,4)-$E17)/$E17)</f>
        <v>0.09655086973215769</v>
      </c>
      <c r="V17" s="63">
        <f>ABS(($D17-VLOOKUP(V$2,$A1:$E52,5))/VLOOKUP(V$2,$A1:$E52,5))</f>
        <v>0.0797326296301918</v>
      </c>
      <c r="W17" s="63">
        <f>ABS((VLOOKUP(W$2,$A1:$E52,4)-$E17)/$E17)</f>
        <v>0.0671747272102419</v>
      </c>
      <c r="X17" s="63">
        <f>ABS(($D17-VLOOKUP(X$2,$A1:$E52,5))/VLOOKUP(X$2,$A1:$E52,5))</f>
        <v>0.0764714143498042</v>
      </c>
      <c r="Y17" s="63">
        <f>ABS((VLOOKUP(Y$2,$A1:$E52,4)-$E17)/$E17)</f>
        <v>0.089522202390523</v>
      </c>
      <c r="Z17" s="63">
        <f>ABS(($D17-VLOOKUP(Z$2,$A1:$E52,5))/VLOOKUP(Z$2,$A1:$E52,5))</f>
        <v>0.08741583335983449</v>
      </c>
      <c r="AA17" s="63">
        <f>ABS((VLOOKUP(AA$2,$A1:$E52,4)-$E17)/$E17)</f>
        <v>0.0785565835923748</v>
      </c>
      <c r="AB17" s="63">
        <f>ABS(($D17-VLOOKUP(AB$2,$A1:$E52,5))/VLOOKUP(AB$2,$A1:$E52,5))</f>
        <v>0.071050181260973</v>
      </c>
      <c r="AC17" s="63">
        <f>ABS((VLOOKUP(AC$2,$A1:$E52,4)-$E17)/$E17)</f>
        <v>0.102241123908554</v>
      </c>
      <c r="AD17" s="63">
        <f>ABS(($D17-VLOOKUP(AD$2,$A1:$E52,5))/VLOOKUP(AD$2,$A1:$E52,5))</f>
        <v>0.103021845255258</v>
      </c>
      <c r="AE17" s="63">
        <f>ABS((VLOOKUP(AE$2,$A1:$E52,4)-$E17)/$E17)</f>
        <v>0.0792861407025839</v>
      </c>
      <c r="AF17" s="63">
        <f>ABS(($D17-VLOOKUP(AF$2,$A1:$E52,5))/VLOOKUP(AF$2,$A1:$E52,5))</f>
        <v>0.123892657217643</v>
      </c>
      <c r="AG17" s="63">
        <f>ABS((VLOOKUP(AG$2,$A1:$E52,4)-$E17)/$E17)</f>
        <v>0.0592436767256622</v>
      </c>
      <c r="AH17" s="63">
        <f>ABS(($D17-VLOOKUP(AH$2,$A1:$E52,5))/VLOOKUP(AH$2,$A1:$E52,5))</f>
        <v>0.0667075345616493</v>
      </c>
      <c r="AI17" s="63">
        <f>ABS((VLOOKUP(AI$2,$A1:$E52,4)-$E17)/$E17)</f>
        <v>0.121751893383708</v>
      </c>
      <c r="AJ17" s="63">
        <f>ABS(($D17-VLOOKUP(AJ$2,$A1:$E52,5))/VLOOKUP(AJ$2,$A1:$E52,5))</f>
        <v>0.07579225177872</v>
      </c>
      <c r="AK17" s="63">
        <f>ABS((VLOOKUP(AK$2,$A1:$E52,4)-$E17)/$E17)</f>
        <v>0.118899770576981</v>
      </c>
      <c r="AL17" s="63">
        <f>ABS(($D17-VLOOKUP(AL$2,$A1:$E52,5))/VLOOKUP(AL$2,$A1:$E52,5))</f>
        <v>0.0881412377813852</v>
      </c>
      <c r="AM17" s="63">
        <f>ABS((VLOOKUP(AM$2,$A1:$E52,4)-$E17)/$E17)</f>
        <v>0.113937391613437</v>
      </c>
      <c r="AN17" s="63">
        <f>ABS(($D17-VLOOKUP(AN$2,$A1:$E52,5))/VLOOKUP(AN$2,$A1:$E52,5))</f>
        <v>0.187161943419154</v>
      </c>
      <c r="AO17" s="63">
        <f>ABS((VLOOKUP(AO$2,$A1:$E52,4)-$E17)/$E17)</f>
        <v>0.0295328526974939</v>
      </c>
      <c r="AP17" s="63"/>
      <c r="AQ17" s="63"/>
      <c r="AR17" s="63">
        <f>ABS(($D17-VLOOKUP(AR$2,$A1:$E52,5))/VLOOKUP(AR$2,$A1:$E52,5))</f>
        <v>0.12103382428051</v>
      </c>
      <c r="AS17" s="63">
        <f>ABS((VLOOKUP(AS$2,$A1:$E52,4)-$E17)/$E17)</f>
        <v>0.101276227795289</v>
      </c>
      <c r="AT17" s="63">
        <f>ABS(($D17-VLOOKUP(AT$2,$A1:$E52,5))/VLOOKUP(AT$2,$A1:$E52,5))</f>
        <v>0.136571698868391</v>
      </c>
      <c r="AU17" s="63">
        <f>ABS((VLOOKUP(AU$2,$A1:$E52,4)-$E17)/$E17)</f>
        <v>0.08622087147141221</v>
      </c>
      <c r="AV17" s="63">
        <f>ABS(($D17-VLOOKUP(AV$2,$A1:$E52,5))/VLOOKUP(AV$2,$A1:$E52,5))</f>
        <v>0.143215781542194</v>
      </c>
      <c r="AW17" s="63">
        <f>ABS((VLOOKUP(AW$2,$A1:$E52,4)-$E17)/$E17)</f>
        <v>0.07990802888422301</v>
      </c>
      <c r="AX17" s="63">
        <f>ABS(($D17-VLOOKUP(AX$2,$A1:$E52,5))/VLOOKUP(AX$2,$A1:$E52,5))</f>
        <v>0.0911865601105081</v>
      </c>
      <c r="AY17" s="63">
        <f>ABS((VLOOKUP(AY$2,$A1:$E52,4)-$E17)/$E17)</f>
        <v>0.145541968436092</v>
      </c>
      <c r="AZ17" s="63">
        <f>ABS(($D17-VLOOKUP(AZ$2,$A1:$E52,5))/VLOOKUP(AZ$2,$A1:$E52,5))</f>
        <v>0.13294031757557</v>
      </c>
      <c r="BA17" s="63">
        <f>ABS((VLOOKUP(BA$2,$A1:$E52,4)-$E17)/$E17)</f>
        <v>0.103323785559094</v>
      </c>
      <c r="BB17" s="63">
        <f>ABS(($D17-VLOOKUP(BB$2,$A1:$E52,5))/VLOOKUP(BB$2,$A1:$E52,5))</f>
        <v>0.151172206106106</v>
      </c>
      <c r="BC17" s="63">
        <f>ABS((VLOOKUP(BC$2,$A1:$E52,4)-$E17)/$E17)</f>
        <v>0.0858497046486059</v>
      </c>
      <c r="BD17" s="63">
        <f>ABS(($D17-VLOOKUP(BD$2,$A1:$E52,5))/VLOOKUP(BD$2,$A1:$E52,5))</f>
        <v>0.234203826653438</v>
      </c>
      <c r="BE17" s="63">
        <f>ABS((VLOOKUP(BE$2,$A1:$E52,4)-$E17)/$E17)</f>
        <v>0.0127986747451539</v>
      </c>
      <c r="BF17" s="63">
        <f>ABS(($D17-VLOOKUP(BF$2,$A1:$E52,5))/VLOOKUP(BF$2,$A1:$E52,5))</f>
        <v>0.155773155755712</v>
      </c>
      <c r="BG17" s="63">
        <f>ABS((VLOOKUP(BG$2,$A1:$E52,4)-$E17)/$E17)</f>
        <v>0.0986942061402814</v>
      </c>
      <c r="BH17" s="63">
        <f>ABS(($D17-VLOOKUP(BH$2,$A1:$E52,5))/VLOOKUP(BH$2,$A1:$E52,5))</f>
        <v>0.213994694684815</v>
      </c>
      <c r="BI17" s="63">
        <f>ABS((VLOOKUP(BI$2,$A1:$E52,4)-$E17)/$E17)</f>
        <v>0.0460023222514606</v>
      </c>
      <c r="BJ17" s="63">
        <f>ABS(($D17-VLOOKUP(BJ$2,$A1:$E52,5))/VLOOKUP(BJ$2,$A1:$E52,5))</f>
        <v>0.255020672015382</v>
      </c>
      <c r="BK17" s="63">
        <f>ABS((VLOOKUP(BK$2,$A1:$E52,4)-$E17)/$E17)</f>
        <v>0.0118090467801515</v>
      </c>
      <c r="BL17" s="63">
        <f>ABS(($D17-VLOOKUP(BL$2,$A1:$E52,5))/VLOOKUP(BL$2,$A1:$E52,5))</f>
        <v>0.120331116801882</v>
      </c>
      <c r="BM17" s="63">
        <f>ABS((VLOOKUP(BM$2,$A1:$E52,4)-$E17)/$E17)</f>
        <v>0.15706533261053</v>
      </c>
      <c r="BN17" s="63">
        <f>ABS(($D17-VLOOKUP(BN$2,$A1:$E52,5))/VLOOKUP(BN$2,$A1:$E52,5))</f>
        <v>0.17269762725775</v>
      </c>
      <c r="BO17" s="63">
        <f>ABS((VLOOKUP(BO$2,$A1:$E52,4)-$E17)/$E17)</f>
        <v>0.105396878245222</v>
      </c>
      <c r="BP17" s="63">
        <f>ABS(($D17-VLOOKUP(BP$2,$A1:$E52,5))/VLOOKUP(BP$2,$A1:$E52,5))</f>
        <v>0.136280512996134</v>
      </c>
      <c r="BQ17" s="63">
        <f>ABS((VLOOKUP(BQ$2,$A1:$E52,4)-$E17)/$E17)</f>
        <v>0.173419167259687</v>
      </c>
      <c r="BR17" s="63">
        <f>ABS(($D17-VLOOKUP(BR$2,$A1:$E52,5))/VLOOKUP(BR$2,$A1:$E52,5))</f>
        <v>0.161549286272452</v>
      </c>
      <c r="BS17" s="63">
        <f>ABS((VLOOKUP(BS$2,$A1:$E52,4)-$E17)/$E17)</f>
        <v>0.14789217219715</v>
      </c>
      <c r="BT17" s="63">
        <f>ABS(($D17-VLOOKUP(BT$2,$A1:$E52,5))/VLOOKUP(BT$2,$A1:$E52,5))</f>
        <v>0.220979956600741</v>
      </c>
      <c r="BU17" s="63">
        <f>ABS((VLOOKUP(BU$2,$A1:$E52,4)-$E17)/$E17)</f>
        <v>0.0920190181052508</v>
      </c>
      <c r="BV17" s="63">
        <f>ABS(($D17-VLOOKUP(BV$2,$A1:$E52,5))/VLOOKUP(BV$2,$A1:$E52,5))</f>
        <v>0.193353258320461</v>
      </c>
      <c r="BW17" s="63">
        <f>ABS((VLOOKUP(BW$2,$A1:$E52,4)-$E17)/$E17)</f>
        <v>0.163853937805161</v>
      </c>
      <c r="BX17" s="63">
        <f>ABS(($D17-VLOOKUP(BX$2,$A1:$E52,5))/VLOOKUP(BX$2,$A1:$E52,5))</f>
        <v>0.223624243401024</v>
      </c>
      <c r="BY17" s="63">
        <f>ABS((VLOOKUP(BY$2,$A1:$E52,4)-$E17)/$E17)</f>
        <v>0.135061597855006</v>
      </c>
      <c r="BZ17" s="63">
        <f>ABS(($D17-VLOOKUP(BZ$2,$A1:$E52,5))/VLOOKUP(BZ$2,$A1:$E52,5))</f>
        <v>0.245373026740787</v>
      </c>
      <c r="CA17" s="63">
        <f>ABS((VLOOKUP(CA$2,$A1:$E52,4)-$E17)/$E17)</f>
        <v>0.115239256886502</v>
      </c>
      <c r="CB17" s="63">
        <f>ABS(($D17-VLOOKUP(CB$2,$A1:$E52,5))/VLOOKUP(CB$2,$A1:$E52,5))</f>
        <v>0.272515582081185</v>
      </c>
      <c r="CC17" s="63">
        <f>ABS((VLOOKUP(CC$2,$A1:$E52,4)-$E17)/$E17)</f>
        <v>0.0914513805932151</v>
      </c>
      <c r="CD17" s="63">
        <f>ABS(($D17-VLOOKUP(CD$2,$A1:$E52,5))/VLOOKUP(CD$2,$A1:$E52,5))</f>
        <v>0.315249278328066</v>
      </c>
      <c r="CE17" s="63">
        <f>ABS((VLOOKUP(CE$2,$A1:$E52,4)-$E17)/$E17)</f>
        <v>0.0559890902616057</v>
      </c>
      <c r="CF17" s="63">
        <f>ABS(($D17-VLOOKUP(CF$2,$A1:$E52,5))/VLOOKUP(CF$2,$A1:$E52,5))</f>
        <v>0.345022376153624</v>
      </c>
      <c r="CG17" s="63">
        <f>ABS((VLOOKUP(CG$2,$A1:$E52,4)-$E17)/$E17)</f>
        <v>0.0326139650261508</v>
      </c>
      <c r="CH17" s="63">
        <f>ABS(($D17-VLOOKUP(CH$2,$A1:$E52,5))/VLOOKUP(CH$2,$A1:$E52,5))</f>
        <v>0.410262376248</v>
      </c>
      <c r="CI17" s="63">
        <f>ABS((VLOOKUP(CI$2,$A1:$E52,4)-$E17)/$E17)</f>
        <v>0.0505006064353492</v>
      </c>
      <c r="CJ17" s="63">
        <f>ABS(($D17-VLOOKUP(CJ$2,$A1:$E52,5))/VLOOKUP(CJ$2,$A1:$E52,5))</f>
        <v>0.567573835748895</v>
      </c>
      <c r="CK17" s="63">
        <f>ABS((VLOOKUP(CK$2,$A1:$E52,4)-$E17)/$E17)</f>
        <v>0.0549207650089959</v>
      </c>
      <c r="CL17" s="63">
        <f>ABS(($D17-VLOOKUP(CL$2,$A1:$E52,5))/VLOOKUP(CL$2,$A1:$E52,5))</f>
        <v>0.591526119216264</v>
      </c>
      <c r="CM17" s="63">
        <f>ABS((VLOOKUP(CM$2,$A1:$E52,4)-$E17)/$E17)</f>
        <v>0.0691440978605958</v>
      </c>
      <c r="CN17" s="63">
        <f>ABS(($D17-VLOOKUP(CN$2,$A1:$E52,5))/VLOOKUP(CN$2,$A1:$E52,5))</f>
        <v>0.389608763653487</v>
      </c>
      <c r="CO17" s="63">
        <f>ABS((VLOOKUP(CO$2,$A1:$E52,4)-$E17)/$E17)</f>
        <v>0.19937835041048</v>
      </c>
      <c r="CP17" s="63">
        <f>ABS(($D17-VLOOKUP(CP$2,$A1:$E52,5))/VLOOKUP(CP$2,$A1:$E52,5))</f>
        <v>0.599684532893589</v>
      </c>
      <c r="CQ17" s="63">
        <f>ABS((VLOOKUP(CQ$2,$A1:$E52,4)-$E17)/$E17)</f>
        <v>0.0418720893999735</v>
      </c>
      <c r="CR17" s="63">
        <f>ABS(($D17-VLOOKUP(CR$2,$A1:$E52,5))/VLOOKUP(CR$2,$A1:$E52,5))</f>
        <v>0.6402300247398111</v>
      </c>
      <c r="CS17" s="63">
        <f>ABS((VLOOKUP(CS$2,$A1:$E52,4)-$E17)/$E17)</f>
        <v>0.016117642969649</v>
      </c>
      <c r="CT17" s="63">
        <f>ABS(($D17-VLOOKUP(CT$2,$A1:$E52,5))/VLOOKUP(CT$2,$A1:$E52,5))</f>
        <v>0.654664401469601</v>
      </c>
      <c r="CU17" s="63">
        <f>ABS((VLOOKUP(CU$2,$A1:$E52,4)-$E17)/$E17)</f>
        <v>0.00725359485972105</v>
      </c>
      <c r="CV17" s="63">
        <f>ABS(($D17-VLOOKUP(CV$2,$A1:$E52,5))/VLOOKUP(CV$2,$A1:$E52,5))</f>
        <v>1.0720722257443</v>
      </c>
      <c r="CW17" s="63">
        <f>ABS((VLOOKUP(CW$2,$A1:$E52,4)-$E17)/$E17)</f>
        <v>0.195652233566334</v>
      </c>
      <c r="CX17" s="63">
        <f>ABS(($D17-VLOOKUP(CX$2,$A1:$E52,5))/VLOOKUP(CX$2,$A1:$E52,5))</f>
        <v>0.465884163837535</v>
      </c>
      <c r="CY17" s="63">
        <f>ABS((VLOOKUP(CY$2,$A1:$E52,4)-$E17)/$E17)</f>
        <v>0.515960317358686</v>
      </c>
      <c r="CZ17" s="63">
        <f>ABS(($D17-VLOOKUP(CZ$2,$A1:$E52,5))/VLOOKUP(CZ$2,$A1:$E52,5))</f>
        <v>0.618088447886522</v>
      </c>
      <c r="DA17" s="63">
        <f>ABS((VLOOKUP(DA$2,$A1:$E52,4)-$E17)/$E17)</f>
        <v>0.373362639801794</v>
      </c>
      <c r="DB17" s="63">
        <f>ABS(($D17-VLOOKUP(DB$2,$A1:$E52,5))/VLOOKUP(DB$2,$A1:$E52,5))</f>
        <v>0.778199580934768</v>
      </c>
      <c r="DC17" s="63">
        <f>ABS((VLOOKUP(DC$2,$A1:$E52,4)-$E17)/$E17)</f>
        <v>0.24970349000647</v>
      </c>
      <c r="DD17" s="63">
        <f>ABS(($D17-VLOOKUP(DD$2,$A1:$E52,5))/VLOOKUP(DD$2,$A1:$E52,5))</f>
        <v>1.02030796893053</v>
      </c>
      <c r="DE17" s="63">
        <f>ABS((VLOOKUP(DE$2,$A1:$E52,4)-$E17)/$E17)</f>
        <v>0.0999423139426469</v>
      </c>
      <c r="DF17" s="63">
        <f>ABS(($D17-VLOOKUP(DF$2,$A1:$E52,5))/VLOOKUP(DF$2,$A1:$E52,5))</f>
        <v>1.15666205556501</v>
      </c>
      <c r="DG17" s="63">
        <f>ABS((VLOOKUP(DG$2,$A1:$E52,4)-$E17)/$E17)</f>
        <v>0.0303989057942779</v>
      </c>
      <c r="DH17" s="63">
        <f>ABS(($D17-VLOOKUP(DH$2,$A1:$E52,5))/VLOOKUP(DH$2,$A1:$E52,5))</f>
        <v>1.31257036579903</v>
      </c>
      <c r="DI17" s="63">
        <f>ABS((VLOOKUP(DI$2,$A1:$E52,4)-$E17)/$E17)</f>
        <v>0.0390682787053688</v>
      </c>
      <c r="DJ17" s="63">
        <f>ABS(($D17-VLOOKUP(DJ$2,$A1:$E52,5))/VLOOKUP(DJ$2,$A1:$E52,5))</f>
        <v>1.5650161299783</v>
      </c>
      <c r="DK17" s="63">
        <f>ABS((VLOOKUP(DK$2,$A1:$E52,4)-$E17)/$E17)</f>
        <v>0.1336420086212</v>
      </c>
      <c r="DL17" s="63"/>
      <c r="DM17" s="63"/>
      <c r="DN17" s="63"/>
      <c r="DO17" s="61">
        <f>IF(P17&lt;Q17,1,0)</f>
        <v>1</v>
      </c>
      <c r="DP17" s="61">
        <f>IF(R17&lt;S17,1,0)</f>
        <v>1</v>
      </c>
      <c r="DQ17" s="61">
        <f>IF(T17&lt;U17,1,0)</f>
        <v>1</v>
      </c>
      <c r="DR17" s="61">
        <f>IF(V17&lt;W17,1,0)</f>
        <v>0</v>
      </c>
      <c r="DS17" s="61">
        <f>IF(X17&lt;Y17,1,0)</f>
        <v>1</v>
      </c>
      <c r="DT17" s="61">
        <f>IF(Z17&lt;AA17,1,0)</f>
        <v>0</v>
      </c>
      <c r="DU17" s="61">
        <f>IF(AB17&lt;AC17,1,0)</f>
        <v>1</v>
      </c>
      <c r="DV17" s="61">
        <f>IF(AD17&lt;AE17,1,0)</f>
        <v>0</v>
      </c>
      <c r="DW17" s="61">
        <f>IF(AF17&lt;AG17,1,0)</f>
        <v>0</v>
      </c>
      <c r="DX17" s="61">
        <f>IF(AH17&lt;AI17,1,0)</f>
        <v>1</v>
      </c>
      <c r="DY17" s="61">
        <f>IF(AJ17&lt;AK17,1,0)</f>
        <v>1</v>
      </c>
      <c r="DZ17" s="61">
        <f>IF(AL17&lt;AM17,1,0)</f>
        <v>1</v>
      </c>
      <c r="EA17" s="61">
        <f>IF(AN17&lt;AO17,1,0)</f>
        <v>0</v>
      </c>
      <c r="EB17" s="61">
        <f>IF(AP17&lt;AQ17,1,0)</f>
        <v>0</v>
      </c>
      <c r="EC17" s="61">
        <f>IF(AR17&lt;AS17,1,0)</f>
        <v>0</v>
      </c>
      <c r="ED17" s="61">
        <f>IF(AT17&lt;AU17,1,0)</f>
        <v>0</v>
      </c>
      <c r="EE17" s="61">
        <f>IF(AV17&lt;AW17,1,0)</f>
        <v>0</v>
      </c>
      <c r="EF17" s="61">
        <f>IF(AX17&lt;AY17,1,0)</f>
        <v>1</v>
      </c>
      <c r="EG17" s="61">
        <f>IF(AZ17&lt;BA17,1,0)</f>
        <v>0</v>
      </c>
      <c r="EH17" s="61">
        <f>IF(BB17&lt;BC17,1,0)</f>
        <v>0</v>
      </c>
      <c r="EI17" s="61">
        <f>IF(BD17&lt;BE17,1,0)</f>
        <v>0</v>
      </c>
      <c r="EJ17" s="61">
        <f>IF(BF17&lt;BG17,1,0)</f>
        <v>0</v>
      </c>
      <c r="EK17" s="61">
        <f>IF(BH17&lt;BI17,1,0)</f>
        <v>0</v>
      </c>
      <c r="EL17" s="61">
        <f>IF(BJ17&lt;BK17,1,0)</f>
        <v>0</v>
      </c>
      <c r="EM17" s="61">
        <f>IF(BL17&lt;BM17,1,0)</f>
        <v>1</v>
      </c>
      <c r="EN17" s="61">
        <f>IF(BN17&lt;BO17,1,0)</f>
        <v>0</v>
      </c>
      <c r="EO17" s="61">
        <f>IF(BP17&lt;BQ17,1,0)</f>
        <v>1</v>
      </c>
      <c r="EP17" s="61">
        <f>IF(BR17&lt;BS17,1,0)</f>
        <v>0</v>
      </c>
      <c r="EQ17" s="61">
        <f>IF(BT17&lt;BU17,1,0)</f>
        <v>0</v>
      </c>
      <c r="ER17" s="61">
        <f>IF(BV17&lt;BW17,1,0)</f>
        <v>0</v>
      </c>
      <c r="ES17" s="61">
        <f>IF(BX17&lt;BY17,1,0)</f>
        <v>0</v>
      </c>
      <c r="ET17" s="61">
        <f>IF(BZ17&lt;CA17,1,0)</f>
        <v>0</v>
      </c>
      <c r="EU17" s="61">
        <f>IF(CB17&lt;CC17,1,0)</f>
        <v>0</v>
      </c>
      <c r="EV17" s="61">
        <f>IF(CD17&lt;CE17,1,0)</f>
        <v>0</v>
      </c>
      <c r="EW17" s="61">
        <f>IF(CF17&lt;CG17,1,0)</f>
        <v>0</v>
      </c>
      <c r="EX17" s="61">
        <f>IF(CH17&lt;CI17,1,0)</f>
        <v>0</v>
      </c>
      <c r="EY17" s="61">
        <f>IF(CJ17&lt;CK17,1,0)</f>
        <v>0</v>
      </c>
      <c r="EZ17" s="61">
        <f>IF(CL17&lt;CM17,1,0)</f>
        <v>0</v>
      </c>
      <c r="FA17" s="61">
        <f>IF(CN17&lt;CO17,1,0)</f>
        <v>0</v>
      </c>
      <c r="FB17" s="61">
        <f>IF(CP17&lt;CQ17,1,0)</f>
        <v>0</v>
      </c>
      <c r="FC17" s="61">
        <f>IF(CR17&lt;CS17,1,0)</f>
        <v>0</v>
      </c>
      <c r="FD17" s="61">
        <f>IF(CT17&lt;CU17,1,0)</f>
        <v>0</v>
      </c>
      <c r="FE17" s="61">
        <f>IF(CV17&lt;CW17,1,0)</f>
        <v>0</v>
      </c>
      <c r="FF17" s="61">
        <f>IF(CX17&lt;CY17,1,0)</f>
        <v>1</v>
      </c>
      <c r="FG17" s="61">
        <f>IF(CZ17&lt;DA17,1,0)</f>
        <v>0</v>
      </c>
      <c r="FH17" s="61">
        <f>IF(DB17&lt;DC17,1,0)</f>
        <v>0</v>
      </c>
      <c r="FI17" s="61">
        <f>IF(DD17&lt;DE17,1,0)</f>
        <v>0</v>
      </c>
      <c r="FJ17" s="61">
        <f>IF(DF17&lt;DG17,1,0)</f>
        <v>0</v>
      </c>
      <c r="FK17" s="61">
        <f>IF(DH17&lt;DI17,1,0)</f>
        <v>0</v>
      </c>
      <c r="FL17" s="61">
        <f>IF(DJ17&lt;DK17,1,0)</f>
        <v>0</v>
      </c>
      <c r="FM17" s="61"/>
      <c r="FN17" s="61"/>
      <c r="FO17" s="61"/>
      <c r="FP17" s="61"/>
      <c r="FQ17" s="61">
        <f>C17/H17</f>
        <v>766905.444444444</v>
      </c>
      <c r="FR17" s="61">
        <f>C17/SUM(FV17:FV17)</f>
        <v>3451074.5</v>
      </c>
      <c r="FS17" s="53">
        <f>$B17/SQRT(H17*(H17+1))</f>
        <v>691447.1893285851</v>
      </c>
      <c r="FT17" s="64">
        <f>FU17+2</f>
        <v>11</v>
      </c>
      <c r="FU17" s="64">
        <v>9</v>
      </c>
      <c r="FV17" s="64">
        <v>2</v>
      </c>
    </row>
    <row r="18" ht="26.75" customHeight="1">
      <c r="A18" t="s" s="51">
        <v>194</v>
      </c>
      <c r="B18" s="52">
        <v>9911626</v>
      </c>
      <c r="C18" s="53">
        <v>9995915</v>
      </c>
      <c r="D18" s="53">
        <f>L18</f>
        <v>707973.285714286</v>
      </c>
      <c r="E18" s="53">
        <f>N18</f>
        <v>660775.066666667</v>
      </c>
      <c r="F18" s="54">
        <f>ROUND((C18-B18)/C18,2)</f>
        <v>0.01</v>
      </c>
      <c r="G18" s="55"/>
      <c r="H18" s="56">
        <v>14</v>
      </c>
      <c r="I18" s="57">
        <f>RANK(FS18,FS3:FS52)</f>
        <v>18</v>
      </c>
      <c r="J18" s="58">
        <f>SUM(DV3:DV52)</f>
        <v>32</v>
      </c>
      <c r="K18" s="59">
        <f>H18+2</f>
        <v>16</v>
      </c>
      <c r="L18" s="60">
        <f>B18/H18</f>
        <v>707973.285714286</v>
      </c>
      <c r="M18" s="53">
        <f>C18/K18</f>
        <v>624744.6875</v>
      </c>
      <c r="N18" s="61">
        <f>$B18/(H18+1)</f>
        <v>660775.066666667</v>
      </c>
      <c r="O18" s="62"/>
      <c r="P18" s="63">
        <f>ABS(($D18-VLOOKUP(P$2,$A1:$E52,5))/VLOOKUP(P$2,$A1:$E52,5))</f>
        <v>0.0237954231246609</v>
      </c>
      <c r="Q18" s="63">
        <f>ABS((VLOOKUP(Q$2,$A1:$E52,4)-$E18)/$E18)</f>
        <v>0.0662718158282183</v>
      </c>
      <c r="R18" s="63">
        <f>ABS(($D18-VLOOKUP(R$2,$A1:$E52,5))/VLOOKUP(R$2,$A1:$E52,5))</f>
        <v>0.0366700270443757</v>
      </c>
      <c r="S18" s="63">
        <f>ABS((VLOOKUP(S$2,$A1:$E52,4)-$E18)/$E18)</f>
        <v>0.0622381736356875</v>
      </c>
      <c r="T18" s="63">
        <f>ABS(($D18-VLOOKUP(T$2,$A1:$E52,5))/VLOOKUP(T$2,$A1:$E52,5))</f>
        <v>0.020709328097779</v>
      </c>
      <c r="U18" s="63">
        <f>ABS((VLOOKUP(U$2,$A1:$E52,4)-$E18)/$E18)</f>
        <v>0.08856760737340059</v>
      </c>
      <c r="V18" s="63">
        <f>ABS(($D18-VLOOKUP(V$2,$A1:$E52,5))/VLOOKUP(V$2,$A1:$E52,5))</f>
        <v>0.0488064165418003</v>
      </c>
      <c r="W18" s="63">
        <f>ABS((VLOOKUP(W$2,$A1:$E52,4)-$E18)/$E18)</f>
        <v>0.0594053331354961</v>
      </c>
      <c r="X18" s="63">
        <f>ABS(($D18-VLOOKUP(X$2,$A1:$E52,5))/VLOOKUP(X$2,$A1:$E52,5))</f>
        <v>0.0456386105332275</v>
      </c>
      <c r="Y18" s="63">
        <f>ABS((VLOOKUP(Y$2,$A1:$E52,4)-$E18)/$E18)</f>
        <v>0.08159011111463089</v>
      </c>
      <c r="Z18" s="63">
        <f>ABS(($D18-VLOOKUP(Z$2,$A1:$E52,5))/VLOOKUP(Z$2,$A1:$E52,5))</f>
        <v>0.0562695543132384</v>
      </c>
      <c r="AA18" s="63">
        <f>ABS((VLOOKUP(AA$2,$A1:$E52,4)-$E18)/$E18)</f>
        <v>0.07070432574164159</v>
      </c>
      <c r="AB18" s="63">
        <f>ABS(($D18-VLOOKUP(AB$2,$A1:$E52,5))/VLOOKUP(AB$2,$A1:$E52,5))</f>
        <v>0.0403726549687631</v>
      </c>
      <c r="AC18" s="63">
        <f>ABS((VLOOKUP(AC$2,$A1:$E52,4)-$E18)/$E18)</f>
        <v>0.0942164345688583</v>
      </c>
      <c r="AD18" s="63"/>
      <c r="AE18" s="63"/>
      <c r="AF18" s="63">
        <f>ABS(($D18-VLOOKUP(AF$2,$A1:$E52,5))/VLOOKUP(AF$2,$A1:$E52,5))</f>
        <v>0.0917015917151618</v>
      </c>
      <c r="AG18" s="63">
        <f>ABS((VLOOKUP(AG$2,$A1:$E52,4)-$E18)/$E18)</f>
        <v>0.0515320233892138</v>
      </c>
      <c r="AH18" s="63">
        <f>ABS(($D18-VLOOKUP(AH$2,$A1:$E52,5))/VLOOKUP(AH$2,$A1:$E52,5))</f>
        <v>0.03615439241187</v>
      </c>
      <c r="AI18" s="63">
        <f>ABS((VLOOKUP(AI$2,$A1:$E52,4)-$E18)/$E18)</f>
        <v>0.11358515902281</v>
      </c>
      <c r="AJ18" s="63">
        <f>ABS(($D18-VLOOKUP(AJ$2,$A1:$E52,5))/VLOOKUP(AJ$2,$A1:$E52,5))</f>
        <v>0.0449789008579979</v>
      </c>
      <c r="AK18" s="63">
        <f>ABS((VLOOKUP(AK$2,$A1:$E52,4)-$E18)/$E18)</f>
        <v>0.110753800637756</v>
      </c>
      <c r="AL18" s="63">
        <f>ABS(($D18-VLOOKUP(AL$2,$A1:$E52,5))/VLOOKUP(AL$2,$A1:$E52,5))</f>
        <v>0.056974181357964</v>
      </c>
      <c r="AM18" s="63">
        <f>ABS((VLOOKUP(AM$2,$A1:$E52,4)-$E18)/$E18)</f>
        <v>0.105827549476654</v>
      </c>
      <c r="AN18" s="63">
        <f>ABS(($D18-VLOOKUP(AN$2,$A1:$E52,5))/VLOOKUP(AN$2,$A1:$E52,5))</f>
        <v>0.153158689071655</v>
      </c>
      <c r="AO18" s="63">
        <f>ABS((VLOOKUP(AO$2,$A1:$E52,4)-$E18)/$E18)</f>
        <v>0.0220375042399698</v>
      </c>
      <c r="AP18" s="63">
        <f>ABS(($D18-VLOOKUP(AP$2,$A1:$E52,5))/VLOOKUP(AP$2,$A1:$E52,5))</f>
        <v>0.0792861407025839</v>
      </c>
      <c r="AQ18" s="63">
        <f>ABS((VLOOKUP(AQ$2,$A1:$E52,4)-$E18)/$E18)</f>
        <v>0.103021845255258</v>
      </c>
      <c r="AR18" s="63">
        <f>ABS(($D18-VLOOKUP(AR$2,$A1:$E52,5))/VLOOKUP(AR$2,$A1:$E52,5))</f>
        <v>0.0889246428242941</v>
      </c>
      <c r="AS18" s="63">
        <f>ABS((VLOOKUP(AS$2,$A1:$E52,4)-$E18)/$E18)</f>
        <v>0.09325856322665869</v>
      </c>
      <c r="AT18" s="63">
        <f>ABS(($D18-VLOOKUP(AT$2,$A1:$E52,5))/VLOOKUP(AT$2,$A1:$E52,5))</f>
        <v>0.104017474253101</v>
      </c>
      <c r="AU18" s="63">
        <f>ABS((VLOOKUP(AU$2,$A1:$E52,4)-$E18)/$E18)</f>
        <v>0.0783128150046546</v>
      </c>
      <c r="AV18" s="63">
        <f>ABS(($D18-VLOOKUP(AV$2,$A1:$E52,5))/VLOOKUP(AV$2,$A1:$E52,5))</f>
        <v>0.110471253965867</v>
      </c>
      <c r="AW18" s="63">
        <f>ABS((VLOOKUP(AW$2,$A1:$E52,4)-$E18)/$E18)</f>
        <v>0.0720459320532599</v>
      </c>
      <c r="AX18" s="63">
        <f>ABS(($D18-VLOOKUP(AX$2,$A1:$E52,5))/VLOOKUP(AX$2,$A1:$E52,5))</f>
        <v>0.059932278123379</v>
      </c>
      <c r="AY18" s="63">
        <f>ABS((VLOOKUP(AY$2,$A1:$E52,4)-$E18)/$E18)</f>
        <v>0.137202034257547</v>
      </c>
      <c r="AZ18" s="63">
        <f>ABS(($D18-VLOOKUP(AZ$2,$A1:$E52,5))/VLOOKUP(AZ$2,$A1:$E52,5))</f>
        <v>0.100490104702247</v>
      </c>
      <c r="BA18" s="63">
        <f>ABS((VLOOKUP(BA$2,$A1:$E52,4)-$E18)/$E18)</f>
        <v>0.09529121407526819</v>
      </c>
      <c r="BB18" s="63">
        <f>ABS(($D18-VLOOKUP(BB$2,$A1:$E52,5))/VLOOKUP(BB$2,$A1:$E52,5))</f>
        <v>0.118199786851105</v>
      </c>
      <c r="BC18" s="63">
        <f>ABS((VLOOKUP(BC$2,$A1:$E52,4)-$E18)/$E18)</f>
        <v>0.0779443504022443</v>
      </c>
      <c r="BD18" s="63">
        <f>ABS(($D18-VLOOKUP(BD$2,$A1:$E52,5))/VLOOKUP(BD$2,$A1:$E52,5))</f>
        <v>0.198853176418236</v>
      </c>
      <c r="BE18" s="63">
        <f>ABS((VLOOKUP(BE$2,$A1:$E52,4)-$E18)/$E18)</f>
        <v>0.00542515678053177</v>
      </c>
      <c r="BF18" s="63">
        <f>ABS(($D18-VLOOKUP(BF$2,$A1:$E52,5))/VLOOKUP(BF$2,$A1:$E52,5))</f>
        <v>0.122668953922906</v>
      </c>
      <c r="BG18" s="63">
        <f>ABS((VLOOKUP(BG$2,$A1:$E52,4)-$E18)/$E18)</f>
        <v>0.0906953395653029</v>
      </c>
      <c r="BH18" s="63">
        <f>ABS(($D18-VLOOKUP(BH$2,$A1:$E52,5))/VLOOKUP(BH$2,$A1:$E52,5))</f>
        <v>0.179222883973808</v>
      </c>
      <c r="BI18" s="63">
        <f>ABS((VLOOKUP(BI$2,$A1:$E52,4)-$E18)/$E18)</f>
        <v>0.0383870704679822</v>
      </c>
      <c r="BJ18" s="63">
        <f>ABS(($D18-VLOOKUP(BJ$2,$A1:$E52,5))/VLOOKUP(BJ$2,$A1:$E52,5))</f>
        <v>0.219073775841301</v>
      </c>
      <c r="BK18" s="63">
        <f>ABS((VLOOKUP(BK$2,$A1:$E52,4)-$E18)/$E18)</f>
        <v>0.00444273364286596</v>
      </c>
      <c r="BL18" s="63">
        <f>ABS(($D18-VLOOKUP(BL$2,$A1:$E52,5))/VLOOKUP(BL$2,$A1:$E52,5))</f>
        <v>0.08824206262590729</v>
      </c>
      <c r="BM18" s="63">
        <f>ABS((VLOOKUP(BM$2,$A1:$E52,4)-$E18)/$E18)</f>
        <v>0.148641504431261</v>
      </c>
      <c r="BN18" s="63">
        <f>ABS(($D18-VLOOKUP(BN$2,$A1:$E52,5))/VLOOKUP(BN$2,$A1:$E52,5))</f>
        <v>0.139108666700685</v>
      </c>
      <c r="BO18" s="63">
        <f>ABS((VLOOKUP(BO$2,$A1:$E52,4)-$E18)/$E18)</f>
        <v>0.097349213943302</v>
      </c>
      <c r="BP18" s="63">
        <f>ABS(($D18-VLOOKUP(BP$2,$A1:$E52,5))/VLOOKUP(BP$2,$A1:$E52,5))</f>
        <v>0.103734628664435</v>
      </c>
      <c r="BQ18" s="63">
        <f>ABS((VLOOKUP(BQ$2,$A1:$E52,4)-$E18)/$E18)</f>
        <v>0.164876277615801</v>
      </c>
      <c r="BR18" s="63">
        <f>ABS(($D18-VLOOKUP(BR$2,$A1:$E52,5))/VLOOKUP(BR$2,$A1:$E52,5))</f>
        <v>0.128279641775152</v>
      </c>
      <c r="BS18" s="63">
        <f>ABS((VLOOKUP(BS$2,$A1:$E52,4)-$E18)/$E18)</f>
        <v>0.13953512773787</v>
      </c>
      <c r="BT18" s="63">
        <f>ABS(($D18-VLOOKUP(BT$2,$A1:$E52,5))/VLOOKUP(BT$2,$A1:$E52,5))</f>
        <v>0.18600807071134</v>
      </c>
      <c r="BU18" s="63">
        <f>ABS((VLOOKUP(BU$2,$A1:$E52,4)-$E18)/$E18)</f>
        <v>0.0840687491638602</v>
      </c>
      <c r="BV18" s="63">
        <f>ABS(($D18-VLOOKUP(BV$2,$A1:$E52,5))/VLOOKUP(BV$2,$A1:$E52,5))</f>
        <v>0.15917266940079</v>
      </c>
      <c r="BW18" s="63">
        <f>ABS((VLOOKUP(BW$2,$A1:$E52,4)-$E18)/$E18)</f>
        <v>0.155380686276903</v>
      </c>
      <c r="BX18" s="63">
        <f>ABS(($D18-VLOOKUP(BX$2,$A1:$E52,5))/VLOOKUP(BX$2,$A1:$E52,5))</f>
        <v>0.18857661859737</v>
      </c>
      <c r="BY18" s="63">
        <f>ABS((VLOOKUP(BY$2,$A1:$E52,4)-$E18)/$E18)</f>
        <v>0.126797964329969</v>
      </c>
      <c r="BZ18" s="63">
        <f>ABS(($D18-VLOOKUP(BZ$2,$A1:$E52,5))/VLOOKUP(BZ$2,$A1:$E52,5))</f>
        <v>0.209702462989544</v>
      </c>
      <c r="CA18" s="63">
        <f>ABS((VLOOKUP(CA$2,$A1:$E52,4)-$E18)/$E18)</f>
        <v>0.107119936728847</v>
      </c>
      <c r="CB18" s="63">
        <f>ABS(($D18-VLOOKUP(CB$2,$A1:$E52,5))/VLOOKUP(CB$2,$A1:$E52,5))</f>
        <v>0.236067588411474</v>
      </c>
      <c r="CC18" s="63">
        <f>ABS((VLOOKUP(CC$2,$A1:$E52,4)-$E18)/$E18)</f>
        <v>0.0835052442454946</v>
      </c>
      <c r="CD18" s="63">
        <f>ABS(($D18-VLOOKUP(CD$2,$A1:$E52,5))/VLOOKUP(CD$2,$A1:$E52,5))</f>
        <v>0.277577285901702</v>
      </c>
      <c r="CE18" s="63">
        <f>ABS((VLOOKUP(CE$2,$A1:$E52,4)-$E18)/$E18)</f>
        <v>0.0483011314188</v>
      </c>
      <c r="CF18" s="63">
        <f>ABS(($D18-VLOOKUP(CF$2,$A1:$E52,5))/VLOOKUP(CF$2,$A1:$E52,5))</f>
        <v>0.306497608565718</v>
      </c>
      <c r="CG18" s="63">
        <f>ABS((VLOOKUP(CG$2,$A1:$E52,4)-$E18)/$E18)</f>
        <v>0.0250961850255442</v>
      </c>
      <c r="CH18" s="63">
        <f>ABS(($D18-VLOOKUP(CH$2,$A1:$E52,5))/VLOOKUP(CH$2,$A1:$E52,5))</f>
        <v>0.369868973694884</v>
      </c>
      <c r="CI18" s="63">
        <f>ABS((VLOOKUP(CI$2,$A1:$E52,4)-$E18)/$E18)</f>
        <v>0.0428526056168781</v>
      </c>
      <c r="CJ18" s="63">
        <f>ABS(($D18-VLOOKUP(CJ$2,$A1:$E52,5))/VLOOKUP(CJ$2,$A1:$E52,5))</f>
        <v>0.522674643906595</v>
      </c>
      <c r="CK18" s="63">
        <f>ABS((VLOOKUP(CK$2,$A1:$E52,4)-$E18)/$E18)</f>
        <v>0.0618012624770153</v>
      </c>
      <c r="CL18" s="63">
        <f>ABS(($D18-VLOOKUP(CL$2,$A1:$E52,5))/VLOOKUP(CL$2,$A1:$E52,5))</f>
        <v>0.545940874732654</v>
      </c>
      <c r="CM18" s="63">
        <f>ABS((VLOOKUP(CM$2,$A1:$E52,4)-$E18)/$E18)</f>
        <v>0.0759210446399016</v>
      </c>
      <c r="CN18" s="63">
        <f>ABS(($D18-VLOOKUP(CN$2,$A1:$E52,5))/VLOOKUP(CN$2,$A1:$E52,5))</f>
        <v>0.349806931649055</v>
      </c>
      <c r="CO18" s="63">
        <f>ABS((VLOOKUP(CO$2,$A1:$E52,4)-$E18)/$E18)</f>
        <v>0.190646469106077</v>
      </c>
      <c r="CP18" s="63">
        <f>ABS(($D18-VLOOKUP(CP$2,$A1:$E52,5))/VLOOKUP(CP$2,$A1:$E52,5))</f>
        <v>0.553865611263505</v>
      </c>
      <c r="CQ18" s="63">
        <f>ABS((VLOOKUP(CQ$2,$A1:$E52,4)-$E18)/$E18)</f>
        <v>0.0342869071129192</v>
      </c>
      <c r="CR18" s="63">
        <f>ABS(($D18-VLOOKUP(CR$2,$A1:$E52,5))/VLOOKUP(CR$2,$A1:$E52,5))</f>
        <v>0.593249779939342</v>
      </c>
      <c r="CS18" s="63">
        <f>ABS((VLOOKUP(CS$2,$A1:$E52,4)-$E18)/$E18)</f>
        <v>0.008719961790325321</v>
      </c>
      <c r="CT18" s="63">
        <f>ABS(($D18-VLOOKUP(CT$2,$A1:$E52,5))/VLOOKUP(CT$2,$A1:$E52,5))</f>
        <v>0.60727072041807</v>
      </c>
      <c r="CU18" s="63">
        <f>ABS((VLOOKUP(CU$2,$A1:$E52,4)-$E18)/$E18)</f>
        <v>7.955304205435111e-05</v>
      </c>
      <c r="CV18" s="63">
        <f>ABS(($D18-VLOOKUP(CV$2,$A1:$E52,5))/VLOOKUP(CV$2,$A1:$E52,5))</f>
        <v>1.01272295220253</v>
      </c>
      <c r="CW18" s="63">
        <f>ABS((VLOOKUP(CW$2,$A1:$E52,4)-$E18)/$E18)</f>
        <v>0.201508158197253</v>
      </c>
      <c r="CX18" s="63">
        <f>ABS(($D18-VLOOKUP(CX$2,$A1:$E52,5))/VLOOKUP(CX$2,$A1:$E52,5))</f>
        <v>0.423897615714723</v>
      </c>
      <c r="CY18" s="63">
        <f>ABS((VLOOKUP(CY$2,$A1:$E52,4)-$E18)/$E18)</f>
        <v>0.504923611928052</v>
      </c>
      <c r="CZ18" s="63">
        <f>ABS(($D18-VLOOKUP(CZ$2,$A1:$E52,5))/VLOOKUP(CZ$2,$A1:$E52,5))</f>
        <v>0.571742392611391</v>
      </c>
      <c r="DA18" s="63">
        <f>ABS((VLOOKUP(DA$2,$A1:$E52,4)-$E18)/$E18)</f>
        <v>0.363364093842927</v>
      </c>
      <c r="DB18" s="63">
        <f>ABS(($D18-VLOOKUP(DB$2,$A1:$E52,5))/VLOOKUP(DB$2,$A1:$E52,5))</f>
        <v>0.727267546795434</v>
      </c>
      <c r="DC18" s="63">
        <f>ABS((VLOOKUP(DC$2,$A1:$E52,4)-$E18)/$E18)</f>
        <v>0.240605224611985</v>
      </c>
      <c r="DD18" s="63">
        <f>ABS(($D18-VLOOKUP(DD$2,$A1:$E52,5))/VLOOKUP(DD$2,$A1:$E52,5))</f>
        <v>0.962441351735942</v>
      </c>
      <c r="DE18" s="63">
        <f>ABS((VLOOKUP(DE$2,$A1:$E52,4)-$E18)/$E18)</f>
        <v>0.09193436071942129</v>
      </c>
      <c r="DF18" s="63">
        <f>ABS(($D18-VLOOKUP(DF$2,$A1:$E52,5))/VLOOKUP(DF$2,$A1:$E52,5))</f>
        <v>1.09488992007541</v>
      </c>
      <c r="DG18" s="63">
        <f>ABS((VLOOKUP(DG$2,$A1:$E52,4)-$E18)/$E18)</f>
        <v>0.0228972521763831</v>
      </c>
      <c r="DH18" s="63">
        <f>ABS(($D18-VLOOKUP(DH$2,$A1:$E52,5))/VLOOKUP(DH$2,$A1:$E52,5))</f>
        <v>1.24633263068576</v>
      </c>
      <c r="DI18" s="63">
        <f>ABS((VLOOKUP(DI$2,$A1:$E52,4)-$E18)/$E18)</f>
        <v>0.0460641876519559</v>
      </c>
      <c r="DJ18" s="63">
        <f>ABS(($D18-VLOOKUP(DJ$2,$A1:$E52,5))/VLOOKUP(DJ$2,$A1:$E52,5))</f>
        <v>1.49154772378774</v>
      </c>
      <c r="DK18" s="63">
        <f>ABS((VLOOKUP(DK$2,$A1:$E52,4)-$E18)/$E18)</f>
        <v>0.139949388727945</v>
      </c>
      <c r="DL18" s="63"/>
      <c r="DM18" s="63"/>
      <c r="DN18" s="63"/>
      <c r="DO18" s="61">
        <f>IF(P18&lt;Q18,1,0)</f>
        <v>1</v>
      </c>
      <c r="DP18" s="61">
        <f>IF(R18&lt;S18,1,0)</f>
        <v>1</v>
      </c>
      <c r="DQ18" s="61">
        <f>IF(T18&lt;U18,1,0)</f>
        <v>1</v>
      </c>
      <c r="DR18" s="61">
        <f>IF(V18&lt;W18,1,0)</f>
        <v>1</v>
      </c>
      <c r="DS18" s="61">
        <f>IF(X18&lt;Y18,1,0)</f>
        <v>1</v>
      </c>
      <c r="DT18" s="61">
        <f>IF(Z18&lt;AA18,1,0)</f>
        <v>1</v>
      </c>
      <c r="DU18" s="61">
        <f>IF(AB18&lt;AC18,1,0)</f>
        <v>1</v>
      </c>
      <c r="DV18" s="61">
        <f>IF(AD18&lt;AE18,1,0)</f>
        <v>0</v>
      </c>
      <c r="DW18" s="61">
        <f>IF(AF18&lt;AG18,1,0)</f>
        <v>0</v>
      </c>
      <c r="DX18" s="61">
        <f>IF(AH18&lt;AI18,1,0)</f>
        <v>1</v>
      </c>
      <c r="DY18" s="61">
        <f>IF(AJ18&lt;AK18,1,0)</f>
        <v>1</v>
      </c>
      <c r="DZ18" s="61">
        <f>IF(AL18&lt;AM18,1,0)</f>
        <v>1</v>
      </c>
      <c r="EA18" s="61">
        <f>IF(AN18&lt;AO18,1,0)</f>
        <v>0</v>
      </c>
      <c r="EB18" s="61">
        <f>IF(AP18&lt;AQ18,1,0)</f>
        <v>1</v>
      </c>
      <c r="EC18" s="61">
        <f>IF(AR18&lt;AS18,1,0)</f>
        <v>1</v>
      </c>
      <c r="ED18" s="61">
        <f>IF(AT18&lt;AU18,1,0)</f>
        <v>0</v>
      </c>
      <c r="EE18" s="61">
        <f>IF(AV18&lt;AW18,1,0)</f>
        <v>0</v>
      </c>
      <c r="EF18" s="61">
        <f>IF(AX18&lt;AY18,1,0)</f>
        <v>1</v>
      </c>
      <c r="EG18" s="61">
        <f>IF(AZ18&lt;BA18,1,0)</f>
        <v>0</v>
      </c>
      <c r="EH18" s="61">
        <f>IF(BB18&lt;BC18,1,0)</f>
        <v>0</v>
      </c>
      <c r="EI18" s="61">
        <f>IF(BD18&lt;BE18,1,0)</f>
        <v>0</v>
      </c>
      <c r="EJ18" s="61">
        <f>IF(BF18&lt;BG18,1,0)</f>
        <v>0</v>
      </c>
      <c r="EK18" s="61">
        <f>IF(BH18&lt;BI18,1,0)</f>
        <v>0</v>
      </c>
      <c r="EL18" s="61">
        <f>IF(BJ18&lt;BK18,1,0)</f>
        <v>0</v>
      </c>
      <c r="EM18" s="61">
        <f>IF(BL18&lt;BM18,1,0)</f>
        <v>1</v>
      </c>
      <c r="EN18" s="61">
        <f>IF(BN18&lt;BO18,1,0)</f>
        <v>0</v>
      </c>
      <c r="EO18" s="61">
        <f>IF(BP18&lt;BQ18,1,0)</f>
        <v>1</v>
      </c>
      <c r="EP18" s="61">
        <f>IF(BR18&lt;BS18,1,0)</f>
        <v>1</v>
      </c>
      <c r="EQ18" s="61">
        <f>IF(BT18&lt;BU18,1,0)</f>
        <v>0</v>
      </c>
      <c r="ER18" s="61">
        <f>IF(BV18&lt;BW18,1,0)</f>
        <v>0</v>
      </c>
      <c r="ES18" s="61">
        <f>IF(BX18&lt;BY18,1,0)</f>
        <v>0</v>
      </c>
      <c r="ET18" s="61">
        <f>IF(BZ18&lt;CA18,1,0)</f>
        <v>0</v>
      </c>
      <c r="EU18" s="61">
        <f>IF(CB18&lt;CC18,1,0)</f>
        <v>0</v>
      </c>
      <c r="EV18" s="61">
        <f>IF(CD18&lt;CE18,1,0)</f>
        <v>0</v>
      </c>
      <c r="EW18" s="61">
        <f>IF(CF18&lt;CG18,1,0)</f>
        <v>0</v>
      </c>
      <c r="EX18" s="61">
        <f>IF(CH18&lt;CI18,1,0)</f>
        <v>0</v>
      </c>
      <c r="EY18" s="61">
        <f>IF(CJ18&lt;CK18,1,0)</f>
        <v>0</v>
      </c>
      <c r="EZ18" s="61">
        <f>IF(CL18&lt;CM18,1,0)</f>
        <v>0</v>
      </c>
      <c r="FA18" s="61">
        <f>IF(CN18&lt;CO18,1,0)</f>
        <v>0</v>
      </c>
      <c r="FB18" s="61">
        <f>IF(CP18&lt;CQ18,1,0)</f>
        <v>0</v>
      </c>
      <c r="FC18" s="61">
        <f>IF(CR18&lt;CS18,1,0)</f>
        <v>0</v>
      </c>
      <c r="FD18" s="61">
        <f>IF(CT18&lt;CU18,1,0)</f>
        <v>0</v>
      </c>
      <c r="FE18" s="61">
        <f>IF(CV18&lt;CW18,1,0)</f>
        <v>0</v>
      </c>
      <c r="FF18" s="61">
        <f>IF(CX18&lt;CY18,1,0)</f>
        <v>1</v>
      </c>
      <c r="FG18" s="61">
        <f>IF(CZ18&lt;DA18,1,0)</f>
        <v>0</v>
      </c>
      <c r="FH18" s="61">
        <f>IF(DB18&lt;DC18,1,0)</f>
        <v>0</v>
      </c>
      <c r="FI18" s="61">
        <f>IF(DD18&lt;DE18,1,0)</f>
        <v>0</v>
      </c>
      <c r="FJ18" s="61">
        <f>IF(DF18&lt;DG18,1,0)</f>
        <v>0</v>
      </c>
      <c r="FK18" s="61">
        <f>IF(DH18&lt;DI18,1,0)</f>
        <v>0</v>
      </c>
      <c r="FL18" s="61">
        <f>IF(DJ18&lt;DK18,1,0)</f>
        <v>0</v>
      </c>
      <c r="FM18" s="61"/>
      <c r="FN18" s="61"/>
      <c r="FO18" s="61"/>
      <c r="FP18" s="61"/>
      <c r="FQ18" s="61">
        <f>C18/H18</f>
        <v>713993.928571429</v>
      </c>
      <c r="FR18" s="61">
        <f>C18/SUM(FV18:FV18)</f>
        <v>4997957.5</v>
      </c>
      <c r="FS18" s="53">
        <f>$B18/SQRT(H18*(H18+1))</f>
        <v>683967.173968222</v>
      </c>
      <c r="FT18" s="64">
        <f>FU18+2</f>
        <v>16</v>
      </c>
      <c r="FU18" s="64">
        <v>14</v>
      </c>
      <c r="FV18" s="64">
        <v>2</v>
      </c>
    </row>
    <row r="19" ht="26.75" customHeight="1">
      <c r="A19" t="s" s="51">
        <v>203</v>
      </c>
      <c r="B19" s="52">
        <v>6375431</v>
      </c>
      <c r="C19" s="53">
        <v>6770010</v>
      </c>
      <c r="D19" s="53">
        <f>L19</f>
        <v>708381.222222222</v>
      </c>
      <c r="E19" s="53">
        <f>N19</f>
        <v>637543.1</v>
      </c>
      <c r="F19" s="54">
        <f>ROUND((C19-B19)/C19,2)</f>
        <v>0.06</v>
      </c>
      <c r="G19" s="55"/>
      <c r="H19" s="56">
        <v>9</v>
      </c>
      <c r="I19" s="57">
        <f>RANK(FS19,FS3:FS52)</f>
        <v>23</v>
      </c>
      <c r="J19" s="58">
        <f>SUM(EE3:EE52)</f>
        <v>27</v>
      </c>
      <c r="K19" s="59">
        <f>H19+2</f>
        <v>11</v>
      </c>
      <c r="L19" s="60">
        <f>B19/H19</f>
        <v>708381.222222222</v>
      </c>
      <c r="M19" s="53">
        <f>C19/K19</f>
        <v>615455.4545454551</v>
      </c>
      <c r="N19" s="61">
        <f>$B19/(H19+1)</f>
        <v>637543.1</v>
      </c>
      <c r="O19" s="62"/>
      <c r="P19" s="63">
        <f>ABS(($D19-VLOOKUP(P$2,$A1:$E52,5))/VLOOKUP(P$2,$A1:$E52,5))</f>
        <v>0.0243853373745029</v>
      </c>
      <c r="Q19" s="63">
        <f>ABS((VLOOKUP(Q$2,$A1:$E52,4)-$E19)/$E19)</f>
        <v>0.105126587031809</v>
      </c>
      <c r="R19" s="63">
        <f>ABS(($D19-VLOOKUP(R$2,$A1:$E52,5))/VLOOKUP(R$2,$A1:$E52,5))</f>
        <v>0.037267359682835</v>
      </c>
      <c r="S19" s="63">
        <f>ABS((VLOOKUP(S$2,$A1:$E52,4)-$E19)/$E19)</f>
        <v>0.100945959575125</v>
      </c>
      <c r="T19" s="63">
        <f>ABS(($D19-VLOOKUP(T$2,$A1:$E52,5))/VLOOKUP(T$2,$A1:$E52,5))</f>
        <v>0.0212974641296377</v>
      </c>
      <c r="U19" s="63">
        <f>ABS((VLOOKUP(U$2,$A1:$E52,4)-$E19)/$E19)</f>
        <v>0.128234833587459</v>
      </c>
      <c r="V19" s="63">
        <f>ABS(($D19-VLOOKUP(V$2,$A1:$E52,5))/VLOOKUP(V$2,$A1:$E52,5))</f>
        <v>0.0494107422073277</v>
      </c>
      <c r="W19" s="63">
        <f>ABS((VLOOKUP(W$2,$A1:$E52,4)-$E19)/$E19)</f>
        <v>0.0980098908287612</v>
      </c>
      <c r="X19" s="63">
        <f>ABS(($D19-VLOOKUP(X$2,$A1:$E52,5))/VLOOKUP(X$2,$A1:$E52,5))</f>
        <v>0.0462411108986384</v>
      </c>
      <c r="Y19" s="63">
        <f>ABS((VLOOKUP(Y$2,$A1:$E52,4)-$E19)/$E19)</f>
        <v>0.121003078502109</v>
      </c>
      <c r="Z19" s="63">
        <f>ABS(($D19-VLOOKUP(Z$2,$A1:$E52,5))/VLOOKUP(Z$2,$A1:$E52,5))</f>
        <v>0.0568781802630027</v>
      </c>
      <c r="AA19" s="63">
        <f>ABS((VLOOKUP(AA$2,$A1:$E52,4)-$E19)/$E19)</f>
        <v>0.109720616884132</v>
      </c>
      <c r="AB19" s="63">
        <f>ABS(($D19-VLOOKUP(AB$2,$A1:$E52,5))/VLOOKUP(AB$2,$A1:$E52,5))</f>
        <v>0.0409721210734649</v>
      </c>
      <c r="AC19" s="63">
        <f>ABS((VLOOKUP(AC$2,$A1:$E52,4)-$E19)/$E19)</f>
        <v>0.134089503125357</v>
      </c>
      <c r="AD19" s="63">
        <f>ABS(($D19-VLOOKUP(AD$2,$A1:$E52,5))/VLOOKUP(AD$2,$A1:$E52,5))</f>
        <v>0.0720459320532599</v>
      </c>
      <c r="AE19" s="63">
        <f>ABS((VLOOKUP(AE$2,$A1:$E52,4)-$E19)/$E19)</f>
        <v>0.110471253965867</v>
      </c>
      <c r="AF19" s="63">
        <f>ABS(($D19-VLOOKUP(AF$2,$A1:$E52,5))/VLOOKUP(AF$2,$A1:$E52,5))</f>
        <v>0.092330633720021</v>
      </c>
      <c r="AG19" s="63">
        <f>ABS((VLOOKUP(AG$2,$A1:$E52,4)-$E19)/$E19)</f>
        <v>0.08984967895839981</v>
      </c>
      <c r="AH19" s="63">
        <f>ABS(($D19-VLOOKUP(AH$2,$A1:$E52,5))/VLOOKUP(AH$2,$A1:$E52,5))</f>
        <v>0.0367514279399784</v>
      </c>
      <c r="AI19" s="63">
        <f>ABS((VLOOKUP(AI$2,$A1:$E52,4)-$E19)/$E19)</f>
        <v>0.154164020741983</v>
      </c>
      <c r="AJ19" s="63">
        <f>ABS(($D19-VLOOKUP(AJ$2,$A1:$E52,5))/VLOOKUP(AJ$2,$A1:$E52,5))</f>
        <v>0.04558102109655</v>
      </c>
      <c r="AK19" s="63">
        <f>ABS((VLOOKUP(AK$2,$A1:$E52,4)-$E19)/$E19)</f>
        <v>0.151229488118791</v>
      </c>
      <c r="AL19" s="63">
        <f>ABS(($D19-VLOOKUP(AL$2,$A1:$E52,5))/VLOOKUP(AL$2,$A1:$E52,5))</f>
        <v>0.0575832133161214</v>
      </c>
      <c r="AM19" s="63">
        <f>ABS((VLOOKUP(AM$2,$A1:$E52,4)-$E19)/$E19)</f>
        <v>0.146123725168185</v>
      </c>
      <c r="AN19" s="63">
        <f>ABS(($D19-VLOOKUP(AN$2,$A1:$E52,5))/VLOOKUP(AN$2,$A1:$E52,5))</f>
        <v>0.153823142855728</v>
      </c>
      <c r="AO19" s="63">
        <f>ABS((VLOOKUP(AO$2,$A1:$E52,4)-$E19)/$E19)</f>
        <v>0.0592803843379373</v>
      </c>
      <c r="AP19" s="63">
        <f>ABS(($D19-VLOOKUP(AP$2,$A1:$E52,5))/VLOOKUP(AP$2,$A1:$E52,5))</f>
        <v>0.07990802888422301</v>
      </c>
      <c r="AQ19" s="63">
        <f>ABS((VLOOKUP(AQ$2,$A1:$E52,4)-$E19)/$E19)</f>
        <v>0.143215781542194</v>
      </c>
      <c r="AR19" s="63">
        <f>ABS(($D19-VLOOKUP(AR$2,$A1:$E52,5))/VLOOKUP(AR$2,$A1:$E52,5))</f>
        <v>0.0895520847421781</v>
      </c>
      <c r="AS19" s="63">
        <f>ABS((VLOOKUP(AS$2,$A1:$E52,4)-$E19)/$E19)</f>
        <v>0.133096727107548</v>
      </c>
      <c r="AT19" s="63">
        <f>ABS(($D19-VLOOKUP(AT$2,$A1:$E52,5))/VLOOKUP(AT$2,$A1:$E52,5))</f>
        <v>0.104653612709501</v>
      </c>
      <c r="AU19" s="63">
        <f>ABS((VLOOKUP(AU$2,$A1:$E52,4)-$E19)/$E19)</f>
        <v>0.11760635825597</v>
      </c>
      <c r="AV19" s="63"/>
      <c r="AW19" s="63"/>
      <c r="AX19" s="63">
        <f>ABS(($D19-VLOOKUP(AX$2,$A1:$E52,5))/VLOOKUP(AX$2,$A1:$E52,5))</f>
        <v>0.0605430145465055</v>
      </c>
      <c r="AY19" s="63">
        <f>ABS((VLOOKUP(AY$2,$A1:$E52,4)-$E19)/$E19)</f>
        <v>0.178641491061545</v>
      </c>
      <c r="AZ19" s="63">
        <f>ABS(($D19-VLOOKUP(AZ$2,$A1:$E52,5))/VLOOKUP(AZ$2,$A1:$E52,5))</f>
        <v>0.10112421067685</v>
      </c>
      <c r="BA19" s="63">
        <f>ABS((VLOOKUP(BA$2,$A1:$E52,4)-$E19)/$E19)</f>
        <v>0.135203447421829</v>
      </c>
      <c r="BB19" s="63">
        <f>ABS(($D19-VLOOKUP(BB$2,$A1:$E52,5))/VLOOKUP(BB$2,$A1:$E52,5))</f>
        <v>0.118844097202113</v>
      </c>
      <c r="BC19" s="63">
        <f>ABS((VLOOKUP(BC$2,$A1:$E52,4)-$E19)/$E19)</f>
        <v>0.117224466863495</v>
      </c>
      <c r="BD19" s="63">
        <f>ABS(($D19-VLOOKUP(BD$2,$A1:$E52,5))/VLOOKUP(BD$2,$A1:$E52,5))</f>
        <v>0.199543959514412</v>
      </c>
      <c r="BE19" s="63">
        <f>ABS((VLOOKUP(BE$2,$A1:$E52,4)-$E19)/$E19)</f>
        <v>0.0420626856443117</v>
      </c>
      <c r="BF19" s="63">
        <f>ABS(($D19-VLOOKUP(BF$2,$A1:$E52,5))/VLOOKUP(BF$2,$A1:$E52,5))</f>
        <v>0.123315839422505</v>
      </c>
      <c r="BG19" s="63">
        <f>ABS((VLOOKUP(BG$2,$A1:$E52,4)-$E19)/$E19)</f>
        <v>0.130440099993688</v>
      </c>
      <c r="BH19" s="63">
        <f>ABS(($D19-VLOOKUP(BH$2,$A1:$E52,5))/VLOOKUP(BH$2,$A1:$E52,5))</f>
        <v>0.179902356031685</v>
      </c>
      <c r="BI19" s="63">
        <f>ABS((VLOOKUP(BI$2,$A1:$E52,4)-$E19)/$E19)</f>
        <v>0.0762257260948883</v>
      </c>
      <c r="BJ19" s="63">
        <f>ABS(($D19-VLOOKUP(BJ$2,$A1:$E52,5))/VLOOKUP(BJ$2,$A1:$E52,5))</f>
        <v>0.219776210112576</v>
      </c>
      <c r="BK19" s="63">
        <f>ABS((VLOOKUP(BK$2,$A1:$E52,4)-$E19)/$E19)</f>
        <v>0.0410444631676102</v>
      </c>
      <c r="BL19" s="63">
        <f>ABS(($D19-VLOOKUP(BL$2,$A1:$E52,5))/VLOOKUP(BL$2,$A1:$E52,5))</f>
        <v>0.08886911123886281</v>
      </c>
      <c r="BM19" s="63">
        <f>ABS((VLOOKUP(BM$2,$A1:$E52,4)-$E19)/$E19)</f>
        <v>0.190497813664154</v>
      </c>
      <c r="BN19" s="63">
        <f>ABS(($D19-VLOOKUP(BN$2,$A1:$E52,5))/VLOOKUP(BN$2,$A1:$E52,5))</f>
        <v>0.13976502481621</v>
      </c>
      <c r="BO19" s="63">
        <f>ABS((VLOOKUP(BO$2,$A1:$E52,4)-$E19)/$E19)</f>
        <v>0.137336440469672</v>
      </c>
      <c r="BP19" s="63">
        <f>ABS(($D19-VLOOKUP(BP$2,$A1:$E52,5))/VLOOKUP(BP$2,$A1:$E52,5))</f>
        <v>0.104370604144289</v>
      </c>
      <c r="BQ19" s="63">
        <f>ABS((VLOOKUP(BQ$2,$A1:$E52,4)-$E19)/$E19)</f>
        <v>0.207324179337836</v>
      </c>
      <c r="BR19" s="63">
        <f>ABS(($D19-VLOOKUP(BR$2,$A1:$E52,5))/VLOOKUP(BR$2,$A1:$E52,5))</f>
        <v>0.128929760171324</v>
      </c>
      <c r="BS19" s="63">
        <f>ABS((VLOOKUP(BS$2,$A1:$E52,4)-$E19)/$E19)</f>
        <v>0.181059602088078</v>
      </c>
      <c r="BT19" s="63">
        <f>ABS(($D19-VLOOKUP(BT$2,$A1:$E52,5))/VLOOKUP(BT$2,$A1:$E52,5))</f>
        <v>0.186691452415866</v>
      </c>
      <c r="BU19" s="63">
        <f>ABS((VLOOKUP(BU$2,$A1:$E52,4)-$E19)/$E19)</f>
        <v>0.123572037717921</v>
      </c>
      <c r="BV19" s="63">
        <f>ABS(($D19-VLOOKUP(BV$2,$A1:$E52,5))/VLOOKUP(BV$2,$A1:$E52,5))</f>
        <v>0.159840588459873</v>
      </c>
      <c r="BW19" s="63">
        <f>ABS((VLOOKUP(BW$2,$A1:$E52,4)-$E19)/$E19)</f>
        <v>0.197482570197999</v>
      </c>
      <c r="BX19" s="63">
        <f>ABS(($D19-VLOOKUP(BX$2,$A1:$E52,5))/VLOOKUP(BX$2,$A1:$E52,5))</f>
        <v>0.189261480307534</v>
      </c>
      <c r="BY19" s="63">
        <f>ABS((VLOOKUP(BY$2,$A1:$E52,4)-$E19)/$E19)</f>
        <v>0.167858298521308</v>
      </c>
      <c r="BZ19" s="63">
        <f>ABS(($D19-VLOOKUP(BZ$2,$A1:$E52,5))/VLOOKUP(BZ$2,$A1:$E52,5))</f>
        <v>0.2103994974799</v>
      </c>
      <c r="CA19" s="63">
        <f>ABS((VLOOKUP(CA$2,$A1:$E52,4)-$E19)/$E19)</f>
        <v>0.147463206801234</v>
      </c>
      <c r="CB19" s="63">
        <f>ABS(($D19-VLOOKUP(CB$2,$A1:$E52,5))/VLOOKUP(CB$2,$A1:$E52,5))</f>
        <v>0.236779814572778</v>
      </c>
      <c r="CC19" s="63">
        <f>ABS((VLOOKUP(CC$2,$A1:$E52,4)-$E19)/$E19)</f>
        <v>0.122987998772161</v>
      </c>
      <c r="CD19" s="63">
        <f>ABS(($D19-VLOOKUP(CD$2,$A1:$E52,5))/VLOOKUP(CD$2,$A1:$E52,5))</f>
        <v>0.278313430085594</v>
      </c>
      <c r="CE19" s="63">
        <f>ABS((VLOOKUP(CE$2,$A1:$E52,4)-$E19)/$E19)</f>
        <v>0.086501053811107</v>
      </c>
      <c r="CF19" s="63">
        <f>ABS(($D19-VLOOKUP(CF$2,$A1:$E52,5))/VLOOKUP(CF$2,$A1:$E52,5))</f>
        <v>0.307250416733511</v>
      </c>
      <c r="CG19" s="63">
        <f>ABS((VLOOKUP(CG$2,$A1:$E52,4)-$E19)/$E19)</f>
        <v>0.0624505229528796</v>
      </c>
      <c r="CH19" s="63">
        <f>ABS(($D19-VLOOKUP(CH$2,$A1:$E52,5))/VLOOKUP(CH$2,$A1:$E52,5))</f>
        <v>0.370658296649203</v>
      </c>
      <c r="CI19" s="63">
        <f>ABS((VLOOKUP(CI$2,$A1:$E52,4)-$E19)/$E19)</f>
        <v>0.0808539846168832</v>
      </c>
      <c r="CJ19" s="63">
        <f>ABS(($D19-VLOOKUP(CJ$2,$A1:$E52,5))/VLOOKUP(CJ$2,$A1:$E52,5))</f>
        <v>0.523552013984664</v>
      </c>
      <c r="CK19" s="63">
        <f>ABS((VLOOKUP(CK$2,$A1:$E52,4)-$E19)/$E19)</f>
        <v>0.0276134533754141</v>
      </c>
      <c r="CL19" s="63">
        <f>ABS(($D19-VLOOKUP(CL$2,$A1:$E52,5))/VLOOKUP(CL$2,$A1:$E52,5))</f>
        <v>0.546831650888534</v>
      </c>
      <c r="CM19" s="63">
        <f>ABS((VLOOKUP(CM$2,$A1:$E52,4)-$E19)/$E19)</f>
        <v>0.042247758099283</v>
      </c>
      <c r="CN19" s="63">
        <f>ABS(($D19-VLOOKUP(CN$2,$A1:$E52,5))/VLOOKUP(CN$2,$A1:$E52,5))</f>
        <v>0.350584694789552</v>
      </c>
      <c r="CO19" s="63">
        <f>ABS((VLOOKUP(CO$2,$A1:$E52,4)-$E19)/$E19)</f>
        <v>0.234033432406374</v>
      </c>
      <c r="CP19" s="63">
        <f>ABS(($D19-VLOOKUP(CP$2,$A1:$E52,5))/VLOOKUP(CP$2,$A1:$E52,5))</f>
        <v>0.554760953678326</v>
      </c>
      <c r="CQ19" s="63">
        <f>ABS((VLOOKUP(CQ$2,$A1:$E52,4)-$E19)/$E19)</f>
        <v>0.0719761534553507</v>
      </c>
      <c r="CR19" s="63">
        <f>ABS(($D19-VLOOKUP(CR$2,$A1:$E52,5))/VLOOKUP(CR$2,$A1:$E52,5))</f>
        <v>0.594167815640142</v>
      </c>
      <c r="CS19" s="63">
        <f>ABS((VLOOKUP(CS$2,$A1:$E52,4)-$E19)/$E19)</f>
        <v>0.0454775528117236</v>
      </c>
      <c r="CT19" s="63">
        <f>ABS(($D19-VLOOKUP(CT$2,$A1:$E52,5))/VLOOKUP(CT$2,$A1:$E52,5))</f>
        <v>0.6081968350303379</v>
      </c>
      <c r="CU19" s="63">
        <f>ABS((VLOOKUP(CU$2,$A1:$E52,4)-$E19)/$E19)</f>
        <v>0.0363573850928667</v>
      </c>
      <c r="CV19" s="63">
        <f>ABS(($D19-VLOOKUP(CV$2,$A1:$E52,5))/VLOOKUP(CV$2,$A1:$E52,5))</f>
        <v>1.01388268970835</v>
      </c>
      <c r="CW19" s="63">
        <f>ABS((VLOOKUP(CW$2,$A1:$E52,4)-$E19)/$E19)</f>
        <v>0.172411245608336</v>
      </c>
      <c r="CX19" s="63">
        <f>ABS(($D19-VLOOKUP(CX$2,$A1:$E52,5))/VLOOKUP(CX$2,$A1:$E52,5))</f>
        <v>0.424718070148151</v>
      </c>
      <c r="CY19" s="63">
        <f>ABS((VLOOKUP(CY$2,$A1:$E52,4)-$E19)/$E19)</f>
        <v>0.559762783096547</v>
      </c>
      <c r="CZ19" s="63">
        <f>ABS(($D19-VLOOKUP(CZ$2,$A1:$E52,5))/VLOOKUP(CZ$2,$A1:$E52,5))</f>
        <v>0.57264803568572</v>
      </c>
      <c r="DA19" s="63">
        <f>ABS((VLOOKUP(DA$2,$A1:$E52,4)-$E19)/$E19)</f>
        <v>0.413044859241673</v>
      </c>
      <c r="DB19" s="63">
        <f>ABS(($D19-VLOOKUP(DB$2,$A1:$E52,5))/VLOOKUP(DB$2,$A1:$E52,5))</f>
        <v>0.728262803969015</v>
      </c>
      <c r="DC19" s="63">
        <f>ABS((VLOOKUP(DC$2,$A1:$E52,4)-$E19)/$E19)</f>
        <v>0.285812676821379</v>
      </c>
      <c r="DD19" s="63">
        <f>ABS(($D19-VLOOKUP(DD$2,$A1:$E52,5))/VLOOKUP(DD$2,$A1:$E52,5))</f>
        <v>0.963572116820176</v>
      </c>
      <c r="DE19" s="63">
        <f>ABS((VLOOKUP(DE$2,$A1:$E52,4)-$E19)/$E19)</f>
        <v>0.131724270876745</v>
      </c>
      <c r="DF19" s="63">
        <f>ABS(($D19-VLOOKUP(DF$2,$A1:$E52,5))/VLOOKUP(DF$2,$A1:$E52,5))</f>
        <v>1.09609700245514</v>
      </c>
      <c r="DG19" s="63">
        <f>ABS((VLOOKUP(DG$2,$A1:$E52,4)-$E19)/$E19)</f>
        <v>0.0601714613490445</v>
      </c>
      <c r="DH19" s="63">
        <f>ABS(($D19-VLOOKUP(DH$2,$A1:$E52,5))/VLOOKUP(DH$2,$A1:$E52,5))</f>
        <v>1.24762697484749</v>
      </c>
      <c r="DI19" s="63">
        <f>ABS((VLOOKUP(DI$2,$A1:$E52,4)-$E19)/$E19)</f>
        <v>0.0113029221083249</v>
      </c>
      <c r="DJ19" s="63">
        <f>ABS(($D19-VLOOKUP(DJ$2,$A1:$E52,5))/VLOOKUP(DJ$2,$A1:$E52,5))</f>
        <v>1.49298336168299</v>
      </c>
      <c r="DK19" s="63">
        <f>ABS((VLOOKUP(DK$2,$A1:$E52,4)-$E19)/$E19)</f>
        <v>0.108609284611503</v>
      </c>
      <c r="DL19" s="63"/>
      <c r="DM19" s="63"/>
      <c r="DN19" s="63"/>
      <c r="DO19" s="61">
        <f>IF(P19&lt;Q19,1,0)</f>
        <v>1</v>
      </c>
      <c r="DP19" s="61">
        <f>IF(R19&lt;S19,1,0)</f>
        <v>1</v>
      </c>
      <c r="DQ19" s="61">
        <f>IF(T19&lt;U19,1,0)</f>
        <v>1</v>
      </c>
      <c r="DR19" s="61">
        <f>IF(V19&lt;W19,1,0)</f>
        <v>1</v>
      </c>
      <c r="DS19" s="61">
        <f>IF(X19&lt;Y19,1,0)</f>
        <v>1</v>
      </c>
      <c r="DT19" s="61">
        <f>IF(Z19&lt;AA19,1,0)</f>
        <v>1</v>
      </c>
      <c r="DU19" s="61">
        <f>IF(AB19&lt;AC19,1,0)</f>
        <v>1</v>
      </c>
      <c r="DV19" s="61">
        <f>IF(AD19&lt;AE19,1,0)</f>
        <v>1</v>
      </c>
      <c r="DW19" s="61">
        <f>IF(AF19&lt;AG19,1,0)</f>
        <v>0</v>
      </c>
      <c r="DX19" s="61">
        <f>IF(AH19&lt;AI19,1,0)</f>
        <v>1</v>
      </c>
      <c r="DY19" s="61">
        <f>IF(AJ19&lt;AK19,1,0)</f>
        <v>1</v>
      </c>
      <c r="DZ19" s="61">
        <f>IF(AL19&lt;AM19,1,0)</f>
        <v>1</v>
      </c>
      <c r="EA19" s="61">
        <f>IF(AN19&lt;AO19,1,0)</f>
        <v>0</v>
      </c>
      <c r="EB19" s="61">
        <f>IF(AP19&lt;AQ19,1,0)</f>
        <v>1</v>
      </c>
      <c r="EC19" s="61">
        <f>IF(AR19&lt;AS19,1,0)</f>
        <v>1</v>
      </c>
      <c r="ED19" s="61">
        <f>IF(AT19&lt;AU19,1,0)</f>
        <v>1</v>
      </c>
      <c r="EE19" s="61">
        <f>IF(AV19&lt;AW19,1,0)</f>
        <v>0</v>
      </c>
      <c r="EF19" s="61">
        <f>IF(AX19&lt;AY19,1,0)</f>
        <v>1</v>
      </c>
      <c r="EG19" s="61">
        <f>IF(AZ19&lt;BA19,1,0)</f>
        <v>1</v>
      </c>
      <c r="EH19" s="61">
        <f>IF(BB19&lt;BC19,1,0)</f>
        <v>0</v>
      </c>
      <c r="EI19" s="61">
        <f>IF(BD19&lt;BE19,1,0)</f>
        <v>0</v>
      </c>
      <c r="EJ19" s="61">
        <f>IF(BF19&lt;BG19,1,0)</f>
        <v>1</v>
      </c>
      <c r="EK19" s="61">
        <f>IF(BH19&lt;BI19,1,0)</f>
        <v>0</v>
      </c>
      <c r="EL19" s="61">
        <f>IF(BJ19&lt;BK19,1,0)</f>
        <v>0</v>
      </c>
      <c r="EM19" s="61">
        <f>IF(BL19&lt;BM19,1,0)</f>
        <v>1</v>
      </c>
      <c r="EN19" s="61">
        <f>IF(BN19&lt;BO19,1,0)</f>
        <v>0</v>
      </c>
      <c r="EO19" s="61">
        <f>IF(BP19&lt;BQ19,1,0)</f>
        <v>1</v>
      </c>
      <c r="EP19" s="61">
        <f>IF(BR19&lt;BS19,1,0)</f>
        <v>1</v>
      </c>
      <c r="EQ19" s="61">
        <f>IF(BT19&lt;BU19,1,0)</f>
        <v>0</v>
      </c>
      <c r="ER19" s="61">
        <f>IF(BV19&lt;BW19,1,0)</f>
        <v>1</v>
      </c>
      <c r="ES19" s="61">
        <f>IF(BX19&lt;BY19,1,0)</f>
        <v>0</v>
      </c>
      <c r="ET19" s="61">
        <f>IF(BZ19&lt;CA19,1,0)</f>
        <v>0</v>
      </c>
      <c r="EU19" s="61">
        <f>IF(CB19&lt;CC19,1,0)</f>
        <v>0</v>
      </c>
      <c r="EV19" s="61">
        <f>IF(CD19&lt;CE19,1,0)</f>
        <v>0</v>
      </c>
      <c r="EW19" s="61">
        <f>IF(CF19&lt;CG19,1,0)</f>
        <v>0</v>
      </c>
      <c r="EX19" s="61">
        <f>IF(CH19&lt;CI19,1,0)</f>
        <v>0</v>
      </c>
      <c r="EY19" s="61">
        <f>IF(CJ19&lt;CK19,1,0)</f>
        <v>0</v>
      </c>
      <c r="EZ19" s="61">
        <f>IF(CL19&lt;CM19,1,0)</f>
        <v>0</v>
      </c>
      <c r="FA19" s="61">
        <f>IF(CN19&lt;CO19,1,0)</f>
        <v>0</v>
      </c>
      <c r="FB19" s="61">
        <f>IF(CP19&lt;CQ19,1,0)</f>
        <v>0</v>
      </c>
      <c r="FC19" s="61">
        <f>IF(CR19&lt;CS19,1,0)</f>
        <v>0</v>
      </c>
      <c r="FD19" s="61">
        <f>IF(CT19&lt;CU19,1,0)</f>
        <v>0</v>
      </c>
      <c r="FE19" s="61">
        <f>IF(CV19&lt;CW19,1,0)</f>
        <v>0</v>
      </c>
      <c r="FF19" s="61">
        <f>IF(CX19&lt;CY19,1,0)</f>
        <v>1</v>
      </c>
      <c r="FG19" s="61">
        <f>IF(CZ19&lt;DA19,1,0)</f>
        <v>0</v>
      </c>
      <c r="FH19" s="61">
        <f>IF(DB19&lt;DC19,1,0)</f>
        <v>0</v>
      </c>
      <c r="FI19" s="61">
        <f>IF(DD19&lt;DE19,1,0)</f>
        <v>0</v>
      </c>
      <c r="FJ19" s="61">
        <f>IF(DF19&lt;DG19,1,0)</f>
        <v>0</v>
      </c>
      <c r="FK19" s="61">
        <f>IF(DH19&lt;DI19,1,0)</f>
        <v>0</v>
      </c>
      <c r="FL19" s="61">
        <f>IF(DJ19&lt;DK19,1,0)</f>
        <v>0</v>
      </c>
      <c r="FM19" s="61"/>
      <c r="FN19" s="61"/>
      <c r="FO19" s="61"/>
      <c r="FP19" s="61"/>
      <c r="FQ19" s="61">
        <f>C19/H19</f>
        <v>752223.333333333</v>
      </c>
      <c r="FR19" s="61">
        <f>C19/SUM(FV19:FV19)</f>
        <v>3385005</v>
      </c>
      <c r="FS19" s="53">
        <f>$B19/SQRT(H19*(H19+1))</f>
        <v>672029.434174832</v>
      </c>
      <c r="FT19" s="64">
        <f>FU19+2</f>
        <v>11</v>
      </c>
      <c r="FU19" s="64">
        <v>9</v>
      </c>
      <c r="FV19" s="64">
        <v>2</v>
      </c>
    </row>
    <row r="20" ht="26.75" customHeight="1">
      <c r="A20" t="s" s="51">
        <v>204</v>
      </c>
      <c r="B20" s="52">
        <v>6011478</v>
      </c>
      <c r="C20" s="53">
        <v>6126452</v>
      </c>
      <c r="D20" s="53">
        <f>L20</f>
        <v>751434.75</v>
      </c>
      <c r="E20" s="53">
        <f>N20</f>
        <v>667942</v>
      </c>
      <c r="F20" s="54">
        <f>ROUND((C20-B20)/C20,2)</f>
        <v>0.02</v>
      </c>
      <c r="G20" s="55"/>
      <c r="H20" s="56">
        <v>8</v>
      </c>
      <c r="I20" s="57">
        <f>RANK(FS20,FS3:FS52)</f>
        <v>2</v>
      </c>
      <c r="J20" s="58">
        <f>SUM(EF3:EF52)</f>
        <v>48</v>
      </c>
      <c r="K20" s="59">
        <f>H20+2</f>
        <v>10</v>
      </c>
      <c r="L20" s="60">
        <f>B20/H20</f>
        <v>751434.75</v>
      </c>
      <c r="M20" s="53">
        <f>C20/K20</f>
        <v>612645.2</v>
      </c>
      <c r="N20" s="61">
        <f>$B20/(H20+1)</f>
        <v>667942</v>
      </c>
      <c r="O20" s="62"/>
      <c r="P20" s="63">
        <f>ABS(($D20-VLOOKUP(P$2,$A1:$E52,5))/VLOOKUP(P$2,$A1:$E52,5))</f>
        <v>0.086644755318202</v>
      </c>
      <c r="Q20" s="63">
        <f>ABS((VLOOKUP(Q$2,$A1:$E52,4)-$E20)/$E20)</f>
        <v>0.0548308538595851</v>
      </c>
      <c r="R20" s="63">
        <f>ABS(($D20-VLOOKUP(R$2,$A1:$E52,5))/VLOOKUP(R$2,$A1:$E52,5))</f>
        <v>0.100309712701444</v>
      </c>
      <c r="S20" s="63">
        <f>ABS((VLOOKUP(S$2,$A1:$E52,4)-$E20)/$E20)</f>
        <v>0.050840492138539</v>
      </c>
      <c r="T20" s="63">
        <f>ABS(($D20-VLOOKUP(T$2,$A1:$E52,5))/VLOOKUP(T$2,$A1:$E52,5))</f>
        <v>0.0833692093452186</v>
      </c>
      <c r="U20" s="63">
        <f>ABS((VLOOKUP(U$2,$A1:$E52,4)-$E20)/$E20)</f>
        <v>0.07688741437629761</v>
      </c>
      <c r="V20" s="63">
        <f>ABS(($D20-VLOOKUP(V$2,$A1:$E52,5))/VLOOKUP(V$2,$A1:$E52,5))</f>
        <v>0.113191137738123</v>
      </c>
      <c r="W20" s="63">
        <f>ABS((VLOOKUP(W$2,$A1:$E52,4)-$E20)/$E20)</f>
        <v>0.0480380476592728</v>
      </c>
      <c r="X20" s="63">
        <f>ABS(($D20-VLOOKUP(X$2,$A1:$E52,5))/VLOOKUP(X$2,$A1:$E52,5))</f>
        <v>0.109828864663513</v>
      </c>
      <c r="Y20" s="63">
        <f>ABS((VLOOKUP(Y$2,$A1:$E52,4)-$E20)/$E20)</f>
        <v>0.0699847857714861</v>
      </c>
      <c r="Z20" s="63">
        <f>ABS(($D20-VLOOKUP(Z$2,$A1:$E52,5))/VLOOKUP(Z$2,$A1:$E52,5))</f>
        <v>0.121112426830039</v>
      </c>
      <c r="AA20" s="63">
        <f>ABS((VLOOKUP(AA$2,$A1:$E52,4)-$E20)/$E20)</f>
        <v>0.0592158035012351</v>
      </c>
      <c r="AB20" s="63">
        <f>ABS(($D20-VLOOKUP(AB$2,$A1:$E52,5))/VLOOKUP(AB$2,$A1:$E52,5))</f>
        <v>0.104239639641976</v>
      </c>
      <c r="AC20" s="63">
        <f>ABS((VLOOKUP(AC$2,$A1:$E52,4)-$E20)/$E20)</f>
        <v>0.08247563036910389</v>
      </c>
      <c r="AD20" s="63">
        <f>ABS(($D20-VLOOKUP(AD$2,$A1:$E52,5))/VLOOKUP(AD$2,$A1:$E52,5))</f>
        <v>0.137202034257547</v>
      </c>
      <c r="AE20" s="63">
        <f>ABS((VLOOKUP(AE$2,$A1:$E52,4)-$E20)/$E20)</f>
        <v>0.059932278123379</v>
      </c>
      <c r="AF20" s="63">
        <f>ABS(($D20-VLOOKUP(AF$2,$A1:$E52,5))/VLOOKUP(AF$2,$A1:$E52,5))</f>
        <v>0.158719586173972</v>
      </c>
      <c r="AG20" s="63">
        <f>ABS((VLOOKUP(AG$2,$A1:$E52,4)-$E20)/$E20)</f>
        <v>0.0402492175325747</v>
      </c>
      <c r="AH20" s="63">
        <f>ABS(($D20-VLOOKUP(AH$2,$A1:$E52,5))/VLOOKUP(AH$2,$A1:$E52,5))</f>
        <v>0.0997624239986266</v>
      </c>
      <c r="AI20" s="63">
        <f>ABS((VLOOKUP(AI$2,$A1:$E52,4)-$E20)/$E20)</f>
        <v>0.101636530854937</v>
      </c>
      <c r="AJ20" s="63">
        <f>ABS(($D20-VLOOKUP(AJ$2,$A1:$E52,5))/VLOOKUP(AJ$2,$A1:$E52,5))</f>
        <v>0.109128656357802</v>
      </c>
      <c r="AK20" s="63">
        <f>ABS((VLOOKUP(AK$2,$A1:$E52,4)-$E20)/$E20)</f>
        <v>0.09883555258789981</v>
      </c>
      <c r="AL20" s="63">
        <f>ABS(($D20-VLOOKUP(AL$2,$A1:$E52,5))/VLOOKUP(AL$2,$A1:$E52,5))</f>
        <v>0.121860309918117</v>
      </c>
      <c r="AM20" s="63">
        <f>ABS((VLOOKUP(AM$2,$A1:$E52,4)-$E20)/$E20)</f>
        <v>0.0939621594798246</v>
      </c>
      <c r="AN20" s="63">
        <f>ABS(($D20-VLOOKUP(AN$2,$A1:$E52,5))/VLOOKUP(AN$2,$A1:$E52,5))</f>
        <v>0.223949446565115</v>
      </c>
      <c r="AO20" s="63">
        <f>ABS((VLOOKUP(AO$2,$A1:$E52,4)-$E20)/$E20)</f>
        <v>0.0110711708501636</v>
      </c>
      <c r="AP20" s="63">
        <f>ABS(($D20-VLOOKUP(AP$2,$A1:$E52,5))/VLOOKUP(AP$2,$A1:$E52,5))</f>
        <v>0.145541968436092</v>
      </c>
      <c r="AQ20" s="63">
        <f>ABS((VLOOKUP(AQ$2,$A1:$E52,4)-$E20)/$E20)</f>
        <v>0.0911865601105081</v>
      </c>
      <c r="AR20" s="63">
        <f>ABS(($D20-VLOOKUP(AR$2,$A1:$E52,5))/VLOOKUP(AR$2,$A1:$E52,5))</f>
        <v>0.155772164374763</v>
      </c>
      <c r="AS20" s="63">
        <f>ABS((VLOOKUP(AS$2,$A1:$E52,4)-$E20)/$E20)</f>
        <v>0.0815280368654763</v>
      </c>
      <c r="AT20" s="63">
        <f>ABS(($D20-VLOOKUP(AT$2,$A1:$E52,5))/VLOOKUP(AT$2,$A1:$E52,5))</f>
        <v>0.171791523071405</v>
      </c>
      <c r="AU20" s="63">
        <f>ABS((VLOOKUP(AU$2,$A1:$E52,4)-$E20)/$E20)</f>
        <v>0.0667426546350162</v>
      </c>
      <c r="AV20" s="63">
        <f>ABS(($D20-VLOOKUP(AV$2,$A1:$E52,5))/VLOOKUP(AV$2,$A1:$E52,5))</f>
        <v>0.178641491061545</v>
      </c>
      <c r="AW20" s="63">
        <f>ABS((VLOOKUP(AW$2,$A1:$E52,4)-$E20)/$E20)</f>
        <v>0.0605430145465055</v>
      </c>
      <c r="AX20" s="63"/>
      <c r="AY20" s="63"/>
      <c r="AZ20" s="63">
        <f>ABS(($D20-VLOOKUP(AZ$2,$A1:$E52,5))/VLOOKUP(AZ$2,$A1:$E52,5))</f>
        <v>0.168047613364517</v>
      </c>
      <c r="BA20" s="63">
        <f>ABS((VLOOKUP(BA$2,$A1:$E52,4)-$E20)/$E20)</f>
        <v>0.0835388776270994</v>
      </c>
      <c r="BB20" s="63">
        <f>ABS(($D20-VLOOKUP(BB$2,$A1:$E52,5))/VLOOKUP(BB$2,$A1:$E52,5))</f>
        <v>0.186844467492537</v>
      </c>
      <c r="BC20" s="63">
        <f>ABS((VLOOKUP(BC$2,$A1:$E52,4)-$E20)/$E20)</f>
        <v>0.0663781436112716</v>
      </c>
      <c r="BD20" s="63">
        <f>ABS(($D20-VLOOKUP(BD$2,$A1:$E52,5))/VLOOKUP(BD$2,$A1:$E52,5))</f>
        <v>0.272449052932344</v>
      </c>
      <c r="BE20" s="63">
        <f>ABS((VLOOKUP(BE$2,$A1:$E52,4)-$E20)/$E20)</f>
        <v>0.00536292821831836</v>
      </c>
      <c r="BF20" s="63">
        <f>ABS(($D20-VLOOKUP(BF$2,$A1:$E52,5))/VLOOKUP(BF$2,$A1:$E52,5))</f>
        <v>0.191587990318994</v>
      </c>
      <c r="BG20" s="63">
        <f>ABS((VLOOKUP(BG$2,$A1:$E52,4)-$E20)/$E20)</f>
        <v>0.07899231627040371</v>
      </c>
      <c r="BH20" s="63">
        <f>ABS(($D20-VLOOKUP(BH$2,$A1:$E52,5))/VLOOKUP(BH$2,$A1:$E52,5))</f>
        <v>0.251613684998195</v>
      </c>
      <c r="BI20" s="63">
        <f>ABS((VLOOKUP(BI$2,$A1:$E52,4)-$E20)/$E20)</f>
        <v>0.0272453082966575</v>
      </c>
      <c r="BJ20" s="63">
        <f>ABS(($D20-VLOOKUP(BJ$2,$A1:$E52,5))/VLOOKUP(BJ$2,$A1:$E52,5))</f>
        <v>0.293910965943639</v>
      </c>
      <c r="BK20" s="63">
        <f>ABS((VLOOKUP(BK$2,$A1:$E52,4)-$E20)/$E20)</f>
        <v>0.00633481007974645</v>
      </c>
      <c r="BL20" s="63">
        <f>ABS(($D20-VLOOKUP(BL$2,$A1:$E52,5))/VLOOKUP(BL$2,$A1:$E52,5))</f>
        <v>0.15504768155729</v>
      </c>
      <c r="BM20" s="63">
        <f>ABS((VLOOKUP(BM$2,$A1:$E52,4)-$E20)/$E20)</f>
        <v>0.136316726102966</v>
      </c>
      <c r="BN20" s="63">
        <f>ABS(($D20-VLOOKUP(BN$2,$A1:$E52,5))/VLOOKUP(BN$2,$A1:$E52,5))</f>
        <v>0.20903691347826</v>
      </c>
      <c r="BO20" s="63">
        <f>ABS((VLOOKUP(BO$2,$A1:$E52,4)-$E20)/$E20)</f>
        <v>0.0855747954163685</v>
      </c>
      <c r="BP20" s="63">
        <f>ABS(($D20-VLOOKUP(BP$2,$A1:$E52,5))/VLOOKUP(BP$2,$A1:$E52,5))</f>
        <v>0.171491313997848</v>
      </c>
      <c r="BQ20" s="63">
        <f>ABS((VLOOKUP(BQ$2,$A1:$E52,4)-$E20)/$E20)</f>
        <v>0.152377302220852</v>
      </c>
      <c r="BR20" s="63">
        <f>ABS(($D20-VLOOKUP(BR$2,$A1:$E52,5))/VLOOKUP(BR$2,$A1:$E52,5))</f>
        <v>0.197543110248874</v>
      </c>
      <c r="BS20" s="63">
        <f>ABS((VLOOKUP(BS$2,$A1:$E52,4)-$E20)/$E20)</f>
        <v>0.127308059681829</v>
      </c>
      <c r="BT20" s="63">
        <f>ABS(($D20-VLOOKUP(BT$2,$A1:$E52,5))/VLOOKUP(BT$2,$A1:$E52,5))</f>
        <v>0.258815404614885</v>
      </c>
      <c r="BU20" s="63">
        <f>ABS((VLOOKUP(BU$2,$A1:$E52,4)-$E20)/$E20)</f>
        <v>0.0724368283473715</v>
      </c>
      <c r="BV20" s="63">
        <f>ABS(($D20-VLOOKUP(BV$2,$A1:$E52,5))/VLOOKUP(BV$2,$A1:$E52,5))</f>
        <v>0.230332616518441</v>
      </c>
      <c r="BW20" s="63">
        <f>ABS((VLOOKUP(BW$2,$A1:$E52,4)-$E20)/$E20)</f>
        <v>0.142983597378215</v>
      </c>
      <c r="BX20" s="63">
        <f>ABS(($D20-VLOOKUP(BX$2,$A1:$E52,5))/VLOOKUP(BX$2,$A1:$E52,5))</f>
        <v>0.26154163197056</v>
      </c>
      <c r="BY20" s="63">
        <f>ABS((VLOOKUP(BY$2,$A1:$E52,4)-$E20)/$E20)</f>
        <v>0.114707564429247</v>
      </c>
      <c r="BZ20" s="63">
        <f>ABS(($D20-VLOOKUP(BZ$2,$A1:$E52,5))/VLOOKUP(BZ$2,$A1:$E52,5))</f>
        <v>0.28396436164087</v>
      </c>
      <c r="CA20" s="63">
        <f>ABS((VLOOKUP(CA$2,$A1:$E52,4)-$E20)/$E20)</f>
        <v>0.0952406795799635</v>
      </c>
      <c r="CB20" s="63">
        <f>ABS(($D20-VLOOKUP(CB$2,$A1:$E52,5))/VLOOKUP(CB$2,$A1:$E52,5))</f>
        <v>0.311948004286593</v>
      </c>
      <c r="CC20" s="63">
        <f>ABS((VLOOKUP(CC$2,$A1:$E52,4)-$E20)/$E20)</f>
        <v>0.0718793697656383</v>
      </c>
      <c r="CD20" s="63">
        <f>ABS(($D20-VLOOKUP(CD$2,$A1:$E52,5))/VLOOKUP(CD$2,$A1:$E52,5))</f>
        <v>0.356005922552075</v>
      </c>
      <c r="CE20" s="63">
        <f>ABS((VLOOKUP(CE$2,$A1:$E52,4)-$E20)/$E20)</f>
        <v>0.0370529926251082</v>
      </c>
      <c r="CF20" s="63">
        <f>ABS(($D20-VLOOKUP(CF$2,$A1:$E52,5))/VLOOKUP(CF$2,$A1:$E52,5))</f>
        <v>0.386701622332651</v>
      </c>
      <c r="CG20" s="63">
        <f>ABS((VLOOKUP(CG$2,$A1:$E52,4)-$E20)/$E20)</f>
        <v>0.0140970323770627</v>
      </c>
      <c r="CH20" s="63">
        <f>ABS(($D20-VLOOKUP(CH$2,$A1:$E52,5))/VLOOKUP(CH$2,$A1:$E52,5))</f>
        <v>0.453963264648646</v>
      </c>
      <c r="CI20" s="63">
        <f>ABS((VLOOKUP(CI$2,$A1:$E52,4)-$E20)/$E20)</f>
        <v>0.0316629288171727</v>
      </c>
      <c r="CJ20" s="63">
        <f>ABS(($D20-VLOOKUP(CJ$2,$A1:$E52,5))/VLOOKUP(CJ$2,$A1:$E52,5))</f>
        <v>0.616149455725435</v>
      </c>
      <c r="CK20" s="63">
        <f>ABS((VLOOKUP(CK$2,$A1:$E52,4)-$E20)/$E20)</f>
        <v>0.0718680164844657</v>
      </c>
      <c r="CL20" s="63">
        <f>ABS(($D20-VLOOKUP(CL$2,$A1:$E52,5))/VLOOKUP(CL$2,$A1:$E52,5))</f>
        <v>0.640843967082008</v>
      </c>
      <c r="CM20" s="63">
        <f>ABS((VLOOKUP(CM$2,$A1:$E52,4)-$E20)/$E20)</f>
        <v>0.08583629516734539</v>
      </c>
      <c r="CN20" s="63">
        <f>ABS(($D20-VLOOKUP(CN$2,$A1:$E52,5))/VLOOKUP(CN$2,$A1:$E52,5))</f>
        <v>0.432669642624494</v>
      </c>
      <c r="CO20" s="63">
        <f>ABS((VLOOKUP(CO$2,$A1:$E52,4)-$E20)/$E20)</f>
        <v>0.177870982809885</v>
      </c>
      <c r="CP20" s="63">
        <f>ABS(($D20-VLOOKUP(CP$2,$A1:$E52,5))/VLOOKUP(CP$2,$A1:$E52,5))</f>
        <v>0.649255191818924</v>
      </c>
      <c r="CQ20" s="63">
        <f>ABS((VLOOKUP(CQ$2,$A1:$E52,4)-$E20)/$E20)</f>
        <v>0.0231891391767549</v>
      </c>
      <c r="CR20" s="63">
        <f>ABS(($D20-VLOOKUP(CR$2,$A1:$E52,5))/VLOOKUP(CR$2,$A1:$E52,5))</f>
        <v>0.691057098105582</v>
      </c>
      <c r="CS20" s="63">
        <f>ABS((VLOOKUP(CS$2,$A1:$E52,4)-$E20)/$E20)</f>
        <v>0.00210347605031575</v>
      </c>
      <c r="CT20" s="63">
        <f>ABS(($D20-VLOOKUP(CT$2,$A1:$E52,5))/VLOOKUP(CT$2,$A1:$E52,5))</f>
        <v>0.705938764004554</v>
      </c>
      <c r="CU20" s="63">
        <f>ABS((VLOOKUP(CU$2,$A1:$E52,4)-$E20)/$E20)</f>
        <v>0.0108085731994694</v>
      </c>
      <c r="CV20" s="63">
        <f>ABS(($D20-VLOOKUP(CV$2,$A1:$E52,5))/VLOOKUP(CV$2,$A1:$E52,5))</f>
        <v>1.1362811265988</v>
      </c>
      <c r="CW20" s="63">
        <f>ABS((VLOOKUP(CW$2,$A1:$E52,4)-$E20)/$E20)</f>
        <v>0.210075874851409</v>
      </c>
      <c r="CX20" s="63">
        <f>ABS(($D20-VLOOKUP(CX$2,$A1:$E52,5))/VLOOKUP(CX$2,$A1:$E52,5))</f>
        <v>0.511308647487571</v>
      </c>
      <c r="CY20" s="63">
        <f>ABS((VLOOKUP(CY$2,$A1:$E52,4)-$E20)/$E20)</f>
        <v>0.488775971566393</v>
      </c>
      <c r="CZ20" s="63">
        <f>ABS(($D20-VLOOKUP(CZ$2,$A1:$E52,5))/VLOOKUP(CZ$2,$A1:$E52,5))</f>
        <v>0.668229403126065</v>
      </c>
      <c r="DA20" s="63">
        <f>ABS((VLOOKUP(DA$2,$A1:$E52,4)-$E20)/$E20)</f>
        <v>0.348735369238646</v>
      </c>
      <c r="DB20" s="63">
        <f>ABS(($D20-VLOOKUP(DB$2,$A1:$E52,5))/VLOOKUP(DB$2,$A1:$E52,5))</f>
        <v>0.833302023394624</v>
      </c>
      <c r="DC20" s="63">
        <f>ABS((VLOOKUP(DC$2,$A1:$E52,4)-$E20)/$E20)</f>
        <v>0.227293687176431</v>
      </c>
      <c r="DD20" s="63">
        <f>ABS(($D20-VLOOKUP(DD$2,$A1:$E52,5))/VLOOKUP(DD$2,$A1:$E52,5))</f>
        <v>1.08291281081823</v>
      </c>
      <c r="DE20" s="63">
        <f>ABS((VLOOKUP(DE$2,$A1:$E52,4)-$E20)/$E20)</f>
        <v>0.080218042883963</v>
      </c>
      <c r="DF20" s="63">
        <f>ABS(($D20-VLOOKUP(DF$2,$A1:$E52,5))/VLOOKUP(DF$2,$A1:$E52,5))</f>
        <v>1.22349220674503</v>
      </c>
      <c r="DG20" s="63">
        <f>ABS((VLOOKUP(DG$2,$A1:$E52,4)-$E20)/$E20)</f>
        <v>0.0119216937997611</v>
      </c>
      <c r="DH20" s="63">
        <f>ABS(($D20-VLOOKUP(DH$2,$A1:$E52,5))/VLOOKUP(DH$2,$A1:$E52,5))</f>
        <v>1.38423176808596</v>
      </c>
      <c r="DI20" s="63">
        <f>ABS((VLOOKUP(DI$2,$A1:$E52,4)-$E20)/$E20)</f>
        <v>0.0562997984854972</v>
      </c>
      <c r="DJ20" s="63">
        <f>ABS(($D20-VLOOKUP(DJ$2,$A1:$E52,5))/VLOOKUP(DJ$2,$A1:$E52,5))</f>
        <v>1.6445002639451</v>
      </c>
      <c r="DK20" s="63">
        <f>ABS((VLOOKUP(DK$2,$A1:$E52,4)-$E20)/$E20)</f>
        <v>0.149177623206805</v>
      </c>
      <c r="DL20" s="63"/>
      <c r="DM20" s="63"/>
      <c r="DN20" s="63"/>
      <c r="DO20" s="61">
        <f>IF(P20&lt;Q20,1,0)</f>
        <v>0</v>
      </c>
      <c r="DP20" s="61">
        <f>IF(R20&lt;S20,1,0)</f>
        <v>0</v>
      </c>
      <c r="DQ20" s="61">
        <f>IF(T20&lt;U20,1,0)</f>
        <v>0</v>
      </c>
      <c r="DR20" s="61">
        <f>IF(V20&lt;W20,1,0)</f>
        <v>0</v>
      </c>
      <c r="DS20" s="61">
        <f>IF(X20&lt;Y20,1,0)</f>
        <v>0</v>
      </c>
      <c r="DT20" s="61">
        <f>IF(Z20&lt;AA20,1,0)</f>
        <v>0</v>
      </c>
      <c r="DU20" s="61">
        <f>IF(AB20&lt;AC20,1,0)</f>
        <v>0</v>
      </c>
      <c r="DV20" s="61">
        <f>IF(AD20&lt;AE20,1,0)</f>
        <v>0</v>
      </c>
      <c r="DW20" s="61">
        <f>IF(AF20&lt;AG20,1,0)</f>
        <v>0</v>
      </c>
      <c r="DX20" s="61">
        <f>IF(AH20&lt;AI20,1,0)</f>
        <v>1</v>
      </c>
      <c r="DY20" s="61">
        <f>IF(AJ20&lt;AK20,1,0)</f>
        <v>0</v>
      </c>
      <c r="DZ20" s="61">
        <f>IF(AL20&lt;AM20,1,0)</f>
        <v>0</v>
      </c>
      <c r="EA20" s="61">
        <f>IF(AN20&lt;AO20,1,0)</f>
        <v>0</v>
      </c>
      <c r="EB20" s="61">
        <f>IF(AP20&lt;AQ20,1,0)</f>
        <v>0</v>
      </c>
      <c r="EC20" s="61">
        <f>IF(AR20&lt;AS20,1,0)</f>
        <v>0</v>
      </c>
      <c r="ED20" s="61">
        <f>IF(AT20&lt;AU20,1,0)</f>
        <v>0</v>
      </c>
      <c r="EE20" s="61">
        <f>IF(AV20&lt;AW20,1,0)</f>
        <v>0</v>
      </c>
      <c r="EF20" s="61">
        <f>IF(AX20&lt;AY20,1,0)</f>
        <v>0</v>
      </c>
      <c r="EG20" s="61">
        <f>IF(AZ20&lt;BA20,1,0)</f>
        <v>0</v>
      </c>
      <c r="EH20" s="61">
        <f>IF(BB20&lt;BC20,1,0)</f>
        <v>0</v>
      </c>
      <c r="EI20" s="61">
        <f>IF(BD20&lt;BE20,1,0)</f>
        <v>0</v>
      </c>
      <c r="EJ20" s="61">
        <f>IF(BF20&lt;BG20,1,0)</f>
        <v>0</v>
      </c>
      <c r="EK20" s="61">
        <f>IF(BH20&lt;BI20,1,0)</f>
        <v>0</v>
      </c>
      <c r="EL20" s="61">
        <f>IF(BJ20&lt;BK20,1,0)</f>
        <v>0</v>
      </c>
      <c r="EM20" s="61">
        <f>IF(BL20&lt;BM20,1,0)</f>
        <v>0</v>
      </c>
      <c r="EN20" s="61">
        <f>IF(BN20&lt;BO20,1,0)</f>
        <v>0</v>
      </c>
      <c r="EO20" s="61">
        <f>IF(BP20&lt;BQ20,1,0)</f>
        <v>0</v>
      </c>
      <c r="EP20" s="61">
        <f>IF(BR20&lt;BS20,1,0)</f>
        <v>0</v>
      </c>
      <c r="EQ20" s="61">
        <f>IF(BT20&lt;BU20,1,0)</f>
        <v>0</v>
      </c>
      <c r="ER20" s="61">
        <f>IF(BV20&lt;BW20,1,0)</f>
        <v>0</v>
      </c>
      <c r="ES20" s="61">
        <f>IF(BX20&lt;BY20,1,0)</f>
        <v>0</v>
      </c>
      <c r="ET20" s="61">
        <f>IF(BZ20&lt;CA20,1,0)</f>
        <v>0</v>
      </c>
      <c r="EU20" s="61">
        <f>IF(CB20&lt;CC20,1,0)</f>
        <v>0</v>
      </c>
      <c r="EV20" s="61">
        <f>IF(CD20&lt;CE20,1,0)</f>
        <v>0</v>
      </c>
      <c r="EW20" s="61">
        <f>IF(CF20&lt;CG20,1,0)</f>
        <v>0</v>
      </c>
      <c r="EX20" s="61">
        <f>IF(CH20&lt;CI20,1,0)</f>
        <v>0</v>
      </c>
      <c r="EY20" s="61">
        <f>IF(CJ20&lt;CK20,1,0)</f>
        <v>0</v>
      </c>
      <c r="EZ20" s="61">
        <f>IF(CL20&lt;CM20,1,0)</f>
        <v>0</v>
      </c>
      <c r="FA20" s="61">
        <f>IF(CN20&lt;CO20,1,0)</f>
        <v>0</v>
      </c>
      <c r="FB20" s="61">
        <f>IF(CP20&lt;CQ20,1,0)</f>
        <v>0</v>
      </c>
      <c r="FC20" s="61">
        <f>IF(CR20&lt;CS20,1,0)</f>
        <v>0</v>
      </c>
      <c r="FD20" s="61">
        <f>IF(CT20&lt;CU20,1,0)</f>
        <v>0</v>
      </c>
      <c r="FE20" s="61">
        <f>IF(CV20&lt;CW20,1,0)</f>
        <v>0</v>
      </c>
      <c r="FF20" s="61">
        <f>IF(CX20&lt;CY20,1,0)</f>
        <v>0</v>
      </c>
      <c r="FG20" s="61">
        <f>IF(CZ20&lt;DA20,1,0)</f>
        <v>0</v>
      </c>
      <c r="FH20" s="61">
        <f>IF(DB20&lt;DC20,1,0)</f>
        <v>0</v>
      </c>
      <c r="FI20" s="61">
        <f>IF(DD20&lt;DE20,1,0)</f>
        <v>0</v>
      </c>
      <c r="FJ20" s="61">
        <f>IF(DF20&lt;DG20,1,0)</f>
        <v>0</v>
      </c>
      <c r="FK20" s="61">
        <f>IF(DH20&lt;DI20,1,0)</f>
        <v>0</v>
      </c>
      <c r="FL20" s="61">
        <f>IF(DJ20&lt;DK20,1,0)</f>
        <v>0</v>
      </c>
      <c r="FM20" s="61"/>
      <c r="FN20" s="61"/>
      <c r="FO20" s="61"/>
      <c r="FP20" s="61"/>
      <c r="FQ20" s="61">
        <f>C20/H20</f>
        <v>765806.5</v>
      </c>
      <c r="FR20" s="61">
        <f>C20/SUM(FV20:FV20)</f>
        <v>3063226</v>
      </c>
      <c r="FS20" s="53">
        <f>$B20/SQRT(H20*(H20+1))</f>
        <v>708459.476458957</v>
      </c>
      <c r="FT20" s="64">
        <f>FU20+2</f>
        <v>10</v>
      </c>
      <c r="FU20" s="64">
        <v>8</v>
      </c>
      <c r="FV20" s="64">
        <v>2</v>
      </c>
    </row>
    <row r="21" ht="26.75" customHeight="1">
      <c r="A21" t="s" s="51">
        <v>201</v>
      </c>
      <c r="B21" s="52">
        <v>6501582</v>
      </c>
      <c r="C21" s="53">
        <v>6691878</v>
      </c>
      <c r="D21" s="53">
        <f>L21</f>
        <v>722398</v>
      </c>
      <c r="E21" s="53">
        <f>N21</f>
        <v>650158.2</v>
      </c>
      <c r="F21" s="54">
        <f>ROUND((C21-B21)/C21,2)</f>
        <v>0.03</v>
      </c>
      <c r="G21" s="55"/>
      <c r="H21" s="56">
        <v>9</v>
      </c>
      <c r="I21" s="57">
        <f>RANK(FS21,FS3:FS52)</f>
        <v>17</v>
      </c>
      <c r="J21" s="58">
        <f>SUM(EC3:EC52)</f>
        <v>33</v>
      </c>
      <c r="K21" s="59">
        <f>H21+2</f>
        <v>11</v>
      </c>
      <c r="L21" s="60">
        <f>B21/H21</f>
        <v>722398</v>
      </c>
      <c r="M21" s="53">
        <f>C21/K21</f>
        <v>608352.5454545449</v>
      </c>
      <c r="N21" s="61">
        <f>$B21/(H21+1)</f>
        <v>650158.2</v>
      </c>
      <c r="O21" s="62"/>
      <c r="P21" s="63">
        <f>ABS(($D21-VLOOKUP(P$2,$A1:$E52,5))/VLOOKUP(P$2,$A1:$E52,5))</f>
        <v>0.0446549057684096</v>
      </c>
      <c r="Q21" s="63">
        <f>ABS((VLOOKUP(Q$2,$A1:$E52,4)-$E21)/$E21)</f>
        <v>0.08368367912406401</v>
      </c>
      <c r="R21" s="63">
        <f>ABS(($D21-VLOOKUP(R$2,$A1:$E52,5))/VLOOKUP(R$2,$A1:$E52,5))</f>
        <v>0.0577918253528974</v>
      </c>
      <c r="S21" s="63">
        <f>ABS((VLOOKUP(S$2,$A1:$E52,4)-$E21)/$E21)</f>
        <v>0.0795841688992002</v>
      </c>
      <c r="T21" s="63">
        <f>ABS(($D21-VLOOKUP(T$2,$A1:$E52,5))/VLOOKUP(T$2,$A1:$E52,5))</f>
        <v>0.0415059326076778</v>
      </c>
      <c r="U21" s="63">
        <f>ABS((VLOOKUP(U$2,$A1:$E52,4)-$E21)/$E21)</f>
        <v>0.106343553512565</v>
      </c>
      <c r="V21" s="63">
        <f>ABS(($D21-VLOOKUP(V$2,$A1:$E52,5))/VLOOKUP(V$2,$A1:$E52,5))</f>
        <v>0.0701754896479633</v>
      </c>
      <c r="W21" s="63">
        <f>ABS((VLOOKUP(W$2,$A1:$E52,4)-$E21)/$E21)</f>
        <v>0.0767050690580077</v>
      </c>
      <c r="X21" s="63">
        <f>ABS(($D21-VLOOKUP(X$2,$A1:$E52,5))/VLOOKUP(X$2,$A1:$E52,5))</f>
        <v>0.0669431406721511</v>
      </c>
      <c r="Y21" s="63">
        <f>ABS((VLOOKUP(Y$2,$A1:$E52,4)-$E21)/$E21)</f>
        <v>0.09925211706593561</v>
      </c>
      <c r="Z21" s="63">
        <f>ABS(($D21-VLOOKUP(Z$2,$A1:$E52,5))/VLOOKUP(Z$2,$A1:$E52,5))</f>
        <v>0.07779068630665061</v>
      </c>
      <c r="AA21" s="63">
        <f>ABS((VLOOKUP(AA$2,$A1:$E52,4)-$E21)/$E21)</f>
        <v>0.0881885704467343</v>
      </c>
      <c r="AB21" s="63">
        <f>ABS(($D21-VLOOKUP(AB$2,$A1:$E52,5))/VLOOKUP(AB$2,$A1:$E52,5))</f>
        <v>0.0615698930586908</v>
      </c>
      <c r="AC21" s="63">
        <f>ABS((VLOOKUP(AC$2,$A1:$E52,4)-$E21)/$E21)</f>
        <v>0.112084624173009</v>
      </c>
      <c r="AD21" s="63">
        <f>ABS(($D21-VLOOKUP(AD$2,$A1:$E52,5))/VLOOKUP(AD$2,$A1:$E52,5))</f>
        <v>0.09325856322665869</v>
      </c>
      <c r="AE21" s="63">
        <f>ABS((VLOOKUP(AE$2,$A1:$E52,4)-$E21)/$E21)</f>
        <v>0.0889246428242941</v>
      </c>
      <c r="AF21" s="63">
        <f>ABS(($D21-VLOOKUP(AF$2,$A1:$E52,5))/VLOOKUP(AF$2,$A1:$E52,5))</f>
        <v>0.113944639388723</v>
      </c>
      <c r="AG21" s="63">
        <f>ABS((VLOOKUP(AG$2,$A1:$E52,4)-$E21)/$E21)</f>
        <v>0.0687031907882466</v>
      </c>
      <c r="AH21" s="63">
        <f>ABS(($D21-VLOOKUP(AH$2,$A1:$E52,5))/VLOOKUP(AH$2,$A1:$E52,5))</f>
        <v>0.0572656848405798</v>
      </c>
      <c r="AI21" s="63">
        <f>ABS((VLOOKUP(AI$2,$A1:$E52,4)-$E21)/$E21)</f>
        <v>0.131769633440458</v>
      </c>
      <c r="AJ21" s="63">
        <f>ABS(($D21-VLOOKUP(AJ$2,$A1:$E52,5))/VLOOKUP(AJ$2,$A1:$E52,5))</f>
        <v>0.066269989637242</v>
      </c>
      <c r="AK21" s="63">
        <f>ABS((VLOOKUP(AK$2,$A1:$E52,4)-$E21)/$E21)</f>
        <v>0.128892039916849</v>
      </c>
      <c r="AL21" s="63">
        <f>ABS(($D21-VLOOKUP(AL$2,$A1:$E52,5))/VLOOKUP(AL$2,$A1:$E52,5))</f>
        <v>0.0785096698871429</v>
      </c>
      <c r="AM21" s="63">
        <f>ABS((VLOOKUP(AM$2,$A1:$E52,4)-$E21)/$E21)</f>
        <v>0.123885344716521</v>
      </c>
      <c r="AN21" s="63">
        <f>ABS(($D21-VLOOKUP(AN$2,$A1:$E52,5))/VLOOKUP(AN$2,$A1:$E52,5))</f>
        <v>0.176653904147694</v>
      </c>
      <c r="AO21" s="63">
        <f>ABS((VLOOKUP(AO$2,$A1:$E52,4)-$E21)/$E21)</f>
        <v>0.0387270359737061</v>
      </c>
      <c r="AP21" s="63">
        <f>ABS(($D21-VLOOKUP(AP$2,$A1:$E52,5))/VLOOKUP(AP$2,$A1:$E52,5))</f>
        <v>0.101276227795289</v>
      </c>
      <c r="AQ21" s="63">
        <f>ABS((VLOOKUP(AQ$2,$A1:$E52,4)-$E21)/$E21)</f>
        <v>0.12103382428051</v>
      </c>
      <c r="AR21" s="63"/>
      <c r="AS21" s="63"/>
      <c r="AT21" s="63">
        <f>ABS(($D21-VLOOKUP(AT$2,$A1:$E52,5))/VLOOKUP(AT$2,$A1:$E52,5))</f>
        <v>0.126511453833799</v>
      </c>
      <c r="AU21" s="63">
        <f>ABS((VLOOKUP(AU$2,$A1:$E52,4)-$E21)/$E21)</f>
        <v>0.0959213038030159</v>
      </c>
      <c r="AV21" s="63">
        <f>ABS(($D21-VLOOKUP(AV$2,$A1:$E52,5))/VLOOKUP(AV$2,$A1:$E52,5))</f>
        <v>0.133096727107548</v>
      </c>
      <c r="AW21" s="63">
        <f>ABS((VLOOKUP(AW$2,$A1:$E52,4)-$E21)/$E21)</f>
        <v>0.0895520847421781</v>
      </c>
      <c r="AX21" s="63">
        <f>ABS(($D21-VLOOKUP(AX$2,$A1:$E52,5))/VLOOKUP(AX$2,$A1:$E52,5))</f>
        <v>0.0815280368654763</v>
      </c>
      <c r="AY21" s="63">
        <f>ABS((VLOOKUP(AY$2,$A1:$E52,4)-$E21)/$E21)</f>
        <v>0.155772164374763</v>
      </c>
      <c r="AZ21" s="63">
        <f>ABS(($D21-VLOOKUP(AZ$2,$A1:$E52,5))/VLOOKUP(AZ$2,$A1:$E52,5))</f>
        <v>0.122912215331139</v>
      </c>
      <c r="BA21" s="63">
        <f>ABS((VLOOKUP(BA$2,$A1:$E52,4)-$E21)/$E21)</f>
        <v>0.113176954470466</v>
      </c>
      <c r="BB21" s="63">
        <f>ABS(($D21-VLOOKUP(BB$2,$A1:$E52,5))/VLOOKUP(BB$2,$A1:$E52,5))</f>
        <v>0.140982726214982</v>
      </c>
      <c r="BC21" s="63">
        <f>ABS((VLOOKUP(BC$2,$A1:$E52,4)-$E21)/$E21)</f>
        <v>0.09554682229648109</v>
      </c>
      <c r="BD21" s="63">
        <f>ABS(($D21-VLOOKUP(BD$2,$A1:$E52,5))/VLOOKUP(BD$2,$A1:$E52,5))</f>
        <v>0.223279401092669</v>
      </c>
      <c r="BE21" s="63">
        <f>ABS((VLOOKUP(BE$2,$A1:$E52,4)-$E21)/$E21)</f>
        <v>0.0218434144182139</v>
      </c>
      <c r="BF21" s="63">
        <f>ABS(($D21-VLOOKUP(BF$2,$A1:$E52,5))/VLOOKUP(BF$2,$A1:$E52,5))</f>
        <v>0.145542951041937</v>
      </c>
      <c r="BG21" s="63">
        <f>ABS((VLOOKUP(BG$2,$A1:$E52,4)-$E21)/$E21)</f>
        <v>0.108506030861852</v>
      </c>
      <c r="BH21" s="63">
        <f>ABS(($D21-VLOOKUP(BH$2,$A1:$E52,5))/VLOOKUP(BH$2,$A1:$E52,5))</f>
        <v>0.203249148133389</v>
      </c>
      <c r="BI21" s="63">
        <f>ABS((VLOOKUP(BI$2,$A1:$E52,4)-$E21)/$E21)</f>
        <v>0.0553435851678653</v>
      </c>
      <c r="BJ21" s="63">
        <f>ABS(($D21-VLOOKUP(BJ$2,$A1:$E52,5))/VLOOKUP(BJ$2,$A1:$E52,5))</f>
        <v>0.243911988333988</v>
      </c>
      <c r="BK21" s="63">
        <f>ABS((VLOOKUP(BK$2,$A1:$E52,4)-$E21)/$E21)</f>
        <v>0.0208449486382145</v>
      </c>
      <c r="BL21" s="63">
        <f>ABS(($D21-VLOOKUP(BL$2,$A1:$E52,5))/VLOOKUP(BL$2,$A1:$E52,5))</f>
        <v>0.110414623573934</v>
      </c>
      <c r="BM21" s="63">
        <f>ABS((VLOOKUP(BM$2,$A1:$E52,4)-$E21)/$E21)</f>
        <v>0.167398437282906</v>
      </c>
      <c r="BN21" s="63">
        <f>ABS(($D21-VLOOKUP(BN$2,$A1:$E52,5))/VLOOKUP(BN$2,$A1:$E52,5))</f>
        <v>0.162317617361811</v>
      </c>
      <c r="BO21" s="63">
        <f>ABS((VLOOKUP(BO$2,$A1:$E52,4)-$E21)/$E21)</f>
        <v>0.115268560790282</v>
      </c>
      <c r="BP21" s="63">
        <f>ABS(($D21-VLOOKUP(BP$2,$A1:$E52,5))/VLOOKUP(BP$2,$A1:$E52,5))</f>
        <v>0.126222845362711</v>
      </c>
      <c r="BQ21" s="63">
        <f>ABS((VLOOKUP(BQ$2,$A1:$E52,4)-$E21)/$E21)</f>
        <v>0.183898318901461</v>
      </c>
      <c r="BR21" s="63">
        <f>ABS(($D21-VLOOKUP(BR$2,$A1:$E52,5))/VLOOKUP(BR$2,$A1:$E52,5))</f>
        <v>0.151267954745993</v>
      </c>
      <c r="BS21" s="63">
        <f>ABS((VLOOKUP(BS$2,$A1:$E52,4)-$E21)/$E21)</f>
        <v>0.15814335649385</v>
      </c>
      <c r="BT21" s="63">
        <f>ABS(($D21-VLOOKUP(BT$2,$A1:$E52,5))/VLOOKUP(BT$2,$A1:$E52,5))</f>
        <v>0.210172580737028</v>
      </c>
      <c r="BU21" s="63">
        <f>ABS((VLOOKUP(BU$2,$A1:$E52,4)-$E21)/$E21)</f>
        <v>0.10177123044822</v>
      </c>
      <c r="BV21" s="63">
        <f>ABS(($D21-VLOOKUP(BV$2,$A1:$E52,5))/VLOOKUP(BV$2,$A1:$E52,5))</f>
        <v>0.182790417275337</v>
      </c>
      <c r="BW21" s="63">
        <f>ABS((VLOOKUP(BW$2,$A1:$E52,4)-$E21)/$E21)</f>
        <v>0.174247667721487</v>
      </c>
      <c r="BX21" s="63">
        <f>ABS(($D21-VLOOKUP(BX$2,$A1:$E52,5))/VLOOKUP(BX$2,$A1:$E52,5))</f>
        <v>0.21279346191039</v>
      </c>
      <c r="BY21" s="63">
        <f>ABS((VLOOKUP(BY$2,$A1:$E52,4)-$E21)/$E21)</f>
        <v>0.14519819945361</v>
      </c>
      <c r="BZ21" s="63">
        <f>ABS(($D21-VLOOKUP(BZ$2,$A1:$E52,5))/VLOOKUP(BZ$2,$A1:$E52,5))</f>
        <v>0.234349738178386</v>
      </c>
      <c r="CA21" s="63">
        <f>ABS((VLOOKUP(CA$2,$A1:$E52,4)-$E21)/$E21)</f>
        <v>0.125198836221707</v>
      </c>
      <c r="CB21" s="63">
        <f>ABS(($D21-VLOOKUP(CB$2,$A1:$E52,5))/VLOOKUP(CB$2,$A1:$E52,5))</f>
        <v>0.261252044040585</v>
      </c>
      <c r="CC21" s="63">
        <f>ABS((VLOOKUP(CC$2,$A1:$E52,4)-$E21)/$E21)</f>
        <v>0.10119852368239</v>
      </c>
      <c r="CD21" s="63">
        <f>ABS(($D21-VLOOKUP(CD$2,$A1:$E52,5))/VLOOKUP(CD$2,$A1:$E52,5))</f>
        <v>0.303607487462849</v>
      </c>
      <c r="CE21" s="63">
        <f>ABS((VLOOKUP(CE$2,$A1:$E52,4)-$E21)/$E21)</f>
        <v>0.065419539429019</v>
      </c>
      <c r="CF21" s="63">
        <f>ABS(($D21-VLOOKUP(CF$2,$A1:$E52,5))/VLOOKUP(CF$2,$A1:$E52,5))</f>
        <v>0.333117051839648</v>
      </c>
      <c r="CG21" s="63">
        <f>ABS((VLOOKUP(CG$2,$A1:$E52,4)-$E21)/$E21)</f>
        <v>0.0418356639968549</v>
      </c>
      <c r="CH21" s="63">
        <f>ABS(($D21-VLOOKUP(CH$2,$A1:$E52,5))/VLOOKUP(CH$2,$A1:$E52,5))</f>
        <v>0.397779586924417</v>
      </c>
      <c r="CI21" s="63">
        <f>ABS((VLOOKUP(CI$2,$A1:$E52,4)-$E21)/$E21)</f>
        <v>0.059882041017094</v>
      </c>
      <c r="CJ21" s="63">
        <f>ABS(($D21-VLOOKUP(CJ$2,$A1:$E52,5))/VLOOKUP(CJ$2,$A1:$E52,5))</f>
        <v>0.553698620561723</v>
      </c>
      <c r="CK21" s="63">
        <f>ABS((VLOOKUP(CK$2,$A1:$E52,4)-$E21)/$E21)</f>
        <v>0.0464807898549415</v>
      </c>
      <c r="CL21" s="63">
        <f>ABS(($D21-VLOOKUP(CL$2,$A1:$E52,5))/VLOOKUP(CL$2,$A1:$E52,5))</f>
        <v>0.577438892907346</v>
      </c>
      <c r="CM21" s="63">
        <f>ABS((VLOOKUP(CM$2,$A1:$E52,4)-$E21)/$E21)</f>
        <v>0.0608311433535207</v>
      </c>
      <c r="CN21" s="63">
        <f>ABS(($D21-VLOOKUP(CN$2,$A1:$E52,5))/VLOOKUP(CN$2,$A1:$E52,5))</f>
        <v>0.377308787612829</v>
      </c>
      <c r="CO21" s="63">
        <f>ABS((VLOOKUP(CO$2,$A1:$E52,4)-$E21)/$E21)</f>
        <v>0.21008932902792</v>
      </c>
      <c r="CP21" s="63">
        <f>ABS(($D21-VLOOKUP(CP$2,$A1:$E52,5))/VLOOKUP(CP$2,$A1:$E52,5))</f>
        <v>0.58552509324277</v>
      </c>
      <c r="CQ21" s="63">
        <f>ABS((VLOOKUP(CQ$2,$A1:$E52,4)-$E21)/$E21)</f>
        <v>0.0511764675120609</v>
      </c>
      <c r="CR21" s="63">
        <f>ABS(($D21-VLOOKUP(CR$2,$A1:$E52,5))/VLOOKUP(CR$2,$A1:$E52,5))</f>
        <v>0.62571170092583</v>
      </c>
      <c r="CS21" s="63">
        <f>ABS((VLOOKUP(CS$2,$A1:$E52,4)-$E21)/$E21)</f>
        <v>0.025192022495448</v>
      </c>
      <c r="CT21" s="63">
        <f>ABS(($D21-VLOOKUP(CT$2,$A1:$E52,5))/VLOOKUP(CT$2,$A1:$E52,5))</f>
        <v>0.640018313285834</v>
      </c>
      <c r="CU21" s="63">
        <f>ABS((VLOOKUP(CU$2,$A1:$E52,4)-$E21)/$E21)</f>
        <v>0.016248814519297</v>
      </c>
      <c r="CV21" s="63">
        <f>ABS(($D21-VLOOKUP(CV$2,$A1:$E52,5))/VLOOKUP(CV$2,$A1:$E52,5))</f>
        <v>1.05373149603837</v>
      </c>
      <c r="CW21" s="63">
        <f>ABS((VLOOKUP(CW$2,$A1:$E52,4)-$E21)/$E21)</f>
        <v>0.188469052609042</v>
      </c>
      <c r="CX21" s="63">
        <f>ABS(($D21-VLOOKUP(CX$2,$A1:$E52,5))/VLOOKUP(CX$2,$A1:$E52,5))</f>
        <v>0.452909044102267</v>
      </c>
      <c r="CY21" s="63">
        <f>ABS((VLOOKUP(CY$2,$A1:$E52,4)-$E21)/$E21)</f>
        <v>0.529498512823494</v>
      </c>
      <c r="CZ21" s="63">
        <f>ABS(($D21-VLOOKUP(CZ$2,$A1:$E52,5))/VLOOKUP(CZ$2,$A1:$E52,5))</f>
        <v>0.603766107914843</v>
      </c>
      <c r="DA21" s="63">
        <f>ABS((VLOOKUP(DA$2,$A1:$E52,4)-$E21)/$E21)</f>
        <v>0.385627374998885</v>
      </c>
      <c r="DB21" s="63">
        <f>ABS(($D21-VLOOKUP(DB$2,$A1:$E52,5))/VLOOKUP(DB$2,$A1:$E52,5))</f>
        <v>0.762460034083105</v>
      </c>
      <c r="DC21" s="63">
        <f>ABS((VLOOKUP(DC$2,$A1:$E52,4)-$E21)/$E21)</f>
        <v>0.260863894356789</v>
      </c>
      <c r="DD21" s="63">
        <f>ABS(($D21-VLOOKUP(DD$2,$A1:$E52,5))/VLOOKUP(DD$2,$A1:$E52,5))</f>
        <v>1.00242542510772</v>
      </c>
      <c r="DE21" s="63">
        <f>ABS((VLOOKUP(DE$2,$A1:$E52,4)-$E21)/$E21)</f>
        <v>0.109765284818372</v>
      </c>
      <c r="DF21" s="63">
        <f>ABS(($D21-VLOOKUP(DF$2,$A1:$E52,5))/VLOOKUP(DF$2,$A1:$E52,5))</f>
        <v>1.13757258786368</v>
      </c>
      <c r="DG21" s="63">
        <f>ABS((VLOOKUP(DG$2,$A1:$E52,4)-$E21)/$E21)</f>
        <v>0.039600823307312</v>
      </c>
      <c r="DH21" s="63">
        <f>ABS(($D21-VLOOKUP(DH$2,$A1:$E52,5))/VLOOKUP(DH$2,$A1:$E52,5))</f>
        <v>1.2921008920625</v>
      </c>
      <c r="DI21" s="63">
        <f>ABS((VLOOKUP(DI$2,$A1:$E52,4)-$E21)/$E21)</f>
        <v>0.0304867338441629</v>
      </c>
      <c r="DJ21" s="63">
        <f>ABS(($D21-VLOOKUP(DJ$2,$A1:$E52,5))/VLOOKUP(DJ$2,$A1:$E52,5))</f>
        <v>1.54231215907091</v>
      </c>
      <c r="DK21" s="63">
        <f>ABS((VLOOKUP(DK$2,$A1:$E52,4)-$E21)/$E21)</f>
        <v>0.125905048955777</v>
      </c>
      <c r="DL21" s="63"/>
      <c r="DM21" s="63"/>
      <c r="DN21" s="63"/>
      <c r="DO21" s="61">
        <f>IF(P21&lt;Q21,1,0)</f>
        <v>1</v>
      </c>
      <c r="DP21" s="61">
        <f>IF(R21&lt;S21,1,0)</f>
        <v>1</v>
      </c>
      <c r="DQ21" s="61">
        <f>IF(T21&lt;U21,1,0)</f>
        <v>1</v>
      </c>
      <c r="DR21" s="61">
        <f>IF(V21&lt;W21,1,0)</f>
        <v>1</v>
      </c>
      <c r="DS21" s="61">
        <f>IF(X21&lt;Y21,1,0)</f>
        <v>1</v>
      </c>
      <c r="DT21" s="61">
        <f>IF(Z21&lt;AA21,1,0)</f>
        <v>1</v>
      </c>
      <c r="DU21" s="61">
        <f>IF(AB21&lt;AC21,1,0)</f>
        <v>1</v>
      </c>
      <c r="DV21" s="61">
        <f>IF(AD21&lt;AE21,1,0)</f>
        <v>0</v>
      </c>
      <c r="DW21" s="61">
        <f>IF(AF21&lt;AG21,1,0)</f>
        <v>0</v>
      </c>
      <c r="DX21" s="61">
        <f>IF(AH21&lt;AI21,1,0)</f>
        <v>1</v>
      </c>
      <c r="DY21" s="61">
        <f>IF(AJ21&lt;AK21,1,0)</f>
        <v>1</v>
      </c>
      <c r="DZ21" s="61">
        <f>IF(AL21&lt;AM21,1,0)</f>
        <v>1</v>
      </c>
      <c r="EA21" s="61">
        <f>IF(AN21&lt;AO21,1,0)</f>
        <v>0</v>
      </c>
      <c r="EB21" s="61">
        <f>IF(AP21&lt;AQ21,1,0)</f>
        <v>1</v>
      </c>
      <c r="EC21" s="61">
        <f>IF(AR21&lt;AS21,1,0)</f>
        <v>0</v>
      </c>
      <c r="ED21" s="61">
        <f>IF(AT21&lt;AU21,1,0)</f>
        <v>0</v>
      </c>
      <c r="EE21" s="61">
        <f>IF(AV21&lt;AW21,1,0)</f>
        <v>0</v>
      </c>
      <c r="EF21" s="61">
        <f>IF(AX21&lt;AY21,1,0)</f>
        <v>1</v>
      </c>
      <c r="EG21" s="61">
        <f>IF(AZ21&lt;BA21,1,0)</f>
        <v>0</v>
      </c>
      <c r="EH21" s="61">
        <f>IF(BB21&lt;BC21,1,0)</f>
        <v>0</v>
      </c>
      <c r="EI21" s="61">
        <f>IF(BD21&lt;BE21,1,0)</f>
        <v>0</v>
      </c>
      <c r="EJ21" s="61">
        <f>IF(BF21&lt;BG21,1,0)</f>
        <v>0</v>
      </c>
      <c r="EK21" s="61">
        <f>IF(BH21&lt;BI21,1,0)</f>
        <v>0</v>
      </c>
      <c r="EL21" s="61">
        <f>IF(BJ21&lt;BK21,1,0)</f>
        <v>0</v>
      </c>
      <c r="EM21" s="61">
        <f>IF(BL21&lt;BM21,1,0)</f>
        <v>1</v>
      </c>
      <c r="EN21" s="61">
        <f>IF(BN21&lt;BO21,1,0)</f>
        <v>0</v>
      </c>
      <c r="EO21" s="61">
        <f>IF(BP21&lt;BQ21,1,0)</f>
        <v>1</v>
      </c>
      <c r="EP21" s="61">
        <f>IF(BR21&lt;BS21,1,0)</f>
        <v>1</v>
      </c>
      <c r="EQ21" s="61">
        <f>IF(BT21&lt;BU21,1,0)</f>
        <v>0</v>
      </c>
      <c r="ER21" s="61">
        <f>IF(BV21&lt;BW21,1,0)</f>
        <v>0</v>
      </c>
      <c r="ES21" s="61">
        <f>IF(BX21&lt;BY21,1,0)</f>
        <v>0</v>
      </c>
      <c r="ET21" s="61">
        <f>IF(BZ21&lt;CA21,1,0)</f>
        <v>0</v>
      </c>
      <c r="EU21" s="61">
        <f>IF(CB21&lt;CC21,1,0)</f>
        <v>0</v>
      </c>
      <c r="EV21" s="61">
        <f>IF(CD21&lt;CE21,1,0)</f>
        <v>0</v>
      </c>
      <c r="EW21" s="61">
        <f>IF(CF21&lt;CG21,1,0)</f>
        <v>0</v>
      </c>
      <c r="EX21" s="61">
        <f>IF(CH21&lt;CI21,1,0)</f>
        <v>0</v>
      </c>
      <c r="EY21" s="61">
        <f>IF(CJ21&lt;CK21,1,0)</f>
        <v>0</v>
      </c>
      <c r="EZ21" s="61">
        <f>IF(CL21&lt;CM21,1,0)</f>
        <v>0</v>
      </c>
      <c r="FA21" s="61">
        <f>IF(CN21&lt;CO21,1,0)</f>
        <v>0</v>
      </c>
      <c r="FB21" s="61">
        <f>IF(CP21&lt;CQ21,1,0)</f>
        <v>0</v>
      </c>
      <c r="FC21" s="61">
        <f>IF(CR21&lt;CS21,1,0)</f>
        <v>0</v>
      </c>
      <c r="FD21" s="61">
        <f>IF(CT21&lt;CU21,1,0)</f>
        <v>0</v>
      </c>
      <c r="FE21" s="61">
        <f>IF(CV21&lt;CW21,1,0)</f>
        <v>0</v>
      </c>
      <c r="FF21" s="61">
        <f>IF(CX21&lt;CY21,1,0)</f>
        <v>1</v>
      </c>
      <c r="FG21" s="61">
        <f>IF(CZ21&lt;DA21,1,0)</f>
        <v>0</v>
      </c>
      <c r="FH21" s="61">
        <f>IF(DB21&lt;DC21,1,0)</f>
        <v>0</v>
      </c>
      <c r="FI21" s="61">
        <f>IF(DD21&lt;DE21,1,0)</f>
        <v>0</v>
      </c>
      <c r="FJ21" s="61">
        <f>IF(DF21&lt;DG21,1,0)</f>
        <v>0</v>
      </c>
      <c r="FK21" s="61">
        <f>IF(DH21&lt;DI21,1,0)</f>
        <v>0</v>
      </c>
      <c r="FL21" s="61">
        <f>IF(DJ21&lt;DK21,1,0)</f>
        <v>0</v>
      </c>
      <c r="FM21" s="61"/>
      <c r="FN21" s="61"/>
      <c r="FO21" s="61"/>
      <c r="FP21" s="61"/>
      <c r="FQ21" s="61">
        <f>C21/H21</f>
        <v>743542</v>
      </c>
      <c r="FR21" s="61">
        <f>C21/SUM(FV21:FV21)</f>
        <v>3345939</v>
      </c>
      <c r="FS21" s="53">
        <f>$B21/SQRT(H21*(H21+1))</f>
        <v>685326.917145095</v>
      </c>
      <c r="FT21" s="64">
        <f>FU21+2</f>
        <v>11</v>
      </c>
      <c r="FU21" s="64">
        <v>9</v>
      </c>
      <c r="FV21" s="64">
        <v>2</v>
      </c>
    </row>
    <row r="22" ht="26.75" customHeight="1">
      <c r="A22" t="s" s="51">
        <v>205</v>
      </c>
      <c r="B22" s="52">
        <v>5789929</v>
      </c>
      <c r="C22" s="53">
        <v>6042718</v>
      </c>
      <c r="D22" s="53">
        <f>L22</f>
        <v>723741.125</v>
      </c>
      <c r="E22" s="53">
        <f>N22</f>
        <v>643325.444444444</v>
      </c>
      <c r="F22" s="54">
        <f>ROUND((C22-B22)/C22,2)</f>
        <v>0.04</v>
      </c>
      <c r="G22" s="55"/>
      <c r="H22" s="56">
        <v>8</v>
      </c>
      <c r="I22" s="57">
        <f>RANK(FS22,FS3:FS52)</f>
        <v>20</v>
      </c>
      <c r="J22" s="58">
        <f>SUM(EG3:EG52)</f>
        <v>30</v>
      </c>
      <c r="K22" s="59">
        <f>H22+2</f>
        <v>10</v>
      </c>
      <c r="L22" s="60">
        <f>B22/H22</f>
        <v>723741.125</v>
      </c>
      <c r="M22" s="53">
        <f>C22/K22</f>
        <v>604271.8</v>
      </c>
      <c r="N22" s="61">
        <f>$B22/(H22+1)</f>
        <v>643325.444444444</v>
      </c>
      <c r="O22" s="62"/>
      <c r="P22" s="63">
        <f>ABS(($D22-VLOOKUP(P$2,$A1:$E52,5))/VLOOKUP(P$2,$A1:$E52,5))</f>
        <v>0.0465971898283187</v>
      </c>
      <c r="Q22" s="63">
        <f>ABS((VLOOKUP(Q$2,$A1:$E52,4)-$E22)/$E22)</f>
        <v>0.0951934767590614</v>
      </c>
      <c r="R22" s="63">
        <f>ABS(($D22-VLOOKUP(R$2,$A1:$E52,5))/VLOOKUP(R$2,$A1:$E52,5))</f>
        <v>0.0597585343490838</v>
      </c>
      <c r="S22" s="63">
        <f>ABS((VLOOKUP(S$2,$A1:$E52,4)-$E22)/$E22)</f>
        <v>0.0910504256615244</v>
      </c>
      <c r="T22" s="63">
        <f>ABS(($D22-VLOOKUP(T$2,$A1:$E52,5))/VLOOKUP(T$2,$A1:$E52,5))</f>
        <v>0.0434423619108233</v>
      </c>
      <c r="U22" s="63">
        <f>ABS((VLOOKUP(U$2,$A1:$E52,4)-$E22)/$E22)</f>
        <v>0.118094021532907</v>
      </c>
      <c r="V22" s="63">
        <f>ABS(($D22-VLOOKUP(V$2,$A1:$E52,5))/VLOOKUP(V$2,$A1:$E52,5))</f>
        <v>0.0721652230837334</v>
      </c>
      <c r="W22" s="63">
        <f>ABS((VLOOKUP(W$2,$A1:$E52,4)-$E22)/$E22)</f>
        <v>0.0881407469187747</v>
      </c>
      <c r="X22" s="63">
        <f>ABS(($D22-VLOOKUP(X$2,$A1:$E52,5))/VLOOKUP(X$2,$A1:$E52,5))</f>
        <v>0.0689268643339211</v>
      </c>
      <c r="Y22" s="63">
        <f>ABS((VLOOKUP(Y$2,$A1:$E52,4)-$E22)/$E22)</f>
        <v>0.110927266983759</v>
      </c>
      <c r="Z22" s="63">
        <f>ABS(($D22-VLOOKUP(Z$2,$A1:$E52,5))/VLOOKUP(Z$2,$A1:$E52,5))</f>
        <v>0.07979457836552351</v>
      </c>
      <c r="AA22" s="63">
        <f>ABS((VLOOKUP(AA$2,$A1:$E52,4)-$E22)/$E22)</f>
        <v>0.0997462145045306</v>
      </c>
      <c r="AB22" s="63">
        <f>ABS(($D22-VLOOKUP(AB$2,$A1:$E52,5))/VLOOKUP(AB$2,$A1:$E52,5))</f>
        <v>0.0635436264613503</v>
      </c>
      <c r="AC22" s="63">
        <f>ABS((VLOOKUP(AC$2,$A1:$E52,4)-$E22)/$E22)</f>
        <v>0.123896068069229</v>
      </c>
      <c r="AD22" s="63">
        <f>ABS(($D22-VLOOKUP(AD$2,$A1:$E52,5))/VLOOKUP(AD$2,$A1:$E52,5))</f>
        <v>0.09529121407526819</v>
      </c>
      <c r="AE22" s="63">
        <f>ABS((VLOOKUP(AE$2,$A1:$E52,4)-$E22)/$E22)</f>
        <v>0.100490104702247</v>
      </c>
      <c r="AF22" s="63">
        <f>ABS(($D22-VLOOKUP(AF$2,$A1:$E52,5))/VLOOKUP(AF$2,$A1:$E52,5))</f>
        <v>0.116015751011096</v>
      </c>
      <c r="AG22" s="63">
        <f>ABS((VLOOKUP(AG$2,$A1:$E52,4)-$E22)/$E22)</f>
        <v>0.0800538807495379</v>
      </c>
      <c r="AH22" s="63">
        <f>ABS(($D22-VLOOKUP(AH$2,$A1:$E52,5))/VLOOKUP(AH$2,$A1:$E52,5))</f>
        <v>0.0592314156052712</v>
      </c>
      <c r="AI22" s="63">
        <f>ABS((VLOOKUP(AI$2,$A1:$E52,4)-$E22)/$E22)</f>
        <v>0.143790151698022</v>
      </c>
      <c r="AJ22" s="63">
        <f>ABS(($D22-VLOOKUP(AJ$2,$A1:$E52,5))/VLOOKUP(AJ$2,$A1:$E52,5))</f>
        <v>0.0682524617368762</v>
      </c>
      <c r="AK22" s="63">
        <f>ABS((VLOOKUP(AK$2,$A1:$E52,4)-$E22)/$E22)</f>
        <v>0.140881995271446</v>
      </c>
      <c r="AL22" s="63">
        <f>ABS(($D22-VLOOKUP(AL$2,$A1:$E52,5))/VLOOKUP(AL$2,$A1:$E52,5))</f>
        <v>0.08051489872272539</v>
      </c>
      <c r="AM22" s="63">
        <f>ABS((VLOOKUP(AM$2,$A1:$E52,4)-$E22)/$E22)</f>
        <v>0.135822123992446</v>
      </c>
      <c r="AN22" s="63">
        <f>ABS(($D22-VLOOKUP(AN$2,$A1:$E52,5))/VLOOKUP(AN$2,$A1:$E52,5))</f>
        <v>0.178841608536422</v>
      </c>
      <c r="AO22" s="63">
        <f>ABS((VLOOKUP(AO$2,$A1:$E52,4)-$E22)/$E22)</f>
        <v>0.0497593493806235</v>
      </c>
      <c r="AP22" s="63">
        <f>ABS(($D22-VLOOKUP(AP$2,$A1:$E52,5))/VLOOKUP(AP$2,$A1:$E52,5))</f>
        <v>0.103323785559094</v>
      </c>
      <c r="AQ22" s="63">
        <f>ABS((VLOOKUP(AQ$2,$A1:$E52,4)-$E22)/$E22)</f>
        <v>0.13294031757557</v>
      </c>
      <c r="AR22" s="63">
        <f>ABS(($D22-VLOOKUP(AR$2,$A1:$E52,5))/VLOOKUP(AR$2,$A1:$E52,5))</f>
        <v>0.113176954470466</v>
      </c>
      <c r="AS22" s="63">
        <f>ABS((VLOOKUP(AS$2,$A1:$E52,4)-$E22)/$E22)</f>
        <v>0.122912215331139</v>
      </c>
      <c r="AT22" s="63">
        <f>ABS(($D22-VLOOKUP(AT$2,$A1:$E52,5))/VLOOKUP(AT$2,$A1:$E52,5))</f>
        <v>0.128605930419324</v>
      </c>
      <c r="AU22" s="63">
        <f>ABS((VLOOKUP(AU$2,$A1:$E52,4)-$E22)/$E22)</f>
        <v>0.107561077173831</v>
      </c>
      <c r="AV22" s="63">
        <f>ABS(($D22-VLOOKUP(AV$2,$A1:$E52,5))/VLOOKUP(AV$2,$A1:$E52,5))</f>
        <v>0.135203447421829</v>
      </c>
      <c r="AW22" s="63">
        <f>ABS((VLOOKUP(AW$2,$A1:$E52,4)-$E22)/$E22)</f>
        <v>0.10112421067685</v>
      </c>
      <c r="AX22" s="63">
        <f>ABS(($D22-VLOOKUP(AX$2,$A1:$E52,5))/VLOOKUP(AX$2,$A1:$E52,5))</f>
        <v>0.0835388776270994</v>
      </c>
      <c r="AY22" s="63">
        <f>ABS((VLOOKUP(AY$2,$A1:$E52,4)-$E22)/$E22)</f>
        <v>0.168047613364517</v>
      </c>
      <c r="AZ22" s="63"/>
      <c r="BA22" s="63"/>
      <c r="BB22" s="63">
        <f>ABS(($D22-VLOOKUP(BB$2,$A1:$E52,5))/VLOOKUP(BB$2,$A1:$E52,5))</f>
        <v>0.143104108644263</v>
      </c>
      <c r="BC22" s="63">
        <f>ABS((VLOOKUP(BC$2,$A1:$E52,4)-$E22)/$E22)</f>
        <v>0.107182618301538</v>
      </c>
      <c r="BD22" s="63">
        <f>ABS(($D22-VLOOKUP(BD$2,$A1:$E52,5))/VLOOKUP(BD$2,$A1:$E52,5))</f>
        <v>0.225553794357313</v>
      </c>
      <c r="BE22" s="63">
        <f>ABS((VLOOKUP(BE$2,$A1:$E52,4)-$E22)/$E22)</f>
        <v>0.0326964069853023</v>
      </c>
      <c r="BF22" s="63">
        <f>ABS(($D22-VLOOKUP(BF$2,$A1:$E52,5))/VLOOKUP(BF$2,$A1:$E52,5))</f>
        <v>0.147672812110376</v>
      </c>
      <c r="BG22" s="63">
        <f>ABS((VLOOKUP(BG$2,$A1:$E52,4)-$E22)/$E22)</f>
        <v>0.120279466540709</v>
      </c>
      <c r="BH22" s="63">
        <f>ABS(($D22-VLOOKUP(BH$2,$A1:$E52,5))/VLOOKUP(BH$2,$A1:$E52,5))</f>
        <v>0.205486299969477</v>
      </c>
      <c r="BI22" s="63">
        <f>ABS((VLOOKUP(BI$2,$A1:$E52,4)-$E22)/$E22)</f>
        <v>0.0665523828407185</v>
      </c>
      <c r="BJ22" s="63">
        <f>ABS(($D22-VLOOKUP(BJ$2,$A1:$E52,5))/VLOOKUP(BJ$2,$A1:$E52,5))</f>
        <v>0.246224742922637</v>
      </c>
      <c r="BK22" s="63">
        <f>ABS((VLOOKUP(BK$2,$A1:$E52,4)-$E22)/$E22)</f>
        <v>0.031687336506446</v>
      </c>
      <c r="BL22" s="63">
        <f>ABS(($D22-VLOOKUP(BL$2,$A1:$E52,5))/VLOOKUP(BL$2,$A1:$E52,5))</f>
        <v>0.112479171982551</v>
      </c>
      <c r="BM22" s="63">
        <f>ABS((VLOOKUP(BM$2,$A1:$E52,4)-$E22)/$E22)</f>
        <v>0.179797368845112</v>
      </c>
      <c r="BN22" s="63">
        <f>ABS(($D22-VLOOKUP(BN$2,$A1:$E52,5))/VLOOKUP(BN$2,$A1:$E52,5))</f>
        <v>0.16447866687997</v>
      </c>
      <c r="BO22" s="63">
        <f>ABS((VLOOKUP(BO$2,$A1:$E52,4)-$E22)/$E22)</f>
        <v>0.127113821257567</v>
      </c>
      <c r="BP22" s="63">
        <f>ABS(($D22-VLOOKUP(BP$2,$A1:$E52,5))/VLOOKUP(BP$2,$A1:$E52,5))</f>
        <v>0.128316785350333</v>
      </c>
      <c r="BQ22" s="63">
        <f>ABS((VLOOKUP(BQ$2,$A1:$E52,4)-$E22)/$E22)</f>
        <v>0.196472495604006</v>
      </c>
      <c r="BR22" s="63">
        <f>ABS(($D22-VLOOKUP(BR$2,$A1:$E52,5))/VLOOKUP(BR$2,$A1:$E52,5))</f>
        <v>0.153408460079228</v>
      </c>
      <c r="BS22" s="63">
        <f>ABS((VLOOKUP(BS$2,$A1:$E52,4)-$E22)/$E22)</f>
        <v>0.170443989900395</v>
      </c>
      <c r="BT22" s="63">
        <f>ABS(($D22-VLOOKUP(BT$2,$A1:$E52,5))/VLOOKUP(BT$2,$A1:$E52,5))</f>
        <v>0.212422605027658</v>
      </c>
      <c r="BU22" s="63">
        <f>ABS((VLOOKUP(BU$2,$A1:$E52,4)-$E22)/$E22)</f>
        <v>0.113473135853653</v>
      </c>
      <c r="BV22" s="63">
        <f>ABS(($D22-VLOOKUP(BV$2,$A1:$E52,5))/VLOOKUP(BV$2,$A1:$E52,5))</f>
        <v>0.18498953103147</v>
      </c>
      <c r="BW22" s="63">
        <f>ABS((VLOOKUP(BW$2,$A1:$E52,4)-$E22)/$E22)</f>
        <v>0.186719344917702</v>
      </c>
      <c r="BX22" s="63">
        <f>ABS(($D22-VLOOKUP(BX$2,$A1:$E52,5))/VLOOKUP(BX$2,$A1:$E52,5))</f>
        <v>0.215048359097991</v>
      </c>
      <c r="BY22" s="63">
        <f>ABS((VLOOKUP(BY$2,$A1:$E52,4)-$E22)/$E22)</f>
        <v>0.157361342427516</v>
      </c>
      <c r="BZ22" s="63">
        <f>ABS(($D22-VLOOKUP(BZ$2,$A1:$E52,5))/VLOOKUP(BZ$2,$A1:$E52,5))</f>
        <v>0.236644714067149</v>
      </c>
      <c r="CA22" s="63">
        <f>ABS((VLOOKUP(CA$2,$A1:$E52,4)-$E22)/$E22)</f>
        <v>0.137149566082763</v>
      </c>
      <c r="CB22" s="63">
        <f>ABS(($D22-VLOOKUP(CB$2,$A1:$E52,5))/VLOOKUP(CB$2,$A1:$E52,5))</f>
        <v>0.263597038284273</v>
      </c>
      <c r="CC22" s="63">
        <f>ABS((VLOOKUP(CC$2,$A1:$E52,4)-$E22)/$E22)</f>
        <v>0.112894346372815</v>
      </c>
      <c r="CD22" s="63">
        <f>ABS(($D22-VLOOKUP(CD$2,$A1:$E52,5))/VLOOKUP(CD$2,$A1:$E52,5))</f>
        <v>0.306031231446911</v>
      </c>
      <c r="CE22" s="63">
        <f>ABS((VLOOKUP(CE$2,$A1:$E52,4)-$E22)/$E22)</f>
        <v>0.07673535374958899</v>
      </c>
      <c r="CF22" s="63">
        <f>ABS(($D22-VLOOKUP(CF$2,$A1:$E52,5))/VLOOKUP(CF$2,$A1:$E52,5))</f>
        <v>0.335595661747554</v>
      </c>
      <c r="CG22" s="63">
        <f>ABS((VLOOKUP(CG$2,$A1:$E52,4)-$E22)/$E22)</f>
        <v>0.0529009941227266</v>
      </c>
      <c r="CH22" s="63">
        <f>ABS(($D22-VLOOKUP(CH$2,$A1:$E52,5))/VLOOKUP(CH$2,$A1:$E52,5))</f>
        <v>0.400378421234157</v>
      </c>
      <c r="CI22" s="63">
        <f>ABS((VLOOKUP(CI$2,$A1:$E52,4)-$E22)/$E22)</f>
        <v>0.07113904160137439</v>
      </c>
      <c r="CJ22" s="63">
        <f>ABS(($D22-VLOOKUP(CJ$2,$A1:$E52,5))/VLOOKUP(CJ$2,$A1:$E52,5))</f>
        <v>0.556587348741676</v>
      </c>
      <c r="CK22" s="63">
        <f>ABS((VLOOKUP(CK$2,$A1:$E52,4)-$E22)/$E22)</f>
        <v>0.0363534682376933</v>
      </c>
      <c r="CL22" s="63">
        <f>ABS(($D22-VLOOKUP(CL$2,$A1:$E52,5))/VLOOKUP(CL$2,$A1:$E52,5))</f>
        <v>0.580371760402877</v>
      </c>
      <c r="CM22" s="63">
        <f>ABS((VLOOKUP(CM$2,$A1:$E52,4)-$E22)/$E22)</f>
        <v>0.0508562367517804</v>
      </c>
      <c r="CN22" s="63">
        <f>ABS(($D22-VLOOKUP(CN$2,$A1:$E52,5))/VLOOKUP(CN$2,$A1:$E52,5))</f>
        <v>0.379869561404233</v>
      </c>
      <c r="CO22" s="63">
        <f>ABS((VLOOKUP(CO$2,$A1:$E52,4)-$E22)/$E22)</f>
        <v>0.222941680286581</v>
      </c>
      <c r="CP22" s="63">
        <f>ABS(($D22-VLOOKUP(CP$2,$A1:$E52,5))/VLOOKUP(CP$2,$A1:$E52,5))</f>
        <v>0.588472995079239</v>
      </c>
      <c r="CQ22" s="63">
        <f>ABS((VLOOKUP(CQ$2,$A1:$E52,4)-$E22)/$E22)</f>
        <v>0.0623410062541361</v>
      </c>
      <c r="CR22" s="63">
        <f>ABS(($D22-VLOOKUP(CR$2,$A1:$E52,5))/VLOOKUP(CR$2,$A1:$E52,5))</f>
        <v>0.628734320075255</v>
      </c>
      <c r="CS22" s="63">
        <f>ABS((VLOOKUP(CS$2,$A1:$E52,4)-$E22)/$E22)</f>
        <v>0.0360805806081567</v>
      </c>
      <c r="CT22" s="63">
        <f>ABS(($D22-VLOOKUP(CT$2,$A1:$E52,5))/VLOOKUP(CT$2,$A1:$E52,5))</f>
        <v>0.643067532133383</v>
      </c>
      <c r="CU22" s="63">
        <f>ABS((VLOOKUP(CU$2,$A1:$E52,4)-$E22)/$E22)</f>
        <v>0.0270423868755565</v>
      </c>
      <c r="CV22" s="63">
        <f>ABS(($D22-VLOOKUP(CV$2,$A1:$E52,5))/VLOOKUP(CV$2,$A1:$E52,5))</f>
        <v>1.05754991485406</v>
      </c>
      <c r="CW22" s="63">
        <f>ABS((VLOOKUP(CW$2,$A1:$E52,4)-$E22)/$E22)</f>
        <v>0.179849787449897</v>
      </c>
      <c r="CX22" s="63">
        <f>ABS(($D22-VLOOKUP(CX$2,$A1:$E52,5))/VLOOKUP(CX$2,$A1:$E52,5))</f>
        <v>0.455610378352722</v>
      </c>
      <c r="CY22" s="63">
        <f>ABS((VLOOKUP(CY$2,$A1:$E52,4)-$E22)/$E22)</f>
        <v>0.545743307042281</v>
      </c>
      <c r="CZ22" s="63">
        <f>ABS(($D22-VLOOKUP(CZ$2,$A1:$E52,5))/VLOOKUP(CZ$2,$A1:$E52,5))</f>
        <v>0.606747924522438</v>
      </c>
      <c r="DA22" s="63">
        <f>ABS((VLOOKUP(DA$2,$A1:$E52,4)-$E22)/$E22)</f>
        <v>0.400344114755121</v>
      </c>
      <c r="DB22" s="63">
        <f>ABS(($D22-VLOOKUP(DB$2,$A1:$E52,5))/VLOOKUP(DB$2,$A1:$E52,5))</f>
        <v>0.765736903804889</v>
      </c>
      <c r="DC22" s="63">
        <f>ABS((VLOOKUP(DC$2,$A1:$E52,4)-$E22)/$E22)</f>
        <v>0.274255521958906</v>
      </c>
      <c r="DD22" s="63">
        <f>ABS(($D22-VLOOKUP(DD$2,$A1:$E52,5))/VLOOKUP(DD$2,$A1:$E52,5))</f>
        <v>1.00614845264808</v>
      </c>
      <c r="DE22" s="63">
        <f>ABS((VLOOKUP(DE$2,$A1:$E52,4)-$E22)/$E22)</f>
        <v>0.121552095025691</v>
      </c>
      <c r="DF22" s="63">
        <f>ABS(($D22-VLOOKUP(DF$2,$A1:$E52,5))/VLOOKUP(DF$2,$A1:$E52,5))</f>
        <v>1.14154688898588</v>
      </c>
      <c r="DG22" s="63">
        <f>ABS((VLOOKUP(DG$2,$A1:$E52,4)-$E22)/$E22)</f>
        <v>0.0506424172040804</v>
      </c>
      <c r="DH22" s="63">
        <f>ABS(($D22-VLOOKUP(DH$2,$A1:$E52,5))/VLOOKUP(DH$2,$A1:$E52,5))</f>
        <v>1.29636250132865</v>
      </c>
      <c r="DI22" s="63">
        <f>ABS((VLOOKUP(DI$2,$A1:$E52,4)-$E22)/$E22)</f>
        <v>0.0201895394572189</v>
      </c>
      <c r="DJ22" s="63">
        <f>ABS(($D22-VLOOKUP(DJ$2,$A1:$E52,5))/VLOOKUP(DJ$2,$A1:$E52,5))</f>
        <v>1.54703897589301</v>
      </c>
      <c r="DK22" s="63">
        <f>ABS((VLOOKUP(DK$2,$A1:$E52,4)-$E22)/$E22)</f>
        <v>0.116621291901852</v>
      </c>
      <c r="DL22" s="63"/>
      <c r="DM22" s="63"/>
      <c r="DN22" s="63"/>
      <c r="DO22" s="61">
        <f>IF(P22&lt;Q22,1,0)</f>
        <v>1</v>
      </c>
      <c r="DP22" s="61">
        <f>IF(R22&lt;S22,1,0)</f>
        <v>1</v>
      </c>
      <c r="DQ22" s="61">
        <f>IF(T22&lt;U22,1,0)</f>
        <v>1</v>
      </c>
      <c r="DR22" s="61">
        <f>IF(V22&lt;W22,1,0)</f>
        <v>1</v>
      </c>
      <c r="DS22" s="61">
        <f>IF(X22&lt;Y22,1,0)</f>
        <v>1</v>
      </c>
      <c r="DT22" s="61">
        <f>IF(Z22&lt;AA22,1,0)</f>
        <v>1</v>
      </c>
      <c r="DU22" s="61">
        <f>IF(AB22&lt;AC22,1,0)</f>
        <v>1</v>
      </c>
      <c r="DV22" s="61">
        <f>IF(AD22&lt;AE22,1,0)</f>
        <v>1</v>
      </c>
      <c r="DW22" s="61">
        <f>IF(AF22&lt;AG22,1,0)</f>
        <v>0</v>
      </c>
      <c r="DX22" s="61">
        <f>IF(AH22&lt;AI22,1,0)</f>
        <v>1</v>
      </c>
      <c r="DY22" s="61">
        <f>IF(AJ22&lt;AK22,1,0)</f>
        <v>1</v>
      </c>
      <c r="DZ22" s="61">
        <f>IF(AL22&lt;AM22,1,0)</f>
        <v>1</v>
      </c>
      <c r="EA22" s="61">
        <f>IF(AN22&lt;AO22,1,0)</f>
        <v>0</v>
      </c>
      <c r="EB22" s="61">
        <f>IF(AP22&lt;AQ22,1,0)</f>
        <v>1</v>
      </c>
      <c r="EC22" s="61">
        <f>IF(AR22&lt;AS22,1,0)</f>
        <v>1</v>
      </c>
      <c r="ED22" s="61">
        <f>IF(AT22&lt;AU22,1,0)</f>
        <v>0</v>
      </c>
      <c r="EE22" s="61">
        <f>IF(AV22&lt;AW22,1,0)</f>
        <v>0</v>
      </c>
      <c r="EF22" s="61">
        <f>IF(AX22&lt;AY22,1,0)</f>
        <v>1</v>
      </c>
      <c r="EG22" s="61">
        <f>IF(AZ22&lt;BA22,1,0)</f>
        <v>0</v>
      </c>
      <c r="EH22" s="61">
        <f>IF(BB22&lt;BC22,1,0)</f>
        <v>0</v>
      </c>
      <c r="EI22" s="61">
        <f>IF(BD22&lt;BE22,1,0)</f>
        <v>0</v>
      </c>
      <c r="EJ22" s="61">
        <f>IF(BF22&lt;BG22,1,0)</f>
        <v>0</v>
      </c>
      <c r="EK22" s="61">
        <f>IF(BH22&lt;BI22,1,0)</f>
        <v>0</v>
      </c>
      <c r="EL22" s="61">
        <f>IF(BJ22&lt;BK22,1,0)</f>
        <v>0</v>
      </c>
      <c r="EM22" s="61">
        <f>IF(BL22&lt;BM22,1,0)</f>
        <v>1</v>
      </c>
      <c r="EN22" s="61">
        <f>IF(BN22&lt;BO22,1,0)</f>
        <v>0</v>
      </c>
      <c r="EO22" s="61">
        <f>IF(BP22&lt;BQ22,1,0)</f>
        <v>1</v>
      </c>
      <c r="EP22" s="61">
        <f>IF(BR22&lt;BS22,1,0)</f>
        <v>1</v>
      </c>
      <c r="EQ22" s="61">
        <f>IF(BT22&lt;BU22,1,0)</f>
        <v>0</v>
      </c>
      <c r="ER22" s="61">
        <f>IF(BV22&lt;BW22,1,0)</f>
        <v>1</v>
      </c>
      <c r="ES22" s="61">
        <f>IF(BX22&lt;BY22,1,0)</f>
        <v>0</v>
      </c>
      <c r="ET22" s="61">
        <f>IF(BZ22&lt;CA22,1,0)</f>
        <v>0</v>
      </c>
      <c r="EU22" s="61">
        <f>IF(CB22&lt;CC22,1,0)</f>
        <v>0</v>
      </c>
      <c r="EV22" s="61">
        <f>IF(CD22&lt;CE22,1,0)</f>
        <v>0</v>
      </c>
      <c r="EW22" s="61">
        <f>IF(CF22&lt;CG22,1,0)</f>
        <v>0</v>
      </c>
      <c r="EX22" s="61">
        <f>IF(CH22&lt;CI22,1,0)</f>
        <v>0</v>
      </c>
      <c r="EY22" s="61">
        <f>IF(CJ22&lt;CK22,1,0)</f>
        <v>0</v>
      </c>
      <c r="EZ22" s="61">
        <f>IF(CL22&lt;CM22,1,0)</f>
        <v>0</v>
      </c>
      <c r="FA22" s="61">
        <f>IF(CN22&lt;CO22,1,0)</f>
        <v>0</v>
      </c>
      <c r="FB22" s="61">
        <f>IF(CP22&lt;CQ22,1,0)</f>
        <v>0</v>
      </c>
      <c r="FC22" s="61">
        <f>IF(CR22&lt;CS22,1,0)</f>
        <v>0</v>
      </c>
      <c r="FD22" s="61">
        <f>IF(CT22&lt;CU22,1,0)</f>
        <v>0</v>
      </c>
      <c r="FE22" s="61">
        <f>IF(CV22&lt;CW22,1,0)</f>
        <v>0</v>
      </c>
      <c r="FF22" s="61">
        <f>IF(CX22&lt;CY22,1,0)</f>
        <v>1</v>
      </c>
      <c r="FG22" s="61">
        <f>IF(CZ22&lt;DA22,1,0)</f>
        <v>0</v>
      </c>
      <c r="FH22" s="61">
        <f>IF(DB22&lt;DC22,1,0)</f>
        <v>0</v>
      </c>
      <c r="FI22" s="61">
        <f>IF(DD22&lt;DE22,1,0)</f>
        <v>0</v>
      </c>
      <c r="FJ22" s="61">
        <f>IF(DF22&lt;DG22,1,0)</f>
        <v>0</v>
      </c>
      <c r="FK22" s="61">
        <f>IF(DH22&lt;DI22,1,0)</f>
        <v>0</v>
      </c>
      <c r="FL22" s="61">
        <f>IF(DJ22&lt;DK22,1,0)</f>
        <v>0</v>
      </c>
      <c r="FM22" s="61"/>
      <c r="FN22" s="61"/>
      <c r="FO22" s="61"/>
      <c r="FP22" s="61"/>
      <c r="FQ22" s="61">
        <f>C22/H22</f>
        <v>755339.75</v>
      </c>
      <c r="FR22" s="61">
        <f>C22/SUM(FV22:FV22)</f>
        <v>3021359</v>
      </c>
      <c r="FS22" s="53">
        <f>$B22/SQRT(H22*(H22+1))</f>
        <v>682349.676414774</v>
      </c>
      <c r="FT22" s="64">
        <f>FU22+2</f>
        <v>10</v>
      </c>
      <c r="FU22" s="64">
        <v>8</v>
      </c>
      <c r="FV22" s="64">
        <v>2</v>
      </c>
    </row>
    <row r="23" ht="26.75" customHeight="1">
      <c r="A23" t="s" s="51">
        <v>213</v>
      </c>
      <c r="B23" s="52">
        <v>3848606</v>
      </c>
      <c r="C23" s="53">
        <v>4190713</v>
      </c>
      <c r="D23" s="53">
        <f>L23</f>
        <v>769721.2</v>
      </c>
      <c r="E23" s="53">
        <f>N23</f>
        <v>641434.333333333</v>
      </c>
      <c r="F23" s="54">
        <f>ROUND((C23-B23)/C23,2)</f>
        <v>0.08</v>
      </c>
      <c r="G23" s="55"/>
      <c r="H23" s="56">
        <v>5</v>
      </c>
      <c r="I23" s="57">
        <f>RANK(FS23,FS3:FS52)</f>
        <v>7</v>
      </c>
      <c r="J23" s="58">
        <f>SUM(EO3:EO52)</f>
        <v>43</v>
      </c>
      <c r="K23" s="59">
        <f>H23+2</f>
        <v>7</v>
      </c>
      <c r="L23" s="60">
        <f>B23/H23</f>
        <v>769721.2</v>
      </c>
      <c r="M23" s="53">
        <f>C23/K23</f>
        <v>598673.285714286</v>
      </c>
      <c r="N23" s="61">
        <f>$B23/(H23+1)</f>
        <v>641434.333333333</v>
      </c>
      <c r="O23" s="62"/>
      <c r="P23" s="63">
        <f>ABS(($D23-VLOOKUP(P$2,$A1:$E52,5))/VLOOKUP(P$2,$A1:$E52,5))</f>
        <v>0.113088668094246</v>
      </c>
      <c r="Q23" s="63">
        <f>ABS((VLOOKUP(Q$2,$A1:$E52,4)-$E23)/$E23)</f>
        <v>0.09842238491861111</v>
      </c>
      <c r="R23" s="63">
        <f>ABS(($D23-VLOOKUP(R$2,$A1:$E52,5))/VLOOKUP(R$2,$A1:$E52,5))</f>
        <v>0.127086167404703</v>
      </c>
      <c r="S23" s="63">
        <f>ABS((VLOOKUP(S$2,$A1:$E52,4)-$E23)/$E23)</f>
        <v>0.0942671190555755</v>
      </c>
      <c r="T23" s="63">
        <f>ABS(($D23-VLOOKUP(T$2,$A1:$E52,5))/VLOOKUP(T$2,$A1:$E52,5))</f>
        <v>0.109733410466115</v>
      </c>
      <c r="U23" s="63">
        <f>ABS((VLOOKUP(U$2,$A1:$E52,4)-$E23)/$E23)</f>
        <v>0.121390446307053</v>
      </c>
      <c r="V23" s="63">
        <f>ABS(($D23-VLOOKUP(V$2,$A1:$E52,5))/VLOOKUP(V$2,$A1:$E52,5))</f>
        <v>0.140281066811395</v>
      </c>
      <c r="W23" s="63">
        <f>ABS((VLOOKUP(W$2,$A1:$E52,4)-$E23)/$E23)</f>
        <v>0.0913488618418675</v>
      </c>
      <c r="X23" s="63">
        <f>ABS(($D23-VLOOKUP(X$2,$A1:$E52,5))/VLOOKUP(X$2,$A1:$E52,5))</f>
        <v>0.136836971544684</v>
      </c>
      <c r="Y23" s="63">
        <f>ABS((VLOOKUP(Y$2,$A1:$E52,4)-$E23)/$E23)</f>
        <v>0.114202562347684</v>
      </c>
      <c r="Z23" s="63">
        <f>ABS(($D23-VLOOKUP(Z$2,$A1:$E52,5))/VLOOKUP(Z$2,$A1:$E52,5))</f>
        <v>0.148395123481486</v>
      </c>
      <c r="AA23" s="63">
        <f>ABS((VLOOKUP(AA$2,$A1:$E52,4)-$E23)/$E23)</f>
        <v>0.102988545289732</v>
      </c>
      <c r="AB23" s="63">
        <f>ABS(($D23-VLOOKUP(AB$2,$A1:$E52,5))/VLOOKUP(AB$2,$A1:$E52,5))</f>
        <v>0.131111730609729</v>
      </c>
      <c r="AC23" s="63">
        <f>ABS((VLOOKUP(AC$2,$A1:$E52,4)-$E23)/$E23)</f>
        <v>0.127209598748223</v>
      </c>
      <c r="AD23" s="63">
        <f>ABS(($D23-VLOOKUP(AD$2,$A1:$E52,5))/VLOOKUP(AD$2,$A1:$E52,5))</f>
        <v>0.164876277615801</v>
      </c>
      <c r="AE23" s="63">
        <f>ABS((VLOOKUP(AE$2,$A1:$E52,4)-$E23)/$E23)</f>
        <v>0.103734628664435</v>
      </c>
      <c r="AF23" s="63">
        <f>ABS(($D23-VLOOKUP(AF$2,$A1:$E52,5))/VLOOKUP(AF$2,$A1:$E52,5))</f>
        <v>0.186917467329443</v>
      </c>
      <c r="AG23" s="63">
        <f>ABS((VLOOKUP(AG$2,$A1:$E52,4)-$E23)/$E23)</f>
        <v>0.0832381535399727</v>
      </c>
      <c r="AH23" s="63">
        <f>ABS(($D23-VLOOKUP(AH$2,$A1:$E52,5))/VLOOKUP(AH$2,$A1:$E52,5))</f>
        <v>0.126525560223468</v>
      </c>
      <c r="AI23" s="63">
        <f>ABS((VLOOKUP(AI$2,$A1:$E52,4)-$E23)/$E23)</f>
        <v>0.147162335181583</v>
      </c>
      <c r="AJ23" s="63">
        <f>ABS(($D23-VLOOKUP(AJ$2,$A1:$E52,5))/VLOOKUP(AJ$2,$A1:$E52,5))</f>
        <v>0.136119723403948</v>
      </c>
      <c r="AK23" s="63">
        <f>ABS((VLOOKUP(AK$2,$A1:$E52,4)-$E23)/$E23)</f>
        <v>0.144245604772223</v>
      </c>
      <c r="AL23" s="63">
        <f>ABS(($D23-VLOOKUP(AL$2,$A1:$E52,5))/VLOOKUP(AL$2,$A1:$E52,5))</f>
        <v>0.149161206588523</v>
      </c>
      <c r="AM23" s="63">
        <f>ABS((VLOOKUP(AM$2,$A1:$E52,4)-$E23)/$E23)</f>
        <v>0.139170815709283</v>
      </c>
      <c r="AN23" s="63">
        <f>ABS(($D23-VLOOKUP(AN$2,$A1:$E52,5))/VLOOKUP(AN$2,$A1:$E52,5))</f>
        <v>0.253734721144366</v>
      </c>
      <c r="AO23" s="63">
        <f>ABS((VLOOKUP(AO$2,$A1:$E52,4)-$E23)/$E23)</f>
        <v>0.0528543062085342</v>
      </c>
      <c r="AP23" s="63">
        <f>ABS(($D23-VLOOKUP(AP$2,$A1:$E52,5))/VLOOKUP(AP$2,$A1:$E52,5))</f>
        <v>0.173419167259687</v>
      </c>
      <c r="AQ23" s="63">
        <f>ABS((VLOOKUP(AQ$2,$A1:$E52,4)-$E23)/$E23)</f>
        <v>0.136280512996134</v>
      </c>
      <c r="AR23" s="63">
        <f>ABS(($D23-VLOOKUP(AR$2,$A1:$E52,5))/VLOOKUP(AR$2,$A1:$E52,5))</f>
        <v>0.183898318901461</v>
      </c>
      <c r="AS23" s="63">
        <f>ABS((VLOOKUP(AS$2,$A1:$E52,4)-$E23)/$E23)</f>
        <v>0.126222845362711</v>
      </c>
      <c r="AT23" s="63">
        <f>ABS(($D23-VLOOKUP(AT$2,$A1:$E52,5))/VLOOKUP(AT$2,$A1:$E52,5))</f>
        <v>0.200307514775368</v>
      </c>
      <c r="AU23" s="63">
        <f>ABS((VLOOKUP(AU$2,$A1:$E52,4)-$E23)/$E23)</f>
        <v>0.11082644815638</v>
      </c>
      <c r="AV23" s="63">
        <f>ABS(($D23-VLOOKUP(AV$2,$A1:$E52,5))/VLOOKUP(AV$2,$A1:$E52,5))</f>
        <v>0.207324179337836</v>
      </c>
      <c r="AW23" s="63">
        <f>ABS((VLOOKUP(AW$2,$A1:$E52,4)-$E23)/$E23)</f>
        <v>0.104370604144289</v>
      </c>
      <c r="AX23" s="63">
        <f>ABS(($D23-VLOOKUP(AX$2,$A1:$E52,5))/VLOOKUP(AX$2,$A1:$E52,5))</f>
        <v>0.152377302220852</v>
      </c>
      <c r="AY23" s="63">
        <f>ABS((VLOOKUP(AY$2,$A1:$E52,4)-$E23)/$E23)</f>
        <v>0.171491313997848</v>
      </c>
      <c r="AZ23" s="63">
        <f>ABS(($D23-VLOOKUP(AZ$2,$A1:$E52,5))/VLOOKUP(AZ$2,$A1:$E52,5))</f>
        <v>0.196472495604006</v>
      </c>
      <c r="BA23" s="63">
        <f>ABS((VLOOKUP(BA$2,$A1:$E52,4)-$E23)/$E23)</f>
        <v>0.128316785350333</v>
      </c>
      <c r="BB23" s="63">
        <f>ABS(($D23-VLOOKUP(BB$2,$A1:$E52,5))/VLOOKUP(BB$2,$A1:$E52,5))</f>
        <v>0.215726778315371</v>
      </c>
      <c r="BC23" s="63">
        <f>ABS((VLOOKUP(BC$2,$A1:$E52,4)-$E23)/$E23)</f>
        <v>0.110446873491337</v>
      </c>
      <c r="BD23" s="63">
        <f>ABS(($D23-VLOOKUP(BD$2,$A1:$E52,5))/VLOOKUP(BD$2,$A1:$E52,5))</f>
        <v>0.303414583850357</v>
      </c>
      <c r="BE23" s="63">
        <f>ABS((VLOOKUP(BE$2,$A1:$E52,4)-$E23)/$E23)</f>
        <v>0.035741057931106</v>
      </c>
      <c r="BF23" s="63">
        <f>ABS(($D23-VLOOKUP(BF$2,$A1:$E52,5))/VLOOKUP(BF$2,$A1:$E52,5))</f>
        <v>0.220585736571171</v>
      </c>
      <c r="BG23" s="63">
        <f>ABS((VLOOKUP(BG$2,$A1:$E52,4)-$E23)/$E23)</f>
        <v>0.123582334561064</v>
      </c>
      <c r="BH23" s="63">
        <f>ABS(($D23-VLOOKUP(BH$2,$A1:$E52,5))/VLOOKUP(BH$2,$A1:$E52,5))</f>
        <v>0.282072179325261</v>
      </c>
      <c r="BI23" s="63">
        <f>ABS((VLOOKUP(BI$2,$A1:$E52,4)-$E23)/$E23)</f>
        <v>0.06969684979073409</v>
      </c>
      <c r="BJ23" s="63">
        <f>ABS(($D23-VLOOKUP(BJ$2,$A1:$E52,5))/VLOOKUP(BJ$2,$A1:$E52,5))</f>
        <v>0.325398780664984</v>
      </c>
      <c r="BK23" s="63">
        <f>ABS((VLOOKUP(BK$2,$A1:$E52,4)-$E23)/$E23)</f>
        <v>0.0347290124565326</v>
      </c>
      <c r="BL23" s="63">
        <f>ABS(($D23-VLOOKUP(BL$2,$A1:$E52,5))/VLOOKUP(BL$2,$A1:$E52,5))</f>
        <v>0.183156205519501</v>
      </c>
      <c r="BM23" s="63">
        <f>ABS((VLOOKUP(BM$2,$A1:$E52,4)-$E23)/$E23)</f>
        <v>0.183275710737863</v>
      </c>
      <c r="BN23" s="63">
        <f>ABS(($D23-VLOOKUP(BN$2,$A1:$E52,5))/VLOOKUP(BN$2,$A1:$E52,5))</f>
        <v>0.23845928590178</v>
      </c>
      <c r="BO23" s="63">
        <f>ABS((VLOOKUP(BO$2,$A1:$E52,4)-$E23)/$E23)</f>
        <v>0.130436838689126</v>
      </c>
      <c r="BP23" s="63"/>
      <c r="BQ23" s="63"/>
      <c r="BR23" s="63">
        <f>ABS(($D23-VLOOKUP(BR$2,$A1:$E52,5))/VLOOKUP(BR$2,$A1:$E52,5))</f>
        <v>0.226685776606014</v>
      </c>
      <c r="BS23" s="63">
        <f>ABS((VLOOKUP(BS$2,$A1:$E52,4)-$E23)/$E23)</f>
        <v>0.173894755659582</v>
      </c>
      <c r="BT23" s="63">
        <f>ABS(($D23-VLOOKUP(BT$2,$A1:$E52,5))/VLOOKUP(BT$2,$A1:$E52,5))</f>
        <v>0.289449155523689</v>
      </c>
      <c r="BU23" s="63">
        <f>ABS((VLOOKUP(BU$2,$A1:$E52,4)-$E23)/$E23)</f>
        <v>0.116755937084753</v>
      </c>
      <c r="BV23" s="63">
        <f>ABS(($D23-VLOOKUP(BV$2,$A1:$E52,5))/VLOOKUP(BV$2,$A1:$E52,5))</f>
        <v>0.260273227962527</v>
      </c>
      <c r="BW23" s="63">
        <f>ABS((VLOOKUP(BW$2,$A1:$E52,4)-$E23)/$E23)</f>
        <v>0.190218094551638</v>
      </c>
      <c r="BX23" s="63">
        <f>ABS(($D23-VLOOKUP(BX$2,$A1:$E52,5))/VLOOKUP(BX$2,$A1:$E52,5))</f>
        <v>0.292241726657355</v>
      </c>
      <c r="BY23" s="63">
        <f>ABS((VLOOKUP(BY$2,$A1:$E52,4)-$E23)/$E23)</f>
        <v>0.160773537223608</v>
      </c>
      <c r="BZ23" s="63">
        <f>ABS(($D23-VLOOKUP(BZ$2,$A1:$E52,5))/VLOOKUP(BZ$2,$A1:$E52,5))</f>
        <v>0.315210121969265</v>
      </c>
      <c r="CA23" s="63">
        <f>ABS((VLOOKUP(CA$2,$A1:$E52,4)-$E23)/$E23)</f>
        <v>0.14050217143558</v>
      </c>
      <c r="CB23" s="63">
        <f>ABS(($D23-VLOOKUP(CB$2,$A1:$E52,5))/VLOOKUP(CB$2,$A1:$E52,5))</f>
        <v>0.343874757185612</v>
      </c>
      <c r="CC23" s="63">
        <f>ABS((VLOOKUP(CC$2,$A1:$E52,4)-$E23)/$E23)</f>
        <v>0.116175441185718</v>
      </c>
      <c r="CD23" s="63">
        <f>ABS(($D23-VLOOKUP(CD$2,$A1:$E52,5))/VLOOKUP(CD$2,$A1:$E52,5))</f>
        <v>0.389004841623162</v>
      </c>
      <c r="CE23" s="63">
        <f>ABS((VLOOKUP(CE$2,$A1:$E52,4)-$E23)/$E23)</f>
        <v>0.0799098426807011</v>
      </c>
      <c r="CF23" s="63">
        <f>ABS(($D23-VLOOKUP(CF$2,$A1:$E52,5))/VLOOKUP(CF$2,$A1:$E52,5))</f>
        <v>0.420447532914648</v>
      </c>
      <c r="CG23" s="63">
        <f>ABS((VLOOKUP(CG$2,$A1:$E52,4)-$E23)/$E23)</f>
        <v>0.0560052133161987</v>
      </c>
      <c r="CH23" s="63">
        <f>ABS(($D23-VLOOKUP(CH$2,$A1:$E52,5))/VLOOKUP(CH$2,$A1:$E52,5))</f>
        <v>0.489346012839136</v>
      </c>
      <c r="CI23" s="63">
        <f>ABS((VLOOKUP(CI$2,$A1:$E52,4)-$E23)/$E23)</f>
        <v>0.0742970311847984</v>
      </c>
      <c r="CJ23" s="63">
        <f>ABS(($D23-VLOOKUP(CJ$2,$A1:$E52,5))/VLOOKUP(CJ$2,$A1:$E52,5))</f>
        <v>0.655479066466288</v>
      </c>
      <c r="CK23" s="63">
        <f>ABS((VLOOKUP(CK$2,$A1:$E52,4)-$E23)/$E23)</f>
        <v>0.0335123938381845</v>
      </c>
      <c r="CL23" s="63">
        <f>ABS(($D23-VLOOKUP(CL$2,$A1:$E52,5))/VLOOKUP(CL$2,$A1:$E52,5))</f>
        <v>0.680774528134511</v>
      </c>
      <c r="CM23" s="63">
        <f>ABS((VLOOKUP(CM$2,$A1:$E52,4)-$E23)/$E23)</f>
        <v>0.0480579201924022</v>
      </c>
      <c r="CN23" s="63">
        <f>ABS(($D23-VLOOKUP(CN$2,$A1:$E52,5))/VLOOKUP(CN$2,$A1:$E52,5))</f>
        <v>0.467534202436734</v>
      </c>
      <c r="CO23" s="63">
        <f>ABS((VLOOKUP(CO$2,$A1:$E52,4)-$E23)/$E23)</f>
        <v>0.22654722255279</v>
      </c>
      <c r="CP23" s="63">
        <f>ABS(($D23-VLOOKUP(CP$2,$A1:$E52,5))/VLOOKUP(CP$2,$A1:$E52,5))</f>
        <v>0.689390443219578</v>
      </c>
      <c r="CQ23" s="63">
        <f>ABS((VLOOKUP(CQ$2,$A1:$E52,4)-$E23)/$E23)</f>
        <v>0.065473056997781</v>
      </c>
      <c r="CR23" s="63">
        <f>ABS(($D23-VLOOKUP(CR$2,$A1:$E52,5))/VLOOKUP(CR$2,$A1:$E52,5))</f>
        <v>0.732209614770073</v>
      </c>
      <c r="CS23" s="63">
        <f>ABS((VLOOKUP(CS$2,$A1:$E52,4)-$E23)/$E23)</f>
        <v>0.0391352089561784</v>
      </c>
      <c r="CT23" s="63">
        <f>ABS(($D23-VLOOKUP(CT$2,$A1:$E52,5))/VLOOKUP(CT$2,$A1:$E52,5))</f>
        <v>0.747453431660037</v>
      </c>
      <c r="CU23" s="63">
        <f>ABS((VLOOKUP(CU$2,$A1:$E52,4)-$E23)/$E23)</f>
        <v>0.0300703683359643</v>
      </c>
      <c r="CV23" s="63">
        <f>ABS(($D23-VLOOKUP(CV$2,$A1:$E52,5))/VLOOKUP(CV$2,$A1:$E52,5))</f>
        <v>1.18826833907133</v>
      </c>
      <c r="CW23" s="63">
        <f>ABS((VLOOKUP(CW$2,$A1:$E52,4)-$E23)/$E23)</f>
        <v>0.177431776596513</v>
      </c>
      <c r="CX23" s="63">
        <f>ABS(($D23-VLOOKUP(CX$2,$A1:$E52,5))/VLOOKUP(CX$2,$A1:$E52,5))</f>
        <v>0.548086917346463</v>
      </c>
      <c r="CY23" s="63">
        <f>ABS((VLOOKUP(CY$2,$A1:$E52,4)-$E23)/$E23)</f>
        <v>0.5503005503811</v>
      </c>
      <c r="CZ23" s="63">
        <f>ABS(($D23-VLOOKUP(CZ$2,$A1:$E52,5))/VLOOKUP(CZ$2,$A1:$E52,5))</f>
        <v>0.70882639916437</v>
      </c>
      <c r="DA23" s="63">
        <f>ABS((VLOOKUP(DA$2,$A1:$E52,4)-$E23)/$E23)</f>
        <v>0.404472684395338</v>
      </c>
      <c r="DB23" s="63">
        <f>ABS(($D23-VLOOKUP(DB$2,$A1:$E52,5))/VLOOKUP(DB$2,$A1:$E52,5))</f>
        <v>0.8779161243338</v>
      </c>
      <c r="DC23" s="63">
        <f>ABS((VLOOKUP(DC$2,$A1:$E52,4)-$E23)/$E23)</f>
        <v>0.27801235044585</v>
      </c>
      <c r="DD23" s="63">
        <f>ABS(($D23-VLOOKUP(DD$2,$A1:$E52,5))/VLOOKUP(DD$2,$A1:$E52,5))</f>
        <v>1.13360128505952</v>
      </c>
      <c r="DE23" s="63">
        <f>ABS((VLOOKUP(DE$2,$A1:$E52,4)-$E23)/$E23)</f>
        <v>0.124858715077616</v>
      </c>
      <c r="DF23" s="63">
        <f>ABS(($D23-VLOOKUP(DF$2,$A1:$E52,5))/VLOOKUP(DF$2,$A1:$E52,5))</f>
        <v>1.27760173397149</v>
      </c>
      <c r="DG23" s="63">
        <f>ABS((VLOOKUP(DG$2,$A1:$E52,4)-$E23)/$E23)</f>
        <v>0.0537399775399202</v>
      </c>
      <c r="DH23" s="63">
        <f>ABS(($D23-VLOOKUP(DH$2,$A1:$E52,5))/VLOOKUP(DH$2,$A1:$E52,5))</f>
        <v>1.4422529535788</v>
      </c>
      <c r="DI23" s="63">
        <f>ABS((VLOOKUP(DI$2,$A1:$E52,4)-$E23)/$E23)</f>
        <v>0.0173008096957699</v>
      </c>
      <c r="DJ23" s="63">
        <f>ABS(($D23-VLOOKUP(DJ$2,$A1:$E52,5))/VLOOKUP(DJ$2,$A1:$E52,5))</f>
        <v>1.70885518212212</v>
      </c>
      <c r="DK23" s="63">
        <f>ABS((VLOOKUP(DK$2,$A1:$E52,4)-$E23)/$E23)</f>
        <v>0.114016867406016</v>
      </c>
      <c r="DL23" s="63"/>
      <c r="DM23" s="63"/>
      <c r="DN23" s="63"/>
      <c r="DO23" s="61">
        <f>IF(P23&lt;Q23,1,0)</f>
        <v>0</v>
      </c>
      <c r="DP23" s="61">
        <f>IF(R23&lt;S23,1,0)</f>
        <v>0</v>
      </c>
      <c r="DQ23" s="61">
        <f>IF(T23&lt;U23,1,0)</f>
        <v>1</v>
      </c>
      <c r="DR23" s="61">
        <f>IF(V23&lt;W23,1,0)</f>
        <v>0</v>
      </c>
      <c r="DS23" s="61">
        <f>IF(X23&lt;Y23,1,0)</f>
        <v>0</v>
      </c>
      <c r="DT23" s="61">
        <f>IF(Z23&lt;AA23,1,0)</f>
        <v>0</v>
      </c>
      <c r="DU23" s="61">
        <f>IF(AB23&lt;AC23,1,0)</f>
        <v>0</v>
      </c>
      <c r="DV23" s="61">
        <f>IF(AD23&lt;AE23,1,0)</f>
        <v>0</v>
      </c>
      <c r="DW23" s="61">
        <f>IF(AF23&lt;AG23,1,0)</f>
        <v>0</v>
      </c>
      <c r="DX23" s="61">
        <f>IF(AH23&lt;AI23,1,0)</f>
        <v>1</v>
      </c>
      <c r="DY23" s="61">
        <f>IF(AJ23&lt;AK23,1,0)</f>
        <v>1</v>
      </c>
      <c r="DZ23" s="61">
        <f>IF(AL23&lt;AM23,1,0)</f>
        <v>0</v>
      </c>
      <c r="EA23" s="61">
        <f>IF(AN23&lt;AO23,1,0)</f>
        <v>0</v>
      </c>
      <c r="EB23" s="61">
        <f>IF(AP23&lt;AQ23,1,0)</f>
        <v>0</v>
      </c>
      <c r="EC23" s="61">
        <f>IF(AR23&lt;AS23,1,0)</f>
        <v>0</v>
      </c>
      <c r="ED23" s="61">
        <f>IF(AT23&lt;AU23,1,0)</f>
        <v>0</v>
      </c>
      <c r="EE23" s="61">
        <f>IF(AV23&lt;AW23,1,0)</f>
        <v>0</v>
      </c>
      <c r="EF23" s="61">
        <f>IF(AX23&lt;AY23,1,0)</f>
        <v>1</v>
      </c>
      <c r="EG23" s="61">
        <f>IF(AZ23&lt;BA23,1,0)</f>
        <v>0</v>
      </c>
      <c r="EH23" s="61">
        <f>IF(BB23&lt;BC23,1,0)</f>
        <v>0</v>
      </c>
      <c r="EI23" s="61">
        <f>IF(BD23&lt;BE23,1,0)</f>
        <v>0</v>
      </c>
      <c r="EJ23" s="61">
        <f>IF(BF23&lt;BG23,1,0)</f>
        <v>0</v>
      </c>
      <c r="EK23" s="61">
        <f>IF(BH23&lt;BI23,1,0)</f>
        <v>0</v>
      </c>
      <c r="EL23" s="61">
        <f>IF(BJ23&lt;BK23,1,0)</f>
        <v>0</v>
      </c>
      <c r="EM23" s="61">
        <f>IF(BL23&lt;BM23,1,0)</f>
        <v>1</v>
      </c>
      <c r="EN23" s="61">
        <f>IF(BN23&lt;BO23,1,0)</f>
        <v>0</v>
      </c>
      <c r="EO23" s="61">
        <f>IF(BP23&lt;BQ23,1,0)</f>
        <v>0</v>
      </c>
      <c r="EP23" s="61">
        <f>IF(BR23&lt;BS23,1,0)</f>
        <v>0</v>
      </c>
      <c r="EQ23" s="61">
        <f>IF(BT23&lt;BU23,1,0)</f>
        <v>0</v>
      </c>
      <c r="ER23" s="61">
        <f>IF(BV23&lt;BW23,1,0)</f>
        <v>0</v>
      </c>
      <c r="ES23" s="61">
        <f>IF(BX23&lt;BY23,1,0)</f>
        <v>0</v>
      </c>
      <c r="ET23" s="61">
        <f>IF(BZ23&lt;CA23,1,0)</f>
        <v>0</v>
      </c>
      <c r="EU23" s="61">
        <f>IF(CB23&lt;CC23,1,0)</f>
        <v>0</v>
      </c>
      <c r="EV23" s="61">
        <f>IF(CD23&lt;CE23,1,0)</f>
        <v>0</v>
      </c>
      <c r="EW23" s="61">
        <f>IF(CF23&lt;CG23,1,0)</f>
        <v>0</v>
      </c>
      <c r="EX23" s="61">
        <f>IF(CH23&lt;CI23,1,0)</f>
        <v>0</v>
      </c>
      <c r="EY23" s="61">
        <f>IF(CJ23&lt;CK23,1,0)</f>
        <v>0</v>
      </c>
      <c r="EZ23" s="61">
        <f>IF(CL23&lt;CM23,1,0)</f>
        <v>0</v>
      </c>
      <c r="FA23" s="61">
        <f>IF(CN23&lt;CO23,1,0)</f>
        <v>0</v>
      </c>
      <c r="FB23" s="61">
        <f>IF(CP23&lt;CQ23,1,0)</f>
        <v>0</v>
      </c>
      <c r="FC23" s="61">
        <f>IF(CR23&lt;CS23,1,0)</f>
        <v>0</v>
      </c>
      <c r="FD23" s="61">
        <f>IF(CT23&lt;CU23,1,0)</f>
        <v>0</v>
      </c>
      <c r="FE23" s="61">
        <f>IF(CV23&lt;CW23,1,0)</f>
        <v>0</v>
      </c>
      <c r="FF23" s="61">
        <f>IF(CX23&lt;CY23,1,0)</f>
        <v>1</v>
      </c>
      <c r="FG23" s="61">
        <f>IF(CZ23&lt;DA23,1,0)</f>
        <v>0</v>
      </c>
      <c r="FH23" s="61">
        <f>IF(DB23&lt;DC23,1,0)</f>
        <v>0</v>
      </c>
      <c r="FI23" s="61">
        <f>IF(DD23&lt;DE23,1,0)</f>
        <v>0</v>
      </c>
      <c r="FJ23" s="61">
        <f>IF(DF23&lt;DG23,1,0)</f>
        <v>0</v>
      </c>
      <c r="FK23" s="61">
        <f>IF(DH23&lt;DI23,1,0)</f>
        <v>0</v>
      </c>
      <c r="FL23" s="61">
        <f>IF(DJ23&lt;DK23,1,0)</f>
        <v>0</v>
      </c>
      <c r="FM23" s="61"/>
      <c r="FN23" s="61"/>
      <c r="FO23" s="61"/>
      <c r="FP23" s="61"/>
      <c r="FQ23" s="61">
        <f>C23/H23</f>
        <v>838142.6</v>
      </c>
      <c r="FR23" s="61">
        <f>C23/SUM(FV23:FV23)</f>
        <v>2095356.5</v>
      </c>
      <c r="FS23" s="53">
        <f>$B23/SQRT(H23*(H23+1))</f>
        <v>702656.107049909</v>
      </c>
      <c r="FT23" s="64">
        <f>FU23+2</f>
        <v>7</v>
      </c>
      <c r="FU23" s="64">
        <v>5</v>
      </c>
      <c r="FV23" s="64">
        <v>2</v>
      </c>
    </row>
    <row r="24" ht="26.75" customHeight="1">
      <c r="A24" t="s" s="51">
        <v>211</v>
      </c>
      <c r="B24" s="52">
        <v>4553962</v>
      </c>
      <c r="C24" s="53">
        <v>4659978</v>
      </c>
      <c r="D24" s="53">
        <f>L24</f>
        <v>758993.666666667</v>
      </c>
      <c r="E24" s="53">
        <f>N24</f>
        <v>650566</v>
      </c>
      <c r="F24" s="54">
        <f>ROUND((C24-B24)/C24,2)</f>
        <v>0.02</v>
      </c>
      <c r="G24" s="55"/>
      <c r="H24" s="56">
        <v>6</v>
      </c>
      <c r="I24" s="57">
        <f>RANK(FS24,FS3:FS52)</f>
        <v>6</v>
      </c>
      <c r="J24" s="58">
        <f>SUM(EM3:EM52)</f>
        <v>44</v>
      </c>
      <c r="K24" s="59">
        <f>H24+2</f>
        <v>8</v>
      </c>
      <c r="L24" s="60">
        <f>B24/H24</f>
        <v>758993.666666667</v>
      </c>
      <c r="M24" s="53">
        <f>C24/K24</f>
        <v>582497.25</v>
      </c>
      <c r="N24" s="61">
        <f>$B24/(H24+1)</f>
        <v>650566</v>
      </c>
      <c r="O24" s="62"/>
      <c r="P24" s="63">
        <f>ABS(($D24-VLOOKUP(P$2,$A1:$E52,5))/VLOOKUP(P$2,$A1:$E52,5))</f>
        <v>0.0975756540445665</v>
      </c>
      <c r="Q24" s="63">
        <f>ABS((VLOOKUP(Q$2,$A1:$E52,4)-$E24)/$E24)</f>
        <v>0.08300438416498709</v>
      </c>
      <c r="R24" s="63">
        <f>ABS(($D24-VLOOKUP(R$2,$A1:$E52,5))/VLOOKUP(R$2,$A1:$E52,5))</f>
        <v>0.111378071498844</v>
      </c>
      <c r="S24" s="63">
        <f>ABS((VLOOKUP(S$2,$A1:$E52,4)-$E24)/$E24)</f>
        <v>0.0789074436721255</v>
      </c>
      <c r="T24" s="63">
        <f>ABS(($D24-VLOOKUP(T$2,$A1:$E52,5))/VLOOKUP(T$2,$A1:$E52,5))</f>
        <v>0.0942671583323707</v>
      </c>
      <c r="U24" s="63">
        <f>ABS((VLOOKUP(U$2,$A1:$E52,4)-$E24)/$E24)</f>
        <v>0.105650054465393</v>
      </c>
      <c r="V24" s="63">
        <f>ABS(($D24-VLOOKUP(V$2,$A1:$E52,5))/VLOOKUP(V$2,$A1:$E52,5))</f>
        <v>0.124389074810151</v>
      </c>
      <c r="W24" s="63">
        <f>ABS((VLOOKUP(W$2,$A1:$E52,4)-$E24)/$E24)</f>
        <v>0.0760301485623749</v>
      </c>
      <c r="X24" s="63">
        <f>ABS(($D24-VLOOKUP(X$2,$A1:$E52,5))/VLOOKUP(X$2,$A1:$E52,5))</f>
        <v>0.120992979581346</v>
      </c>
      <c r="Y24" s="63">
        <f>ABS((VLOOKUP(Y$2,$A1:$E52,4)-$E24)/$E24)</f>
        <v>0.0985630632061589</v>
      </c>
      <c r="Z24" s="63">
        <f>ABS(($D24-VLOOKUP(Z$2,$A1:$E52,5))/VLOOKUP(Z$2,$A1:$E52,5))</f>
        <v>0.132390046621209</v>
      </c>
      <c r="AA24" s="63">
        <f>ABS((VLOOKUP(AA$2,$A1:$E52,4)-$E24)/$E24)</f>
        <v>0.0875064516470612</v>
      </c>
      <c r="AB24" s="63">
        <f>ABS(($D24-VLOOKUP(AB$2,$A1:$E52,5))/VLOOKUP(AB$2,$A1:$E52,5))</f>
        <v>0.115347530800967</v>
      </c>
      <c r="AC24" s="63">
        <f>ABS((VLOOKUP(AC$2,$A1:$E52,4)-$E24)/$E24)</f>
        <v>0.111387526400089</v>
      </c>
      <c r="AD24" s="63">
        <f>ABS(($D24-VLOOKUP(AD$2,$A1:$E52,5))/VLOOKUP(AD$2,$A1:$E52,5))</f>
        <v>0.148641504431261</v>
      </c>
      <c r="AE24" s="63">
        <f>ABS((VLOOKUP(AE$2,$A1:$E52,4)-$E24)/$E24)</f>
        <v>0.08824206262590729</v>
      </c>
      <c r="AF24" s="63">
        <f>ABS(($D24-VLOOKUP(AF$2,$A1:$E52,5))/VLOOKUP(AF$2,$A1:$E52,5))</f>
        <v>0.170375508117859</v>
      </c>
      <c r="AG24" s="63">
        <f>ABS((VLOOKUP(AG$2,$A1:$E52,4)-$E24)/$E24)</f>
        <v>0.0680332861802538</v>
      </c>
      <c r="AH24" s="63">
        <f>ABS(($D24-VLOOKUP(AH$2,$A1:$E52,5))/VLOOKUP(AH$2,$A1:$E52,5))</f>
        <v>0.110825277448161</v>
      </c>
      <c r="AI24" s="63">
        <f>ABS((VLOOKUP(AI$2,$A1:$E52,4)-$E24)/$E24)</f>
        <v>0.131060196340276</v>
      </c>
      <c r="AJ24" s="63">
        <f>ABS(($D24-VLOOKUP(AJ$2,$A1:$E52,5))/VLOOKUP(AJ$2,$A1:$E52,5))</f>
        <v>0.120285727661759</v>
      </c>
      <c r="AK24" s="63">
        <f>ABS((VLOOKUP(AK$2,$A1:$E52,4)-$E24)/$E24)</f>
        <v>0.128184406603891</v>
      </c>
      <c r="AL24" s="63">
        <f>ABS(($D24-VLOOKUP(AL$2,$A1:$E52,5))/VLOOKUP(AL$2,$A1:$E52,5))</f>
        <v>0.133145452898678</v>
      </c>
      <c r="AM24" s="63">
        <f>ABS((VLOOKUP(AM$2,$A1:$E52,4)-$E24)/$E24)</f>
        <v>0.123180849794291</v>
      </c>
      <c r="AN24" s="63">
        <f>ABS(($D24-VLOOKUP(AN$2,$A1:$E52,5))/VLOOKUP(AN$2,$A1:$E52,5))</f>
        <v>0.236261536032363</v>
      </c>
      <c r="AO24" s="63">
        <f>ABS((VLOOKUP(AO$2,$A1:$E52,4)-$E24)/$E24)</f>
        <v>0.03807592158213</v>
      </c>
      <c r="AP24" s="63">
        <f>ABS(($D24-VLOOKUP(AP$2,$A1:$E52,5))/VLOOKUP(AP$2,$A1:$E52,5))</f>
        <v>0.15706533261053</v>
      </c>
      <c r="AQ24" s="63">
        <f>ABS((VLOOKUP(AQ$2,$A1:$E52,4)-$E24)/$E24)</f>
        <v>0.120331116801882</v>
      </c>
      <c r="AR24" s="63">
        <f>ABS(($D24-VLOOKUP(AR$2,$A1:$E52,5))/VLOOKUP(AR$2,$A1:$E52,5))</f>
        <v>0.167398437282906</v>
      </c>
      <c r="AS24" s="63">
        <f>ABS((VLOOKUP(AS$2,$A1:$E52,4)-$E24)/$E24)</f>
        <v>0.110414623573934</v>
      </c>
      <c r="AT24" s="63">
        <f>ABS(($D24-VLOOKUP(AT$2,$A1:$E52,5))/VLOOKUP(AT$2,$A1:$E52,5))</f>
        <v>0.183578939708184</v>
      </c>
      <c r="AU24" s="63">
        <f>ABS((VLOOKUP(AU$2,$A1:$E52,4)-$E24)/$E24)</f>
        <v>0.0952343378261729</v>
      </c>
      <c r="AV24" s="63">
        <f>ABS(($D24-VLOOKUP(AV$2,$A1:$E52,5))/VLOOKUP(AV$2,$A1:$E52,5))</f>
        <v>0.190497813664154</v>
      </c>
      <c r="AW24" s="63">
        <f>ABS((VLOOKUP(AW$2,$A1:$E52,4)-$E24)/$E24)</f>
        <v>0.08886911123886281</v>
      </c>
      <c r="AX24" s="63">
        <f>ABS(($D24-VLOOKUP(AX$2,$A1:$E52,5))/VLOOKUP(AX$2,$A1:$E52,5))</f>
        <v>0.136316726102966</v>
      </c>
      <c r="AY24" s="63">
        <f>ABS((VLOOKUP(AY$2,$A1:$E52,4)-$E24)/$E24)</f>
        <v>0.15504768155729</v>
      </c>
      <c r="AZ24" s="63">
        <f>ABS(($D24-VLOOKUP(AZ$2,$A1:$E52,5))/VLOOKUP(AZ$2,$A1:$E52,5))</f>
        <v>0.179797368845112</v>
      </c>
      <c r="BA24" s="63">
        <f>ABS((VLOOKUP(BA$2,$A1:$E52,4)-$E24)/$E24)</f>
        <v>0.112479171982551</v>
      </c>
      <c r="BB24" s="63">
        <f>ABS(($D24-VLOOKUP(BB$2,$A1:$E52,5))/VLOOKUP(BB$2,$A1:$E52,5))</f>
        <v>0.198783306395144</v>
      </c>
      <c r="BC24" s="63">
        <f>ABS((VLOOKUP(BC$2,$A1:$E52,4)-$E24)/$E24)</f>
        <v>0.09486009105917</v>
      </c>
      <c r="BD24" s="63">
        <f>ABS(($D24-VLOOKUP(BD$2,$A1:$E52,5))/VLOOKUP(BD$2,$A1:$E52,5))</f>
        <v>0.285249015076355</v>
      </c>
      <c r="BE24" s="63">
        <f>ABS((VLOOKUP(BE$2,$A1:$E52,4)-$E24)/$E24)</f>
        <v>0.0212028833354341</v>
      </c>
      <c r="BF24" s="63">
        <f>ABS(($D24-VLOOKUP(BF$2,$A1:$E52,5))/VLOOKUP(BF$2,$A1:$E52,5))</f>
        <v>0.203574545798125</v>
      </c>
      <c r="BG24" s="63">
        <f>ABS((VLOOKUP(BG$2,$A1:$E52,4)-$E24)/$E24)</f>
        <v>0.107811176290009</v>
      </c>
      <c r="BH24" s="63">
        <f>ABS(($D24-VLOOKUP(BH$2,$A1:$E52,5))/VLOOKUP(BH$2,$A1:$E52,5))</f>
        <v>0.264204057673615</v>
      </c>
      <c r="BI24" s="63">
        <f>ABS((VLOOKUP(BI$2,$A1:$E52,4)-$E24)/$E24)</f>
        <v>0.0546820548788071</v>
      </c>
      <c r="BJ24" s="63">
        <f>ABS(($D24-VLOOKUP(BJ$2,$A1:$E52,5))/VLOOKUP(BJ$2,$A1:$E52,5))</f>
        <v>0.306926820168713</v>
      </c>
      <c r="BK24" s="63">
        <f>ABS((VLOOKUP(BK$2,$A1:$E52,4)-$E24)/$E24)</f>
        <v>0.0202050434325095</v>
      </c>
      <c r="BL24" s="63"/>
      <c r="BM24" s="63"/>
      <c r="BN24" s="63">
        <f>ABS(($D24-VLOOKUP(BN$2,$A1:$E52,5))/VLOOKUP(BN$2,$A1:$E52,5))</f>
        <v>0.221198993121112</v>
      </c>
      <c r="BO24" s="63">
        <f>ABS((VLOOKUP(BO$2,$A1:$E52,4)-$E24)/$E24)</f>
        <v>0.114569467202405</v>
      </c>
      <c r="BP24" s="63">
        <f>ABS(($D24-VLOOKUP(BP$2,$A1:$E52,5))/VLOOKUP(BP$2,$A1:$E52,5))</f>
        <v>0.183275710737863</v>
      </c>
      <c r="BQ24" s="63">
        <f>ABS((VLOOKUP(BQ$2,$A1:$E52,4)-$E24)/$E24)</f>
        <v>0.183156205519501</v>
      </c>
      <c r="BR24" s="63">
        <f>ABS(($D24-VLOOKUP(BR$2,$A1:$E52,5))/VLOOKUP(BR$2,$A1:$E52,5))</f>
        <v>0.209589570137923</v>
      </c>
      <c r="BS24" s="63">
        <f>ABS((VLOOKUP(BS$2,$A1:$E52,4)-$E24)/$E24)</f>
        <v>0.157417387321194</v>
      </c>
      <c r="BT24" s="63">
        <f>ABS(($D24-VLOOKUP(BT$2,$A1:$E52,5))/VLOOKUP(BT$2,$A1:$E52,5))</f>
        <v>0.271478221635525</v>
      </c>
      <c r="BU24" s="63">
        <f>ABS((VLOOKUP(BU$2,$A1:$E52,4)-$E24)/$E24)</f>
        <v>0.101080597510475</v>
      </c>
      <c r="BV24" s="63">
        <f>ABS(($D24-VLOOKUP(BV$2,$A1:$E52,5))/VLOOKUP(BV$2,$A1:$E52,5))</f>
        <v>0.242708916284382</v>
      </c>
      <c r="BW24" s="63">
        <f>ABS((VLOOKUP(BW$2,$A1:$E52,4)-$E24)/$E24)</f>
        <v>0.173511603741972</v>
      </c>
      <c r="BX24" s="63">
        <f>ABS(($D24-VLOOKUP(BX$2,$A1:$E52,5))/VLOOKUP(BX$2,$A1:$E52,5))</f>
        <v>0.274231872963003</v>
      </c>
      <c r="BY24" s="63">
        <f>ABS((VLOOKUP(BY$2,$A1:$E52,4)-$E24)/$E24)</f>
        <v>0.144480344807445</v>
      </c>
      <c r="BZ24" s="63">
        <f>ABS(($D24-VLOOKUP(BZ$2,$A1:$E52,5))/VLOOKUP(BZ$2,$A1:$E52,5))</f>
        <v>0.296880159869011</v>
      </c>
      <c r="CA24" s="63">
        <f>ABS((VLOOKUP(CA$2,$A1:$E52,4)-$E24)/$E24)</f>
        <v>0.12449351795206</v>
      </c>
      <c r="CB24" s="63">
        <f>ABS(($D24-VLOOKUP(CB$2,$A1:$E52,5))/VLOOKUP(CB$2,$A1:$E52,5))</f>
        <v>0.325145298709565</v>
      </c>
      <c r="CC24" s="63">
        <f>ABS((VLOOKUP(CC$2,$A1:$E52,4)-$E24)/$E24)</f>
        <v>0.100508249739458</v>
      </c>
      <c r="CD24" s="63">
        <f>ABS(($D24-VLOOKUP(CD$2,$A1:$E52,5))/VLOOKUP(CD$2,$A1:$E52,5))</f>
        <v>0.369646409324982</v>
      </c>
      <c r="CE24" s="63">
        <f>ABS((VLOOKUP(CE$2,$A1:$E52,4)-$E24)/$E24)</f>
        <v>0.0647516931410495</v>
      </c>
      <c r="CF24" s="63">
        <f>ABS(($D24-VLOOKUP(CF$2,$A1:$E52,5))/VLOOKUP(CF$2,$A1:$E52,5))</f>
        <v>0.400650886729519</v>
      </c>
      <c r="CG24" s="63">
        <f>ABS((VLOOKUP(CG$2,$A1:$E52,4)-$E24)/$E24)</f>
        <v>0.0411826009966706</v>
      </c>
      <c r="CH24" s="63">
        <f>ABS(($D24-VLOOKUP(CH$2,$A1:$E52,5))/VLOOKUP(CH$2,$A1:$E52,5))</f>
        <v>0.468589134897359</v>
      </c>
      <c r="CI24" s="63">
        <f>ABS((VLOOKUP(CI$2,$A1:$E52,4)-$E24)/$E24)</f>
        <v>0.0592176658478925</v>
      </c>
      <c r="CJ24" s="63">
        <f>ABS(($D24-VLOOKUP(CJ$2,$A1:$E52,5))/VLOOKUP(CJ$2,$A1:$E52,5))</f>
        <v>0.632406807487125</v>
      </c>
      <c r="CK24" s="63">
        <f>ABS((VLOOKUP(CK$2,$A1:$E52,4)-$E24)/$E24)</f>
        <v>0.0470784926766339</v>
      </c>
      <c r="CL24" s="63">
        <f>ABS(($D24-VLOOKUP(CL$2,$A1:$E52,5))/VLOOKUP(CL$2,$A1:$E52,5))</f>
        <v>0.657349728640382</v>
      </c>
      <c r="CM24" s="63">
        <f>ABS((VLOOKUP(CM$2,$A1:$E52,4)-$E24)/$E24)</f>
        <v>0.0614198508170839</v>
      </c>
      <c r="CN24" s="63">
        <f>ABS(($D24-VLOOKUP(CN$2,$A1:$E52,5))/VLOOKUP(CN$2,$A1:$E52,5))</f>
        <v>0.447081313683707</v>
      </c>
      <c r="CO24" s="63">
        <f>ABS((VLOOKUP(CO$2,$A1:$E52,4)-$E24)/$E24)</f>
        <v>0.209330798105035</v>
      </c>
      <c r="CP24" s="63">
        <f>ABS(($D24-VLOOKUP(CP$2,$A1:$E52,5))/VLOOKUP(CP$2,$A1:$E52,5))</f>
        <v>0.6658455645119991</v>
      </c>
      <c r="CQ24" s="63">
        <f>ABS((VLOOKUP(CQ$2,$A1:$E52,4)-$E24)/$E24)</f>
        <v>0.0505175493339646</v>
      </c>
      <c r="CR24" s="63">
        <f>ABS(($D24-VLOOKUP(CR$2,$A1:$E52,5))/VLOOKUP(CR$2,$A1:$E52,5))</f>
        <v>0.708067969220014</v>
      </c>
      <c r="CS24" s="63">
        <f>ABS((VLOOKUP(CS$2,$A1:$E52,4)-$E24)/$E24)</f>
        <v>0.0245493923752548</v>
      </c>
      <c r="CT24" s="63">
        <f>ABS(($D24-VLOOKUP(CT$2,$A1:$E52,5))/VLOOKUP(CT$2,$A1:$E52,5))</f>
        <v>0.723099334440706</v>
      </c>
      <c r="CU24" s="63">
        <f>ABS((VLOOKUP(CU$2,$A1:$E52,4)-$E24)/$E24)</f>
        <v>0.0156117903487117</v>
      </c>
      <c r="CV24" s="63">
        <f>ABS(($D24-VLOOKUP(CV$2,$A1:$E52,5))/VLOOKUP(CV$2,$A1:$E52,5))</f>
        <v>1.15777064516649</v>
      </c>
      <c r="CW24" s="63">
        <f>ABS((VLOOKUP(CW$2,$A1:$E52,4)-$E24)/$E24)</f>
        <v>0.188977751680844</v>
      </c>
      <c r="CX24" s="63">
        <f>ABS(($D24-VLOOKUP(CX$2,$A1:$E52,5))/VLOOKUP(CX$2,$A1:$E52,5))</f>
        <v>0.526511372839268</v>
      </c>
      <c r="CY24" s="63">
        <f>ABS((VLOOKUP(CY$2,$A1:$E52,4)-$E24)/$E24)</f>
        <v>0.528539763836413</v>
      </c>
      <c r="CZ24" s="63">
        <f>ABS(($D24-VLOOKUP(CZ$2,$A1:$E52,5))/VLOOKUP(CZ$2,$A1:$E52,5))</f>
        <v>0.6850106433323681</v>
      </c>
      <c r="DA24" s="63">
        <f>ABS((VLOOKUP(DA$2,$A1:$E52,4)-$E24)/$E24)</f>
        <v>0.384758810020813</v>
      </c>
      <c r="DB24" s="63">
        <f>ABS(($D24-VLOOKUP(DB$2,$A1:$E52,5))/VLOOKUP(DB$2,$A1:$E52,5))</f>
        <v>0.851743780605974</v>
      </c>
      <c r="DC24" s="63">
        <f>ABS((VLOOKUP(DC$2,$A1:$E52,4)-$E24)/$E24)</f>
        <v>0.260073535967142</v>
      </c>
      <c r="DD24" s="63">
        <f>ABS(($D24-VLOOKUP(DD$2,$A1:$E52,5))/VLOOKUP(DD$2,$A1:$E52,5))</f>
        <v>1.10386548084168</v>
      </c>
      <c r="DE24" s="63">
        <f>ABS((VLOOKUP(DE$2,$A1:$E52,4)-$E24)/$E24)</f>
        <v>0.109069640897311</v>
      </c>
      <c r="DF24" s="63">
        <f>ABS(($D24-VLOOKUP(DF$2,$A1:$E52,5))/VLOOKUP(DF$2,$A1:$E52,5))</f>
        <v>1.24585900878575</v>
      </c>
      <c r="DG24" s="63">
        <f>ABS((VLOOKUP(DG$2,$A1:$E52,4)-$E24)/$E24)</f>
        <v>0.0389491611919467</v>
      </c>
      <c r="DH24" s="63">
        <f>ABS(($D24-VLOOKUP(DH$2,$A1:$E52,5))/VLOOKUP(DH$2,$A1:$E52,5))</f>
        <v>1.40821549953967</v>
      </c>
      <c r="DI24" s="63">
        <f>ABS((VLOOKUP(DI$2,$A1:$E52,4)-$E24)/$E24)</f>
        <v>0.0310944623604677</v>
      </c>
      <c r="DJ24" s="63">
        <f>ABS(($D24-VLOOKUP(DJ$2,$A1:$E52,5))/VLOOKUP(DJ$2,$A1:$E52,5))</f>
        <v>1.67110211742624</v>
      </c>
      <c r="DK24" s="63">
        <f>ABS((VLOOKUP(DK$2,$A1:$E52,4)-$E24)/$E24)</f>
        <v>0.126452965571518</v>
      </c>
      <c r="DL24" s="63"/>
      <c r="DM24" s="63"/>
      <c r="DN24" s="63"/>
      <c r="DO24" s="61">
        <f>IF(P24&lt;Q24,1,0)</f>
        <v>0</v>
      </c>
      <c r="DP24" s="61">
        <f>IF(R24&lt;S24,1,0)</f>
        <v>0</v>
      </c>
      <c r="DQ24" s="61">
        <f>IF(T24&lt;U24,1,0)</f>
        <v>1</v>
      </c>
      <c r="DR24" s="61">
        <f>IF(V24&lt;W24,1,0)</f>
        <v>0</v>
      </c>
      <c r="DS24" s="61">
        <f>IF(X24&lt;Y24,1,0)</f>
        <v>0</v>
      </c>
      <c r="DT24" s="61">
        <f>IF(Z24&lt;AA24,1,0)</f>
        <v>0</v>
      </c>
      <c r="DU24" s="61">
        <f>IF(AB24&lt;AC24,1,0)</f>
        <v>0</v>
      </c>
      <c r="DV24" s="61">
        <f>IF(AD24&lt;AE24,1,0)</f>
        <v>0</v>
      </c>
      <c r="DW24" s="61">
        <f>IF(AF24&lt;AG24,1,0)</f>
        <v>0</v>
      </c>
      <c r="DX24" s="61">
        <f>IF(AH24&lt;AI24,1,0)</f>
        <v>1</v>
      </c>
      <c r="DY24" s="61">
        <f>IF(AJ24&lt;AK24,1,0)</f>
        <v>1</v>
      </c>
      <c r="DZ24" s="61">
        <f>IF(AL24&lt;AM24,1,0)</f>
        <v>0</v>
      </c>
      <c r="EA24" s="61">
        <f>IF(AN24&lt;AO24,1,0)</f>
        <v>0</v>
      </c>
      <c r="EB24" s="61">
        <f>IF(AP24&lt;AQ24,1,0)</f>
        <v>0</v>
      </c>
      <c r="EC24" s="61">
        <f>IF(AR24&lt;AS24,1,0)</f>
        <v>0</v>
      </c>
      <c r="ED24" s="61">
        <f>IF(AT24&lt;AU24,1,0)</f>
        <v>0</v>
      </c>
      <c r="EE24" s="61">
        <f>IF(AV24&lt;AW24,1,0)</f>
        <v>0</v>
      </c>
      <c r="EF24" s="61">
        <f>IF(AX24&lt;AY24,1,0)</f>
        <v>1</v>
      </c>
      <c r="EG24" s="61">
        <f>IF(AZ24&lt;BA24,1,0)</f>
        <v>0</v>
      </c>
      <c r="EH24" s="61">
        <f>IF(BB24&lt;BC24,1,0)</f>
        <v>0</v>
      </c>
      <c r="EI24" s="61">
        <f>IF(BD24&lt;BE24,1,0)</f>
        <v>0</v>
      </c>
      <c r="EJ24" s="61">
        <f>IF(BF24&lt;BG24,1,0)</f>
        <v>0</v>
      </c>
      <c r="EK24" s="61">
        <f>IF(BH24&lt;BI24,1,0)</f>
        <v>0</v>
      </c>
      <c r="EL24" s="61">
        <f>IF(BJ24&lt;BK24,1,0)</f>
        <v>0</v>
      </c>
      <c r="EM24" s="61">
        <f>IF(BL24&lt;BM24,1,0)</f>
        <v>0</v>
      </c>
      <c r="EN24" s="61">
        <f>IF(BN24&lt;BO24,1,0)</f>
        <v>0</v>
      </c>
      <c r="EO24" s="61">
        <f>IF(BP24&lt;BQ24,1,0)</f>
        <v>0</v>
      </c>
      <c r="EP24" s="61">
        <f>IF(BR24&lt;BS24,1,0)</f>
        <v>0</v>
      </c>
      <c r="EQ24" s="61">
        <f>IF(BT24&lt;BU24,1,0)</f>
        <v>0</v>
      </c>
      <c r="ER24" s="61">
        <f>IF(BV24&lt;BW24,1,0)</f>
        <v>0</v>
      </c>
      <c r="ES24" s="61">
        <f>IF(BX24&lt;BY24,1,0)</f>
        <v>0</v>
      </c>
      <c r="ET24" s="61">
        <f>IF(BZ24&lt;CA24,1,0)</f>
        <v>0</v>
      </c>
      <c r="EU24" s="61">
        <f>IF(CB24&lt;CC24,1,0)</f>
        <v>0</v>
      </c>
      <c r="EV24" s="61">
        <f>IF(CD24&lt;CE24,1,0)</f>
        <v>0</v>
      </c>
      <c r="EW24" s="61">
        <f>IF(CF24&lt;CG24,1,0)</f>
        <v>0</v>
      </c>
      <c r="EX24" s="61">
        <f>IF(CH24&lt;CI24,1,0)</f>
        <v>0</v>
      </c>
      <c r="EY24" s="61">
        <f>IF(CJ24&lt;CK24,1,0)</f>
        <v>0</v>
      </c>
      <c r="EZ24" s="61">
        <f>IF(CL24&lt;CM24,1,0)</f>
        <v>0</v>
      </c>
      <c r="FA24" s="61">
        <f>IF(CN24&lt;CO24,1,0)</f>
        <v>0</v>
      </c>
      <c r="FB24" s="61">
        <f>IF(CP24&lt;CQ24,1,0)</f>
        <v>0</v>
      </c>
      <c r="FC24" s="61">
        <f>IF(CR24&lt;CS24,1,0)</f>
        <v>0</v>
      </c>
      <c r="FD24" s="61">
        <f>IF(CT24&lt;CU24,1,0)</f>
        <v>0</v>
      </c>
      <c r="FE24" s="61">
        <f>IF(CV24&lt;CW24,1,0)</f>
        <v>0</v>
      </c>
      <c r="FF24" s="61">
        <f>IF(CX24&lt;CY24,1,0)</f>
        <v>1</v>
      </c>
      <c r="FG24" s="61">
        <f>IF(CZ24&lt;DA24,1,0)</f>
        <v>0</v>
      </c>
      <c r="FH24" s="61">
        <f>IF(DB24&lt;DC24,1,0)</f>
        <v>0</v>
      </c>
      <c r="FI24" s="61">
        <f>IF(DD24&lt;DE24,1,0)</f>
        <v>0</v>
      </c>
      <c r="FJ24" s="61">
        <f>IF(DF24&lt;DG24,1,0)</f>
        <v>0</v>
      </c>
      <c r="FK24" s="61">
        <f>IF(DH24&lt;DI24,1,0)</f>
        <v>0</v>
      </c>
      <c r="FL24" s="61">
        <f>IF(DJ24&lt;DK24,1,0)</f>
        <v>0</v>
      </c>
      <c r="FM24" s="61"/>
      <c r="FN24" s="61"/>
      <c r="FO24" s="61"/>
      <c r="FP24" s="61"/>
      <c r="FQ24" s="61">
        <f>C24/H24</f>
        <v>776663</v>
      </c>
      <c r="FR24" s="61">
        <f>C24/SUM(FV24:FV24)</f>
        <v>2329989</v>
      </c>
      <c r="FS24" s="53">
        <f>$B24/SQRT(H24*(H24+1))</f>
        <v>702691.5922000679</v>
      </c>
      <c r="FT24" s="64">
        <f>FU24+2</f>
        <v>8</v>
      </c>
      <c r="FU24" s="64">
        <v>6</v>
      </c>
      <c r="FV24" s="64">
        <v>2</v>
      </c>
    </row>
    <row r="25" ht="26.75" customHeight="1">
      <c r="A25" t="s" s="51">
        <v>206</v>
      </c>
      <c r="B25" s="52">
        <v>5698230</v>
      </c>
      <c r="C25" s="53">
        <v>5813568</v>
      </c>
      <c r="D25" s="53">
        <f>L25</f>
        <v>712278.75</v>
      </c>
      <c r="E25" s="53">
        <f>N25</f>
        <v>633136.666666667</v>
      </c>
      <c r="F25" s="54">
        <f>ROUND((C25-B25)/C25,2)</f>
        <v>0.02</v>
      </c>
      <c r="G25" s="55"/>
      <c r="H25" s="56">
        <v>8</v>
      </c>
      <c r="I25" s="57">
        <f>RANK(FS25,FS3:FS52)</f>
        <v>24</v>
      </c>
      <c r="J25" s="58">
        <f>SUM(EH3:EH52)</f>
        <v>26</v>
      </c>
      <c r="K25" s="59">
        <f>H25+2</f>
        <v>10</v>
      </c>
      <c r="L25" s="60">
        <f>B25/H25</f>
        <v>712278.75</v>
      </c>
      <c r="M25" s="53">
        <f>C25/K25</f>
        <v>581356.8</v>
      </c>
      <c r="N25" s="61">
        <f>$B25/(H25+1)</f>
        <v>633136.666666667</v>
      </c>
      <c r="O25" s="62"/>
      <c r="P25" s="63">
        <f>ABS(($D25-VLOOKUP(P$2,$A1:$E52,5))/VLOOKUP(P$2,$A1:$E52,5))</f>
        <v>0.03002152616991</v>
      </c>
      <c r="Q25" s="63">
        <f>ABS((VLOOKUP(Q$2,$A1:$E52,4)-$E25)/$E25)</f>
        <v>0.112817922705491</v>
      </c>
      <c r="R25" s="63">
        <f>ABS(($D25-VLOOKUP(R$2,$A1:$E52,5))/VLOOKUP(R$2,$A1:$E52,5))</f>
        <v>0.0429744256249049</v>
      </c>
      <c r="S25" s="63">
        <f>ABS((VLOOKUP(S$2,$A1:$E52,4)-$E25)/$E25)</f>
        <v>0.10860819938823</v>
      </c>
      <c r="T25" s="63">
        <f>ABS(($D25-VLOOKUP(T$2,$A1:$E52,5))/VLOOKUP(T$2,$A1:$E52,5))</f>
        <v>0.026916663384147</v>
      </c>
      <c r="U25" s="63">
        <f>ABS((VLOOKUP(U$2,$A1:$E52,4)-$E25)/$E25)</f>
        <v>0.136086995435424</v>
      </c>
      <c r="V25" s="63">
        <f>ABS(($D25-VLOOKUP(V$2,$A1:$E52,5))/VLOOKUP(V$2,$A1:$E52,5))</f>
        <v>0.0551846212850662</v>
      </c>
      <c r="W25" s="63">
        <f>ABS((VLOOKUP(W$2,$A1:$E52,4)-$E25)/$E25)</f>
        <v>0.105651696520966</v>
      </c>
      <c r="X25" s="63">
        <f>ABS(($D25-VLOOKUP(X$2,$A1:$E52,5))/VLOOKUP(X$2,$A1:$E52,5))</f>
        <v>0.0519975506009623</v>
      </c>
      <c r="Y25" s="63">
        <f>ABS((VLOOKUP(Y$2,$A1:$E52,4)-$E25)/$E25)</f>
        <v>0.128804909594734</v>
      </c>
      <c r="Z25" s="63">
        <f>ABS(($D25-VLOOKUP(Z$2,$A1:$E52,5))/VLOOKUP(Z$2,$A1:$E52,5))</f>
        <v>0.0626931453355951</v>
      </c>
      <c r="AA25" s="63">
        <f>ABS((VLOOKUP(AA$2,$A1:$E52,4)-$E25)/$E25)</f>
        <v>0.117443925569869</v>
      </c>
      <c r="AB25" s="63">
        <f>ABS(($D25-VLOOKUP(AB$2,$A1:$E52,5))/VLOOKUP(AB$2,$A1:$E52,5))</f>
        <v>0.0466995706874575</v>
      </c>
      <c r="AC25" s="63">
        <f>ABS((VLOOKUP(AC$2,$A1:$E52,4)-$E25)/$E25)</f>
        <v>0.141982411643615</v>
      </c>
      <c r="AD25" s="63">
        <f>ABS(($D25-VLOOKUP(AD$2,$A1:$E52,5))/VLOOKUP(AD$2,$A1:$E52,5))</f>
        <v>0.0779443504022443</v>
      </c>
      <c r="AE25" s="63">
        <f>ABS((VLOOKUP(AE$2,$A1:$E52,4)-$E25)/$E25)</f>
        <v>0.118199786851105</v>
      </c>
      <c r="AF25" s="63">
        <f>ABS(($D25-VLOOKUP(AF$2,$A1:$E52,5))/VLOOKUP(AF$2,$A1:$E52,5))</f>
        <v>0.09834065890686319</v>
      </c>
      <c r="AG25" s="63">
        <f>ABS((VLOOKUP(AG$2,$A1:$E52,4)-$E25)/$E25)</f>
        <v>0.09743469212620121</v>
      </c>
      <c r="AH25" s="63">
        <f>ABS(($D25-VLOOKUP(AH$2,$A1:$E52,5))/VLOOKUP(AH$2,$A1:$E52,5))</f>
        <v>0.042455655215189</v>
      </c>
      <c r="AI25" s="63">
        <f>ABS((VLOOKUP(AI$2,$A1:$E52,4)-$E25)/$E25)</f>
        <v>0.162196641629202</v>
      </c>
      <c r="AJ25" s="63">
        <f>ABS(($D25-VLOOKUP(AJ$2,$A1:$E52,5))/VLOOKUP(AJ$2,$A1:$E52,5))</f>
        <v>0.0513338289714641</v>
      </c>
      <c r="AK25" s="63">
        <f>ABS((VLOOKUP(AK$2,$A1:$E52,4)-$E25)/$E25)</f>
        <v>0.159241685576047</v>
      </c>
      <c r="AL25" s="63">
        <f>ABS(($D25-VLOOKUP(AL$2,$A1:$E52,5))/VLOOKUP(AL$2,$A1:$E52,5))</f>
        <v>0.0634020574947976</v>
      </c>
      <c r="AM25" s="63">
        <f>ABS((VLOOKUP(AM$2,$A1:$E52,4)-$E25)/$E25)</f>
        <v>0.154100388110949</v>
      </c>
      <c r="AN25" s="63">
        <f>ABS(($D25-VLOOKUP(AN$2,$A1:$E52,5))/VLOOKUP(AN$2,$A1:$E52,5))</f>
        <v>0.160171501068578</v>
      </c>
      <c r="AO25" s="63">
        <f>ABS((VLOOKUP(AO$2,$A1:$E52,4)-$E25)/$E25)</f>
        <v>0.06665264476863809</v>
      </c>
      <c r="AP25" s="63">
        <f>ABS(($D25-VLOOKUP(AP$2,$A1:$E52,5))/VLOOKUP(AP$2,$A1:$E52,5))</f>
        <v>0.0858497046486059</v>
      </c>
      <c r="AQ25" s="63">
        <f>ABS((VLOOKUP(AQ$2,$A1:$E52,4)-$E25)/$E25)</f>
        <v>0.151172206106106</v>
      </c>
      <c r="AR25" s="63">
        <f>ABS(($D25-VLOOKUP(AR$2,$A1:$E52,5))/VLOOKUP(AR$2,$A1:$E52,5))</f>
        <v>0.09554682229648109</v>
      </c>
      <c r="AS25" s="63">
        <f>ABS((VLOOKUP(AS$2,$A1:$E52,4)-$E25)/$E25)</f>
        <v>0.140982726214982</v>
      </c>
      <c r="AT25" s="63">
        <f>ABS(($D25-VLOOKUP(AT$2,$A1:$E52,5))/VLOOKUP(AT$2,$A1:$E52,5))</f>
        <v>0.110731439175386</v>
      </c>
      <c r="AU25" s="63">
        <f>ABS((VLOOKUP(AU$2,$A1:$E52,4)-$E25)/$E25)</f>
        <v>0.125384549237218</v>
      </c>
      <c r="AV25" s="63">
        <f>ABS(($D25-VLOOKUP(AV$2,$A1:$E52,5))/VLOOKUP(AV$2,$A1:$E52,5))</f>
        <v>0.117224466863495</v>
      </c>
      <c r="AW25" s="63">
        <f>ABS((VLOOKUP(AW$2,$A1:$E52,4)-$E25)/$E25)</f>
        <v>0.118844097202113</v>
      </c>
      <c r="AX25" s="63">
        <f>ABS(($D25-VLOOKUP(AX$2,$A1:$E52,5))/VLOOKUP(AX$2,$A1:$E52,5))</f>
        <v>0.0663781436112716</v>
      </c>
      <c r="AY25" s="63">
        <f>ABS((VLOOKUP(AY$2,$A1:$E52,4)-$E25)/$E25)</f>
        <v>0.186844467492537</v>
      </c>
      <c r="AZ25" s="63">
        <f>ABS(($D25-VLOOKUP(AZ$2,$A1:$E52,5))/VLOOKUP(AZ$2,$A1:$E52,5))</f>
        <v>0.107182618301538</v>
      </c>
      <c r="BA25" s="63">
        <f>ABS((VLOOKUP(BA$2,$A1:$E52,4)-$E25)/$E25)</f>
        <v>0.143104108644263</v>
      </c>
      <c r="BB25" s="63"/>
      <c r="BC25" s="63"/>
      <c r="BD25" s="63">
        <f>ABS(($D25-VLOOKUP(BD$2,$A1:$E52,5))/VLOOKUP(BD$2,$A1:$E52,5))</f>
        <v>0.206143874583034</v>
      </c>
      <c r="BE25" s="63">
        <f>ABS((VLOOKUP(BE$2,$A1:$E52,4)-$E25)/$E25)</f>
        <v>0.0493151162729474</v>
      </c>
      <c r="BF25" s="63">
        <f>ABS(($D25-VLOOKUP(BF$2,$A1:$E52,5))/VLOOKUP(BF$2,$A1:$E52,5))</f>
        <v>0.129496345836315</v>
      </c>
      <c r="BG25" s="63">
        <f>ABS((VLOOKUP(BG$2,$A1:$E52,4)-$E25)/$E25)</f>
        <v>0.138307609806654</v>
      </c>
      <c r="BH25" s="63">
        <f>ABS(($D25-VLOOKUP(BH$2,$A1:$E52,5))/VLOOKUP(BH$2,$A1:$E52,5))</f>
        <v>0.186394202601634</v>
      </c>
      <c r="BI25" s="63">
        <f>ABS((VLOOKUP(BI$2,$A1:$E52,4)-$E25)/$E25)</f>
        <v>0.0837159208084915</v>
      </c>
      <c r="BJ25" s="63">
        <f>ABS(($D25-VLOOKUP(BJ$2,$A1:$E52,5))/VLOOKUP(BJ$2,$A1:$E52,5))</f>
        <v>0.226487443432218</v>
      </c>
      <c r="BK25" s="63">
        <f>ABS((VLOOKUP(BK$2,$A1:$E52,4)-$E25)/$E25)</f>
        <v>0.0482898072860209</v>
      </c>
      <c r="BL25" s="63">
        <f>ABS(($D25-VLOOKUP(BL$2,$A1:$E52,5))/VLOOKUP(BL$2,$A1:$E52,5))</f>
        <v>0.09486009105917</v>
      </c>
      <c r="BM25" s="63">
        <f>ABS((VLOOKUP(BM$2,$A1:$E52,4)-$E25)/$E25)</f>
        <v>0.198783306395144</v>
      </c>
      <c r="BN25" s="63">
        <f>ABS(($D25-VLOOKUP(BN$2,$A1:$E52,5))/VLOOKUP(BN$2,$A1:$E52,5))</f>
        <v>0.146036034979954</v>
      </c>
      <c r="BO25" s="63">
        <f>ABS((VLOOKUP(BO$2,$A1:$E52,4)-$E25)/$E25)</f>
        <v>0.145251946657119</v>
      </c>
      <c r="BP25" s="63">
        <f>ABS(($D25-VLOOKUP(BP$2,$A1:$E52,5))/VLOOKUP(BP$2,$A1:$E52,5))</f>
        <v>0.110446873491337</v>
      </c>
      <c r="BQ25" s="63">
        <f>ABS((VLOOKUP(BQ$2,$A1:$E52,4)-$E25)/$E25)</f>
        <v>0.215726778315371</v>
      </c>
      <c r="BR25" s="63">
        <f>ABS(($D25-VLOOKUP(BR$2,$A1:$E52,5))/VLOOKUP(BR$2,$A1:$E52,5))</f>
        <v>0.135141154490367</v>
      </c>
      <c r="BS25" s="63">
        <f>ABS((VLOOKUP(BS$2,$A1:$E52,4)-$E25)/$E25)</f>
        <v>0.189279407816111</v>
      </c>
      <c r="BT25" s="63">
        <f>ABS(($D25-VLOOKUP(BT$2,$A1:$E52,5))/VLOOKUP(BT$2,$A1:$E52,5))</f>
        <v>0.193220652731104</v>
      </c>
      <c r="BU25" s="63">
        <f>ABS((VLOOKUP(BU$2,$A1:$E52,4)-$E25)/$E25)</f>
        <v>0.131391747963841</v>
      </c>
      <c r="BV25" s="63">
        <f>ABS(($D25-VLOOKUP(BV$2,$A1:$E52,5))/VLOOKUP(BV$2,$A1:$E52,5))</f>
        <v>0.166222054779852</v>
      </c>
      <c r="BW25" s="63">
        <f>ABS((VLOOKUP(BW$2,$A1:$E52,4)-$E25)/$E25)</f>
        <v>0.205816674651602</v>
      </c>
      <c r="BX25" s="63">
        <f>ABS(($D25-VLOOKUP(BX$2,$A1:$E52,5))/VLOOKUP(BX$2,$A1:$E52,5))</f>
        <v>0.195804820968089</v>
      </c>
      <c r="BY25" s="63">
        <f>ABS((VLOOKUP(BY$2,$A1:$E52,4)-$E25)/$E25)</f>
        <v>0.175986227302162</v>
      </c>
      <c r="BZ25" s="63">
        <f>ABS(($D25-VLOOKUP(BZ$2,$A1:$E52,5))/VLOOKUP(BZ$2,$A1:$E52,5))</f>
        <v>0.217059139937442</v>
      </c>
      <c r="CA25" s="63">
        <f>ABS((VLOOKUP(CA$2,$A1:$E52,4)-$E25)/$E25)</f>
        <v>0.155449192117552</v>
      </c>
      <c r="CB25" s="63">
        <f>ABS(($D25-VLOOKUP(CB$2,$A1:$E52,5))/VLOOKUP(CB$2,$A1:$E52,5))</f>
        <v>0.243584602067244</v>
      </c>
      <c r="CC25" s="63">
        <f>ABS((VLOOKUP(CC$2,$A1:$E52,4)-$E25)/$E25)</f>
        <v>0.130803644289542</v>
      </c>
      <c r="CD25" s="63">
        <f>ABS(($D25-VLOOKUP(CD$2,$A1:$E52,5))/VLOOKUP(CD$2,$A1:$E52,5))</f>
        <v>0.285346736370641</v>
      </c>
      <c r="CE25" s="63">
        <f>ABS((VLOOKUP(CE$2,$A1:$E52,4)-$E25)/$E25)</f>
        <v>0.0940627615943893</v>
      </c>
      <c r="CF25" s="63">
        <f>ABS(($D25-VLOOKUP(CF$2,$A1:$E52,5))/VLOOKUP(CF$2,$A1:$E52,5))</f>
        <v>0.314442934902961</v>
      </c>
      <c r="CG25" s="63">
        <f>ABS((VLOOKUP(CG$2,$A1:$E52,4)-$E25)/$E25)</f>
        <v>0.06984484655761471</v>
      </c>
      <c r="CH25" s="63">
        <f>ABS(($D25-VLOOKUP(CH$2,$A1:$E52,5))/VLOOKUP(CH$2,$A1:$E52,5))</f>
        <v>0.37819968625334</v>
      </c>
      <c r="CI25" s="63">
        <f>ABS((VLOOKUP(CI$2,$A1:$E52,4)-$E25)/$E25)</f>
        <v>0.08837639056338489</v>
      </c>
      <c r="CJ25" s="63">
        <f>ABS(($D25-VLOOKUP(CJ$2,$A1:$E52,5))/VLOOKUP(CJ$2,$A1:$E52,5))</f>
        <v>0.531934627906539</v>
      </c>
      <c r="CK25" s="63">
        <f>ABS((VLOOKUP(CK$2,$A1:$E52,4)-$E25)/$E25)</f>
        <v>0.0208459468993014</v>
      </c>
      <c r="CL25" s="63">
        <f>ABS(($D25-VLOOKUP(CL$2,$A1:$E52,5))/VLOOKUP(CL$2,$A1:$E52,5))</f>
        <v>0.55534234984237</v>
      </c>
      <c r="CM25" s="63">
        <f>ABS((VLOOKUP(CM$2,$A1:$E52,4)-$E25)/$E25)</f>
        <v>0.0355821018105633</v>
      </c>
      <c r="CN25" s="63">
        <f>ABS(($D25-VLOOKUP(CN$2,$A1:$E52,5))/VLOOKUP(CN$2,$A1:$E52,5))</f>
        <v>0.358015639031228</v>
      </c>
      <c r="CO25" s="63">
        <f>ABS((VLOOKUP(CO$2,$A1:$E52,4)-$E25)/$E25)</f>
        <v>0.242621919438141</v>
      </c>
      <c r="CP25" s="63">
        <f>ABS(($D25-VLOOKUP(CP$2,$A1:$E52,5))/VLOOKUP(CP$2,$A1:$E52,5))</f>
        <v>0.563315279816103</v>
      </c>
      <c r="CQ25" s="63">
        <f>ABS((VLOOKUP(CQ$2,$A1:$E52,4)-$E25)/$E25)</f>
        <v>0.0794367724714511</v>
      </c>
      <c r="CR25" s="63">
        <f>ABS(($D25-VLOOKUP(CR$2,$A1:$E52,5))/VLOOKUP(CR$2,$A1:$E52,5))</f>
        <v>0.60293895912755</v>
      </c>
      <c r="CS25" s="63">
        <f>ABS((VLOOKUP(CS$2,$A1:$E52,4)-$E25)/$E25)</f>
        <v>0.0527537498486367</v>
      </c>
      <c r="CT25" s="63">
        <f>ABS(($D25-VLOOKUP(CT$2,$A1:$E52,5))/VLOOKUP(CT$2,$A1:$E52,5))</f>
        <v>0.617045166465497</v>
      </c>
      <c r="CU25" s="63">
        <f>ABS((VLOOKUP(CU$2,$A1:$E52,4)-$E25)/$E25)</f>
        <v>0.0435701086126739</v>
      </c>
      <c r="CV25" s="63">
        <f>ABS(($D25-VLOOKUP(CV$2,$A1:$E52,5))/VLOOKUP(CV$2,$A1:$E52,5))</f>
        <v>1.02496311290153</v>
      </c>
      <c r="CW25" s="63">
        <f>ABS((VLOOKUP(CW$2,$A1:$E52,4)-$E25)/$E25)</f>
        <v>0.166651486514234</v>
      </c>
      <c r="CX25" s="63">
        <f>ABS(($D25-VLOOKUP(CX$2,$A1:$E52,5))/VLOOKUP(CX$2,$A1:$E52,5))</f>
        <v>0.432556897716851</v>
      </c>
      <c r="CY25" s="63">
        <f>ABS((VLOOKUP(CY$2,$A1:$E52,4)-$E25)/$E25)</f>
        <v>0.5706182446128</v>
      </c>
      <c r="CZ25" s="63">
        <f>ABS(($D25-VLOOKUP(CZ$2,$A1:$E52,5))/VLOOKUP(CZ$2,$A1:$E52,5))</f>
        <v>0.581300776909611</v>
      </c>
      <c r="DA25" s="63">
        <f>ABS((VLOOKUP(DA$2,$A1:$E52,4)-$E25)/$E25)</f>
        <v>0.422879209859903</v>
      </c>
      <c r="DB25" s="63">
        <f>ABS(($D25-VLOOKUP(DB$2,$A1:$E52,5))/VLOOKUP(DB$2,$A1:$E52,5))</f>
        <v>0.737771740787864</v>
      </c>
      <c r="DC25" s="63">
        <f>ABS((VLOOKUP(DC$2,$A1:$E52,4)-$E25)/$E25)</f>
        <v>0.294761531212323</v>
      </c>
      <c r="DD25" s="63">
        <f>ABS(($D25-VLOOKUP(DD$2,$A1:$E52,5))/VLOOKUP(DD$2,$A1:$E52,5))</f>
        <v>0.9743757302262021</v>
      </c>
      <c r="DE25" s="63">
        <f>ABS((VLOOKUP(DE$2,$A1:$E52,4)-$E25)/$E25)</f>
        <v>0.139600718117731</v>
      </c>
      <c r="DF25" s="63">
        <f>ABS(($D25-VLOOKUP(DF$2,$A1:$E52,5))/VLOOKUP(DF$2,$A1:$E52,5))</f>
        <v>1.10762977045591</v>
      </c>
      <c r="DG25" s="63">
        <f>ABS((VLOOKUP(DG$2,$A1:$E52,4)-$E25)/$E25)</f>
        <v>0.0675499233972649</v>
      </c>
      <c r="DH25" s="63">
        <f>ABS(($D25-VLOOKUP(DH$2,$A1:$E52,5))/VLOOKUP(DH$2,$A1:$E52,5))</f>
        <v>1.2599934638138</v>
      </c>
      <c r="DI25" s="63">
        <f>ABS((VLOOKUP(DI$2,$A1:$E52,4)-$E25)/$E25)</f>
        <v>0.00442189943192939</v>
      </c>
      <c r="DJ25" s="63">
        <f>ABS(($D25-VLOOKUP(DJ$2,$A1:$E52,5))/VLOOKUP(DJ$2,$A1:$E52,5))</f>
        <v>1.50669980644026</v>
      </c>
      <c r="DK25" s="63">
        <f>ABS((VLOOKUP(DK$2,$A1:$E52,4)-$E25)/$E25)</f>
        <v>0.10240548380813</v>
      </c>
      <c r="DL25" s="63"/>
      <c r="DM25" s="63"/>
      <c r="DN25" s="63"/>
      <c r="DO25" s="61">
        <f>IF(P25&lt;Q25,1,0)</f>
        <v>1</v>
      </c>
      <c r="DP25" s="61">
        <f>IF(R25&lt;S25,1,0)</f>
        <v>1</v>
      </c>
      <c r="DQ25" s="61">
        <f>IF(T25&lt;U25,1,0)</f>
        <v>1</v>
      </c>
      <c r="DR25" s="61">
        <f>IF(V25&lt;W25,1,0)</f>
        <v>1</v>
      </c>
      <c r="DS25" s="61">
        <f>IF(X25&lt;Y25,1,0)</f>
        <v>1</v>
      </c>
      <c r="DT25" s="61">
        <f>IF(Z25&lt;AA25,1,0)</f>
        <v>1</v>
      </c>
      <c r="DU25" s="61">
        <f>IF(AB25&lt;AC25,1,0)</f>
        <v>1</v>
      </c>
      <c r="DV25" s="61">
        <f>IF(AD25&lt;AE25,1,0)</f>
        <v>1</v>
      </c>
      <c r="DW25" s="61">
        <f>IF(AF25&lt;AG25,1,0)</f>
        <v>0</v>
      </c>
      <c r="DX25" s="61">
        <f>IF(AH25&lt;AI25,1,0)</f>
        <v>1</v>
      </c>
      <c r="DY25" s="61">
        <f>IF(AJ25&lt;AK25,1,0)</f>
        <v>1</v>
      </c>
      <c r="DZ25" s="61">
        <f>IF(AL25&lt;AM25,1,0)</f>
        <v>1</v>
      </c>
      <c r="EA25" s="61">
        <f>IF(AN25&lt;AO25,1,0)</f>
        <v>0</v>
      </c>
      <c r="EB25" s="61">
        <f>IF(AP25&lt;AQ25,1,0)</f>
        <v>1</v>
      </c>
      <c r="EC25" s="61">
        <f>IF(AR25&lt;AS25,1,0)</f>
        <v>1</v>
      </c>
      <c r="ED25" s="61">
        <f>IF(AT25&lt;AU25,1,0)</f>
        <v>1</v>
      </c>
      <c r="EE25" s="61">
        <f>IF(AV25&lt;AW25,1,0)</f>
        <v>1</v>
      </c>
      <c r="EF25" s="61">
        <f>IF(AX25&lt;AY25,1,0)</f>
        <v>1</v>
      </c>
      <c r="EG25" s="61">
        <f>IF(AZ25&lt;BA25,1,0)</f>
        <v>1</v>
      </c>
      <c r="EH25" s="61">
        <f>IF(BB25&lt;BC25,1,0)</f>
        <v>0</v>
      </c>
      <c r="EI25" s="61">
        <f>IF(BD25&lt;BE25,1,0)</f>
        <v>0</v>
      </c>
      <c r="EJ25" s="61">
        <f>IF(BF25&lt;BG25,1,0)</f>
        <v>1</v>
      </c>
      <c r="EK25" s="61">
        <f>IF(BH25&lt;BI25,1,0)</f>
        <v>0</v>
      </c>
      <c r="EL25" s="61">
        <f>IF(BJ25&lt;BK25,1,0)</f>
        <v>0</v>
      </c>
      <c r="EM25" s="61">
        <f>IF(BL25&lt;BM25,1,0)</f>
        <v>1</v>
      </c>
      <c r="EN25" s="61">
        <f>IF(BN25&lt;BO25,1,0)</f>
        <v>0</v>
      </c>
      <c r="EO25" s="61">
        <f>IF(BP25&lt;BQ25,1,0)</f>
        <v>1</v>
      </c>
      <c r="EP25" s="61">
        <f>IF(BR25&lt;BS25,1,0)</f>
        <v>1</v>
      </c>
      <c r="EQ25" s="61">
        <f>IF(BT25&lt;BU25,1,0)</f>
        <v>0</v>
      </c>
      <c r="ER25" s="61">
        <f>IF(BV25&lt;BW25,1,0)</f>
        <v>1</v>
      </c>
      <c r="ES25" s="61">
        <f>IF(BX25&lt;BY25,1,0)</f>
        <v>0</v>
      </c>
      <c r="ET25" s="61">
        <f>IF(BZ25&lt;CA25,1,0)</f>
        <v>0</v>
      </c>
      <c r="EU25" s="61">
        <f>IF(CB25&lt;CC25,1,0)</f>
        <v>0</v>
      </c>
      <c r="EV25" s="61">
        <f>IF(CD25&lt;CE25,1,0)</f>
        <v>0</v>
      </c>
      <c r="EW25" s="61">
        <f>IF(CF25&lt;CG25,1,0)</f>
        <v>0</v>
      </c>
      <c r="EX25" s="61">
        <f>IF(CH25&lt;CI25,1,0)</f>
        <v>0</v>
      </c>
      <c r="EY25" s="61">
        <f>IF(CJ25&lt;CK25,1,0)</f>
        <v>0</v>
      </c>
      <c r="EZ25" s="61">
        <f>IF(CL25&lt;CM25,1,0)</f>
        <v>0</v>
      </c>
      <c r="FA25" s="61">
        <f>IF(CN25&lt;CO25,1,0)</f>
        <v>0</v>
      </c>
      <c r="FB25" s="61">
        <f>IF(CP25&lt;CQ25,1,0)</f>
        <v>0</v>
      </c>
      <c r="FC25" s="61">
        <f>IF(CR25&lt;CS25,1,0)</f>
        <v>0</v>
      </c>
      <c r="FD25" s="61">
        <f>IF(CT25&lt;CU25,1,0)</f>
        <v>0</v>
      </c>
      <c r="FE25" s="61">
        <f>IF(CV25&lt;CW25,1,0)</f>
        <v>0</v>
      </c>
      <c r="FF25" s="61">
        <f>IF(CX25&lt;CY25,1,0)</f>
        <v>1</v>
      </c>
      <c r="FG25" s="61">
        <f>IF(CZ25&lt;DA25,1,0)</f>
        <v>0</v>
      </c>
      <c r="FH25" s="61">
        <f>IF(DB25&lt;DC25,1,0)</f>
        <v>0</v>
      </c>
      <c r="FI25" s="61">
        <f>IF(DD25&lt;DE25,1,0)</f>
        <v>0</v>
      </c>
      <c r="FJ25" s="61">
        <f>IF(DF25&lt;DG25,1,0)</f>
        <v>0</v>
      </c>
      <c r="FK25" s="61">
        <f>IF(DH25&lt;DI25,1,0)</f>
        <v>0</v>
      </c>
      <c r="FL25" s="61">
        <f>IF(DJ25&lt;DK25,1,0)</f>
        <v>0</v>
      </c>
      <c r="FM25" s="61"/>
      <c r="FN25" s="61"/>
      <c r="FO25" s="61"/>
      <c r="FP25" s="61"/>
      <c r="FQ25" s="61">
        <f>C25/H25</f>
        <v>726696</v>
      </c>
      <c r="FR25" s="61">
        <f>C25/SUM(FV25:FV25)</f>
        <v>2906784</v>
      </c>
      <c r="FS25" s="53">
        <f>$B25/SQRT(H25*(H25+1))</f>
        <v>671542.8456267701</v>
      </c>
      <c r="FT25" s="64">
        <f>FU25+2</f>
        <v>10</v>
      </c>
      <c r="FU25" s="64">
        <v>8</v>
      </c>
      <c r="FV25" s="64">
        <v>2</v>
      </c>
    </row>
    <row r="26" ht="26.75" customHeight="1">
      <c r="A26" t="s" s="51">
        <v>210</v>
      </c>
      <c r="B26" s="52">
        <v>4645975</v>
      </c>
      <c r="C26" s="53">
        <v>5084127</v>
      </c>
      <c r="D26" s="53">
        <f>L26</f>
        <v>663710.714285714</v>
      </c>
      <c r="E26" s="53">
        <f>N26</f>
        <v>580746.875</v>
      </c>
      <c r="F26" s="54">
        <f>ROUND((C26-B26)/C26,2)</f>
        <v>0.09</v>
      </c>
      <c r="G26" s="55"/>
      <c r="H26" s="56">
        <v>7</v>
      </c>
      <c r="I26" s="57">
        <f>RANK(FS26,FS3:FS52)</f>
        <v>36</v>
      </c>
      <c r="J26" s="58">
        <f>SUM(EL3:EL52)</f>
        <v>14</v>
      </c>
      <c r="K26" s="59">
        <f>H26+2</f>
        <v>9</v>
      </c>
      <c r="L26" s="60">
        <f>B26/H26</f>
        <v>663710.714285714</v>
      </c>
      <c r="M26" s="53">
        <f>C26/K26</f>
        <v>564903</v>
      </c>
      <c r="N26" s="61">
        <f>$B26/(H26+1)</f>
        <v>580746.875</v>
      </c>
      <c r="O26" s="62"/>
      <c r="P26" s="63">
        <f>ABS(($D26-VLOOKUP(P$2,$A1:$E52,5))/VLOOKUP(P$2,$A1:$E52,5))</f>
        <v>0.0402123847385701</v>
      </c>
      <c r="Q26" s="63">
        <f>ABS((VLOOKUP(Q$2,$A1:$E52,4)-$E26)/$E26)</f>
        <v>0.213206408021875</v>
      </c>
      <c r="R26" s="63">
        <f>ABS(($D26-VLOOKUP(R$2,$A1:$E52,5))/VLOOKUP(R$2,$A1:$E52,5))</f>
        <v>0.0281427025399285</v>
      </c>
      <c r="S26" s="63">
        <f>ABS((VLOOKUP(S$2,$A1:$E52,4)-$E26)/$E26)</f>
        <v>0.20861692109837</v>
      </c>
      <c r="T26" s="63">
        <f>ABS(($D26-VLOOKUP(T$2,$A1:$E52,5))/VLOOKUP(T$2,$A1:$E52,5))</f>
        <v>0.0431055367486475</v>
      </c>
      <c r="U26" s="63">
        <f>ABS((VLOOKUP(U$2,$A1:$E52,4)-$E26)/$E26)</f>
        <v>0.238574608487274</v>
      </c>
      <c r="V26" s="63">
        <f>ABS(($D26-VLOOKUP(V$2,$A1:$E52,5))/VLOOKUP(V$2,$A1:$E52,5))</f>
        <v>0.016765081512804</v>
      </c>
      <c r="W26" s="63">
        <f>ABS((VLOOKUP(W$2,$A1:$E52,4)-$E26)/$E26)</f>
        <v>0.205393708971107</v>
      </c>
      <c r="X26" s="63">
        <f>ABS(($D26-VLOOKUP(X$2,$A1:$E52,5))/VLOOKUP(X$2,$A1:$E52,5))</f>
        <v>0.0197348359245783</v>
      </c>
      <c r="Y26" s="63">
        <f>ABS((VLOOKUP(Y$2,$A1:$E52,4)-$E26)/$E26)</f>
        <v>0.23063559795785</v>
      </c>
      <c r="Z26" s="63">
        <f>ABS(($D26-VLOOKUP(Z$2,$A1:$E52,5))/VLOOKUP(Z$2,$A1:$E52,5))</f>
        <v>0.009768539975087131</v>
      </c>
      <c r="AA26" s="63">
        <f>ABS((VLOOKUP(AA$2,$A1:$E52,4)-$E26)/$E26)</f>
        <v>0.218249727512046</v>
      </c>
      <c r="AB26" s="63">
        <f>ABS(($D26-VLOOKUP(AB$2,$A1:$E52,5))/VLOOKUP(AB$2,$A1:$E52,5))</f>
        <v>0.0246715633401633</v>
      </c>
      <c r="AC26" s="63">
        <f>ABS((VLOOKUP(AC$2,$A1:$E52,4)-$E26)/$E26)</f>
        <v>0.245001856445633</v>
      </c>
      <c r="AD26" s="63">
        <f>ABS(($D26-VLOOKUP(AD$2,$A1:$E52,5))/VLOOKUP(AD$2,$A1:$E52,5))</f>
        <v>0.00444273364286596</v>
      </c>
      <c r="AE26" s="63">
        <f>ABS((VLOOKUP(AE$2,$A1:$E52,4)-$E26)/$E26)</f>
        <v>0.219073775841301</v>
      </c>
      <c r="AF26" s="63">
        <f>ABS(($D26-VLOOKUP(AF$2,$A1:$E52,5))/VLOOKUP(AF$2,$A1:$E52,5))</f>
        <v>0.0234482823643355</v>
      </c>
      <c r="AG26" s="63">
        <f>ABS((VLOOKUP(AG$2,$A1:$E52,4)-$E26)/$E26)</f>
        <v>0.196435439893057</v>
      </c>
      <c r="AH26" s="63">
        <f>ABS(($D26-VLOOKUP(AH$2,$A1:$E52,5))/VLOOKUP(AH$2,$A1:$E52,5))</f>
        <v>0.0286260996357745</v>
      </c>
      <c r="AI26" s="63">
        <f>ABS((VLOOKUP(AI$2,$A1:$E52,4)-$E26)/$E26)</f>
        <v>0.267039633562054</v>
      </c>
      <c r="AJ26" s="63">
        <f>ABS(($D26-VLOOKUP(AJ$2,$A1:$E52,5))/VLOOKUP(AJ$2,$A1:$E52,5))</f>
        <v>0.0203533004748701</v>
      </c>
      <c r="AK26" s="63">
        <f>ABS((VLOOKUP(AK$2,$A1:$E52,4)-$E26)/$E26)</f>
        <v>0.263818107788642</v>
      </c>
      <c r="AL26" s="63">
        <f>ABS(($D26-VLOOKUP(AL$2,$A1:$E52,5))/VLOOKUP(AL$2,$A1:$E52,5))</f>
        <v>0.009107966294417741</v>
      </c>
      <c r="AM26" s="63">
        <f>ABS((VLOOKUP(AM$2,$A1:$E52,4)-$E26)/$E26)</f>
        <v>0.258213008425182</v>
      </c>
      <c r="AN26" s="63">
        <f>ABS(($D26-VLOOKUP(AN$2,$A1:$E52,5))/VLOOKUP(AN$2,$A1:$E52,5))</f>
        <v>0.0810630749101461</v>
      </c>
      <c r="AO26" s="63">
        <f>ABS((VLOOKUP(AO$2,$A1:$E52,4)-$E26)/$E26)</f>
        <v>0.16287651138889</v>
      </c>
      <c r="AP26" s="63">
        <f>ABS(($D26-VLOOKUP(AP$2,$A1:$E52,5))/VLOOKUP(AP$2,$A1:$E52,5))</f>
        <v>0.0118090467801515</v>
      </c>
      <c r="AQ26" s="63">
        <f>ABS((VLOOKUP(AQ$2,$A1:$E52,4)-$E26)/$E26)</f>
        <v>0.255020672015382</v>
      </c>
      <c r="AR26" s="63">
        <f>ABS(($D26-VLOOKUP(AR$2,$A1:$E52,5))/VLOOKUP(AR$2,$A1:$E52,5))</f>
        <v>0.0208449486382145</v>
      </c>
      <c r="AS26" s="63">
        <f>ABS((VLOOKUP(AS$2,$A1:$E52,4)-$E26)/$E26)</f>
        <v>0.243911988333988</v>
      </c>
      <c r="AT26" s="63">
        <f>ABS(($D26-VLOOKUP(AT$2,$A1:$E52,5))/VLOOKUP(AT$2,$A1:$E52,5))</f>
        <v>0.034994174506392</v>
      </c>
      <c r="AU26" s="63">
        <f>ABS((VLOOKUP(AU$2,$A1:$E52,4)-$E26)/$E26)</f>
        <v>0.226906683264067</v>
      </c>
      <c r="AV26" s="63">
        <f>ABS(($D26-VLOOKUP(AV$2,$A1:$E52,5))/VLOOKUP(AV$2,$A1:$E52,5))</f>
        <v>0.0410444631676102</v>
      </c>
      <c r="AW26" s="63">
        <f>ABS((VLOOKUP(AW$2,$A1:$E52,4)-$E26)/$E26)</f>
        <v>0.219776210112576</v>
      </c>
      <c r="AX26" s="63">
        <f>ABS(($D26-VLOOKUP(AX$2,$A1:$E52,5))/VLOOKUP(AX$2,$A1:$E52,5))</f>
        <v>0.00633481007974645</v>
      </c>
      <c r="AY26" s="63">
        <f>ABS((VLOOKUP(AY$2,$A1:$E52,4)-$E26)/$E26)</f>
        <v>0.293910965943639</v>
      </c>
      <c r="AZ26" s="63">
        <f>ABS(($D26-VLOOKUP(AZ$2,$A1:$E52,5))/VLOOKUP(AZ$2,$A1:$E52,5))</f>
        <v>0.031687336506446</v>
      </c>
      <c r="BA26" s="63">
        <f>ABS((VLOOKUP(BA$2,$A1:$E52,4)-$E26)/$E26)</f>
        <v>0.246224742922637</v>
      </c>
      <c r="BB26" s="63">
        <f>ABS(($D26-VLOOKUP(BB$2,$A1:$E52,5))/VLOOKUP(BB$2,$A1:$E52,5))</f>
        <v>0.0482898072860209</v>
      </c>
      <c r="BC26" s="63">
        <f>ABS((VLOOKUP(BC$2,$A1:$E52,4)-$E26)/$E26)</f>
        <v>0.226487443432218</v>
      </c>
      <c r="BD26" s="63">
        <f>ABS(($D26-VLOOKUP(BD$2,$A1:$E52,5))/VLOOKUP(BD$2,$A1:$E52,5))</f>
        <v>0.123900737640768</v>
      </c>
      <c r="BE26" s="63">
        <f>ABS((VLOOKUP(BE$2,$A1:$E52,4)-$E26)/$E26)</f>
        <v>0.143974946055457</v>
      </c>
      <c r="BF26" s="63">
        <f>ABS(($D26-VLOOKUP(BF$2,$A1:$E52,5))/VLOOKUP(BF$2,$A1:$E52,5))</f>
        <v>0.0524795615173475</v>
      </c>
      <c r="BG26" s="63">
        <f>ABS((VLOOKUP(BG$2,$A1:$E52,4)-$E26)/$E26)</f>
        <v>0.240995546836625</v>
      </c>
      <c r="BH26" s="63">
        <f>ABS(($D26-VLOOKUP(BH$2,$A1:$E52,5))/VLOOKUP(BH$2,$A1:$E52,5))</f>
        <v>0.105497733342684</v>
      </c>
      <c r="BI26" s="63">
        <f>ABS((VLOOKUP(BI$2,$A1:$E52,4)-$E26)/$E26)</f>
        <v>0.181479083661511</v>
      </c>
      <c r="BJ26" s="63"/>
      <c r="BK26" s="63"/>
      <c r="BL26" s="63">
        <f>ABS(($D26-VLOOKUP(BL$2,$A1:$E52,5))/VLOOKUP(BL$2,$A1:$E52,5))</f>
        <v>0.0202050434325095</v>
      </c>
      <c r="BM26" s="63">
        <f>ABS((VLOOKUP(BM$2,$A1:$E52,4)-$E26)/$E26)</f>
        <v>0.306926820168713</v>
      </c>
      <c r="BN26" s="63">
        <f>ABS(($D26-VLOOKUP(BN$2,$A1:$E52,5))/VLOOKUP(BN$2,$A1:$E52,5))</f>
        <v>0.0678914615573088</v>
      </c>
      <c r="BO26" s="63">
        <f>ABS((VLOOKUP(BO$2,$A1:$E52,4)-$E26)/$E26)</f>
        <v>0.248566339681122</v>
      </c>
      <c r="BP26" s="63">
        <f>ABS(($D26-VLOOKUP(BP$2,$A1:$E52,5))/VLOOKUP(BP$2,$A1:$E52,5))</f>
        <v>0.0347290124565326</v>
      </c>
      <c r="BQ26" s="63">
        <f>ABS((VLOOKUP(BQ$2,$A1:$E52,4)-$E26)/$E26)</f>
        <v>0.325398780664984</v>
      </c>
      <c r="BR26" s="63">
        <f>ABS(($D26-VLOOKUP(BR$2,$A1:$E52,5))/VLOOKUP(BR$2,$A1:$E52,5))</f>
        <v>0.0577394685183456</v>
      </c>
      <c r="BS26" s="63">
        <f>ABS((VLOOKUP(BS$2,$A1:$E52,4)-$E26)/$E26)</f>
        <v>0.296565564816858</v>
      </c>
      <c r="BT26" s="63">
        <f>ABS(($D26-VLOOKUP(BT$2,$A1:$E52,5))/VLOOKUP(BT$2,$A1:$E52,5))</f>
        <v>0.11185870942328</v>
      </c>
      <c r="BU26" s="63">
        <f>ABS((VLOOKUP(BU$2,$A1:$E52,4)-$E26)/$E26)</f>
        <v>0.233455797760427</v>
      </c>
      <c r="BV26" s="63">
        <f>ABS(($D26-VLOOKUP(BV$2,$A1:$E52,5))/VLOOKUP(BV$2,$A1:$E52,5))</f>
        <v>0.0867010604958925</v>
      </c>
      <c r="BW26" s="63">
        <f>ABS((VLOOKUP(BW$2,$A1:$E52,4)-$E26)/$E26)</f>
        <v>0.314594676036785</v>
      </c>
      <c r="BX26" s="63">
        <f>ABS(($D26-VLOOKUP(BX$2,$A1:$E52,5))/VLOOKUP(BX$2,$A1:$E52,5))</f>
        <v>0.114266671399407</v>
      </c>
      <c r="BY26" s="63">
        <f>ABS((VLOOKUP(BY$2,$A1:$E52,4)-$E26)/$E26)</f>
        <v>0.282073192386959</v>
      </c>
      <c r="BZ26" s="63">
        <f>ABS(($D26-VLOOKUP(BZ$2,$A1:$E52,5))/VLOOKUP(BZ$2,$A1:$E52,5))</f>
        <v>0.134071725565077</v>
      </c>
      <c r="CA26" s="63">
        <f>ABS((VLOOKUP(CA$2,$A1:$E52,4)-$E26)/$E26)</f>
        <v>0.25968348947207</v>
      </c>
      <c r="CB26" s="63">
        <f>ABS(($D26-VLOOKUP(CB$2,$A1:$E52,5))/VLOOKUP(CB$2,$A1:$E52,5))</f>
        <v>0.158788500306609</v>
      </c>
      <c r="CC26" s="63">
        <f>ABS((VLOOKUP(CC$2,$A1:$E52,4)-$E26)/$E26)</f>
        <v>0.232814640629792</v>
      </c>
      <c r="CD26" s="63">
        <f>ABS(($D26-VLOOKUP(CD$2,$A1:$E52,5))/VLOOKUP(CD$2,$A1:$E52,5))</f>
        <v>0.197703006725063</v>
      </c>
      <c r="CE26" s="63">
        <f>ABS((VLOOKUP(CE$2,$A1:$E52,4)-$E26)/$E26)</f>
        <v>0.192759323930929</v>
      </c>
      <c r="CF26" s="63">
        <f>ABS(($D26-VLOOKUP(CF$2,$A1:$E52,5))/VLOOKUP(CF$2,$A1:$E52,5))</f>
        <v>0.224815227482576</v>
      </c>
      <c r="CG26" s="63">
        <f>ABS((VLOOKUP(CG$2,$A1:$E52,4)-$E26)/$E26)</f>
        <v>0.16635668508763</v>
      </c>
      <c r="CH26" s="63">
        <f>ABS(($D26-VLOOKUP(CH$2,$A1:$E52,5))/VLOOKUP(CH$2,$A1:$E52,5))</f>
        <v>0.284224607559261</v>
      </c>
      <c r="CI26" s="63">
        <f>ABS((VLOOKUP(CI$2,$A1:$E52,4)-$E26)/$E26)</f>
        <v>0.186559979336953</v>
      </c>
      <c r="CJ26" s="63">
        <f>ABS(($D26-VLOOKUP(CJ$2,$A1:$E52,5))/VLOOKUP(CJ$2,$A1:$E52,5))</f>
        <v>0.427476849655937</v>
      </c>
      <c r="CK26" s="63">
        <f>ABS((VLOOKUP(CK$2,$A1:$E52,4)-$E26)/$E26)</f>
        <v>0.06748457894557421</v>
      </c>
      <c r="CL26" s="63">
        <f>ABS(($D26-VLOOKUP(CL$2,$A1:$E52,5))/VLOOKUP(CL$2,$A1:$E52,5))</f>
        <v>0.44928847304893</v>
      </c>
      <c r="CM26" s="63">
        <f>ABS((VLOOKUP(CM$2,$A1:$E52,4)-$E26)/$E26)</f>
        <v>0.0514190598672322</v>
      </c>
      <c r="CN26" s="63">
        <f>ABS(($D26-VLOOKUP(CN$2,$A1:$E52,5))/VLOOKUP(CN$2,$A1:$E52,5))</f>
        <v>0.265416846694622</v>
      </c>
      <c r="CO26" s="63">
        <f>ABS((VLOOKUP(CO$2,$A1:$E52,4)-$E26)/$E26)</f>
        <v>0.354720160999575</v>
      </c>
      <c r="CP26" s="63">
        <f>ABS(($D26-VLOOKUP(CP$2,$A1:$E52,5))/VLOOKUP(CP$2,$A1:$E52,5))</f>
        <v>0.456717754138414</v>
      </c>
      <c r="CQ26" s="63">
        <f>ABS((VLOOKUP(CQ$2,$A1:$E52,4)-$E26)/$E26)</f>
        <v>0.176813908813543</v>
      </c>
      <c r="CR26" s="63">
        <f>ABS(($D26-VLOOKUP(CR$2,$A1:$E52,5))/VLOOKUP(CR$2,$A1:$E52,5))</f>
        <v>0.493639620048956</v>
      </c>
      <c r="CS26" s="63">
        <f>ABS((VLOOKUP(CS$2,$A1:$E52,4)-$E26)/$E26)</f>
        <v>0.14772378241381</v>
      </c>
      <c r="CT26" s="63">
        <f>ABS(($D26-VLOOKUP(CT$2,$A1:$E52,5))/VLOOKUP(CT$2,$A1:$E52,5))</f>
        <v>0.506783969712807</v>
      </c>
      <c r="CU26" s="63">
        <f>ABS((VLOOKUP(CU$2,$A1:$E52,4)-$E26)/$E26)</f>
        <v>0.137711675159681</v>
      </c>
      <c r="CV26" s="63">
        <f>ABS(($D26-VLOOKUP(CV$2,$A1:$E52,5))/VLOOKUP(CV$2,$A1:$E52,5))</f>
        <v>0.886887281230974</v>
      </c>
      <c r="CW26" s="63">
        <f>ABS((VLOOKUP(CW$2,$A1:$E52,4)-$E26)/$E26)</f>
        <v>0.0914742330727135</v>
      </c>
      <c r="CX26" s="63">
        <f>ABS(($D26-VLOOKUP(CX$2,$A1:$E52,5))/VLOOKUP(CX$2,$A1:$E52,5))</f>
        <v>0.334875372652319</v>
      </c>
      <c r="CY26" s="63">
        <f>ABS((VLOOKUP(CY$2,$A1:$E52,4)-$E26)/$E26)</f>
        <v>0.712305382616135</v>
      </c>
      <c r="CZ26" s="63">
        <f>ABS(($D26-VLOOKUP(CZ$2,$A1:$E52,5))/VLOOKUP(CZ$2,$A1:$E52,5))</f>
        <v>0.473476877055833</v>
      </c>
      <c r="DA26" s="63">
        <f>ABS((VLOOKUP(DA$2,$A1:$E52,4)-$E26)/$E26)</f>
        <v>0.551238652812381</v>
      </c>
      <c r="DB26" s="63">
        <f>ABS(($D26-VLOOKUP(DB$2,$A1:$E52,5))/VLOOKUP(DB$2,$A1:$E52,5))</f>
        <v>0.619278580673426</v>
      </c>
      <c r="DC26" s="63">
        <f>ABS((VLOOKUP(DC$2,$A1:$E52,4)-$E26)/$E26)</f>
        <v>0.4115633424631</v>
      </c>
      <c r="DD26" s="63">
        <f>ABS(($D26-VLOOKUP(DD$2,$A1:$E52,5))/VLOOKUP(DD$2,$A1:$E52,5))</f>
        <v>0.839749292221354</v>
      </c>
      <c r="DE26" s="63">
        <f>ABS((VLOOKUP(DE$2,$A1:$E52,4)-$E26)/$E26)</f>
        <v>0.24240530782021</v>
      </c>
      <c r="DF26" s="63">
        <f>ABS(($D26-VLOOKUP(DF$2,$A1:$E52,5))/VLOOKUP(DF$2,$A1:$E52,5))</f>
        <v>0.963917160801337</v>
      </c>
      <c r="DG26" s="63">
        <f>ABS((VLOOKUP(DG$2,$A1:$E52,4)-$E26)/$E26)</f>
        <v>0.163854734474464</v>
      </c>
      <c r="DH26" s="63">
        <f>ABS(($D26-VLOOKUP(DH$2,$A1:$E52,5))/VLOOKUP(DH$2,$A1:$E52,5))</f>
        <v>1.10589165568803</v>
      </c>
      <c r="DI26" s="63">
        <f>ABS((VLOOKUP(DI$2,$A1:$E52,4)-$E26)/$E26)</f>
        <v>0.0853902571580777</v>
      </c>
      <c r="DJ26" s="63">
        <f>ABS(($D26-VLOOKUP(DJ$2,$A1:$E52,5))/VLOOKUP(DJ$2,$A1:$E52,5))</f>
        <v>1.33577587290415</v>
      </c>
      <c r="DK26" s="63">
        <f>ABS((VLOOKUP(DK$2,$A1:$E52,4)-$E26)/$E26)</f>
        <v>0.0214325303084928</v>
      </c>
      <c r="DL26" s="63"/>
      <c r="DM26" s="63"/>
      <c r="DN26" s="63"/>
      <c r="DO26" s="61">
        <f>IF(P26&lt;Q26,1,0)</f>
        <v>1</v>
      </c>
      <c r="DP26" s="61">
        <f>IF(R26&lt;S26,1,0)</f>
        <v>1</v>
      </c>
      <c r="DQ26" s="61">
        <f>IF(T26&lt;U26,1,0)</f>
        <v>1</v>
      </c>
      <c r="DR26" s="61">
        <f>IF(V26&lt;W26,1,0)</f>
        <v>1</v>
      </c>
      <c r="DS26" s="61">
        <f>IF(X26&lt;Y26,1,0)</f>
        <v>1</v>
      </c>
      <c r="DT26" s="61">
        <f>IF(Z26&lt;AA26,1,0)</f>
        <v>1</v>
      </c>
      <c r="DU26" s="61">
        <f>IF(AB26&lt;AC26,1,0)</f>
        <v>1</v>
      </c>
      <c r="DV26" s="61">
        <f>IF(AD26&lt;AE26,1,0)</f>
        <v>1</v>
      </c>
      <c r="DW26" s="61">
        <f>IF(AF26&lt;AG26,1,0)</f>
        <v>1</v>
      </c>
      <c r="DX26" s="61">
        <f>IF(AH26&lt;AI26,1,0)</f>
        <v>1</v>
      </c>
      <c r="DY26" s="61">
        <f>IF(AJ26&lt;AK26,1,0)</f>
        <v>1</v>
      </c>
      <c r="DZ26" s="61">
        <f>IF(AL26&lt;AM26,1,0)</f>
        <v>1</v>
      </c>
      <c r="EA26" s="61">
        <f>IF(AN26&lt;AO26,1,0)</f>
        <v>1</v>
      </c>
      <c r="EB26" s="61">
        <f>IF(AP26&lt;AQ26,1,0)</f>
        <v>1</v>
      </c>
      <c r="EC26" s="61">
        <f>IF(AR26&lt;AS26,1,0)</f>
        <v>1</v>
      </c>
      <c r="ED26" s="61">
        <f>IF(AT26&lt;AU26,1,0)</f>
        <v>1</v>
      </c>
      <c r="EE26" s="61">
        <f>IF(AV26&lt;AW26,1,0)</f>
        <v>1</v>
      </c>
      <c r="EF26" s="61">
        <f>IF(AX26&lt;AY26,1,0)</f>
        <v>1</v>
      </c>
      <c r="EG26" s="61">
        <f>IF(AZ26&lt;BA26,1,0)</f>
        <v>1</v>
      </c>
      <c r="EH26" s="61">
        <f>IF(BB26&lt;BC26,1,0)</f>
        <v>1</v>
      </c>
      <c r="EI26" s="61">
        <f>IF(BD26&lt;BE26,1,0)</f>
        <v>1</v>
      </c>
      <c r="EJ26" s="61">
        <f>IF(BF26&lt;BG26,1,0)</f>
        <v>1</v>
      </c>
      <c r="EK26" s="61">
        <f>IF(BH26&lt;BI26,1,0)</f>
        <v>1</v>
      </c>
      <c r="EL26" s="61">
        <f>IF(BJ26&lt;BK26,1,0)</f>
        <v>0</v>
      </c>
      <c r="EM26" s="61">
        <f>IF(BL26&lt;BM26,1,0)</f>
        <v>1</v>
      </c>
      <c r="EN26" s="61">
        <f>IF(BN26&lt;BO26,1,0)</f>
        <v>1</v>
      </c>
      <c r="EO26" s="61">
        <f>IF(BP26&lt;BQ26,1,0)</f>
        <v>1</v>
      </c>
      <c r="EP26" s="61">
        <f>IF(BR26&lt;BS26,1,0)</f>
        <v>1</v>
      </c>
      <c r="EQ26" s="61">
        <f>IF(BT26&lt;BU26,1,0)</f>
        <v>1</v>
      </c>
      <c r="ER26" s="61">
        <f>IF(BV26&lt;BW26,1,0)</f>
        <v>1</v>
      </c>
      <c r="ES26" s="61">
        <f>IF(BX26&lt;BY26,1,0)</f>
        <v>1</v>
      </c>
      <c r="ET26" s="61">
        <f>IF(BZ26&lt;CA26,1,0)</f>
        <v>1</v>
      </c>
      <c r="EU26" s="61">
        <f>IF(CB26&lt;CC26,1,0)</f>
        <v>1</v>
      </c>
      <c r="EV26" s="61">
        <f>IF(CD26&lt;CE26,1,0)</f>
        <v>0</v>
      </c>
      <c r="EW26" s="61">
        <f>IF(CF26&lt;CG26,1,0)</f>
        <v>0</v>
      </c>
      <c r="EX26" s="61">
        <f>IF(CH26&lt;CI26,1,0)</f>
        <v>0</v>
      </c>
      <c r="EY26" s="61">
        <f>IF(CJ26&lt;CK26,1,0)</f>
        <v>0</v>
      </c>
      <c r="EZ26" s="61">
        <f>IF(CL26&lt;CM26,1,0)</f>
        <v>0</v>
      </c>
      <c r="FA26" s="61">
        <f>IF(CN26&lt;CO26,1,0)</f>
        <v>1</v>
      </c>
      <c r="FB26" s="61">
        <f>IF(CP26&lt;CQ26,1,0)</f>
        <v>0</v>
      </c>
      <c r="FC26" s="61">
        <f>IF(CR26&lt;CS26,1,0)</f>
        <v>0</v>
      </c>
      <c r="FD26" s="61">
        <f>IF(CT26&lt;CU26,1,0)</f>
        <v>0</v>
      </c>
      <c r="FE26" s="61">
        <f>IF(CV26&lt;CW26,1,0)</f>
        <v>0</v>
      </c>
      <c r="FF26" s="61">
        <f>IF(CX26&lt;CY26,1,0)</f>
        <v>1</v>
      </c>
      <c r="FG26" s="61">
        <f>IF(CZ26&lt;DA26,1,0)</f>
        <v>1</v>
      </c>
      <c r="FH26" s="61">
        <f>IF(DB26&lt;DC26,1,0)</f>
        <v>0</v>
      </c>
      <c r="FI26" s="61">
        <f>IF(DD26&lt;DE26,1,0)</f>
        <v>0</v>
      </c>
      <c r="FJ26" s="61">
        <f>IF(DF26&lt;DG26,1,0)</f>
        <v>0</v>
      </c>
      <c r="FK26" s="61">
        <f>IF(DH26&lt;DI26,1,0)</f>
        <v>0</v>
      </c>
      <c r="FL26" s="61">
        <f>IF(DJ26&lt;DK26,1,0)</f>
        <v>0</v>
      </c>
      <c r="FM26" s="61"/>
      <c r="FN26" s="61"/>
      <c r="FO26" s="61"/>
      <c r="FP26" s="61"/>
      <c r="FQ26" s="61">
        <f>C26/H26</f>
        <v>726303.857142857</v>
      </c>
      <c r="FR26" s="61">
        <f>C26/SUM(FV26:FV26)</f>
        <v>2542063.5</v>
      </c>
      <c r="FS26" s="53">
        <f>$B26/SQRT(H26*(H26+1))</f>
        <v>620844.524197038</v>
      </c>
      <c r="FT26" s="64">
        <f>FU26+2</f>
        <v>9</v>
      </c>
      <c r="FU26" s="64">
        <v>7</v>
      </c>
      <c r="FV26" s="64">
        <v>2</v>
      </c>
    </row>
    <row r="27" ht="26.75" customHeight="1">
      <c r="A27" t="s" s="51">
        <v>214</v>
      </c>
      <c r="B27" s="52">
        <v>3764882</v>
      </c>
      <c r="C27" s="53">
        <v>3943079</v>
      </c>
      <c r="D27" s="53">
        <f>L27</f>
        <v>752976.4</v>
      </c>
      <c r="E27" s="53">
        <f>N27</f>
        <v>627480.333333333</v>
      </c>
      <c r="F27" s="54">
        <f>ROUND((C27-B27)/C27,2)</f>
        <v>0.05</v>
      </c>
      <c r="G27" s="55"/>
      <c r="H27" s="56">
        <v>5</v>
      </c>
      <c r="I27" s="57">
        <f>RANK(FS27,FS3:FS52)</f>
        <v>16</v>
      </c>
      <c r="J27" s="58">
        <f>SUM(EP3:EP52)</f>
        <v>34</v>
      </c>
      <c r="K27" s="59">
        <f>H27+2</f>
        <v>7</v>
      </c>
      <c r="L27" s="60">
        <f>B27/H27</f>
        <v>752976.4</v>
      </c>
      <c r="M27" s="53">
        <f>C27/K27</f>
        <v>563297</v>
      </c>
      <c r="N27" s="61">
        <f>$B27/(H27+1)</f>
        <v>627480.333333333</v>
      </c>
      <c r="O27" s="62"/>
      <c r="P27" s="63">
        <f>ABS(($D27-VLOOKUP(P$2,$A1:$E52,5))/VLOOKUP(P$2,$A1:$E52,5))</f>
        <v>0.0888741250499535</v>
      </c>
      <c r="Q27" s="63">
        <f>ABS((VLOOKUP(Q$2,$A1:$E52,4)-$E27)/$E27)</f>
        <v>0.122849263571096</v>
      </c>
      <c r="R27" s="63">
        <f>ABS(($D27-VLOOKUP(R$2,$A1:$E52,5))/VLOOKUP(R$2,$A1:$E52,5))</f>
        <v>0.102567117577365</v>
      </c>
      <c r="S27" s="63">
        <f>ABS((VLOOKUP(S$2,$A1:$E52,4)-$E27)/$E27)</f>
        <v>0.118601592294261</v>
      </c>
      <c r="T27" s="63">
        <f>ABS(($D27-VLOOKUP(T$2,$A1:$E52,5))/VLOOKUP(T$2,$A1:$E52,5))</f>
        <v>0.0855918589386624</v>
      </c>
      <c r="U27" s="63">
        <f>ABS((VLOOKUP(U$2,$A1:$E52,4)-$E27)/$E27)</f>
        <v>0.146328092088942</v>
      </c>
      <c r="V27" s="63">
        <f>ABS(($D27-VLOOKUP(V$2,$A1:$E52,5))/VLOOKUP(V$2,$A1:$E52,5))</f>
        <v>0.115474970256508</v>
      </c>
      <c r="W27" s="63">
        <f>ABS((VLOOKUP(W$2,$A1:$E52,4)-$E27)/$E27)</f>
        <v>0.11561843844715</v>
      </c>
      <c r="X27" s="63">
        <f>ABS(($D27-VLOOKUP(X$2,$A1:$E52,5))/VLOOKUP(X$2,$A1:$E52,5))</f>
        <v>0.112105799113522</v>
      </c>
      <c r="Y27" s="63">
        <f>ABS((VLOOKUP(Y$2,$A1:$E52,4)-$E27)/$E27)</f>
        <v>0.138980362908232</v>
      </c>
      <c r="Z27" s="63">
        <f>ABS(($D27-VLOOKUP(Z$2,$A1:$E52,5))/VLOOKUP(Z$2,$A1:$E52,5))</f>
        <v>0.123412510733295</v>
      </c>
      <c r="AA27" s="63">
        <f>ABS((VLOOKUP(AA$2,$A1:$E52,4)-$E27)/$E27)</f>
        <v>0.12751696688856</v>
      </c>
      <c r="AB27" s="63">
        <f>ABS(($D27-VLOOKUP(AB$2,$A1:$E52,5))/VLOOKUP(AB$2,$A1:$E52,5))</f>
        <v>0.106505107189829</v>
      </c>
      <c r="AC27" s="63">
        <f>ABS((VLOOKUP(AC$2,$A1:$E52,4)-$E27)/$E27)</f>
        <v>0.152276651698513</v>
      </c>
      <c r="AD27" s="63">
        <f>ABS(($D27-VLOOKUP(AD$2,$A1:$E52,5))/VLOOKUP(AD$2,$A1:$E52,5))</f>
        <v>0.13953512773787</v>
      </c>
      <c r="AE27" s="63">
        <f>ABS((VLOOKUP(AE$2,$A1:$E52,4)-$E27)/$E27)</f>
        <v>0.128279641775152</v>
      </c>
      <c r="AF27" s="63">
        <f>ABS(($D27-VLOOKUP(AF$2,$A1:$E52,5))/VLOOKUP(AF$2,$A1:$E52,5))</f>
        <v>0.161096825248988</v>
      </c>
      <c r="AG27" s="63">
        <f>ABS((VLOOKUP(AG$2,$A1:$E52,4)-$E27)/$E27)</f>
        <v>0.107327363020371</v>
      </c>
      <c r="AH27" s="63">
        <f>ABS(($D27-VLOOKUP(AH$2,$A1:$E52,5))/VLOOKUP(AH$2,$A1:$E52,5))</f>
        <v>0.102018706052335</v>
      </c>
      <c r="AI27" s="63">
        <f>ABS((VLOOKUP(AI$2,$A1:$E52,4)-$E27)/$E27)</f>
        <v>0.172673100021156</v>
      </c>
      <c r="AJ27" s="63">
        <f>ABS(($D27-VLOOKUP(AJ$2,$A1:$E52,5))/VLOOKUP(AJ$2,$A1:$E52,5))</f>
        <v>0.111404154254425</v>
      </c>
      <c r="AK27" s="63">
        <f>ABS((VLOOKUP(AK$2,$A1:$E52,4)-$E27)/$E27)</f>
        <v>0.169691506931693</v>
      </c>
      <c r="AL27" s="63">
        <f>ABS(($D27-VLOOKUP(AL$2,$A1:$E52,5))/VLOOKUP(AL$2,$A1:$E52,5))</f>
        <v>0.124161928184753</v>
      </c>
      <c r="AM27" s="63">
        <f>ABS((VLOOKUP(AM$2,$A1:$E52,4)-$E27)/$E27)</f>
        <v>0.164503863962706</v>
      </c>
      <c r="AN27" s="63">
        <f>ABS(($D27-VLOOKUP(AN$2,$A1:$E52,5))/VLOOKUP(AN$2,$A1:$E52,5))</f>
        <v>0.226460511783083</v>
      </c>
      <c r="AO27" s="63">
        <f>ABS((VLOOKUP(AO$2,$A1:$E52,4)-$E27)/$E27)</f>
        <v>0.0762678352203342</v>
      </c>
      <c r="AP27" s="63">
        <f>ABS(($D27-VLOOKUP(AP$2,$A1:$E52,5))/VLOOKUP(AP$2,$A1:$E52,5))</f>
        <v>0.14789217219715</v>
      </c>
      <c r="AQ27" s="63">
        <f>ABS((VLOOKUP(AQ$2,$A1:$E52,4)-$E27)/$E27)</f>
        <v>0.161549286272452</v>
      </c>
      <c r="AR27" s="63">
        <f>ABS(($D27-VLOOKUP(AR$2,$A1:$E52,5))/VLOOKUP(AR$2,$A1:$E52,5))</f>
        <v>0.15814335649385</v>
      </c>
      <c r="AS27" s="63">
        <f>ABS((VLOOKUP(AS$2,$A1:$E52,4)-$E27)/$E27)</f>
        <v>0.151267954745993</v>
      </c>
      <c r="AT27" s="63">
        <f>ABS(($D27-VLOOKUP(AT$2,$A1:$E52,5))/VLOOKUP(AT$2,$A1:$E52,5))</f>
        <v>0.174195580644658</v>
      </c>
      <c r="AU27" s="63">
        <f>ABS((VLOOKUP(AU$2,$A1:$E52,4)-$E27)/$E27)</f>
        <v>0.135529170192674</v>
      </c>
      <c r="AV27" s="63">
        <f>ABS(($D27-VLOOKUP(AV$2,$A1:$E52,5))/VLOOKUP(AV$2,$A1:$E52,5))</f>
        <v>0.181059602088078</v>
      </c>
      <c r="AW27" s="63">
        <f>ABS((VLOOKUP(AW$2,$A1:$E52,4)-$E27)/$E27)</f>
        <v>0.128929760171324</v>
      </c>
      <c r="AX27" s="63">
        <f>ABS(($D27-VLOOKUP(AX$2,$A1:$E52,5))/VLOOKUP(AX$2,$A1:$E52,5))</f>
        <v>0.127308059681829</v>
      </c>
      <c r="AY27" s="63">
        <f>ABS((VLOOKUP(AY$2,$A1:$E52,4)-$E27)/$E27)</f>
        <v>0.197543110248874</v>
      </c>
      <c r="AZ27" s="63">
        <f>ABS(($D27-VLOOKUP(AZ$2,$A1:$E52,5))/VLOOKUP(AZ$2,$A1:$E52,5))</f>
        <v>0.170443989900395</v>
      </c>
      <c r="BA27" s="63">
        <f>ABS((VLOOKUP(BA$2,$A1:$E52,4)-$E27)/$E27)</f>
        <v>0.153408460079228</v>
      </c>
      <c r="BB27" s="63">
        <f>ABS(($D27-VLOOKUP(BB$2,$A1:$E52,5))/VLOOKUP(BB$2,$A1:$E52,5))</f>
        <v>0.189279407816111</v>
      </c>
      <c r="BC27" s="63">
        <f>ABS((VLOOKUP(BC$2,$A1:$E52,4)-$E27)/$E27)</f>
        <v>0.135141154490367</v>
      </c>
      <c r="BD27" s="63">
        <f>ABS(($D27-VLOOKUP(BD$2,$A1:$E52,5))/VLOOKUP(BD$2,$A1:$E52,5))</f>
        <v>0.275059620360125</v>
      </c>
      <c r="BE27" s="63">
        <f>ABS((VLOOKUP(BE$2,$A1:$E52,4)-$E27)/$E27)</f>
        <v>0.058774020009127</v>
      </c>
      <c r="BF27" s="63">
        <f>ABS(($D27-VLOOKUP(BF$2,$A1:$E52,5))/VLOOKUP(BF$2,$A1:$E52,5))</f>
        <v>0.194032662494822</v>
      </c>
      <c r="BG27" s="63">
        <f>ABS((VLOOKUP(BG$2,$A1:$E52,4)-$E27)/$E27)</f>
        <v>0.14856872387653</v>
      </c>
      <c r="BH27" s="63">
        <f>ABS(($D27-VLOOKUP(BH$2,$A1:$E52,5))/VLOOKUP(BH$2,$A1:$E52,5))</f>
        <v>0.254181506405812</v>
      </c>
      <c r="BI27" s="63">
        <f>ABS((VLOOKUP(BI$2,$A1:$E52,4)-$E27)/$E27)</f>
        <v>0.0934849257654604</v>
      </c>
      <c r="BJ27" s="63">
        <f>ABS(($D27-VLOOKUP(BJ$2,$A1:$E52,5))/VLOOKUP(BJ$2,$A1:$E52,5))</f>
        <v>0.296565564816858</v>
      </c>
      <c r="BK27" s="63">
        <f>ABS((VLOOKUP(BK$2,$A1:$E52,4)-$E27)/$E27)</f>
        <v>0.0577394685183456</v>
      </c>
      <c r="BL27" s="63">
        <f>ABS(($D27-VLOOKUP(BL$2,$A1:$E52,5))/VLOOKUP(BL$2,$A1:$E52,5))</f>
        <v>0.157417387321194</v>
      </c>
      <c r="BM27" s="63">
        <f>ABS((VLOOKUP(BM$2,$A1:$E52,4)-$E27)/$E27)</f>
        <v>0.209589570137923</v>
      </c>
      <c r="BN27" s="63">
        <f>ABS(($D27-VLOOKUP(BN$2,$A1:$E52,5))/VLOOKUP(BN$2,$A1:$E52,5))</f>
        <v>0.211517384015008</v>
      </c>
      <c r="BO27" s="63">
        <f>ABS((VLOOKUP(BO$2,$A1:$E52,4)-$E27)/$E27)</f>
        <v>0.155575659476181</v>
      </c>
      <c r="BP27" s="63">
        <f>ABS(($D27-VLOOKUP(BP$2,$A1:$E52,5))/VLOOKUP(BP$2,$A1:$E52,5))</f>
        <v>0.173894755659582</v>
      </c>
      <c r="BQ27" s="63">
        <f>ABS((VLOOKUP(BQ$2,$A1:$E52,4)-$E27)/$E27)</f>
        <v>0.226685776606014</v>
      </c>
      <c r="BR27" s="63"/>
      <c r="BS27" s="63"/>
      <c r="BT27" s="63">
        <f>ABS(($D27-VLOOKUP(BT$2,$A1:$E52,5))/VLOOKUP(BT$2,$A1:$E52,5))</f>
        <v>0.261398001132446</v>
      </c>
      <c r="BU27" s="63">
        <f>ABS((VLOOKUP(BU$2,$A1:$E52,4)-$E27)/$E27)</f>
        <v>0.141590519968488</v>
      </c>
      <c r="BV27" s="63">
        <f>ABS(($D27-VLOOKUP(BV$2,$A1:$E52,5))/VLOOKUP(BV$2,$A1:$E52,5))</f>
        <v>0.232856777502819</v>
      </c>
      <c r="BW27" s="63">
        <f>ABS((VLOOKUP(BW$2,$A1:$E52,4)-$E27)/$E27)</f>
        <v>0.216686339704671</v>
      </c>
      <c r="BX27" s="63">
        <f>ABS(($D27-VLOOKUP(BX$2,$A1:$E52,5))/VLOOKUP(BX$2,$A1:$E52,5))</f>
        <v>0.264129821639626</v>
      </c>
      <c r="BY27" s="63">
        <f>ABS((VLOOKUP(BY$2,$A1:$E52,4)-$E27)/$E27)</f>
        <v>0.186586989977376</v>
      </c>
      <c r="BZ27" s="63">
        <f>ABS(($D27-VLOOKUP(BZ$2,$A1:$E52,5))/VLOOKUP(BZ$2,$A1:$E52,5))</f>
        <v>0.286598553975099</v>
      </c>
      <c r="CA27" s="63">
        <f>ABS((VLOOKUP(CA$2,$A1:$E52,4)-$E27)/$E27)</f>
        <v>0.165864826573582</v>
      </c>
      <c r="CB27" s="63">
        <f>ABS(($D27-VLOOKUP(CB$2,$A1:$E52,5))/VLOOKUP(CB$2,$A1:$E52,5))</f>
        <v>0.314639608102903</v>
      </c>
      <c r="CC27" s="63">
        <f>ABS((VLOOKUP(CC$2,$A1:$E52,4)-$E27)/$E27)</f>
        <v>0.140997114916218</v>
      </c>
      <c r="CD27" s="63">
        <f>ABS(($D27-VLOOKUP(CD$2,$A1:$E52,5))/VLOOKUP(CD$2,$A1:$E52,5))</f>
        <v>0.358787915972665</v>
      </c>
      <c r="CE27" s="63">
        <f>ABS((VLOOKUP(CE$2,$A1:$E52,4)-$E27)/$E27)</f>
        <v>0.103925036694378</v>
      </c>
      <c r="CF27" s="63">
        <f>ABS(($D27-VLOOKUP(CF$2,$A1:$E52,5))/VLOOKUP(CF$2,$A1:$E52,5))</f>
        <v>0.38954659131508</v>
      </c>
      <c r="CG27" s="63">
        <f>ABS((VLOOKUP(CG$2,$A1:$E52,4)-$E27)/$E27)</f>
        <v>0.0794888126639831</v>
      </c>
      <c r="CH27" s="63">
        <f>ABS(($D27-VLOOKUP(CH$2,$A1:$E52,5))/VLOOKUP(CH$2,$A1:$E52,5))</f>
        <v>0.456946228195309</v>
      </c>
      <c r="CI27" s="63">
        <f>ABS((VLOOKUP(CI$2,$A1:$E52,4)-$E27)/$E27)</f>
        <v>0.0981874066703823</v>
      </c>
      <c r="CJ27" s="63">
        <f>ABS(($D27-VLOOKUP(CJ$2,$A1:$E52,5))/VLOOKUP(CJ$2,$A1:$E52,5))</f>
        <v>0.619465161857497</v>
      </c>
      <c r="CK27" s="63">
        <f>ABS((VLOOKUP(CK$2,$A1:$E52,4)-$E27)/$E27)</f>
        <v>0.0120195002127557</v>
      </c>
      <c r="CL27" s="63">
        <f>ABS(($D27-VLOOKUP(CL$2,$A1:$E52,5))/VLOOKUP(CL$2,$A1:$E52,5))</f>
        <v>0.644210336686092</v>
      </c>
      <c r="CM27" s="63">
        <f>ABS((VLOOKUP(CM$2,$A1:$E52,4)-$E27)/$E27)</f>
        <v>0.0268884921227279</v>
      </c>
      <c r="CN27" s="63">
        <f>ABS(($D27-VLOOKUP(CN$2,$A1:$E52,5))/VLOOKUP(CN$2,$A1:$E52,5))</f>
        <v>0.435608919992957</v>
      </c>
      <c r="CO27" s="63">
        <f>ABS((VLOOKUP(CO$2,$A1:$E52,4)-$E27)/$E27)</f>
        <v>0.253823360200931</v>
      </c>
      <c r="CP27" s="63">
        <f>ABS(($D27-VLOOKUP(CP$2,$A1:$E52,5))/VLOOKUP(CP$2,$A1:$E52,5))</f>
        <v>0.652638817964065</v>
      </c>
      <c r="CQ27" s="63">
        <f>ABS((VLOOKUP(CQ$2,$A1:$E52,4)-$E27)/$E27)</f>
        <v>0.089167203646755</v>
      </c>
      <c r="CR27" s="63">
        <f>ABS(($D27-VLOOKUP(CR$2,$A1:$E52,5))/VLOOKUP(CR$2,$A1:$E52,5))</f>
        <v>0.694526485401411</v>
      </c>
      <c r="CS27" s="63">
        <f>ABS((VLOOKUP(CS$2,$A1:$E52,4)-$E27)/$E27)</f>
        <v>0.0622436506642179</v>
      </c>
      <c r="CT27" s="63">
        <f>ABS(($D27-VLOOKUP(CT$2,$A1:$E52,5))/VLOOKUP(CT$2,$A1:$E52,5))</f>
        <v>0.7094386826542139</v>
      </c>
      <c r="CU27" s="63">
        <f>ABS((VLOOKUP(CU$2,$A1:$E52,4)-$E27)/$E27)</f>
        <v>0.0529772247842036</v>
      </c>
      <c r="CV27" s="63">
        <f>ABS(($D27-VLOOKUP(CV$2,$A1:$E52,5))/VLOOKUP(CV$2,$A1:$E52,5))</f>
        <v>1.14066393934311</v>
      </c>
      <c r="CW27" s="63">
        <f>ABS((VLOOKUP(CW$2,$A1:$E52,4)-$E27)/$E27)</f>
        <v>0.159139383385721</v>
      </c>
      <c r="CX27" s="63">
        <f>ABS(($D27-VLOOKUP(CX$2,$A1:$E52,5))/VLOOKUP(CX$2,$A1:$E52,5))</f>
        <v>0.5144092613151841</v>
      </c>
      <c r="CY27" s="63">
        <f>ABS((VLOOKUP(CY$2,$A1:$E52,4)-$E27)/$E27)</f>
        <v>0.584776362180808</v>
      </c>
      <c r="CZ27" s="63">
        <f>ABS(($D27-VLOOKUP(CZ$2,$A1:$E52,5))/VLOOKUP(CZ$2,$A1:$E52,5))</f>
        <v>0.671651956926417</v>
      </c>
      <c r="DA27" s="63">
        <f>ABS((VLOOKUP(DA$2,$A1:$E52,4)-$E27)/$E27)</f>
        <v>0.435705554649522</v>
      </c>
      <c r="DB27" s="63">
        <f>ABS(($D27-VLOOKUP(DB$2,$A1:$E52,5))/VLOOKUP(DB$2,$A1:$E52,5))</f>
        <v>0.837063241603345</v>
      </c>
      <c r="DC27" s="63">
        <f>ABS((VLOOKUP(DC$2,$A1:$E52,4)-$E27)/$E27)</f>
        <v>0.306432977182287</v>
      </c>
      <c r="DD27" s="63">
        <f>ABS(($D27-VLOOKUP(DD$2,$A1:$E52,5))/VLOOKUP(DD$2,$A1:$E52,5))</f>
        <v>1.0871861326666</v>
      </c>
      <c r="DE27" s="63">
        <f>ABS((VLOOKUP(DE$2,$A1:$E52,4)-$E27)/$E27)</f>
        <v>0.149873488730856</v>
      </c>
      <c r="DF27" s="63">
        <f>ABS(($D27-VLOOKUP(DF$2,$A1:$E52,5))/VLOOKUP(DF$2,$A1:$E52,5))</f>
        <v>1.22805394249192</v>
      </c>
      <c r="DG27" s="63">
        <f>ABS((VLOOKUP(DG$2,$A1:$E52,4)-$E27)/$E27)</f>
        <v>0.07717320224113321</v>
      </c>
      <c r="DH27" s="63">
        <f>ABS(($D27-VLOOKUP(DH$2,$A1:$E52,5))/VLOOKUP(DH$2,$A1:$E52,5))</f>
        <v>1.38912327850023</v>
      </c>
      <c r="DI27" s="63">
        <f>ABS((VLOOKUP(DI$2,$A1:$E52,4)-$E27)/$E27)</f>
        <v>0.00455259952370407</v>
      </c>
      <c r="DJ27" s="63">
        <f>ABS(($D27-VLOOKUP(DJ$2,$A1:$E52,5))/VLOOKUP(DJ$2,$A1:$E52,5))</f>
        <v>1.64992574344536</v>
      </c>
      <c r="DK27" s="63">
        <f>ABS((VLOOKUP(DK$2,$A1:$E52,4)-$E27)/$E27)</f>
        <v>0.0943142441117672</v>
      </c>
      <c r="DL27" s="63"/>
      <c r="DM27" s="63"/>
      <c r="DN27" s="63"/>
      <c r="DO27" s="61">
        <f>IF(P27&lt;Q27,1,0)</f>
        <v>1</v>
      </c>
      <c r="DP27" s="61">
        <f>IF(R27&lt;S27,1,0)</f>
        <v>1</v>
      </c>
      <c r="DQ27" s="61">
        <f>IF(T27&lt;U27,1,0)</f>
        <v>1</v>
      </c>
      <c r="DR27" s="61">
        <f>IF(V27&lt;W27,1,0)</f>
        <v>1</v>
      </c>
      <c r="DS27" s="61">
        <f>IF(X27&lt;Y27,1,0)</f>
        <v>1</v>
      </c>
      <c r="DT27" s="61">
        <f>IF(Z27&lt;AA27,1,0)</f>
        <v>1</v>
      </c>
      <c r="DU27" s="61">
        <f>IF(AB27&lt;AC27,1,0)</f>
        <v>1</v>
      </c>
      <c r="DV27" s="61">
        <f>IF(AD27&lt;AE27,1,0)</f>
        <v>0</v>
      </c>
      <c r="DW27" s="61">
        <f>IF(AF27&lt;AG27,1,0)</f>
        <v>0</v>
      </c>
      <c r="DX27" s="61">
        <f>IF(AH27&lt;AI27,1,0)</f>
        <v>1</v>
      </c>
      <c r="DY27" s="61">
        <f>IF(AJ27&lt;AK27,1,0)</f>
        <v>1</v>
      </c>
      <c r="DZ27" s="61">
        <f>IF(AL27&lt;AM27,1,0)</f>
        <v>1</v>
      </c>
      <c r="EA27" s="61">
        <f>IF(AN27&lt;AO27,1,0)</f>
        <v>0</v>
      </c>
      <c r="EB27" s="61">
        <f>IF(AP27&lt;AQ27,1,0)</f>
        <v>1</v>
      </c>
      <c r="EC27" s="61">
        <f>IF(AR27&lt;AS27,1,0)</f>
        <v>0</v>
      </c>
      <c r="ED27" s="61">
        <f>IF(AT27&lt;AU27,1,0)</f>
        <v>0</v>
      </c>
      <c r="EE27" s="61">
        <f>IF(AV27&lt;AW27,1,0)</f>
        <v>0</v>
      </c>
      <c r="EF27" s="61">
        <f>IF(AX27&lt;AY27,1,0)</f>
        <v>1</v>
      </c>
      <c r="EG27" s="61">
        <f>IF(AZ27&lt;BA27,1,0)</f>
        <v>0</v>
      </c>
      <c r="EH27" s="61">
        <f>IF(BB27&lt;BC27,1,0)</f>
        <v>0</v>
      </c>
      <c r="EI27" s="61">
        <f>IF(BD27&lt;BE27,1,0)</f>
        <v>0</v>
      </c>
      <c r="EJ27" s="61">
        <f>IF(BF27&lt;BG27,1,0)</f>
        <v>0</v>
      </c>
      <c r="EK27" s="61">
        <f>IF(BH27&lt;BI27,1,0)</f>
        <v>0</v>
      </c>
      <c r="EL27" s="61">
        <f>IF(BJ27&lt;BK27,1,0)</f>
        <v>0</v>
      </c>
      <c r="EM27" s="61">
        <f>IF(BL27&lt;BM27,1,0)</f>
        <v>1</v>
      </c>
      <c r="EN27" s="61">
        <f>IF(BN27&lt;BO27,1,0)</f>
        <v>0</v>
      </c>
      <c r="EO27" s="61">
        <f>IF(BP27&lt;BQ27,1,0)</f>
        <v>1</v>
      </c>
      <c r="EP27" s="61">
        <f>IF(BR27&lt;BS27,1,0)</f>
        <v>0</v>
      </c>
      <c r="EQ27" s="61">
        <f>IF(BT27&lt;BU27,1,0)</f>
        <v>0</v>
      </c>
      <c r="ER27" s="61">
        <f>IF(BV27&lt;BW27,1,0)</f>
        <v>0</v>
      </c>
      <c r="ES27" s="61">
        <f>IF(BX27&lt;BY27,1,0)</f>
        <v>0</v>
      </c>
      <c r="ET27" s="61">
        <f>IF(BZ27&lt;CA27,1,0)</f>
        <v>0</v>
      </c>
      <c r="EU27" s="61">
        <f>IF(CB27&lt;CC27,1,0)</f>
        <v>0</v>
      </c>
      <c r="EV27" s="61">
        <f>IF(CD27&lt;CE27,1,0)</f>
        <v>0</v>
      </c>
      <c r="EW27" s="61">
        <f>IF(CF27&lt;CG27,1,0)</f>
        <v>0</v>
      </c>
      <c r="EX27" s="61">
        <f>IF(CH27&lt;CI27,1,0)</f>
        <v>0</v>
      </c>
      <c r="EY27" s="61">
        <f>IF(CJ27&lt;CK27,1,0)</f>
        <v>0</v>
      </c>
      <c r="EZ27" s="61">
        <f>IF(CL27&lt;CM27,1,0)</f>
        <v>0</v>
      </c>
      <c r="FA27" s="61">
        <f>IF(CN27&lt;CO27,1,0)</f>
        <v>0</v>
      </c>
      <c r="FB27" s="61">
        <f>IF(CP27&lt;CQ27,1,0)</f>
        <v>0</v>
      </c>
      <c r="FC27" s="61">
        <f>IF(CR27&lt;CS27,1,0)</f>
        <v>0</v>
      </c>
      <c r="FD27" s="61">
        <f>IF(CT27&lt;CU27,1,0)</f>
        <v>0</v>
      </c>
      <c r="FE27" s="61">
        <f>IF(CV27&lt;CW27,1,0)</f>
        <v>0</v>
      </c>
      <c r="FF27" s="61">
        <f>IF(CX27&lt;CY27,1,0)</f>
        <v>1</v>
      </c>
      <c r="FG27" s="61">
        <f>IF(CZ27&lt;DA27,1,0)</f>
        <v>0</v>
      </c>
      <c r="FH27" s="61">
        <f>IF(DB27&lt;DC27,1,0)</f>
        <v>0</v>
      </c>
      <c r="FI27" s="61">
        <f>IF(DD27&lt;DE27,1,0)</f>
        <v>0</v>
      </c>
      <c r="FJ27" s="61">
        <f>IF(DF27&lt;DG27,1,0)</f>
        <v>0</v>
      </c>
      <c r="FK27" s="61">
        <f>IF(DH27&lt;DI27,1,0)</f>
        <v>0</v>
      </c>
      <c r="FL27" s="61">
        <f>IF(DJ27&lt;DK27,1,0)</f>
        <v>0</v>
      </c>
      <c r="FM27" s="61"/>
      <c r="FN27" s="61"/>
      <c r="FO27" s="61"/>
      <c r="FP27" s="61"/>
      <c r="FQ27" s="61">
        <f>C27/H27</f>
        <v>788615.8</v>
      </c>
      <c r="FR27" s="61">
        <f>C27/SUM(FV27:FV27)</f>
        <v>1971539.5</v>
      </c>
      <c r="FS27" s="53">
        <f>$B27/SQRT(H27*(H27+1))</f>
        <v>687370.2659150549</v>
      </c>
      <c r="FT27" s="64">
        <f>FU27+2</f>
        <v>7</v>
      </c>
      <c r="FU27" s="64">
        <v>5</v>
      </c>
      <c r="FV27" s="64">
        <v>2</v>
      </c>
    </row>
    <row r="28" ht="26.75" customHeight="1">
      <c r="A28" t="s" s="51">
        <v>207</v>
      </c>
      <c r="B28" s="52">
        <v>5314879</v>
      </c>
      <c r="C28" s="53">
        <v>5611179</v>
      </c>
      <c r="D28" s="53">
        <f>L28</f>
        <v>664359.875</v>
      </c>
      <c r="E28" s="53">
        <f>N28</f>
        <v>590542.111111111</v>
      </c>
      <c r="F28" s="54">
        <f>ROUND((C28-B28)/C28,2)</f>
        <v>0.05</v>
      </c>
      <c r="G28" s="55"/>
      <c r="H28" s="56">
        <v>8</v>
      </c>
      <c r="I28" s="57">
        <f>RANK(FS28,FS3:FS52)</f>
        <v>35</v>
      </c>
      <c r="J28" s="58">
        <f>SUM(EI3:EI52)</f>
        <v>15</v>
      </c>
      <c r="K28" s="59">
        <f>H28+2</f>
        <v>10</v>
      </c>
      <c r="L28" s="60">
        <f>B28/H28</f>
        <v>664359.875</v>
      </c>
      <c r="M28" s="53">
        <f>C28/K28</f>
        <v>561117.9</v>
      </c>
      <c r="N28" s="61">
        <f>$B28/(H28+1)</f>
        <v>590542.111111111</v>
      </c>
      <c r="O28" s="62"/>
      <c r="P28" s="63">
        <f>ABS(($D28-VLOOKUP(P$2,$A1:$E52,5))/VLOOKUP(P$2,$A1:$E52,5))</f>
        <v>0.0392736377807837</v>
      </c>
      <c r="Q28" s="63">
        <f>ABS((VLOOKUP(Q$2,$A1:$E52,4)-$E28)/$E28)</f>
        <v>0.193083129775506</v>
      </c>
      <c r="R28" s="63">
        <f>ABS(($D28-VLOOKUP(R$2,$A1:$E52,5))/VLOOKUP(R$2,$A1:$E52,5))</f>
        <v>0.0271921504939483</v>
      </c>
      <c r="S28" s="63">
        <f>ABS((VLOOKUP(S$2,$A1:$E52,4)-$E28)/$E28)</f>
        <v>0.188569768004126</v>
      </c>
      <c r="T28" s="63">
        <f>ABS(($D28-VLOOKUP(T$2,$A1:$E52,5))/VLOOKUP(T$2,$A1:$E52,5))</f>
        <v>0.0421696195186099</v>
      </c>
      <c r="U28" s="63">
        <f>ABS((VLOOKUP(U$2,$A1:$E52,4)-$E28)/$E28)</f>
        <v>0.218030551589227</v>
      </c>
      <c r="V28" s="63">
        <f>ABS(($D28-VLOOKUP(V$2,$A1:$E52,5))/VLOOKUP(V$2,$A1:$E52,5))</f>
        <v>0.0158034012682971</v>
      </c>
      <c r="W28" s="63">
        <f>ABS((VLOOKUP(W$2,$A1:$E52,4)-$E28)/$E28)</f>
        <v>0.185400018827648</v>
      </c>
      <c r="X28" s="63">
        <f>ABS(($D28-VLOOKUP(X$2,$A1:$E52,5))/VLOOKUP(X$2,$A1:$E52,5))</f>
        <v>0.0187760603309287</v>
      </c>
      <c r="Y28" s="63">
        <f>ABS((VLOOKUP(Y$2,$A1:$E52,4)-$E28)/$E28)</f>
        <v>0.210223224272839</v>
      </c>
      <c r="Z28" s="63">
        <f>ABS(($D28-VLOOKUP(Z$2,$A1:$E52,5))/VLOOKUP(Z$2,$A1:$E52,5))</f>
        <v>0.008800016568635809</v>
      </c>
      <c r="AA28" s="63">
        <f>ABS((VLOOKUP(AA$2,$A1:$E52,4)-$E28)/$E28)</f>
        <v>0.198042796458772</v>
      </c>
      <c r="AB28" s="63">
        <f>ABS(($D28-VLOOKUP(AB$2,$A1:$E52,5))/VLOOKUP(AB$2,$A1:$E52,5))</f>
        <v>0.0237176162499963</v>
      </c>
      <c r="AC28" s="63">
        <f>ABS((VLOOKUP(AC$2,$A1:$E52,4)-$E28)/$E28)</f>
        <v>0.224351191720451</v>
      </c>
      <c r="AD28" s="63">
        <f>ABS(($D28-VLOOKUP(AD$2,$A1:$E52,5))/VLOOKUP(AD$2,$A1:$E52,5))</f>
        <v>0.00542515678053177</v>
      </c>
      <c r="AE28" s="63">
        <f>ABS((VLOOKUP(AE$2,$A1:$E52,4)-$E28)/$E28)</f>
        <v>0.198853176418236</v>
      </c>
      <c r="AF28" s="63">
        <f>ABS(($D28-VLOOKUP(AF$2,$A1:$E52,5))/VLOOKUP(AF$2,$A1:$E52,5))</f>
        <v>0.0244492944072546</v>
      </c>
      <c r="AG28" s="63">
        <f>ABS((VLOOKUP(AG$2,$A1:$E52,4)-$E28)/$E28)</f>
        <v>0.176590339255943</v>
      </c>
      <c r="AH28" s="63">
        <f>ABS(($D28-VLOOKUP(AH$2,$A1:$E52,5))/VLOOKUP(AH$2,$A1:$E52,5))</f>
        <v>0.0276760203897616</v>
      </c>
      <c r="AI28" s="63">
        <f>ABS((VLOOKUP(AI$2,$A1:$E52,4)-$E28)/$E28)</f>
        <v>0.246023431432921</v>
      </c>
      <c r="AJ28" s="63">
        <f>ABS(($D28-VLOOKUP(AJ$2,$A1:$E52,5))/VLOOKUP(AJ$2,$A1:$E52,5))</f>
        <v>0.0193951297876663</v>
      </c>
      <c r="AK28" s="63">
        <f>ABS((VLOOKUP(AK$2,$A1:$E52,4)-$E28)/$E28)</f>
        <v>0.242855340638988</v>
      </c>
      <c r="AL28" s="63">
        <f>ABS(($D28-VLOOKUP(AL$2,$A1:$E52,5))/VLOOKUP(AL$2,$A1:$E52,5))</f>
        <v>0.00813879679551506</v>
      </c>
      <c r="AM28" s="63">
        <f>ABS((VLOOKUP(AM$2,$A1:$E52,4)-$E28)/$E28)</f>
        <v>0.237343212243488</v>
      </c>
      <c r="AN28" s="63">
        <f>ABS(($D28-VLOOKUP(AN$2,$A1:$E52,5))/VLOOKUP(AN$2,$A1:$E52,5))</f>
        <v>0.0821204387025208</v>
      </c>
      <c r="AO28" s="63">
        <f>ABS((VLOOKUP(AO$2,$A1:$E52,4)-$E28)/$E28)</f>
        <v>0.14358804781821</v>
      </c>
      <c r="AP28" s="63">
        <f>ABS(($D28-VLOOKUP(AP$2,$A1:$E52,5))/VLOOKUP(AP$2,$A1:$E52,5))</f>
        <v>0.0127986747451539</v>
      </c>
      <c r="AQ28" s="63">
        <f>ABS((VLOOKUP(AQ$2,$A1:$E52,4)-$E28)/$E28)</f>
        <v>0.234203826653438</v>
      </c>
      <c r="AR28" s="63">
        <f>ABS(($D28-VLOOKUP(AR$2,$A1:$E52,5))/VLOOKUP(AR$2,$A1:$E52,5))</f>
        <v>0.0218434144182139</v>
      </c>
      <c r="AS28" s="63">
        <f>ABS((VLOOKUP(AS$2,$A1:$E52,4)-$E28)/$E28)</f>
        <v>0.223279401092669</v>
      </c>
      <c r="AT28" s="63">
        <f>ABS(($D28-VLOOKUP(AT$2,$A1:$E52,5))/VLOOKUP(AT$2,$A1:$E52,5))</f>
        <v>0.0360064793300794</v>
      </c>
      <c r="AU28" s="63">
        <f>ABS((VLOOKUP(AU$2,$A1:$E52,4)-$E28)/$E28)</f>
        <v>0.206556160544765</v>
      </c>
      <c r="AV28" s="63">
        <f>ABS(($D28-VLOOKUP(AV$2,$A1:$E52,5))/VLOOKUP(AV$2,$A1:$E52,5))</f>
        <v>0.0420626856443117</v>
      </c>
      <c r="AW28" s="63">
        <f>ABS((VLOOKUP(AW$2,$A1:$E52,4)-$E28)/$E28)</f>
        <v>0.199543959514412</v>
      </c>
      <c r="AX28" s="63">
        <f>ABS(($D28-VLOOKUP(AX$2,$A1:$E52,5))/VLOOKUP(AX$2,$A1:$E52,5))</f>
        <v>0.00536292821831836</v>
      </c>
      <c r="AY28" s="63">
        <f>ABS((VLOOKUP(AY$2,$A1:$E52,4)-$E28)/$E28)</f>
        <v>0.272449052932344</v>
      </c>
      <c r="AZ28" s="63">
        <f>ABS(($D28-VLOOKUP(AZ$2,$A1:$E52,5))/VLOOKUP(AZ$2,$A1:$E52,5))</f>
        <v>0.0326964069853023</v>
      </c>
      <c r="BA28" s="63">
        <f>ABS((VLOOKUP(BA$2,$A1:$E52,4)-$E28)/$E28)</f>
        <v>0.225553794357313</v>
      </c>
      <c r="BB28" s="63">
        <f>ABS(($D28-VLOOKUP(BB$2,$A1:$E52,5))/VLOOKUP(BB$2,$A1:$E52,5))</f>
        <v>0.0493151162729474</v>
      </c>
      <c r="BC28" s="63">
        <f>ABS((VLOOKUP(BC$2,$A1:$E52,4)-$E28)/$E28)</f>
        <v>0.206143874583034</v>
      </c>
      <c r="BD28" s="63"/>
      <c r="BE28" s="63"/>
      <c r="BF28" s="63">
        <f>ABS(($D28-VLOOKUP(BF$2,$A1:$E52,5))/VLOOKUP(BF$2,$A1:$E52,5))</f>
        <v>0.0535089684098689</v>
      </c>
      <c r="BG28" s="63">
        <f>ABS((VLOOKUP(BG$2,$A1:$E52,4)-$E28)/$E28)</f>
        <v>0.220411334186267</v>
      </c>
      <c r="BH28" s="63">
        <f>ABS(($D28-VLOOKUP(BH$2,$A1:$E52,5))/VLOOKUP(BH$2,$A1:$E52,5))</f>
        <v>0.106578996131986</v>
      </c>
      <c r="BI28" s="63">
        <f>ABS((VLOOKUP(BI$2,$A1:$E52,4)-$E28)/$E28)</f>
        <v>0.161882061930022</v>
      </c>
      <c r="BJ28" s="63">
        <f>ABS(($D28-VLOOKUP(BJ$2,$A1:$E52,5))/VLOOKUP(BJ$2,$A1:$E52,5))</f>
        <v>0.143974946055457</v>
      </c>
      <c r="BK28" s="63">
        <f>ABS((VLOOKUP(BK$2,$A1:$E52,4)-$E28)/$E28)</f>
        <v>0.123900737640768</v>
      </c>
      <c r="BL28" s="63">
        <f>ABS(($D28-VLOOKUP(BL$2,$A1:$E52,5))/VLOOKUP(BL$2,$A1:$E52,5))</f>
        <v>0.0212028833354341</v>
      </c>
      <c r="BM28" s="63">
        <f>ABS((VLOOKUP(BM$2,$A1:$E52,4)-$E28)/$E28)</f>
        <v>0.285249015076355</v>
      </c>
      <c r="BN28" s="63">
        <f>ABS(($D28-VLOOKUP(BN$2,$A1:$E52,5))/VLOOKUP(BN$2,$A1:$E52,5))</f>
        <v>0.06893594248709239</v>
      </c>
      <c r="BO28" s="63">
        <f>ABS((VLOOKUP(BO$2,$A1:$E52,4)-$E28)/$E28)</f>
        <v>0.227856551390916</v>
      </c>
      <c r="BP28" s="63">
        <f>ABS(($D28-VLOOKUP(BP$2,$A1:$E52,5))/VLOOKUP(BP$2,$A1:$E52,5))</f>
        <v>0.035741057931106</v>
      </c>
      <c r="BQ28" s="63">
        <f>ABS((VLOOKUP(BQ$2,$A1:$E52,4)-$E28)/$E28)</f>
        <v>0.303414583850357</v>
      </c>
      <c r="BR28" s="63">
        <f>ABS(($D28-VLOOKUP(BR$2,$A1:$E52,5))/VLOOKUP(BR$2,$A1:$E52,5))</f>
        <v>0.058774020009127</v>
      </c>
      <c r="BS28" s="63">
        <f>ABS((VLOOKUP(BS$2,$A1:$E52,4)-$E28)/$E28)</f>
        <v>0.275059620360125</v>
      </c>
      <c r="BT28" s="63">
        <f>ABS(($D28-VLOOKUP(BT$2,$A1:$E52,5))/VLOOKUP(BT$2,$A1:$E52,5))</f>
        <v>0.112946193742064</v>
      </c>
      <c r="BU28" s="63">
        <f>ABS((VLOOKUP(BU$2,$A1:$E52,4)-$E28)/$E28)</f>
        <v>0.212996645831448</v>
      </c>
      <c r="BV28" s="63">
        <f>ABS(($D28-VLOOKUP(BV$2,$A1:$E52,5))/VLOOKUP(BV$2,$A1:$E52,5))</f>
        <v>0.08776393867679699</v>
      </c>
      <c r="BW28" s="63">
        <f>ABS((VLOOKUP(BW$2,$A1:$E52,4)-$E28)/$E28)</f>
        <v>0.292789685334323</v>
      </c>
      <c r="BX28" s="63">
        <f>ABS(($D28-VLOOKUP(BX$2,$A1:$E52,5))/VLOOKUP(BX$2,$A1:$E52,5))</f>
        <v>0.115356510892339</v>
      </c>
      <c r="BY28" s="63">
        <f>ABS((VLOOKUP(BY$2,$A1:$E52,4)-$E28)/$E28)</f>
        <v>0.260807630804013</v>
      </c>
      <c r="BZ28" s="63">
        <f>ABS(($D28-VLOOKUP(BZ$2,$A1:$E52,5))/VLOOKUP(BZ$2,$A1:$E52,5))</f>
        <v>0.135180935941787</v>
      </c>
      <c r="CA28" s="63">
        <f>ABS((VLOOKUP(CA$2,$A1:$E52,4)-$E28)/$E28)</f>
        <v>0.238789302635112</v>
      </c>
      <c r="CB28" s="63">
        <f>ABS(($D28-VLOOKUP(CB$2,$A1:$E52,5))/VLOOKUP(CB$2,$A1:$E52,5))</f>
        <v>0.159921885611945</v>
      </c>
      <c r="CC28" s="63">
        <f>ABS((VLOOKUP(CC$2,$A1:$E52,4)-$E28)/$E28)</f>
        <v>0.212366123480892</v>
      </c>
      <c r="CD28" s="63">
        <f>ABS(($D28-VLOOKUP(CD$2,$A1:$E52,5))/VLOOKUP(CD$2,$A1:$E52,5))</f>
        <v>0.198874453445168</v>
      </c>
      <c r="CE28" s="63">
        <f>ABS((VLOOKUP(CE$2,$A1:$E52,4)-$E28)/$E28)</f>
        <v>0.172975198494641</v>
      </c>
      <c r="CF28" s="63">
        <f>ABS(($D28-VLOOKUP(CF$2,$A1:$E52,5))/VLOOKUP(CF$2,$A1:$E52,5))</f>
        <v>0.226013192063872</v>
      </c>
      <c r="CG28" s="63">
        <f>ABS((VLOOKUP(CG$2,$A1:$E52,4)-$E28)/$E28)</f>
        <v>0.14701049638195</v>
      </c>
      <c r="CH28" s="63">
        <f>ABS(($D28-VLOOKUP(CH$2,$A1:$E52,5))/VLOOKUP(CH$2,$A1:$E52,5))</f>
        <v>0.285480679136234</v>
      </c>
      <c r="CI28" s="63">
        <f>ABS((VLOOKUP(CI$2,$A1:$E52,4)-$E28)/$E28)</f>
        <v>0.166878681527839</v>
      </c>
      <c r="CJ28" s="63">
        <f>ABS(($D28-VLOOKUP(CJ$2,$A1:$E52,5))/VLOOKUP(CJ$2,$A1:$E52,5))</f>
        <v>0.428873033070494</v>
      </c>
      <c r="CK28" s="63">
        <f>ABS((VLOOKUP(CK$2,$A1:$E52,4)-$E28)/$E28)</f>
        <v>0.0497783674849414</v>
      </c>
      <c r="CL28" s="63">
        <f>ABS(($D28-VLOOKUP(CL$2,$A1:$E52,5))/VLOOKUP(CL$2,$A1:$E52,5))</f>
        <v>0.450705989928077</v>
      </c>
      <c r="CM28" s="63">
        <f>ABS((VLOOKUP(CM$2,$A1:$E52,4)-$E28)/$E28)</f>
        <v>0.0339793248350523</v>
      </c>
      <c r="CN28" s="63">
        <f>ABS(($D28-VLOOKUP(CN$2,$A1:$E52,5))/VLOOKUP(CN$2,$A1:$E52,5))</f>
        <v>0.266654522818253</v>
      </c>
      <c r="CO28" s="63">
        <f>ABS((VLOOKUP(CO$2,$A1:$E52,4)-$E28)/$E28)</f>
        <v>0.332249614713712</v>
      </c>
      <c r="CP28" s="63">
        <f>ABS(($D28-VLOOKUP(CP$2,$A1:$E52,5))/VLOOKUP(CP$2,$A1:$E52,5))</f>
        <v>0.458142537432454</v>
      </c>
      <c r="CQ28" s="63">
        <f>ABS((VLOOKUP(CQ$2,$A1:$E52,4)-$E28)/$E28)</f>
        <v>0.157294267658775</v>
      </c>
      <c r="CR28" s="63">
        <f>ABS(($D28-VLOOKUP(CR$2,$A1:$E52,5))/VLOOKUP(CR$2,$A1:$E52,5))</f>
        <v>0.495100515800323</v>
      </c>
      <c r="CS28" s="63">
        <f>ABS((VLOOKUP(CS$2,$A1:$E52,4)-$E28)/$E28)</f>
        <v>0.128686654954892</v>
      </c>
      <c r="CT28" s="63">
        <f>ABS(($D28-VLOOKUP(CT$2,$A1:$E52,5))/VLOOKUP(CT$2,$A1:$E52,5))</f>
        <v>0.508257721660757</v>
      </c>
      <c r="CU28" s="63">
        <f>ABS((VLOOKUP(CU$2,$A1:$E52,4)-$E28)/$E28)</f>
        <v>0.11884061706767</v>
      </c>
      <c r="CV28" s="63">
        <f>ABS(($D28-VLOOKUP(CV$2,$A1:$E52,5))/VLOOKUP(CV$2,$A1:$E52,5))</f>
        <v>0.8887328037890651</v>
      </c>
      <c r="CW28" s="63">
        <f>ABS((VLOOKUP(CW$2,$A1:$E52,4)-$E28)/$E28)</f>
        <v>0.106543817836681</v>
      </c>
      <c r="CX28" s="63">
        <f>ABS(($D28-VLOOKUP(CX$2,$A1:$E52,5))/VLOOKUP(CX$2,$A1:$E52,5))</f>
        <v>0.336180984618108</v>
      </c>
      <c r="CY28" s="63">
        <f>ABS((VLOOKUP(CY$2,$A1:$E52,4)-$E28)/$E28)</f>
        <v>0.683903622264966</v>
      </c>
      <c r="CZ28" s="63">
        <f>ABS(($D28-VLOOKUP(CZ$2,$A1:$E52,5))/VLOOKUP(CZ$2,$A1:$E52,5))</f>
        <v>0.474918052075922</v>
      </c>
      <c r="DA28" s="63">
        <f>ABS((VLOOKUP(DA$2,$A1:$E52,4)-$E28)/$E28)</f>
        <v>0.525508482883618</v>
      </c>
      <c r="DB28" s="63">
        <f>ABS(($D28-VLOOKUP(DB$2,$A1:$E52,5))/VLOOKUP(DB$2,$A1:$E52,5))</f>
        <v>0.620862361102809</v>
      </c>
      <c r="DC28" s="63">
        <f>ABS((VLOOKUP(DC$2,$A1:$E52,4)-$E28)/$E28)</f>
        <v>0.388149946593328</v>
      </c>
      <c r="DD28" s="63">
        <f>ABS(($D28-VLOOKUP(DD$2,$A1:$E52,5))/VLOOKUP(DD$2,$A1:$E52,5))</f>
        <v>0.841548710158928</v>
      </c>
      <c r="DE28" s="63">
        <f>ABS((VLOOKUP(DE$2,$A1:$E52,4)-$E28)/$E28)</f>
        <v>0.221797711669447</v>
      </c>
      <c r="DF28" s="63">
        <f>ABS(($D28-VLOOKUP(DF$2,$A1:$E52,5))/VLOOKUP(DF$2,$A1:$E52,5))</f>
        <v>0.965838024574459</v>
      </c>
      <c r="DG28" s="63">
        <f>ABS((VLOOKUP(DG$2,$A1:$E52,4)-$E28)/$E28)</f>
        <v>0.144550045259732</v>
      </c>
      <c r="DH28" s="63">
        <f>ABS(($D28-VLOOKUP(DH$2,$A1:$E52,5))/VLOOKUP(DH$2,$A1:$E52,5))</f>
        <v>1.10795138156256</v>
      </c>
      <c r="DI28" s="63">
        <f>ABS((VLOOKUP(DI$2,$A1:$E52,4)-$E28)/$E28)</f>
        <v>0.0673870468170585</v>
      </c>
      <c r="DJ28" s="63">
        <f>ABS(($D28-VLOOKUP(DJ$2,$A1:$E52,5))/VLOOKUP(DJ$2,$A1:$E52,5))</f>
        <v>1.33806044342777</v>
      </c>
      <c r="DK28" s="63">
        <f>ABS((VLOOKUP(DK$2,$A1:$E52,4)-$E28)/$E28)</f>
        <v>0.0376638866096479</v>
      </c>
      <c r="DL28" s="63"/>
      <c r="DM28" s="63"/>
      <c r="DN28" s="63"/>
      <c r="DO28" s="61">
        <f>IF(P28&lt;Q28,1,0)</f>
        <v>1</v>
      </c>
      <c r="DP28" s="61">
        <f>IF(R28&lt;S28,1,0)</f>
        <v>1</v>
      </c>
      <c r="DQ28" s="61">
        <f>IF(T28&lt;U28,1,0)</f>
        <v>1</v>
      </c>
      <c r="DR28" s="61">
        <f>IF(V28&lt;W28,1,0)</f>
        <v>1</v>
      </c>
      <c r="DS28" s="61">
        <f>IF(X28&lt;Y28,1,0)</f>
        <v>1</v>
      </c>
      <c r="DT28" s="61">
        <f>IF(Z28&lt;AA28,1,0)</f>
        <v>1</v>
      </c>
      <c r="DU28" s="61">
        <f>IF(AB28&lt;AC28,1,0)</f>
        <v>1</v>
      </c>
      <c r="DV28" s="61">
        <f>IF(AD28&lt;AE28,1,0)</f>
        <v>1</v>
      </c>
      <c r="DW28" s="61">
        <f>IF(AF28&lt;AG28,1,0)</f>
        <v>1</v>
      </c>
      <c r="DX28" s="61">
        <f>IF(AH28&lt;AI28,1,0)</f>
        <v>1</v>
      </c>
      <c r="DY28" s="61">
        <f>IF(AJ28&lt;AK28,1,0)</f>
        <v>1</v>
      </c>
      <c r="DZ28" s="61">
        <f>IF(AL28&lt;AM28,1,0)</f>
        <v>1</v>
      </c>
      <c r="EA28" s="61">
        <f>IF(AN28&lt;AO28,1,0)</f>
        <v>1</v>
      </c>
      <c r="EB28" s="61">
        <f>IF(AP28&lt;AQ28,1,0)</f>
        <v>1</v>
      </c>
      <c r="EC28" s="61">
        <f>IF(AR28&lt;AS28,1,0)</f>
        <v>1</v>
      </c>
      <c r="ED28" s="61">
        <f>IF(AT28&lt;AU28,1,0)</f>
        <v>1</v>
      </c>
      <c r="EE28" s="61">
        <f>IF(AV28&lt;AW28,1,0)</f>
        <v>1</v>
      </c>
      <c r="EF28" s="61">
        <f>IF(AX28&lt;AY28,1,0)</f>
        <v>1</v>
      </c>
      <c r="EG28" s="61">
        <f>IF(AZ28&lt;BA28,1,0)</f>
        <v>1</v>
      </c>
      <c r="EH28" s="61">
        <f>IF(BB28&lt;BC28,1,0)</f>
        <v>1</v>
      </c>
      <c r="EI28" s="61">
        <f>IF(BD28&lt;BE28,1,0)</f>
        <v>0</v>
      </c>
      <c r="EJ28" s="61">
        <f>IF(BF28&lt;BG28,1,0)</f>
        <v>1</v>
      </c>
      <c r="EK28" s="61">
        <f>IF(BH28&lt;BI28,1,0)</f>
        <v>1</v>
      </c>
      <c r="EL28" s="61">
        <f>IF(BJ28&lt;BK28,1,0)</f>
        <v>0</v>
      </c>
      <c r="EM28" s="61">
        <f>IF(BL28&lt;BM28,1,0)</f>
        <v>1</v>
      </c>
      <c r="EN28" s="61">
        <f>IF(BN28&lt;BO28,1,0)</f>
        <v>1</v>
      </c>
      <c r="EO28" s="61">
        <f>IF(BP28&lt;BQ28,1,0)</f>
        <v>1</v>
      </c>
      <c r="EP28" s="61">
        <f>IF(BR28&lt;BS28,1,0)</f>
        <v>1</v>
      </c>
      <c r="EQ28" s="61">
        <f>IF(BT28&lt;BU28,1,0)</f>
        <v>1</v>
      </c>
      <c r="ER28" s="61">
        <f>IF(BV28&lt;BW28,1,0)</f>
        <v>1</v>
      </c>
      <c r="ES28" s="61">
        <f>IF(BX28&lt;BY28,1,0)</f>
        <v>1</v>
      </c>
      <c r="ET28" s="61">
        <f>IF(BZ28&lt;CA28,1,0)</f>
        <v>1</v>
      </c>
      <c r="EU28" s="61">
        <f>IF(CB28&lt;CC28,1,0)</f>
        <v>1</v>
      </c>
      <c r="EV28" s="61">
        <f>IF(CD28&lt;CE28,1,0)</f>
        <v>0</v>
      </c>
      <c r="EW28" s="61">
        <f>IF(CF28&lt;CG28,1,0)</f>
        <v>0</v>
      </c>
      <c r="EX28" s="61">
        <f>IF(CH28&lt;CI28,1,0)</f>
        <v>0</v>
      </c>
      <c r="EY28" s="61">
        <f>IF(CJ28&lt;CK28,1,0)</f>
        <v>0</v>
      </c>
      <c r="EZ28" s="61">
        <f>IF(CL28&lt;CM28,1,0)</f>
        <v>0</v>
      </c>
      <c r="FA28" s="61">
        <f>IF(CN28&lt;CO28,1,0)</f>
        <v>1</v>
      </c>
      <c r="FB28" s="61">
        <f>IF(CP28&lt;CQ28,1,0)</f>
        <v>0</v>
      </c>
      <c r="FC28" s="61">
        <f>IF(CR28&lt;CS28,1,0)</f>
        <v>0</v>
      </c>
      <c r="FD28" s="61">
        <f>IF(CT28&lt;CU28,1,0)</f>
        <v>0</v>
      </c>
      <c r="FE28" s="61">
        <f>IF(CV28&lt;CW28,1,0)</f>
        <v>0</v>
      </c>
      <c r="FF28" s="61">
        <f>IF(CX28&lt;CY28,1,0)</f>
        <v>1</v>
      </c>
      <c r="FG28" s="61">
        <f>IF(CZ28&lt;DA28,1,0)</f>
        <v>1</v>
      </c>
      <c r="FH28" s="61">
        <f>IF(DB28&lt;DC28,1,0)</f>
        <v>0</v>
      </c>
      <c r="FI28" s="61">
        <f>IF(DD28&lt;DE28,1,0)</f>
        <v>0</v>
      </c>
      <c r="FJ28" s="61">
        <f>IF(DF28&lt;DG28,1,0)</f>
        <v>0</v>
      </c>
      <c r="FK28" s="61">
        <f>IF(DH28&lt;DI28,1,0)</f>
        <v>0</v>
      </c>
      <c r="FL28" s="61">
        <f>IF(DJ28&lt;DK28,1,0)</f>
        <v>0</v>
      </c>
      <c r="FM28" s="61"/>
      <c r="FN28" s="61"/>
      <c r="FO28" s="61"/>
      <c r="FP28" s="61"/>
      <c r="FQ28" s="61">
        <f>C28/H28</f>
        <v>701397.375</v>
      </c>
      <c r="FR28" s="61">
        <f>C28/SUM(FV28:FV28)</f>
        <v>2805589.5</v>
      </c>
      <c r="FS28" s="53">
        <f>$B28/SQRT(H28*(H28+1))</f>
        <v>626364.497014329</v>
      </c>
      <c r="FT28" s="64">
        <f>FU28+2</f>
        <v>10</v>
      </c>
      <c r="FU28" s="64">
        <v>8</v>
      </c>
      <c r="FV28" s="64">
        <v>2</v>
      </c>
    </row>
    <row r="29" ht="26.75" customHeight="1">
      <c r="A29" t="s" s="51">
        <v>212</v>
      </c>
      <c r="B29" s="52">
        <v>4350606</v>
      </c>
      <c r="C29" s="53">
        <v>4468402</v>
      </c>
      <c r="D29" s="53">
        <f>L29</f>
        <v>725101</v>
      </c>
      <c r="E29" s="53">
        <f>N29</f>
        <v>621515.142857143</v>
      </c>
      <c r="F29" s="54">
        <f>ROUND((C29-B29)/C29,2)</f>
        <v>0.03</v>
      </c>
      <c r="G29" s="55"/>
      <c r="H29" s="56">
        <v>6</v>
      </c>
      <c r="I29" s="57">
        <f>RANK(FS29,FS3:FS52)</f>
        <v>25</v>
      </c>
      <c r="J29" s="58">
        <f>SUM(EN3:EN52)</f>
        <v>25</v>
      </c>
      <c r="K29" s="59">
        <f>H29+2</f>
        <v>8</v>
      </c>
      <c r="L29" s="60">
        <f>B29/H29</f>
        <v>725101</v>
      </c>
      <c r="M29" s="53">
        <f>C29/K29</f>
        <v>558550.25</v>
      </c>
      <c r="N29" s="61">
        <f>$B29/(H29+1)</f>
        <v>621515.142857143</v>
      </c>
      <c r="O29" s="62"/>
      <c r="P29" s="63">
        <f>ABS(($D29-VLOOKUP(P$2,$A1:$E52,5))/VLOOKUP(P$2,$A1:$E52,5))</f>
        <v>0.0485636959509572</v>
      </c>
      <c r="Q29" s="63">
        <f>ABS((VLOOKUP(Q$2,$A1:$E52,4)-$E29)/$E29)</f>
        <v>0.133626168704027</v>
      </c>
      <c r="R29" s="63">
        <f>ABS(($D29-VLOOKUP(R$2,$A1:$E52,5))/VLOOKUP(R$2,$A1:$E52,5))</f>
        <v>0.0617497700093456</v>
      </c>
      <c r="S29" s="63">
        <f>ABS((VLOOKUP(S$2,$A1:$E52,4)-$E29)/$E29)</f>
        <v>0.129337729042804</v>
      </c>
      <c r="T29" s="63">
        <f>ABS(($D29-VLOOKUP(T$2,$A1:$E52,5))/VLOOKUP(T$2,$A1:$E52,5))</f>
        <v>0.0454029402625143</v>
      </c>
      <c r="U29" s="63">
        <f>ABS((VLOOKUP(U$2,$A1:$E52,4)-$E29)/$E29)</f>
        <v>0.157330342792091</v>
      </c>
      <c r="V29" s="63">
        <f>ABS(($D29-VLOOKUP(V$2,$A1:$E52,5))/VLOOKUP(V$2,$A1:$E52,5))</f>
        <v>0.074179770319447</v>
      </c>
      <c r="W29" s="63">
        <f>ABS((VLOOKUP(W$2,$A1:$E52,4)-$E29)/$E29)</f>
        <v>0.126325943421999</v>
      </c>
      <c r="X29" s="63">
        <f>ABS(($D29-VLOOKUP(X$2,$A1:$E52,5))/VLOOKUP(X$2,$A1:$E52,5))</f>
        <v>0.07093532684824359</v>
      </c>
      <c r="Y29" s="63">
        <f>ABS((VLOOKUP(Y$2,$A1:$E52,4)-$E29)/$E29)</f>
        <v>0.149912091429204</v>
      </c>
      <c r="Z29" s="63">
        <f>ABS(($D29-VLOOKUP(Z$2,$A1:$E52,5))/VLOOKUP(Z$2,$A1:$E52,5))</f>
        <v>0.0818234607953492</v>
      </c>
      <c r="AA29" s="63">
        <f>ABS((VLOOKUP(AA$2,$A1:$E52,4)-$E29)/$E29)</f>
        <v>0.138338671797803</v>
      </c>
      <c r="AB29" s="63">
        <f>ABS(($D29-VLOOKUP(AB$2,$A1:$E52,5))/VLOOKUP(AB$2,$A1:$E52,5))</f>
        <v>0.06554197412887321</v>
      </c>
      <c r="AC29" s="63">
        <f>ABS((VLOOKUP(AC$2,$A1:$E52,4)-$E29)/$E29)</f>
        <v>0.163335995606129</v>
      </c>
      <c r="AD29" s="63">
        <f>ABS(($D29-VLOOKUP(AD$2,$A1:$E52,5))/VLOOKUP(AD$2,$A1:$E52,5))</f>
        <v>0.097349213943302</v>
      </c>
      <c r="AE29" s="63">
        <f>ABS((VLOOKUP(AE$2,$A1:$E52,4)-$E29)/$E29)</f>
        <v>0.139108666700685</v>
      </c>
      <c r="AF29" s="63">
        <f>ABS(($D29-VLOOKUP(AF$2,$A1:$E52,5))/VLOOKUP(AF$2,$A1:$E52,5))</f>
        <v>0.118112691293999</v>
      </c>
      <c r="AG29" s="63">
        <f>ABS((VLOOKUP(AG$2,$A1:$E52,4)-$E29)/$E29)</f>
        <v>0.117955291745564</v>
      </c>
      <c r="AH29" s="63">
        <f>ABS(($D29-VLOOKUP(AH$2,$A1:$E52,5))/VLOOKUP(AH$2,$A1:$E52,5))</f>
        <v>0.0612216608345943</v>
      </c>
      <c r="AI29" s="63">
        <f>ABS((VLOOKUP(AI$2,$A1:$E52,4)-$E29)/$E29)</f>
        <v>0.183928205368667</v>
      </c>
      <c r="AJ29" s="63">
        <f>ABS(($D29-VLOOKUP(AJ$2,$A1:$E52,5))/VLOOKUP(AJ$2,$A1:$E52,5))</f>
        <v>0.0702596570809358</v>
      </c>
      <c r="AK29" s="63">
        <f>ABS((VLOOKUP(AK$2,$A1:$E52,4)-$E29)/$E29)</f>
        <v>0.18091799548538</v>
      </c>
      <c r="AL29" s="63">
        <f>ABS(($D29-VLOOKUP(AL$2,$A1:$E52,5))/VLOOKUP(AL$2,$A1:$E52,5))</f>
        <v>0.0825451346000919</v>
      </c>
      <c r="AM29" s="63">
        <f>ABS((VLOOKUP(AM$2,$A1:$E52,4)-$E29)/$E29)</f>
        <v>0.175680562452888</v>
      </c>
      <c r="AN29" s="63">
        <f>ABS(($D29-VLOOKUP(AN$2,$A1:$E52,5))/VLOOKUP(AN$2,$A1:$E52,5))</f>
        <v>0.181056595604358</v>
      </c>
      <c r="AO29" s="63">
        <f>ABS((VLOOKUP(AO$2,$A1:$E52,4)-$E29)/$E29)</f>
        <v>0.0865976601880287</v>
      </c>
      <c r="AP29" s="63">
        <f>ABS(($D29-VLOOKUP(AP$2,$A1:$E52,5))/VLOOKUP(AP$2,$A1:$E52,5))</f>
        <v>0.105396878245222</v>
      </c>
      <c r="AQ29" s="63">
        <f>ABS((VLOOKUP(AQ$2,$A1:$E52,4)-$E29)/$E29)</f>
        <v>0.17269762725775</v>
      </c>
      <c r="AR29" s="63">
        <f>ABS(($D29-VLOOKUP(AR$2,$A1:$E52,5))/VLOOKUP(AR$2,$A1:$E52,5))</f>
        <v>0.115268560790282</v>
      </c>
      <c r="AS29" s="63">
        <f>ABS((VLOOKUP(AS$2,$A1:$E52,4)-$E29)/$E29)</f>
        <v>0.162317617361811</v>
      </c>
      <c r="AT29" s="63">
        <f>ABS(($D29-VLOOKUP(AT$2,$A1:$E52,5))/VLOOKUP(AT$2,$A1:$E52,5))</f>
        <v>0.130726527047889</v>
      </c>
      <c r="AU29" s="63">
        <f>ABS((VLOOKUP(AU$2,$A1:$E52,4)-$E29)/$E29)</f>
        <v>0.146427774787134</v>
      </c>
      <c r="AV29" s="63">
        <f>ABS(($D29-VLOOKUP(AV$2,$A1:$E52,5))/VLOOKUP(AV$2,$A1:$E52,5))</f>
        <v>0.137336440469672</v>
      </c>
      <c r="AW29" s="63">
        <f>ABS((VLOOKUP(AW$2,$A1:$E52,4)-$E29)/$E29)</f>
        <v>0.13976502481621</v>
      </c>
      <c r="AX29" s="63">
        <f>ABS(($D29-VLOOKUP(AX$2,$A1:$E52,5))/VLOOKUP(AX$2,$A1:$E52,5))</f>
        <v>0.0855747954163685</v>
      </c>
      <c r="AY29" s="63">
        <f>ABS((VLOOKUP(AY$2,$A1:$E52,4)-$E29)/$E29)</f>
        <v>0.20903691347826</v>
      </c>
      <c r="AZ29" s="63">
        <f>ABS(($D29-VLOOKUP(AZ$2,$A1:$E52,5))/VLOOKUP(AZ$2,$A1:$E52,5))</f>
        <v>0.127113821257567</v>
      </c>
      <c r="BA29" s="63">
        <f>ABS((VLOOKUP(BA$2,$A1:$E52,4)-$E29)/$E29)</f>
        <v>0.16447866687997</v>
      </c>
      <c r="BB29" s="63">
        <f>ABS(($D29-VLOOKUP(BB$2,$A1:$E52,5))/VLOOKUP(BB$2,$A1:$E52,5))</f>
        <v>0.145251946657119</v>
      </c>
      <c r="BC29" s="63">
        <f>ABS((VLOOKUP(BC$2,$A1:$E52,4)-$E29)/$E29)</f>
        <v>0.146036034979954</v>
      </c>
      <c r="BD29" s="63">
        <f>ABS(($D29-VLOOKUP(BD$2,$A1:$E52,5))/VLOOKUP(BD$2,$A1:$E52,5))</f>
        <v>0.227856551390916</v>
      </c>
      <c r="BE29" s="63">
        <f>ABS((VLOOKUP(BE$2,$A1:$E52,4)-$E29)/$E29)</f>
        <v>0.06893594248709239</v>
      </c>
      <c r="BF29" s="63">
        <f>ABS(($D29-VLOOKUP(BF$2,$A1:$E52,5))/VLOOKUP(BF$2,$A1:$E52,5))</f>
        <v>0.149829234498794</v>
      </c>
      <c r="BG29" s="63">
        <f>ABS((VLOOKUP(BG$2,$A1:$E52,4)-$E29)/$E29)</f>
        <v>0.159592479760291</v>
      </c>
      <c r="BH29" s="63">
        <f>ABS(($D29-VLOOKUP(BH$2,$A1:$E52,5))/VLOOKUP(BH$2,$A1:$E52,5))</f>
        <v>0.207751351139771</v>
      </c>
      <c r="BI29" s="63">
        <f>ABS((VLOOKUP(BI$2,$A1:$E52,4)-$E29)/$E29)</f>
        <v>0.103979997269346</v>
      </c>
      <c r="BJ29" s="63">
        <f>ABS(($D29-VLOOKUP(BJ$2,$A1:$E52,5))/VLOOKUP(BJ$2,$A1:$E52,5))</f>
        <v>0.248566339681122</v>
      </c>
      <c r="BK29" s="63">
        <f>ABS((VLOOKUP(BK$2,$A1:$E52,4)-$E29)/$E29)</f>
        <v>0.0678914615573088</v>
      </c>
      <c r="BL29" s="63">
        <f>ABS(($D29-VLOOKUP(BL$2,$A1:$E52,5))/VLOOKUP(BL$2,$A1:$E52,5))</f>
        <v>0.114569467202405</v>
      </c>
      <c r="BM29" s="63">
        <f>ABS((VLOOKUP(BM$2,$A1:$E52,4)-$E29)/$E29)</f>
        <v>0.221198993121112</v>
      </c>
      <c r="BN29" s="63"/>
      <c r="BO29" s="63"/>
      <c r="BP29" s="63">
        <f>ABS(($D29-VLOOKUP(BP$2,$A1:$E52,5))/VLOOKUP(BP$2,$A1:$E52,5))</f>
        <v>0.130436838689126</v>
      </c>
      <c r="BQ29" s="63">
        <f>ABS((VLOOKUP(BQ$2,$A1:$E52,4)-$E29)/$E29)</f>
        <v>0.23845928590178</v>
      </c>
      <c r="BR29" s="63">
        <f>ABS(($D29-VLOOKUP(BR$2,$A1:$E52,5))/VLOOKUP(BR$2,$A1:$E52,5))</f>
        <v>0.155575659476181</v>
      </c>
      <c r="BS29" s="63">
        <f>ABS((VLOOKUP(BS$2,$A1:$E52,4)-$E29)/$E29)</f>
        <v>0.211517384015008</v>
      </c>
      <c r="BT29" s="63">
        <f>ABS(($D29-VLOOKUP(BT$2,$A1:$E52,5))/VLOOKUP(BT$2,$A1:$E52,5))</f>
        <v>0.214700689183801</v>
      </c>
      <c r="BU29" s="63">
        <f>ABS((VLOOKUP(BU$2,$A1:$E52,4)-$E29)/$E29)</f>
        <v>0.152547300307129</v>
      </c>
      <c r="BV29" s="63">
        <f>ABS(($D29-VLOOKUP(BV$2,$A1:$E52,5))/VLOOKUP(BV$2,$A1:$E52,5))</f>
        <v>0.187216069752082</v>
      </c>
      <c r="BW29" s="63">
        <f>ABS((VLOOKUP(BW$2,$A1:$E52,4)-$E29)/$E29)</f>
        <v>0.228363876204832</v>
      </c>
      <c r="BX29" s="63">
        <f>ABS(($D29-VLOOKUP(BX$2,$A1:$E52,5))/VLOOKUP(BX$2,$A1:$E52,5))</f>
        <v>0.217331376920597</v>
      </c>
      <c r="BY29" s="63">
        <f>ABS((VLOOKUP(BY$2,$A1:$E52,4)-$E29)/$E29)</f>
        <v>0.19797563833636</v>
      </c>
      <c r="BZ29" s="63">
        <f>ABS(($D29-VLOOKUP(BZ$2,$A1:$E52,5))/VLOOKUP(BZ$2,$A1:$E52,5))</f>
        <v>0.238968310409062</v>
      </c>
      <c r="CA29" s="63">
        <f>ABS((VLOOKUP(CA$2,$A1:$E52,4)-$E29)/$E29)</f>
        <v>0.177054587337948</v>
      </c>
      <c r="CB29" s="63">
        <f>ABS(($D29-VLOOKUP(CB$2,$A1:$E52,5))/VLOOKUP(CB$2,$A1:$E52,5))</f>
        <v>0.26597127675585</v>
      </c>
      <c r="CC29" s="63">
        <f>ABS((VLOOKUP(CC$2,$A1:$E52,4)-$E29)/$E29)</f>
        <v>0.151948199859973</v>
      </c>
      <c r="CD29" s="63">
        <f>ABS(($D29-VLOOKUP(CD$2,$A1:$E52,5))/VLOOKUP(CD$2,$A1:$E52,5))</f>
        <v>0.308485201740314</v>
      </c>
      <c r="CE29" s="63">
        <f>ABS((VLOOKUP(CE$2,$A1:$E52,4)-$E29)/$E29)</f>
        <v>0.11452031050387</v>
      </c>
      <c r="CF29" s="63">
        <f>ABS(($D29-VLOOKUP(CF$2,$A1:$E52,5))/VLOOKUP(CF$2,$A1:$E52,5))</f>
        <v>0.338105182193168</v>
      </c>
      <c r="CG29" s="63">
        <f>ABS((VLOOKUP(CG$2,$A1:$E52,4)-$E29)/$E29)</f>
        <v>0.0898495519934462</v>
      </c>
      <c r="CH29" s="63">
        <f>ABS(($D29-VLOOKUP(CH$2,$A1:$E52,5))/VLOOKUP(CH$2,$A1:$E52,5))</f>
        <v>0.403009665390106</v>
      </c>
      <c r="CI29" s="63">
        <f>ABS((VLOOKUP(CI$2,$A1:$E52,4)-$E29)/$E29)</f>
        <v>0.108727611739606</v>
      </c>
      <c r="CJ29" s="63">
        <f>ABS(($D29-VLOOKUP(CJ$2,$A1:$E52,5))/VLOOKUP(CJ$2,$A1:$E52,5))</f>
        <v>0.559512102010146</v>
      </c>
      <c r="CK29" s="63">
        <f>ABS((VLOOKUP(CK$2,$A1:$E52,4)-$E29)/$E29)</f>
        <v>0.00253704119993169</v>
      </c>
      <c r="CL29" s="63">
        <f>ABS(($D29-VLOOKUP(CL$2,$A1:$E52,5))/VLOOKUP(CL$2,$A1:$E52,5))</f>
        <v>0.583341203444652</v>
      </c>
      <c r="CM29" s="63">
        <f>ABS((VLOOKUP(CM$2,$A1:$E52,4)-$E29)/$E29)</f>
        <v>0.0175487430180232</v>
      </c>
      <c r="CN29" s="63">
        <f>ABS(($D29-VLOOKUP(CN$2,$A1:$E52,5))/VLOOKUP(CN$2,$A1:$E52,5))</f>
        <v>0.38246227039229</v>
      </c>
      <c r="CO29" s="63">
        <f>ABS((VLOOKUP(CO$2,$A1:$E52,4)-$E29)/$E29)</f>
        <v>0.265857331139616</v>
      </c>
      <c r="CP29" s="63">
        <f>ABS(($D29-VLOOKUP(CP$2,$A1:$E52,5))/VLOOKUP(CP$2,$A1:$E52,5))</f>
        <v>0.591457659953966</v>
      </c>
      <c r="CQ29" s="63">
        <f>ABS((VLOOKUP(CQ$2,$A1:$E52,4)-$E29)/$E29)</f>
        <v>0.09962083443088129</v>
      </c>
      <c r="CR29" s="63">
        <f>ABS(($D29-VLOOKUP(CR$2,$A1:$E52,5))/VLOOKUP(CR$2,$A1:$E52,5))</f>
        <v>0.631794634056324</v>
      </c>
      <c r="CS29" s="63">
        <f>ABS((VLOOKUP(CS$2,$A1:$E52,4)-$E29)/$E29)</f>
        <v>0.0724388740327207</v>
      </c>
      <c r="CT29" s="63">
        <f>ABS(($D29-VLOOKUP(CT$2,$A1:$E52,5))/VLOOKUP(CT$2,$A1:$E52,5))</f>
        <v>0.646154777535197</v>
      </c>
      <c r="CU29" s="63">
        <f>ABS((VLOOKUP(CU$2,$A1:$E52,4)-$E29)/$E29)</f>
        <v>0.0630835106649508</v>
      </c>
      <c r="CV29" s="63">
        <f>ABS(($D29-VLOOKUP(CV$2,$A1:$E52,5))/VLOOKUP(CV$2,$A1:$E52,5))</f>
        <v>1.06141595285274</v>
      </c>
      <c r="CW29" s="63">
        <f>ABS((VLOOKUP(CW$2,$A1:$E52,4)-$E29)/$E29)</f>
        <v>0.151068954531852</v>
      </c>
      <c r="CX29" s="63">
        <f>ABS(($D29-VLOOKUP(CX$2,$A1:$E52,5))/VLOOKUP(CX$2,$A1:$E52,5))</f>
        <v>0.458345400717607</v>
      </c>
      <c r="CY29" s="63">
        <f>ABS((VLOOKUP(CY$2,$A1:$E52,4)-$E29)/$E29)</f>
        <v>0.599986760465093</v>
      </c>
      <c r="CZ29" s="63">
        <f>ABS(($D29-VLOOKUP(CZ$2,$A1:$E52,5))/VLOOKUP(CZ$2,$A1:$E52,5))</f>
        <v>0.609766927116576</v>
      </c>
      <c r="DA29" s="63">
        <f>ABS((VLOOKUP(DA$2,$A1:$E52,4)-$E29)/$E29)</f>
        <v>0.449485198154004</v>
      </c>
      <c r="DB29" s="63">
        <f>ABS(($D29-VLOOKUP(DB$2,$A1:$E52,5))/VLOOKUP(DB$2,$A1:$E52,5))</f>
        <v>0.769054639096029</v>
      </c>
      <c r="DC29" s="63">
        <f>ABS((VLOOKUP(DC$2,$A1:$E52,4)-$E29)/$E29)</f>
        <v>0.318971885755685</v>
      </c>
      <c r="DD29" s="63">
        <f>ABS(($D29-VLOOKUP(DD$2,$A1:$E52,5))/VLOOKUP(DD$2,$A1:$E52,5))</f>
        <v>1.00991790975478</v>
      </c>
      <c r="DE29" s="63">
        <f>ABS((VLOOKUP(DE$2,$A1:$E52,4)-$E29)/$E29)</f>
        <v>0.160909767512847</v>
      </c>
      <c r="DF29" s="63">
        <f>ABS(($D29-VLOOKUP(DF$2,$A1:$E52,5))/VLOOKUP(DF$2,$A1:$E52,5))</f>
        <v>1.14557075328633</v>
      </c>
      <c r="DG29" s="63">
        <f>ABS((VLOOKUP(DG$2,$A1:$E52,4)-$E29)/$E29)</f>
        <v>0.08751171675853869</v>
      </c>
      <c r="DH29" s="63">
        <f>ABS(($D29-VLOOKUP(DH$2,$A1:$E52,5))/VLOOKUP(DH$2,$A1:$E52,5))</f>
        <v>1.300677256769</v>
      </c>
      <c r="DI29" s="63">
        <f>ABS((VLOOKUP(DI$2,$A1:$E52,4)-$E29)/$E29)</f>
        <v>0.0141941145670279</v>
      </c>
      <c r="DJ29" s="63">
        <f>ABS(($D29-VLOOKUP(DJ$2,$A1:$E52,5))/VLOOKUP(DJ$2,$A1:$E52,5))</f>
        <v>1.55182474045399</v>
      </c>
      <c r="DK29" s="63">
        <f>ABS((VLOOKUP(DK$2,$A1:$E52,4)-$E29)/$E29)</f>
        <v>0.0856216352388612</v>
      </c>
      <c r="DL29" s="63"/>
      <c r="DM29" s="63"/>
      <c r="DN29" s="63"/>
      <c r="DO29" s="61">
        <f>IF(P29&lt;Q29,1,0)</f>
        <v>1</v>
      </c>
      <c r="DP29" s="61">
        <f>IF(R29&lt;S29,1,0)</f>
        <v>1</v>
      </c>
      <c r="DQ29" s="61">
        <f>IF(T29&lt;U29,1,0)</f>
        <v>1</v>
      </c>
      <c r="DR29" s="61">
        <f>IF(V29&lt;W29,1,0)</f>
        <v>1</v>
      </c>
      <c r="DS29" s="61">
        <f>IF(X29&lt;Y29,1,0)</f>
        <v>1</v>
      </c>
      <c r="DT29" s="61">
        <f>IF(Z29&lt;AA29,1,0)</f>
        <v>1</v>
      </c>
      <c r="DU29" s="61">
        <f>IF(AB29&lt;AC29,1,0)</f>
        <v>1</v>
      </c>
      <c r="DV29" s="61">
        <f>IF(AD29&lt;AE29,1,0)</f>
        <v>1</v>
      </c>
      <c r="DW29" s="61">
        <f>IF(AF29&lt;AG29,1,0)</f>
        <v>0</v>
      </c>
      <c r="DX29" s="61">
        <f>IF(AH29&lt;AI29,1,0)</f>
        <v>1</v>
      </c>
      <c r="DY29" s="61">
        <f>IF(AJ29&lt;AK29,1,0)</f>
        <v>1</v>
      </c>
      <c r="DZ29" s="61">
        <f>IF(AL29&lt;AM29,1,0)</f>
        <v>1</v>
      </c>
      <c r="EA29" s="61">
        <f>IF(AN29&lt;AO29,1,0)</f>
        <v>0</v>
      </c>
      <c r="EB29" s="61">
        <f>IF(AP29&lt;AQ29,1,0)</f>
        <v>1</v>
      </c>
      <c r="EC29" s="61">
        <f>IF(AR29&lt;AS29,1,0)</f>
        <v>1</v>
      </c>
      <c r="ED29" s="61">
        <f>IF(AT29&lt;AU29,1,0)</f>
        <v>1</v>
      </c>
      <c r="EE29" s="61">
        <f>IF(AV29&lt;AW29,1,0)</f>
        <v>1</v>
      </c>
      <c r="EF29" s="61">
        <f>IF(AX29&lt;AY29,1,0)</f>
        <v>1</v>
      </c>
      <c r="EG29" s="61">
        <f>IF(AZ29&lt;BA29,1,0)</f>
        <v>1</v>
      </c>
      <c r="EH29" s="61">
        <f>IF(BB29&lt;BC29,1,0)</f>
        <v>1</v>
      </c>
      <c r="EI29" s="61">
        <f>IF(BD29&lt;BE29,1,0)</f>
        <v>0</v>
      </c>
      <c r="EJ29" s="61">
        <f>IF(BF29&lt;BG29,1,0)</f>
        <v>1</v>
      </c>
      <c r="EK29" s="61">
        <f>IF(BH29&lt;BI29,1,0)</f>
        <v>0</v>
      </c>
      <c r="EL29" s="61">
        <f>IF(BJ29&lt;BK29,1,0)</f>
        <v>0</v>
      </c>
      <c r="EM29" s="61">
        <f>IF(BL29&lt;BM29,1,0)</f>
        <v>1</v>
      </c>
      <c r="EN29" s="61">
        <f>IF(BN29&lt;BO29,1,0)</f>
        <v>0</v>
      </c>
      <c r="EO29" s="61">
        <f>IF(BP29&lt;BQ29,1,0)</f>
        <v>1</v>
      </c>
      <c r="EP29" s="61">
        <f>IF(BR29&lt;BS29,1,0)</f>
        <v>1</v>
      </c>
      <c r="EQ29" s="61">
        <f>IF(BT29&lt;BU29,1,0)</f>
        <v>0</v>
      </c>
      <c r="ER29" s="61">
        <f>IF(BV29&lt;BW29,1,0)</f>
        <v>1</v>
      </c>
      <c r="ES29" s="61">
        <f>IF(BX29&lt;BY29,1,0)</f>
        <v>0</v>
      </c>
      <c r="ET29" s="61">
        <f>IF(BZ29&lt;CA29,1,0)</f>
        <v>0</v>
      </c>
      <c r="EU29" s="61">
        <f>IF(CB29&lt;CC29,1,0)</f>
        <v>0</v>
      </c>
      <c r="EV29" s="61">
        <f>IF(CD29&lt;CE29,1,0)</f>
        <v>0</v>
      </c>
      <c r="EW29" s="61">
        <f>IF(CF29&lt;CG29,1,0)</f>
        <v>0</v>
      </c>
      <c r="EX29" s="61">
        <f>IF(CH29&lt;CI29,1,0)</f>
        <v>0</v>
      </c>
      <c r="EY29" s="61">
        <f>IF(CJ29&lt;CK29,1,0)</f>
        <v>0</v>
      </c>
      <c r="EZ29" s="61">
        <f>IF(CL29&lt;CM29,1,0)</f>
        <v>0</v>
      </c>
      <c r="FA29" s="61">
        <f>IF(CN29&lt;CO29,1,0)</f>
        <v>0</v>
      </c>
      <c r="FB29" s="61">
        <f>IF(CP29&lt;CQ29,1,0)</f>
        <v>0</v>
      </c>
      <c r="FC29" s="61">
        <f>IF(CR29&lt;CS29,1,0)</f>
        <v>0</v>
      </c>
      <c r="FD29" s="61">
        <f>IF(CT29&lt;CU29,1,0)</f>
        <v>0</v>
      </c>
      <c r="FE29" s="61">
        <f>IF(CV29&lt;CW29,1,0)</f>
        <v>0</v>
      </c>
      <c r="FF29" s="61">
        <f>IF(CX29&lt;CY29,1,0)</f>
        <v>1</v>
      </c>
      <c r="FG29" s="61">
        <f>IF(CZ29&lt;DA29,1,0)</f>
        <v>0</v>
      </c>
      <c r="FH29" s="61">
        <f>IF(DB29&lt;DC29,1,0)</f>
        <v>0</v>
      </c>
      <c r="FI29" s="61">
        <f>IF(DD29&lt;DE29,1,0)</f>
        <v>0</v>
      </c>
      <c r="FJ29" s="61">
        <f>IF(DF29&lt;DG29,1,0)</f>
        <v>0</v>
      </c>
      <c r="FK29" s="61">
        <f>IF(DH29&lt;DI29,1,0)</f>
        <v>0</v>
      </c>
      <c r="FL29" s="61">
        <f>IF(DJ29&lt;DK29,1,0)</f>
        <v>0</v>
      </c>
      <c r="FM29" s="61"/>
      <c r="FN29" s="61"/>
      <c r="FO29" s="61"/>
      <c r="FP29" s="61"/>
      <c r="FQ29" s="61">
        <f>C29/H29</f>
        <v>744733.666666667</v>
      </c>
      <c r="FR29" s="61">
        <f>C29/SUM(FV29:FV29)</f>
        <v>2234201</v>
      </c>
      <c r="FS29" s="53">
        <f>$B29/SQRT(H29*(H29+1))</f>
        <v>671313.080165177</v>
      </c>
      <c r="FT29" s="64">
        <f>FU29+2</f>
        <v>8</v>
      </c>
      <c r="FU29" s="64">
        <v>6</v>
      </c>
      <c r="FV29" s="64">
        <v>2</v>
      </c>
    </row>
    <row r="30" ht="26.75" customHeight="1">
      <c r="A30" t="s" s="51">
        <v>209</v>
      </c>
      <c r="B30" s="52">
        <v>4802982</v>
      </c>
      <c r="C30" s="53">
        <v>4887871</v>
      </c>
      <c r="D30" s="53">
        <f>L30</f>
        <v>686140.285714286</v>
      </c>
      <c r="E30" s="53">
        <f>N30</f>
        <v>600372.75</v>
      </c>
      <c r="F30" s="54">
        <f>ROUND((C30-B30)/C30,2)</f>
        <v>0.02</v>
      </c>
      <c r="G30" s="55"/>
      <c r="H30" s="56">
        <v>7</v>
      </c>
      <c r="I30" s="57">
        <f>RANK(FS30,FS3:FS52)</f>
        <v>32</v>
      </c>
      <c r="J30" s="58">
        <f>SUM(EK3:EK52)</f>
        <v>18</v>
      </c>
      <c r="K30" s="59">
        <f>H30+2</f>
        <v>9</v>
      </c>
      <c r="L30" s="60">
        <f>B30/H30</f>
        <v>686140.285714286</v>
      </c>
      <c r="M30" s="53">
        <f>C30/K30</f>
        <v>543096.777777778</v>
      </c>
      <c r="N30" s="61">
        <f>$B30/(H30+1)</f>
        <v>600372.75</v>
      </c>
      <c r="O30" s="62"/>
      <c r="P30" s="63">
        <f>ABS(($D30-VLOOKUP(P$2,$A1:$E52,5))/VLOOKUP(P$2,$A1:$E52,5))</f>
        <v>0.00777713183485127</v>
      </c>
      <c r="Q30" s="63">
        <f>ABS((VLOOKUP(Q$2,$A1:$E52,4)-$E30)/$E30)</f>
        <v>0.173547317376878</v>
      </c>
      <c r="R30" s="63">
        <f>ABS(($D30-VLOOKUP(R$2,$A1:$E52,5))/VLOOKUP(R$2,$A1:$E52,5))</f>
        <v>0.00470043559626843</v>
      </c>
      <c r="S30" s="63">
        <f>ABS((VLOOKUP(S$2,$A1:$E52,4)-$E30)/$E30)</f>
        <v>0.16910785840963</v>
      </c>
      <c r="T30" s="63">
        <f>ABS(($D30-VLOOKUP(T$2,$A1:$E52,5))/VLOOKUP(T$2,$A1:$E52,5))</f>
        <v>0.010768055597391</v>
      </c>
      <c r="U30" s="63">
        <f>ABS((VLOOKUP(U$2,$A1:$E52,4)-$E30)/$E30)</f>
        <v>0.198086244476174</v>
      </c>
      <c r="V30" s="63">
        <f>ABS(($D30-VLOOKUP(V$2,$A1:$E52,5))/VLOOKUP(V$2,$A1:$E52,5))</f>
        <v>0.0164625542034716</v>
      </c>
      <c r="W30" s="63">
        <f>ABS((VLOOKUP(W$2,$A1:$E52,4)-$E30)/$E30)</f>
        <v>0.165990011421454</v>
      </c>
      <c r="X30" s="63">
        <f>ABS(($D30-VLOOKUP(X$2,$A1:$E52,5))/VLOOKUP(X$2,$A1:$E52,5))</f>
        <v>0.013392439322489</v>
      </c>
      <c r="Y30" s="63">
        <f>ABS((VLOOKUP(Y$2,$A1:$E52,4)-$E30)/$E30)</f>
        <v>0.19040675609907</v>
      </c>
      <c r="Z30" s="63">
        <f>ABS(($D30-VLOOKUP(Z$2,$A1:$E52,5))/VLOOKUP(Z$2,$A1:$E52,5))</f>
        <v>0.0236955382526553</v>
      </c>
      <c r="AA30" s="63">
        <f>ABS((VLOOKUP(AA$2,$A1:$E52,4)-$E30)/$E30)</f>
        <v>0.178425773358671</v>
      </c>
      <c r="AB30" s="63">
        <f>ABS(($D30-VLOOKUP(AB$2,$A1:$E52,5))/VLOOKUP(AB$2,$A1:$E52,5))</f>
        <v>0.00828887916214348</v>
      </c>
      <c r="AC30" s="63">
        <f>ABS((VLOOKUP(AC$2,$A1:$E52,4)-$E30)/$E30)</f>
        <v>0.204303389019572</v>
      </c>
      <c r="AD30" s="63">
        <f>ABS(($D30-VLOOKUP(AD$2,$A1:$E52,5))/VLOOKUP(AD$2,$A1:$E52,5))</f>
        <v>0.0383870704679822</v>
      </c>
      <c r="AE30" s="63">
        <f>ABS((VLOOKUP(AE$2,$A1:$E52,4)-$E30)/$E30)</f>
        <v>0.179222883973808</v>
      </c>
      <c r="AF30" s="63">
        <f>ABS(($D30-VLOOKUP(AF$2,$A1:$E52,5))/VLOOKUP(AF$2,$A1:$E52,5))</f>
        <v>0.0580348964699176</v>
      </c>
      <c r="AG30" s="63">
        <f>ABS((VLOOKUP(AG$2,$A1:$E52,4)-$E30)/$E30)</f>
        <v>0.157324583531053</v>
      </c>
      <c r="AH30" s="63">
        <f>ABS(($D30-VLOOKUP(AH$2,$A1:$E52,5))/VLOOKUP(AH$2,$A1:$E52,5))</f>
        <v>0.00420070248315428</v>
      </c>
      <c r="AI30" s="63">
        <f>ABS((VLOOKUP(AI$2,$A1:$E52,4)-$E30)/$E30)</f>
        <v>0.225620762588422</v>
      </c>
      <c r="AJ30" s="63">
        <f>ABS(($D30-VLOOKUP(AJ$2,$A1:$E52,5))/VLOOKUP(AJ$2,$A1:$E52,5))</f>
        <v>0.0127530742586026</v>
      </c>
      <c r="AK30" s="63">
        <f>ABS((VLOOKUP(AK$2,$A1:$E52,4)-$E30)/$E30)</f>
        <v>0.222504546828061</v>
      </c>
      <c r="AL30" s="63">
        <f>ABS(($D30-VLOOKUP(AL$2,$A1:$E52,5))/VLOOKUP(AL$2,$A1:$E52,5))</f>
        <v>0.0243784354912174</v>
      </c>
      <c r="AM30" s="63">
        <f>ABS((VLOOKUP(AM$2,$A1:$E52,4)-$E30)/$E30)</f>
        <v>0.217082675266779</v>
      </c>
      <c r="AN30" s="63">
        <f>ABS(($D30-VLOOKUP(AN$2,$A1:$E52,5))/VLOOKUP(AN$2,$A1:$E52,5))</f>
        <v>0.117596734734493</v>
      </c>
      <c r="AO30" s="63">
        <f>ABS((VLOOKUP(AO$2,$A1:$E52,4)-$E30)/$E30)</f>
        <v>0.124862679060634</v>
      </c>
      <c r="AP30" s="63">
        <f>ABS(($D30-VLOOKUP(AP$2,$A1:$E52,5))/VLOOKUP(AP$2,$A1:$E52,5))</f>
        <v>0.0460023222514606</v>
      </c>
      <c r="AQ30" s="63">
        <f>ABS((VLOOKUP(AQ$2,$A1:$E52,4)-$E30)/$E30)</f>
        <v>0.213994694684815</v>
      </c>
      <c r="AR30" s="63">
        <f>ABS(($D30-VLOOKUP(AR$2,$A1:$E52,5))/VLOOKUP(AR$2,$A1:$E52,5))</f>
        <v>0.0553435851678653</v>
      </c>
      <c r="AS30" s="63">
        <f>ABS((VLOOKUP(AS$2,$A1:$E52,4)-$E30)/$E30)</f>
        <v>0.203249148133389</v>
      </c>
      <c r="AT30" s="63">
        <f>ABS(($D30-VLOOKUP(AT$2,$A1:$E52,5))/VLOOKUP(AT$2,$A1:$E52,5))</f>
        <v>0.0699709727794626</v>
      </c>
      <c r="AU30" s="63">
        <f>ABS((VLOOKUP(AU$2,$A1:$E52,4)-$E30)/$E30)</f>
        <v>0.186799737699991</v>
      </c>
      <c r="AV30" s="63">
        <f>ABS(($D30-VLOOKUP(AV$2,$A1:$E52,5))/VLOOKUP(AV$2,$A1:$E52,5))</f>
        <v>0.0762257260948883</v>
      </c>
      <c r="AW30" s="63">
        <f>ABS((VLOOKUP(AW$2,$A1:$E52,4)-$E30)/$E30)</f>
        <v>0.179902356031685</v>
      </c>
      <c r="AX30" s="63">
        <f>ABS(($D30-VLOOKUP(AX$2,$A1:$E52,5))/VLOOKUP(AX$2,$A1:$E52,5))</f>
        <v>0.0272453082966575</v>
      </c>
      <c r="AY30" s="63">
        <f>ABS((VLOOKUP(AY$2,$A1:$E52,4)-$E30)/$E30)</f>
        <v>0.251613684998195</v>
      </c>
      <c r="AZ30" s="63">
        <f>ABS(($D30-VLOOKUP(AZ$2,$A1:$E52,5))/VLOOKUP(AZ$2,$A1:$E52,5))</f>
        <v>0.0665523828407185</v>
      </c>
      <c r="BA30" s="63">
        <f>ABS((VLOOKUP(BA$2,$A1:$E52,4)-$E30)/$E30)</f>
        <v>0.205486299969477</v>
      </c>
      <c r="BB30" s="63">
        <f>ABS(($D30-VLOOKUP(BB$2,$A1:$E52,5))/VLOOKUP(BB$2,$A1:$E52,5))</f>
        <v>0.0837159208084915</v>
      </c>
      <c r="BC30" s="63">
        <f>ABS((VLOOKUP(BC$2,$A1:$E52,4)-$E30)/$E30)</f>
        <v>0.186394202601634</v>
      </c>
      <c r="BD30" s="63">
        <f>ABS(($D30-VLOOKUP(BD$2,$A1:$E52,5))/VLOOKUP(BD$2,$A1:$E52,5))</f>
        <v>0.161882061930022</v>
      </c>
      <c r="BE30" s="63">
        <f>ABS((VLOOKUP(BE$2,$A1:$E52,4)-$E30)/$E30)</f>
        <v>0.106578996131986</v>
      </c>
      <c r="BF30" s="63">
        <f>ABS(($D30-VLOOKUP(BF$2,$A1:$E52,5))/VLOOKUP(BF$2,$A1:$E52,5))</f>
        <v>0.0880472644247369</v>
      </c>
      <c r="BG30" s="63">
        <f>ABS((VLOOKUP(BG$2,$A1:$E52,4)-$E30)/$E30)</f>
        <v>0.200428043601722</v>
      </c>
      <c r="BH30" s="63"/>
      <c r="BI30" s="63"/>
      <c r="BJ30" s="63">
        <f>ABS(($D30-VLOOKUP(BJ$2,$A1:$E52,5))/VLOOKUP(BJ$2,$A1:$E52,5))</f>
        <v>0.181479083661511</v>
      </c>
      <c r="BK30" s="63">
        <f>ABS((VLOOKUP(BK$2,$A1:$E52,4)-$E30)/$E30)</f>
        <v>0.105497733342684</v>
      </c>
      <c r="BL30" s="63">
        <f>ABS(($D30-VLOOKUP(BL$2,$A1:$E52,5))/VLOOKUP(BL$2,$A1:$E52,5))</f>
        <v>0.0546820548788071</v>
      </c>
      <c r="BM30" s="63">
        <f>ABS((VLOOKUP(BM$2,$A1:$E52,4)-$E30)/$E30)</f>
        <v>0.264204057673615</v>
      </c>
      <c r="BN30" s="63">
        <f>ABS(($D30-VLOOKUP(BN$2,$A1:$E52,5))/VLOOKUP(BN$2,$A1:$E52,5))</f>
        <v>0.103979997269346</v>
      </c>
      <c r="BO30" s="63">
        <f>ABS((VLOOKUP(BO$2,$A1:$E52,4)-$E30)/$E30)</f>
        <v>0.207751351139771</v>
      </c>
      <c r="BP30" s="63">
        <f>ABS(($D30-VLOOKUP(BP$2,$A1:$E52,5))/VLOOKUP(BP$2,$A1:$E52,5))</f>
        <v>0.06969684979073409</v>
      </c>
      <c r="BQ30" s="63">
        <f>ABS((VLOOKUP(BQ$2,$A1:$E52,4)-$E30)/$E30)</f>
        <v>0.282072179325261</v>
      </c>
      <c r="BR30" s="63">
        <f>ABS(($D30-VLOOKUP(BR$2,$A1:$E52,5))/VLOOKUP(BR$2,$A1:$E52,5))</f>
        <v>0.0934849257654604</v>
      </c>
      <c r="BS30" s="63">
        <f>ABS((VLOOKUP(BS$2,$A1:$E52,4)-$E30)/$E30)</f>
        <v>0.254181506405812</v>
      </c>
      <c r="BT30" s="63">
        <f>ABS(($D30-VLOOKUP(BT$2,$A1:$E52,5))/VLOOKUP(BT$2,$A1:$E52,5))</f>
        <v>0.149433083024177</v>
      </c>
      <c r="BU30" s="63">
        <f>ABS((VLOOKUP(BU$2,$A1:$E52,4)-$E30)/$E30)</f>
        <v>0.193134765027227</v>
      </c>
      <c r="BV30" s="63">
        <f>ABS(($D30-VLOOKUP(BV$2,$A1:$E52,5))/VLOOKUP(BV$2,$A1:$E52,5))</f>
        <v>0.123425251522595</v>
      </c>
      <c r="BW30" s="63">
        <f>ABS((VLOOKUP(BW$2,$A1:$E52,4)-$E30)/$E30)</f>
        <v>0.271621255295148</v>
      </c>
      <c r="BX30" s="63">
        <f>ABS(($D30-VLOOKUP(BX$2,$A1:$E52,5))/VLOOKUP(BX$2,$A1:$E52,5))</f>
        <v>0.151922420144592</v>
      </c>
      <c r="BY30" s="63">
        <f>ABS((VLOOKUP(BY$2,$A1:$E52,4)-$E30)/$E30)</f>
        <v>0.240162882142802</v>
      </c>
      <c r="BZ30" s="63">
        <f>ABS(($D30-VLOOKUP(BZ$2,$A1:$E52,5))/VLOOKUP(BZ$2,$A1:$E52,5))</f>
        <v>0.172396770236174</v>
      </c>
      <c r="CA30" s="63">
        <f>ABS((VLOOKUP(CA$2,$A1:$E52,4)-$E30)/$E30)</f>
        <v>0.218505087048005</v>
      </c>
      <c r="CB30" s="63">
        <f>ABS(($D30-VLOOKUP(CB$2,$A1:$E52,5))/VLOOKUP(CB$2,$A1:$E52,5))</f>
        <v>0.19794882856228</v>
      </c>
      <c r="CC30" s="63">
        <f>ABS((VLOOKUP(CC$2,$A1:$E52,4)-$E30)/$E30)</f>
        <v>0.192514566991923</v>
      </c>
      <c r="CD30" s="63">
        <f>ABS(($D30-VLOOKUP(CD$2,$A1:$E52,5))/VLOOKUP(CD$2,$A1:$E52,5))</f>
        <v>0.238178419523644</v>
      </c>
      <c r="CE30" s="63">
        <f>ABS((VLOOKUP(CE$2,$A1:$E52,4)-$E30)/$E30)</f>
        <v>0.153768637900371</v>
      </c>
      <c r="CF30" s="63">
        <f>ABS(($D30-VLOOKUP(CF$2,$A1:$E52,5))/VLOOKUP(CF$2,$A1:$E52,5))</f>
        <v>0.266206876043182</v>
      </c>
      <c r="CG30" s="63">
        <f>ABS((VLOOKUP(CG$2,$A1:$E52,4)-$E30)/$E30)</f>
        <v>0.128229087679279</v>
      </c>
      <c r="CH30" s="63">
        <f>ABS(($D30-VLOOKUP(CH$2,$A1:$E52,5))/VLOOKUP(CH$2,$A1:$E52,5))</f>
        <v>0.327623948485345</v>
      </c>
      <c r="CI30" s="63">
        <f>ABS((VLOOKUP(CI$2,$A1:$E52,4)-$E30)/$E30)</f>
        <v>0.147771946678126</v>
      </c>
      <c r="CJ30" s="63">
        <f>ABS(($D30-VLOOKUP(CJ$2,$A1:$E52,5))/VLOOKUP(CJ$2,$A1:$E52,5))</f>
        <v>0.475717285244578</v>
      </c>
      <c r="CK30" s="63">
        <f>ABS((VLOOKUP(CK$2,$A1:$E52,4)-$E30)/$E30)</f>
        <v>0.0325890596022771</v>
      </c>
      <c r="CL30" s="63">
        <f>ABS(($D30-VLOOKUP(CL$2,$A1:$E52,5))/VLOOKUP(CL$2,$A1:$E52,5))</f>
        <v>0.498266014961661</v>
      </c>
      <c r="CM30" s="63">
        <f>ABS((VLOOKUP(CM$2,$A1:$E52,4)-$E30)/$E30)</f>
        <v>0.0170487140419564</v>
      </c>
      <c r="CN30" s="63">
        <f>ABS(($D30-VLOOKUP(CN$2,$A1:$E52,5))/VLOOKUP(CN$2,$A1:$E52,5))</f>
        <v>0.308180594422276</v>
      </c>
      <c r="CO30" s="63">
        <f>ABS((VLOOKUP(CO$2,$A1:$E52,4)-$E30)/$E30)</f>
        <v>0.310435058886334</v>
      </c>
      <c r="CP30" s="63">
        <f>ABS(($D30-VLOOKUP(CP$2,$A1:$E52,5))/VLOOKUP(CP$2,$A1:$E52,5))</f>
        <v>0.505946362648794</v>
      </c>
      <c r="CQ30" s="63">
        <f>ABS((VLOOKUP(CQ$2,$A1:$E52,4)-$E30)/$E30)</f>
        <v>0.138344470164577</v>
      </c>
      <c r="CR30" s="63">
        <f>ABS(($D30-VLOOKUP(CR$2,$A1:$E52,5))/VLOOKUP(CR$2,$A1:$E52,5))</f>
        <v>0.544115973413973</v>
      </c>
      <c r="CS30" s="63">
        <f>ABS((VLOOKUP(CS$2,$A1:$E52,4)-$E30)/$E30)</f>
        <v>0.110205284966714</v>
      </c>
      <c r="CT30" s="63">
        <f>ABS(($D30-VLOOKUP(CT$2,$A1:$E52,5))/VLOOKUP(CT$2,$A1:$E52,5))</f>
        <v>0.557704525835624</v>
      </c>
      <c r="CU30" s="63">
        <f>ABS((VLOOKUP(CU$2,$A1:$E52,4)-$E30)/$E30)</f>
        <v>0.100520468325719</v>
      </c>
      <c r="CV30" s="63">
        <f>ABS(($D30-VLOOKUP(CV$2,$A1:$E52,5))/VLOOKUP(CV$2,$A1:$E52,5))</f>
        <v>0.950653124001166</v>
      </c>
      <c r="CW30" s="63">
        <f>ABS((VLOOKUP(CW$2,$A1:$E52,4)-$E30)/$E30)</f>
        <v>0.121173470981153</v>
      </c>
      <c r="CX30" s="63">
        <f>ABS(($D30-VLOOKUP(CX$2,$A1:$E52,5))/VLOOKUP(CX$2,$A1:$E52,5))</f>
        <v>0.379986415573132</v>
      </c>
      <c r="CY30" s="63">
        <f>ABS((VLOOKUP(CY$2,$A1:$E52,4)-$E30)/$E30)</f>
        <v>0.656331004363539</v>
      </c>
      <c r="CZ30" s="63">
        <f>ABS(($D30-VLOOKUP(CZ$2,$A1:$E52,5))/VLOOKUP(CZ$2,$A1:$E52,5))</f>
        <v>0.523271846687808</v>
      </c>
      <c r="DA30" s="63">
        <f>ABS((VLOOKUP(DA$2,$A1:$E52,4)-$E30)/$E30)</f>
        <v>0.500529462737941</v>
      </c>
      <c r="DB30" s="63">
        <f>ABS(($D30-VLOOKUP(DB$2,$A1:$E52,5))/VLOOKUP(DB$2,$A1:$E52,5))</f>
        <v>0.6740008019759079</v>
      </c>
      <c r="DC30" s="63">
        <f>ABS((VLOOKUP(DC$2,$A1:$E52,4)-$E30)/$E30)</f>
        <v>0.365420066117258</v>
      </c>
      <c r="DD30" s="63">
        <f>ABS(($D30-VLOOKUP(DD$2,$A1:$E52,5))/VLOOKUP(DD$2,$A1:$E52,5))</f>
        <v>0.901922144448025</v>
      </c>
      <c r="DE30" s="63">
        <f>ABS((VLOOKUP(DE$2,$A1:$E52,4)-$E30)/$E30)</f>
        <v>0.201791720227142</v>
      </c>
      <c r="DF30" s="63">
        <f>ABS(($D30-VLOOKUP(DF$2,$A1:$E52,5))/VLOOKUP(DF$2,$A1:$E52,5))</f>
        <v>1.03028616658935</v>
      </c>
      <c r="DG30" s="63">
        <f>ABS((VLOOKUP(DG$2,$A1:$E52,4)-$E30)/$E30)</f>
        <v>0.125808924538964</v>
      </c>
      <c r="DH30" s="63">
        <f>ABS(($D30-VLOOKUP(DH$2,$A1:$E52,5))/VLOOKUP(DH$2,$A1:$E52,5))</f>
        <v>1.17705857569613</v>
      </c>
      <c r="DI30" s="63">
        <f>ABS((VLOOKUP(DI$2,$A1:$E52,4)-$E30)/$E30)</f>
        <v>0.0499094104454274</v>
      </c>
      <c r="DJ30" s="63">
        <f>ABS(($D30-VLOOKUP(DJ$2,$A1:$E52,5))/VLOOKUP(DJ$2,$A1:$E52,5))</f>
        <v>1.41471154571278</v>
      </c>
      <c r="DK30" s="63">
        <f>ABS((VLOOKUP(DK$2,$A1:$E52,4)-$E30)/$E30)</f>
        <v>0.0534213952915085</v>
      </c>
      <c r="DL30" s="63"/>
      <c r="DM30" s="63"/>
      <c r="DN30" s="63"/>
      <c r="DO30" s="61">
        <f>IF(P30&lt;Q30,1,0)</f>
        <v>1</v>
      </c>
      <c r="DP30" s="61">
        <f>IF(R30&lt;S30,1,0)</f>
        <v>1</v>
      </c>
      <c r="DQ30" s="61">
        <f>IF(T30&lt;U30,1,0)</f>
        <v>1</v>
      </c>
      <c r="DR30" s="61">
        <f>IF(V30&lt;W30,1,0)</f>
        <v>1</v>
      </c>
      <c r="DS30" s="61">
        <f>IF(X30&lt;Y30,1,0)</f>
        <v>1</v>
      </c>
      <c r="DT30" s="61">
        <f>IF(Z30&lt;AA30,1,0)</f>
        <v>1</v>
      </c>
      <c r="DU30" s="61">
        <f>IF(AB30&lt;AC30,1,0)</f>
        <v>1</v>
      </c>
      <c r="DV30" s="61">
        <f>IF(AD30&lt;AE30,1,0)</f>
        <v>1</v>
      </c>
      <c r="DW30" s="61">
        <f>IF(AF30&lt;AG30,1,0)</f>
        <v>1</v>
      </c>
      <c r="DX30" s="61">
        <f>IF(AH30&lt;AI30,1,0)</f>
        <v>1</v>
      </c>
      <c r="DY30" s="61">
        <f>IF(AJ30&lt;AK30,1,0)</f>
        <v>1</v>
      </c>
      <c r="DZ30" s="61">
        <f>IF(AL30&lt;AM30,1,0)</f>
        <v>1</v>
      </c>
      <c r="EA30" s="61">
        <f>IF(AN30&lt;AO30,1,0)</f>
        <v>1</v>
      </c>
      <c r="EB30" s="61">
        <f>IF(AP30&lt;AQ30,1,0)</f>
        <v>1</v>
      </c>
      <c r="EC30" s="61">
        <f>IF(AR30&lt;AS30,1,0)</f>
        <v>1</v>
      </c>
      <c r="ED30" s="61">
        <f>IF(AT30&lt;AU30,1,0)</f>
        <v>1</v>
      </c>
      <c r="EE30" s="61">
        <f>IF(AV30&lt;AW30,1,0)</f>
        <v>1</v>
      </c>
      <c r="EF30" s="61">
        <f>IF(AX30&lt;AY30,1,0)</f>
        <v>1</v>
      </c>
      <c r="EG30" s="61">
        <f>IF(AZ30&lt;BA30,1,0)</f>
        <v>1</v>
      </c>
      <c r="EH30" s="61">
        <f>IF(BB30&lt;BC30,1,0)</f>
        <v>1</v>
      </c>
      <c r="EI30" s="61">
        <f>IF(BD30&lt;BE30,1,0)</f>
        <v>0</v>
      </c>
      <c r="EJ30" s="61">
        <f>IF(BF30&lt;BG30,1,0)</f>
        <v>1</v>
      </c>
      <c r="EK30" s="61">
        <f>IF(BH30&lt;BI30,1,0)</f>
        <v>0</v>
      </c>
      <c r="EL30" s="61">
        <f>IF(BJ30&lt;BK30,1,0)</f>
        <v>0</v>
      </c>
      <c r="EM30" s="61">
        <f>IF(BL30&lt;BM30,1,0)</f>
        <v>1</v>
      </c>
      <c r="EN30" s="61">
        <f>IF(BN30&lt;BO30,1,0)</f>
        <v>1</v>
      </c>
      <c r="EO30" s="61">
        <f>IF(BP30&lt;BQ30,1,0)</f>
        <v>1</v>
      </c>
      <c r="EP30" s="61">
        <f>IF(BR30&lt;BS30,1,0)</f>
        <v>1</v>
      </c>
      <c r="EQ30" s="61">
        <f>IF(BT30&lt;BU30,1,0)</f>
        <v>1</v>
      </c>
      <c r="ER30" s="61">
        <f>IF(BV30&lt;BW30,1,0)</f>
        <v>1</v>
      </c>
      <c r="ES30" s="61">
        <f>IF(BX30&lt;BY30,1,0)</f>
        <v>1</v>
      </c>
      <c r="ET30" s="61">
        <f>IF(BZ30&lt;CA30,1,0)</f>
        <v>1</v>
      </c>
      <c r="EU30" s="61">
        <f>IF(CB30&lt;CC30,1,0)</f>
        <v>0</v>
      </c>
      <c r="EV30" s="61">
        <f>IF(CD30&lt;CE30,1,0)</f>
        <v>0</v>
      </c>
      <c r="EW30" s="61">
        <f>IF(CF30&lt;CG30,1,0)</f>
        <v>0</v>
      </c>
      <c r="EX30" s="61">
        <f>IF(CH30&lt;CI30,1,0)</f>
        <v>0</v>
      </c>
      <c r="EY30" s="61">
        <f>IF(CJ30&lt;CK30,1,0)</f>
        <v>0</v>
      </c>
      <c r="EZ30" s="61">
        <f>IF(CL30&lt;CM30,1,0)</f>
        <v>0</v>
      </c>
      <c r="FA30" s="61">
        <f>IF(CN30&lt;CO30,1,0)</f>
        <v>1</v>
      </c>
      <c r="FB30" s="61">
        <f>IF(CP30&lt;CQ30,1,0)</f>
        <v>0</v>
      </c>
      <c r="FC30" s="61">
        <f>IF(CR30&lt;CS30,1,0)</f>
        <v>0</v>
      </c>
      <c r="FD30" s="61">
        <f>IF(CT30&lt;CU30,1,0)</f>
        <v>0</v>
      </c>
      <c r="FE30" s="61">
        <f>IF(CV30&lt;CW30,1,0)</f>
        <v>0</v>
      </c>
      <c r="FF30" s="61">
        <f>IF(CX30&lt;CY30,1,0)</f>
        <v>1</v>
      </c>
      <c r="FG30" s="61">
        <f>IF(CZ30&lt;DA30,1,0)</f>
        <v>0</v>
      </c>
      <c r="FH30" s="61">
        <f>IF(DB30&lt;DC30,1,0)</f>
        <v>0</v>
      </c>
      <c r="FI30" s="61">
        <f>IF(DD30&lt;DE30,1,0)</f>
        <v>0</v>
      </c>
      <c r="FJ30" s="61">
        <f>IF(DF30&lt;DG30,1,0)</f>
        <v>0</v>
      </c>
      <c r="FK30" s="61">
        <f>IF(DH30&lt;DI30,1,0)</f>
        <v>0</v>
      </c>
      <c r="FL30" s="61">
        <f>IF(DJ30&lt;DK30,1,0)</f>
        <v>0</v>
      </c>
      <c r="FM30" s="61"/>
      <c r="FN30" s="61"/>
      <c r="FO30" s="61"/>
      <c r="FP30" s="61"/>
      <c r="FQ30" s="61">
        <f>C30/H30</f>
        <v>698267.285714286</v>
      </c>
      <c r="FR30" s="61">
        <f>C30/SUM(FV30:FV30)</f>
        <v>2443935.5</v>
      </c>
      <c r="FS30" s="53">
        <f>$B30/SQRT(H30*(H30+1))</f>
        <v>641825.46710151</v>
      </c>
      <c r="FT30" s="64">
        <f>FU30+2</f>
        <v>9</v>
      </c>
      <c r="FU30" s="64">
        <v>7</v>
      </c>
      <c r="FV30" s="64">
        <v>2</v>
      </c>
    </row>
    <row r="31" ht="26.75" customHeight="1">
      <c r="A31" t="s" s="51">
        <v>220</v>
      </c>
      <c r="B31" s="52">
        <v>2770765</v>
      </c>
      <c r="C31" s="53">
        <v>3161105</v>
      </c>
      <c r="D31" s="53">
        <f>L31</f>
        <v>692691.25</v>
      </c>
      <c r="E31" s="53">
        <f>N31</f>
        <v>554153</v>
      </c>
      <c r="F31" s="54">
        <f>ROUND((C31-B31)/C31,2)</f>
        <v>0.12</v>
      </c>
      <c r="G31" s="55"/>
      <c r="H31" s="56">
        <v>4</v>
      </c>
      <c r="I31" s="57">
        <f>RANK(FS31,FS3:FS52)</f>
        <v>37</v>
      </c>
      <c r="J31" s="58">
        <f>SUM(EV3:EV52)</f>
        <v>13</v>
      </c>
      <c r="K31" s="59">
        <f>H31+2</f>
        <v>6</v>
      </c>
      <c r="L31" s="60">
        <f>B31/H31</f>
        <v>692691.25</v>
      </c>
      <c r="M31" s="53">
        <f>C31/K31</f>
        <v>526850.833333333</v>
      </c>
      <c r="N31" s="61">
        <f>$B31/(H31+1)</f>
        <v>554153</v>
      </c>
      <c r="O31" s="62"/>
      <c r="P31" s="63">
        <f>ABS(($D31-VLOOKUP(P$2,$A1:$E52,5))/VLOOKUP(P$2,$A1:$E52,5))</f>
        <v>0.00169617370943979</v>
      </c>
      <c r="Q31" s="63">
        <f>ABS((VLOOKUP(Q$2,$A1:$E52,4)-$E31)/$E31)</f>
        <v>0.271428342332675</v>
      </c>
      <c r="R31" s="63">
        <f>ABS(($D31-VLOOKUP(R$2,$A1:$E52,5))/VLOOKUP(R$2,$A1:$E52,5))</f>
        <v>0.0142928714413387</v>
      </c>
      <c r="S31" s="63">
        <f>ABS((VLOOKUP(S$2,$A1:$E52,4)-$E31)/$E31)</f>
        <v>0.266618605331019</v>
      </c>
      <c r="T31" s="63">
        <f>ABS(($D31-VLOOKUP(T$2,$A1:$E52,5))/VLOOKUP(T$2,$A1:$E52,5))</f>
        <v>0.00132330607168334</v>
      </c>
      <c r="U31" s="63">
        <f>ABS((VLOOKUP(U$2,$A1:$E52,4)-$E31)/$E31)</f>
        <v>0.298013966058711</v>
      </c>
      <c r="V31" s="63">
        <f>ABS(($D31-VLOOKUP(V$2,$A1:$E52,5))/VLOOKUP(V$2,$A1:$E52,5))</f>
        <v>0.0261672895600621</v>
      </c>
      <c r="W31" s="63">
        <f>ABS((VLOOKUP(W$2,$A1:$E52,4)-$E31)/$E31)</f>
        <v>0.2632407108319</v>
      </c>
      <c r="X31" s="63">
        <f>ABS(($D31-VLOOKUP(X$2,$A1:$E52,5))/VLOOKUP(X$2,$A1:$E52,5))</f>
        <v>0.0230678625786868</v>
      </c>
      <c r="Y31" s="63">
        <f>ABS((VLOOKUP(Y$2,$A1:$E52,4)-$E31)/$E31)</f>
        <v>0.289693961374887</v>
      </c>
      <c r="Z31" s="63">
        <f>ABS(($D31-VLOOKUP(Z$2,$A1:$E52,5))/VLOOKUP(Z$2,$A1:$E52,5))</f>
        <v>0.0334693309451462</v>
      </c>
      <c r="AA31" s="63">
        <f>ABS((VLOOKUP(AA$2,$A1:$E52,4)-$E31)/$E31)</f>
        <v>0.276713691385271</v>
      </c>
      <c r="AB31" s="63">
        <f>ABS(($D31-VLOOKUP(AB$2,$A1:$E52,5))/VLOOKUP(AB$2,$A1:$E52,5))</f>
        <v>0.0179155758808729</v>
      </c>
      <c r="AC31" s="63">
        <f>ABS((VLOOKUP(AC$2,$A1:$E52,4)-$E31)/$E31)</f>
        <v>0.304749658487818</v>
      </c>
      <c r="AD31" s="63">
        <f>ABS(($D31-VLOOKUP(AD$2,$A1:$E52,5))/VLOOKUP(AD$2,$A1:$E52,5))</f>
        <v>0.0483011314188</v>
      </c>
      <c r="AE31" s="63">
        <f>ABS((VLOOKUP(AE$2,$A1:$E52,4)-$E31)/$E31)</f>
        <v>0.277577285901702</v>
      </c>
      <c r="AF31" s="63">
        <f>ABS(($D31-VLOOKUP(AF$2,$A1:$E52,5))/VLOOKUP(AF$2,$A1:$E52,5))</f>
        <v>0.0681365461822618</v>
      </c>
      <c r="AG31" s="63">
        <f>ABS((VLOOKUP(AG$2,$A1:$E52,4)-$E31)/$E31)</f>
        <v>0.253852533248296</v>
      </c>
      <c r="AH31" s="63">
        <f>ABS(($D31-VLOOKUP(AH$2,$A1:$E52,5))/VLOOKUP(AH$2,$A1:$E52,5))</f>
        <v>0.0137883670972612</v>
      </c>
      <c r="AI31" s="63">
        <f>ABS((VLOOKUP(AI$2,$A1:$E52,4)-$E31)/$E31)</f>
        <v>0.327845031412458</v>
      </c>
      <c r="AJ31" s="63">
        <f>ABS(($D31-VLOOKUP(AJ$2,$A1:$E52,5))/VLOOKUP(AJ$2,$A1:$E52,5))</f>
        <v>0.0224223931396657</v>
      </c>
      <c r="AK31" s="63">
        <f>ABS((VLOOKUP(AK$2,$A1:$E52,4)-$E31)/$E31)</f>
        <v>0.324468904195533</v>
      </c>
      <c r="AL31" s="63">
        <f>ABS(($D31-VLOOKUP(AL$2,$A1:$E52,5))/VLOOKUP(AL$2,$A1:$E52,5))</f>
        <v>0.0341587481848128</v>
      </c>
      <c r="AM31" s="63">
        <f>ABS((VLOOKUP(AM$2,$A1:$E52,4)-$E31)/$E31)</f>
        <v>0.318594815380</v>
      </c>
      <c r="AN31" s="63">
        <f>ABS(($D31-VLOOKUP(AN$2,$A1:$E52,5))/VLOOKUP(AN$2,$A1:$E52,5))</f>
        <v>0.128267054561953</v>
      </c>
      <c r="AO31" s="63">
        <f>ABS((VLOOKUP(AO$2,$A1:$E52,4)-$E31)/$E31)</f>
        <v>0.218683107372874</v>
      </c>
      <c r="AP31" s="63">
        <f>ABS(($D31-VLOOKUP(AP$2,$A1:$E52,5))/VLOOKUP(AP$2,$A1:$E52,5))</f>
        <v>0.0559890902616057</v>
      </c>
      <c r="AQ31" s="63">
        <f>ABS((VLOOKUP(AQ$2,$A1:$E52,4)-$E31)/$E31)</f>
        <v>0.315249278328066</v>
      </c>
      <c r="AR31" s="63">
        <f>ABS(($D31-VLOOKUP(AR$2,$A1:$E52,5))/VLOOKUP(AR$2,$A1:$E52,5))</f>
        <v>0.065419539429019</v>
      </c>
      <c r="AS31" s="63">
        <f>ABS((VLOOKUP(AS$2,$A1:$E52,4)-$E31)/$E31)</f>
        <v>0.303607487462849</v>
      </c>
      <c r="AT31" s="63">
        <f>ABS(($D31-VLOOKUP(AT$2,$A1:$E52,5))/VLOOKUP(AT$2,$A1:$E52,5))</f>
        <v>0.0801865828746082</v>
      </c>
      <c r="AU31" s="63">
        <f>ABS((VLOOKUP(AU$2,$A1:$E52,4)-$E31)/$E31)</f>
        <v>0.285786095576893</v>
      </c>
      <c r="AV31" s="63">
        <f>ABS(($D31-VLOOKUP(AV$2,$A1:$E52,5))/VLOOKUP(AV$2,$A1:$E52,5))</f>
        <v>0.086501053811107</v>
      </c>
      <c r="AW31" s="63">
        <f>ABS((VLOOKUP(AW$2,$A1:$E52,4)-$E31)/$E31)</f>
        <v>0.278313430085594</v>
      </c>
      <c r="AX31" s="63">
        <f>ABS(($D31-VLOOKUP(AX$2,$A1:$E52,5))/VLOOKUP(AX$2,$A1:$E52,5))</f>
        <v>0.0370529926251082</v>
      </c>
      <c r="AY31" s="63">
        <f>ABS((VLOOKUP(AY$2,$A1:$E52,4)-$E31)/$E31)</f>
        <v>0.356005922552075</v>
      </c>
      <c r="AZ31" s="63">
        <f>ABS(($D31-VLOOKUP(AZ$2,$A1:$E52,5))/VLOOKUP(AZ$2,$A1:$E52,5))</f>
        <v>0.07673535374958899</v>
      </c>
      <c r="BA31" s="63">
        <f>ABS((VLOOKUP(BA$2,$A1:$E52,4)-$E31)/$E31)</f>
        <v>0.306031231446911</v>
      </c>
      <c r="BB31" s="63">
        <f>ABS(($D31-VLOOKUP(BB$2,$A1:$E52,5))/VLOOKUP(BB$2,$A1:$E52,5))</f>
        <v>0.0940627615943893</v>
      </c>
      <c r="BC31" s="63">
        <f>ABS((VLOOKUP(BC$2,$A1:$E52,4)-$E31)/$E31)</f>
        <v>0.285346736370641</v>
      </c>
      <c r="BD31" s="63">
        <f>ABS(($D31-VLOOKUP(BD$2,$A1:$E52,5))/VLOOKUP(BD$2,$A1:$E52,5))</f>
        <v>0.172975198494641</v>
      </c>
      <c r="BE31" s="63">
        <f>ABS((VLOOKUP(BE$2,$A1:$E52,4)-$E31)/$E31)</f>
        <v>0.198874453445168</v>
      </c>
      <c r="BF31" s="63">
        <f>ABS(($D31-VLOOKUP(BF$2,$A1:$E52,5))/VLOOKUP(BF$2,$A1:$E52,5))</f>
        <v>0.0984354589657339</v>
      </c>
      <c r="BG31" s="63">
        <f>ABS((VLOOKUP(BG$2,$A1:$E52,4)-$E31)/$E31)</f>
        <v>0.30055108555631</v>
      </c>
      <c r="BH31" s="63">
        <f>ABS(($D31-VLOOKUP(BH$2,$A1:$E52,5))/VLOOKUP(BH$2,$A1:$E52,5))</f>
        <v>0.153768637900371</v>
      </c>
      <c r="BI31" s="63">
        <f>ABS((VLOOKUP(BI$2,$A1:$E52,4)-$E31)/$E31)</f>
        <v>0.238178419523644</v>
      </c>
      <c r="BJ31" s="63">
        <f>ABS(($D31-VLOOKUP(BJ$2,$A1:$E52,5))/VLOOKUP(BJ$2,$A1:$E52,5))</f>
        <v>0.192759323930929</v>
      </c>
      <c r="BK31" s="63">
        <f>ABS((VLOOKUP(BK$2,$A1:$E52,4)-$E31)/$E31)</f>
        <v>0.197703006725063</v>
      </c>
      <c r="BL31" s="63">
        <f>ABS(($D31-VLOOKUP(BL$2,$A1:$E52,5))/VLOOKUP(BL$2,$A1:$E52,5))</f>
        <v>0.0647516931410495</v>
      </c>
      <c r="BM31" s="63">
        <f>ABS((VLOOKUP(BM$2,$A1:$E52,4)-$E31)/$E31)</f>
        <v>0.369646409324982</v>
      </c>
      <c r="BN31" s="63">
        <f>ABS(($D31-VLOOKUP(BN$2,$A1:$E52,5))/VLOOKUP(BN$2,$A1:$E52,5))</f>
        <v>0.11452031050387</v>
      </c>
      <c r="BO31" s="63">
        <f>ABS((VLOOKUP(BO$2,$A1:$E52,4)-$E31)/$E31)</f>
        <v>0.308485201740314</v>
      </c>
      <c r="BP31" s="63">
        <f>ABS(($D31-VLOOKUP(BP$2,$A1:$E52,5))/VLOOKUP(BP$2,$A1:$E52,5))</f>
        <v>0.0799098426807011</v>
      </c>
      <c r="BQ31" s="63">
        <f>ABS((VLOOKUP(BQ$2,$A1:$E52,4)-$E31)/$E31)</f>
        <v>0.389004841623162</v>
      </c>
      <c r="BR31" s="63">
        <f>ABS(($D31-VLOOKUP(BR$2,$A1:$E52,5))/VLOOKUP(BR$2,$A1:$E52,5))</f>
        <v>0.103925036694378</v>
      </c>
      <c r="BS31" s="63">
        <f>ABS((VLOOKUP(BS$2,$A1:$E52,4)-$E31)/$E31)</f>
        <v>0.358787915972665</v>
      </c>
      <c r="BT31" s="63">
        <f>ABS(($D31-VLOOKUP(BT$2,$A1:$E52,5))/VLOOKUP(BT$2,$A1:$E52,5))</f>
        <v>0.160407362238624</v>
      </c>
      <c r="BU31" s="63">
        <f>ABS((VLOOKUP(BU$2,$A1:$E52,4)-$E31)/$E31)</f>
        <v>0.29264950293511</v>
      </c>
      <c r="BV31" s="63">
        <f>ABS(($D31-VLOOKUP(BV$2,$A1:$E52,5))/VLOOKUP(BV$2,$A1:$E52,5))</f>
        <v>0.134151219453092</v>
      </c>
      <c r="BW31" s="63">
        <f>ABS((VLOOKUP(BW$2,$A1:$E52,4)-$E31)/$E31)</f>
        <v>0.377682246599766</v>
      </c>
      <c r="BX31" s="63">
        <f>ABS(($D31-VLOOKUP(BX$2,$A1:$E52,5))/VLOOKUP(BX$2,$A1:$E52,5))</f>
        <v>0.162920466449984</v>
      </c>
      <c r="BY31" s="63">
        <f>ABS((VLOOKUP(BY$2,$A1:$E52,4)-$E31)/$E31)</f>
        <v>0.343600052693029</v>
      </c>
      <c r="BZ31" s="63">
        <f>ABS(($D31-VLOOKUP(BZ$2,$A1:$E52,5))/VLOOKUP(BZ$2,$A1:$E52,5))</f>
        <v>0.183590296589911</v>
      </c>
      <c r="CA31" s="63">
        <f>ABS((VLOOKUP(CA$2,$A1:$E52,4)-$E31)/$E31)</f>
        <v>0.320135865004791</v>
      </c>
      <c r="CB31" s="63">
        <f>ABS(($D31-VLOOKUP(CB$2,$A1:$E52,5))/VLOOKUP(CB$2,$A1:$E52,5))</f>
        <v>0.209386314679066</v>
      </c>
      <c r="CC31" s="63">
        <f>ABS((VLOOKUP(CC$2,$A1:$E52,4)-$E31)/$E31)</f>
        <v>0.291977576589859</v>
      </c>
      <c r="CD31" s="63"/>
      <c r="CE31" s="63"/>
      <c r="CF31" s="63">
        <f>ABS(($D31-VLOOKUP(CF$2,$A1:$E52,5))/VLOOKUP(CF$2,$A1:$E52,5))</f>
        <v>0.278296059838372</v>
      </c>
      <c r="CG31" s="63">
        <f>ABS((VLOOKUP(CG$2,$A1:$E52,4)-$E31)/$E31)</f>
        <v>0.222330295062916</v>
      </c>
      <c r="CH31" s="63">
        <f>ABS(($D31-VLOOKUP(CH$2,$A1:$E52,5))/VLOOKUP(CH$2,$A1:$E52,5))</f>
        <v>0.340299515351867</v>
      </c>
      <c r="CI31" s="63">
        <f>ABS((VLOOKUP(CI$2,$A1:$E52,4)-$E31)/$E31)</f>
        <v>0.243503148047561</v>
      </c>
      <c r="CJ31" s="63">
        <f>ABS(($D31-VLOOKUP(CJ$2,$A1:$E52,5))/VLOOKUP(CJ$2,$A1:$E52,5))</f>
        <v>0.489806781857335</v>
      </c>
      <c r="CK31" s="63">
        <f>ABS((VLOOKUP(CK$2,$A1:$E52,4)-$E31)/$E31)</f>
        <v>0.118713303606284</v>
      </c>
      <c r="CL31" s="63">
        <f>ABS(($D31-VLOOKUP(CL$2,$A1:$E52,5))/VLOOKUP(CL$2,$A1:$E52,5))</f>
        <v>0.51257079688289</v>
      </c>
      <c r="CM31" s="63">
        <f>ABS((VLOOKUP(CM$2,$A1:$E52,4)-$E31)/$E31)</f>
        <v>0.101876798164646</v>
      </c>
      <c r="CN31" s="63">
        <f>ABS(($D31-VLOOKUP(CN$2,$A1:$E52,5))/VLOOKUP(CN$2,$A1:$E52,5))</f>
        <v>0.320670524735001</v>
      </c>
      <c r="CO31" s="63">
        <f>ABS((VLOOKUP(CO$2,$A1:$E52,4)-$E31)/$E31)</f>
        <v>0.419733358837722</v>
      </c>
      <c r="CP31" s="63">
        <f>ABS(($D31-VLOOKUP(CP$2,$A1:$E52,5))/VLOOKUP(CP$2,$A1:$E52,5))</f>
        <v>0.5203244731362771</v>
      </c>
      <c r="CQ31" s="63">
        <f>ABS((VLOOKUP(CQ$2,$A1:$E52,4)-$E31)/$E31)</f>
        <v>0.233289362324123</v>
      </c>
      <c r="CR31" s="63">
        <f>ABS(($D31-VLOOKUP(CR$2,$A1:$E52,5))/VLOOKUP(CR$2,$A1:$E52,5))</f>
        <v>0.558858510480288</v>
      </c>
      <c r="CS31" s="63">
        <f>ABS((VLOOKUP(CS$2,$A1:$E52,4)-$E31)/$E31)</f>
        <v>0.202803196951023</v>
      </c>
      <c r="CT31" s="63">
        <f>ABS(($D31-VLOOKUP(CT$2,$A1:$E52,5))/VLOOKUP(CT$2,$A1:$E52,5))</f>
        <v>0.572576800396534</v>
      </c>
      <c r="CU31" s="63">
        <f>ABS((VLOOKUP(CU$2,$A1:$E52,4)-$E31)/$E31)</f>
        <v>0.192310607359339</v>
      </c>
      <c r="CV31" s="63">
        <f>ABS(($D31-VLOOKUP(CV$2,$A1:$E52,5))/VLOOKUP(CV$2,$A1:$E52,5))</f>
        <v>0.969277098158062</v>
      </c>
      <c r="CW31" s="63">
        <f>ABS((VLOOKUP(CW$2,$A1:$E52,4)-$E31)/$E31)</f>
        <v>0.0478739626059951</v>
      </c>
      <c r="CX31" s="63">
        <f>ABS(($D31-VLOOKUP(CX$2,$A1:$E52,5))/VLOOKUP(CX$2,$A1:$E52,5))</f>
        <v>0.393161916139724</v>
      </c>
      <c r="CY31" s="63">
        <f>ABS((VLOOKUP(CY$2,$A1:$E52,4)-$E31)/$E31)</f>
        <v>0.794479142041999</v>
      </c>
      <c r="CZ31" s="63">
        <f>ABS(($D31-VLOOKUP(CZ$2,$A1:$E52,5))/VLOOKUP(CZ$2,$A1:$E52,5))</f>
        <v>0.537815373241852</v>
      </c>
      <c r="DA31" s="63">
        <f>ABS((VLOOKUP(DA$2,$A1:$E52,4)-$E31)/$E31)</f>
        <v>0.625682798793835</v>
      </c>
      <c r="DB31" s="63">
        <f>ABS(($D31-VLOOKUP(DB$2,$A1:$E52,5))/VLOOKUP(DB$2,$A1:$E52,5))</f>
        <v>0.689983421997387</v>
      </c>
      <c r="DC31" s="63">
        <f>ABS((VLOOKUP(DC$2,$A1:$E52,4)-$E31)/$E31)</f>
        <v>0.479304452019569</v>
      </c>
      <c r="DD31" s="63">
        <f>ABS(($D31-VLOOKUP(DD$2,$A1:$E52,5))/VLOOKUP(DD$2,$A1:$E52,5))</f>
        <v>0.920080856743305</v>
      </c>
      <c r="DE31" s="63">
        <f>ABS((VLOOKUP(DE$2,$A1:$E52,4)-$E31)/$E31)</f>
        <v>0.302028501154013</v>
      </c>
      <c r="DF31" s="63">
        <f>ABS(($D31-VLOOKUP(DF$2,$A1:$E52,5))/VLOOKUP(DF$2,$A1:$E52,5))</f>
        <v>1.04967044185204</v>
      </c>
      <c r="DG31" s="63">
        <f>ABS((VLOOKUP(DG$2,$A1:$E52,4)-$E31)/$E31)</f>
        <v>0.219708275512359</v>
      </c>
      <c r="DH31" s="63">
        <f>ABS(($D31-VLOOKUP(DH$2,$A1:$E52,5))/VLOOKUP(DH$2,$A1:$E52,5))</f>
        <v>1.19784416907146</v>
      </c>
      <c r="DI31" s="63">
        <f>ABS((VLOOKUP(DI$2,$A1:$E52,4)-$E31)/$E31)</f>
        <v>0.13747827765978</v>
      </c>
      <c r="DJ31" s="63">
        <f>ABS(($D31-VLOOKUP(DJ$2,$A1:$E52,5))/VLOOKUP(DJ$2,$A1:$E52,5))</f>
        <v>1.43776614464191</v>
      </c>
      <c r="DK31" s="63">
        <f>ABS((VLOOKUP(DK$2,$A1:$E52,4)-$E31)/$E31)</f>
        <v>0.0255290506412489</v>
      </c>
      <c r="DL31" s="63"/>
      <c r="DM31" s="63"/>
      <c r="DN31" s="63"/>
      <c r="DO31" s="61">
        <f>IF(P31&lt;Q31,1,0)</f>
        <v>1</v>
      </c>
      <c r="DP31" s="61">
        <f>IF(R31&lt;S31,1,0)</f>
        <v>1</v>
      </c>
      <c r="DQ31" s="61">
        <f>IF(T31&lt;U31,1,0)</f>
        <v>1</v>
      </c>
      <c r="DR31" s="61">
        <f>IF(V31&lt;W31,1,0)</f>
        <v>1</v>
      </c>
      <c r="DS31" s="61">
        <f>IF(X31&lt;Y31,1,0)</f>
        <v>1</v>
      </c>
      <c r="DT31" s="61">
        <f>IF(Z31&lt;AA31,1,0)</f>
        <v>1</v>
      </c>
      <c r="DU31" s="61">
        <f>IF(AB31&lt;AC31,1,0)</f>
        <v>1</v>
      </c>
      <c r="DV31" s="61">
        <f>IF(AD31&lt;AE31,1,0)</f>
        <v>1</v>
      </c>
      <c r="DW31" s="61">
        <f>IF(AF31&lt;AG31,1,0)</f>
        <v>1</v>
      </c>
      <c r="DX31" s="61">
        <f>IF(AH31&lt;AI31,1,0)</f>
        <v>1</v>
      </c>
      <c r="DY31" s="61">
        <f>IF(AJ31&lt;AK31,1,0)</f>
        <v>1</v>
      </c>
      <c r="DZ31" s="61">
        <f>IF(AL31&lt;AM31,1,0)</f>
        <v>1</v>
      </c>
      <c r="EA31" s="61">
        <f>IF(AN31&lt;AO31,1,0)</f>
        <v>1</v>
      </c>
      <c r="EB31" s="61">
        <f>IF(AP31&lt;AQ31,1,0)</f>
        <v>1</v>
      </c>
      <c r="EC31" s="61">
        <f>IF(AR31&lt;AS31,1,0)</f>
        <v>1</v>
      </c>
      <c r="ED31" s="61">
        <f>IF(AT31&lt;AU31,1,0)</f>
        <v>1</v>
      </c>
      <c r="EE31" s="61">
        <f>IF(AV31&lt;AW31,1,0)</f>
        <v>1</v>
      </c>
      <c r="EF31" s="61">
        <f>IF(AX31&lt;AY31,1,0)</f>
        <v>1</v>
      </c>
      <c r="EG31" s="61">
        <f>IF(AZ31&lt;BA31,1,0)</f>
        <v>1</v>
      </c>
      <c r="EH31" s="61">
        <f>IF(BB31&lt;BC31,1,0)</f>
        <v>1</v>
      </c>
      <c r="EI31" s="61">
        <f>IF(BD31&lt;BE31,1,0)</f>
        <v>1</v>
      </c>
      <c r="EJ31" s="61">
        <f>IF(BF31&lt;BG31,1,0)</f>
        <v>1</v>
      </c>
      <c r="EK31" s="61">
        <f>IF(BH31&lt;BI31,1,0)</f>
        <v>1</v>
      </c>
      <c r="EL31" s="61">
        <f>IF(BJ31&lt;BK31,1,0)</f>
        <v>1</v>
      </c>
      <c r="EM31" s="61">
        <f>IF(BL31&lt;BM31,1,0)</f>
        <v>1</v>
      </c>
      <c r="EN31" s="61">
        <f>IF(BN31&lt;BO31,1,0)</f>
        <v>1</v>
      </c>
      <c r="EO31" s="61">
        <f>IF(BP31&lt;BQ31,1,0)</f>
        <v>1</v>
      </c>
      <c r="EP31" s="61">
        <f>IF(BR31&lt;BS31,1,0)</f>
        <v>1</v>
      </c>
      <c r="EQ31" s="61">
        <f>IF(BT31&lt;BU31,1,0)</f>
        <v>1</v>
      </c>
      <c r="ER31" s="61">
        <f>IF(BV31&lt;BW31,1,0)</f>
        <v>1</v>
      </c>
      <c r="ES31" s="61">
        <f>IF(BX31&lt;BY31,1,0)</f>
        <v>1</v>
      </c>
      <c r="ET31" s="61">
        <f>IF(BZ31&lt;CA31,1,0)</f>
        <v>1</v>
      </c>
      <c r="EU31" s="61">
        <f>IF(CB31&lt;CC31,1,0)</f>
        <v>1</v>
      </c>
      <c r="EV31" s="61">
        <f>IF(CD31&lt;CE31,1,0)</f>
        <v>0</v>
      </c>
      <c r="EW31" s="61">
        <f>IF(CF31&lt;CG31,1,0)</f>
        <v>0</v>
      </c>
      <c r="EX31" s="61">
        <f>IF(CH31&lt;CI31,1,0)</f>
        <v>0</v>
      </c>
      <c r="EY31" s="61">
        <f>IF(CJ31&lt;CK31,1,0)</f>
        <v>0</v>
      </c>
      <c r="EZ31" s="61">
        <f>IF(CL31&lt;CM31,1,0)</f>
        <v>0</v>
      </c>
      <c r="FA31" s="61">
        <f>IF(CN31&lt;CO31,1,0)</f>
        <v>1</v>
      </c>
      <c r="FB31" s="61">
        <f>IF(CP31&lt;CQ31,1,0)</f>
        <v>0</v>
      </c>
      <c r="FC31" s="61">
        <f>IF(CR31&lt;CS31,1,0)</f>
        <v>0</v>
      </c>
      <c r="FD31" s="61">
        <f>IF(CT31&lt;CU31,1,0)</f>
        <v>0</v>
      </c>
      <c r="FE31" s="61">
        <f>IF(CV31&lt;CW31,1,0)</f>
        <v>0</v>
      </c>
      <c r="FF31" s="61">
        <f>IF(CX31&lt;CY31,1,0)</f>
        <v>1</v>
      </c>
      <c r="FG31" s="61">
        <f>IF(CZ31&lt;DA31,1,0)</f>
        <v>1</v>
      </c>
      <c r="FH31" s="61">
        <f>IF(DB31&lt;DC31,1,0)</f>
        <v>0</v>
      </c>
      <c r="FI31" s="61">
        <f>IF(DD31&lt;DE31,1,0)</f>
        <v>0</v>
      </c>
      <c r="FJ31" s="61">
        <f>IF(DF31&lt;DG31,1,0)</f>
        <v>0</v>
      </c>
      <c r="FK31" s="61">
        <f>IF(DH31&lt;DI31,1,0)</f>
        <v>0</v>
      </c>
      <c r="FL31" s="61">
        <f>IF(DJ31&lt;DK31,1,0)</f>
        <v>0</v>
      </c>
      <c r="FM31" s="61"/>
      <c r="FN31" s="61"/>
      <c r="FO31" s="61"/>
      <c r="FP31" s="61"/>
      <c r="FQ31" s="61">
        <f>C31/H31</f>
        <v>790276.25</v>
      </c>
      <c r="FR31" s="61">
        <f>C31/SUM(FV31:FV31)</f>
        <v>1580552.5</v>
      </c>
      <c r="FS31" s="53">
        <f>$B31/SQRT(H31*(H31+1))</f>
        <v>619561.88896772</v>
      </c>
      <c r="FT31" s="64">
        <f>FU31+2</f>
        <v>6</v>
      </c>
      <c r="FU31" s="64">
        <v>4</v>
      </c>
      <c r="FV31" s="64">
        <v>2</v>
      </c>
    </row>
    <row r="32" ht="26.75" customHeight="1">
      <c r="A32" t="s" s="51">
        <v>216</v>
      </c>
      <c r="B32" s="52">
        <v>3053787</v>
      </c>
      <c r="C32" s="53">
        <v>3156145</v>
      </c>
      <c r="D32" s="53">
        <f>L32</f>
        <v>763446.75</v>
      </c>
      <c r="E32" s="53">
        <f>N32</f>
        <v>610757.4</v>
      </c>
      <c r="F32" s="54">
        <f>ROUND((C32-B32)/C32,2)</f>
        <v>0.03</v>
      </c>
      <c r="G32" s="55"/>
      <c r="H32" s="56">
        <v>4</v>
      </c>
      <c r="I32" s="57">
        <f>RANK(FS32,FS3:FS52)</f>
        <v>19</v>
      </c>
      <c r="J32" s="58">
        <f>SUM(ER3:ER52)</f>
        <v>31</v>
      </c>
      <c r="K32" s="59">
        <f>H32+2</f>
        <v>6</v>
      </c>
      <c r="L32" s="60">
        <f>B32/H32</f>
        <v>763446.75</v>
      </c>
      <c r="M32" s="53">
        <f>C32/K32</f>
        <v>526024.166666667</v>
      </c>
      <c r="N32" s="61">
        <f>$B32/(H32+1)</f>
        <v>610757.4</v>
      </c>
      <c r="O32" s="62"/>
      <c r="P32" s="63">
        <f>ABS(($D32-VLOOKUP(P$2,$A1:$E52,5))/VLOOKUP(P$2,$A1:$E52,5))</f>
        <v>0.104015228005128</v>
      </c>
      <c r="Q32" s="63">
        <f>ABS((VLOOKUP(Q$2,$A1:$E52,4)-$E32)/$E32)</f>
        <v>0.153593603923062</v>
      </c>
      <c r="R32" s="63">
        <f>ABS(($D32-VLOOKUP(R$2,$A1:$E52,5))/VLOOKUP(R$2,$A1:$E52,5))</f>
        <v>0.117898625469945</v>
      </c>
      <c r="S32" s="63">
        <f>ABS((VLOOKUP(S$2,$A1:$E52,4)-$E32)/$E32)</f>
        <v>0.14922962865452</v>
      </c>
      <c r="T32" s="63">
        <f>ABS(($D32-VLOOKUP(T$2,$A1:$E52,5))/VLOOKUP(T$2,$A1:$E52,5))</f>
        <v>0.100687321054392</v>
      </c>
      <c r="U32" s="63">
        <f>ABS((VLOOKUP(U$2,$A1:$E52,4)-$E32)/$E32)</f>
        <v>0.177715297978106</v>
      </c>
      <c r="V32" s="63">
        <f>ABS(($D32-VLOOKUP(V$2,$A1:$E52,5))/VLOOKUP(V$2,$A1:$E52,5))</f>
        <v>0.130985965494639</v>
      </c>
      <c r="W32" s="63">
        <f>ABS((VLOOKUP(W$2,$A1:$E52,4)-$E32)/$E32)</f>
        <v>0.146164794122232</v>
      </c>
      <c r="X32" s="63">
        <f>ABS(($D32-VLOOKUP(X$2,$A1:$E52,5))/VLOOKUP(X$2,$A1:$E52,5))</f>
        <v>0.127569945073141</v>
      </c>
      <c r="Y32" s="63">
        <f>ABS((VLOOKUP(Y$2,$A1:$E52,4)-$E32)/$E32)</f>
        <v>0.170166383211694</v>
      </c>
      <c r="Z32" s="63">
        <f>ABS(($D32-VLOOKUP(Z$2,$A1:$E52,5))/VLOOKUP(Z$2,$A1:$E52,5))</f>
        <v>0.139033879718773</v>
      </c>
      <c r="AA32" s="63">
        <f>ABS((VLOOKUP(AA$2,$A1:$E52,4)-$E32)/$E32)</f>
        <v>0.158389111981651</v>
      </c>
      <c r="AB32" s="63">
        <f>ABS(($D32-VLOOKUP(AB$2,$A1:$E52,5))/VLOOKUP(AB$2,$A1:$E52,5))</f>
        <v>0.121891373942764</v>
      </c>
      <c r="AC32" s="63">
        <f>ABS((VLOOKUP(AC$2,$A1:$E52,4)-$E32)/$E32)</f>
        <v>0.183826733003972</v>
      </c>
      <c r="AD32" s="63">
        <f>ABS(($D32-VLOOKUP(AD$2,$A1:$E52,5))/VLOOKUP(AD$2,$A1:$E52,5))</f>
        <v>0.155380686276903</v>
      </c>
      <c r="AE32" s="63">
        <f>ABS((VLOOKUP(AE$2,$A1:$E52,4)-$E32)/$E32)</f>
        <v>0.15917266940079</v>
      </c>
      <c r="AF32" s="63">
        <f>ABS(($D32-VLOOKUP(AF$2,$A1:$E52,5))/VLOOKUP(AF$2,$A1:$E52,5))</f>
        <v>0.177242205295754</v>
      </c>
      <c r="AG32" s="63">
        <f>ABS((VLOOKUP(AG$2,$A1:$E52,4)-$E32)/$E32)</f>
        <v>0.137646703678323</v>
      </c>
      <c r="AH32" s="63">
        <f>ABS(($D32-VLOOKUP(AH$2,$A1:$E52,5))/VLOOKUP(AH$2,$A1:$E52,5))</f>
        <v>0.11734258812741</v>
      </c>
      <c r="AI32" s="63">
        <f>ABS((VLOOKUP(AI$2,$A1:$E52,4)-$E32)/$E32)</f>
        <v>0.204781649296935</v>
      </c>
      <c r="AJ32" s="63">
        <f>ABS(($D32-VLOOKUP(AJ$2,$A1:$E52,5))/VLOOKUP(AJ$2,$A1:$E52,5))</f>
        <v>0.126858543643651</v>
      </c>
      <c r="AK32" s="63">
        <f>ABS((VLOOKUP(AK$2,$A1:$E52,4)-$E32)/$E32)</f>
        <v>0.201718418256851</v>
      </c>
      <c r="AL32" s="63">
        <f>ABS(($D32-VLOOKUP(AL$2,$A1:$E52,5))/VLOOKUP(AL$2,$A1:$E52,5))</f>
        <v>0.139793718032043</v>
      </c>
      <c r="AM32" s="63">
        <f>ABS((VLOOKUP(AM$2,$A1:$E52,4)-$E32)/$E32)</f>
        <v>0.196388734262201</v>
      </c>
      <c r="AN32" s="63">
        <f>ABS(($D32-VLOOKUP(AN$2,$A1:$E52,5))/VLOOKUP(AN$2,$A1:$E52,5))</f>
        <v>0.24351479239473</v>
      </c>
      <c r="AO32" s="63">
        <f>ABS((VLOOKUP(AO$2,$A1:$E52,4)-$E32)/$E32)</f>
        <v>0.105736745883063</v>
      </c>
      <c r="AP32" s="63">
        <f>ABS(($D32-VLOOKUP(AP$2,$A1:$E52,5))/VLOOKUP(AP$2,$A1:$E52,5))</f>
        <v>0.163853937805161</v>
      </c>
      <c r="AQ32" s="63">
        <f>ABS((VLOOKUP(AQ$2,$A1:$E52,4)-$E32)/$E32)</f>
        <v>0.193353258320461</v>
      </c>
      <c r="AR32" s="63">
        <f>ABS(($D32-VLOOKUP(AR$2,$A1:$E52,5))/VLOOKUP(AR$2,$A1:$E52,5))</f>
        <v>0.174247667721487</v>
      </c>
      <c r="AS32" s="63">
        <f>ABS((VLOOKUP(AS$2,$A1:$E52,4)-$E32)/$E32)</f>
        <v>0.182790417275337</v>
      </c>
      <c r="AT32" s="63">
        <f>ABS(($D32-VLOOKUP(AT$2,$A1:$E52,5))/VLOOKUP(AT$2,$A1:$E52,5))</f>
        <v>0.190523102593291</v>
      </c>
      <c r="AU32" s="63">
        <f>ABS((VLOOKUP(AU$2,$A1:$E52,4)-$E32)/$E32)</f>
        <v>0.166620694603491</v>
      </c>
      <c r="AV32" s="63">
        <f>ABS(($D32-VLOOKUP(AV$2,$A1:$E52,5))/VLOOKUP(AV$2,$A1:$E52,5))</f>
        <v>0.197482570197999</v>
      </c>
      <c r="AW32" s="63">
        <f>ABS((VLOOKUP(AW$2,$A1:$E52,4)-$E32)/$E32)</f>
        <v>0.159840588459873</v>
      </c>
      <c r="AX32" s="63">
        <f>ABS(($D32-VLOOKUP(AX$2,$A1:$E52,5))/VLOOKUP(AX$2,$A1:$E52,5))</f>
        <v>0.142983597378215</v>
      </c>
      <c r="AY32" s="63">
        <f>ABS((VLOOKUP(AY$2,$A1:$E52,4)-$E32)/$E32)</f>
        <v>0.230332616518441</v>
      </c>
      <c r="AZ32" s="63">
        <f>ABS(($D32-VLOOKUP(AZ$2,$A1:$E52,5))/VLOOKUP(AZ$2,$A1:$E52,5))</f>
        <v>0.186719344917702</v>
      </c>
      <c r="BA32" s="63">
        <f>ABS((VLOOKUP(BA$2,$A1:$E52,4)-$E32)/$E32)</f>
        <v>0.18498953103147</v>
      </c>
      <c r="BB32" s="63">
        <f>ABS(($D32-VLOOKUP(BB$2,$A1:$E52,5))/VLOOKUP(BB$2,$A1:$E52,5))</f>
        <v>0.205816674651602</v>
      </c>
      <c r="BC32" s="63">
        <f>ABS((VLOOKUP(BC$2,$A1:$E52,4)-$E32)/$E32)</f>
        <v>0.166222054779852</v>
      </c>
      <c r="BD32" s="63">
        <f>ABS(($D32-VLOOKUP(BD$2,$A1:$E52,5))/VLOOKUP(BD$2,$A1:$E52,5))</f>
        <v>0.292789685334323</v>
      </c>
      <c r="BE32" s="63">
        <f>ABS((VLOOKUP(BE$2,$A1:$E52,4)-$E32)/$E32)</f>
        <v>0.08776393867679699</v>
      </c>
      <c r="BF32" s="63">
        <f>ABS(($D32-VLOOKUP(BF$2,$A1:$E52,5))/VLOOKUP(BF$2,$A1:$E52,5))</f>
        <v>0.210636024682206</v>
      </c>
      <c r="BG32" s="63">
        <f>ABS((VLOOKUP(BG$2,$A1:$E52,4)-$E32)/$E32)</f>
        <v>0.180017279715786</v>
      </c>
      <c r="BH32" s="63">
        <f>ABS(($D32-VLOOKUP(BH$2,$A1:$E52,5))/VLOOKUP(BH$2,$A1:$E52,5))</f>
        <v>0.271621255295148</v>
      </c>
      <c r="BI32" s="63">
        <f>ABS((VLOOKUP(BI$2,$A1:$E52,4)-$E32)/$E32)</f>
        <v>0.123425251522595</v>
      </c>
      <c r="BJ32" s="63">
        <f>ABS(($D32-VLOOKUP(BJ$2,$A1:$E52,5))/VLOOKUP(BJ$2,$A1:$E52,5))</f>
        <v>0.314594676036785</v>
      </c>
      <c r="BK32" s="63">
        <f>ABS((VLOOKUP(BK$2,$A1:$E52,4)-$E32)/$E32)</f>
        <v>0.0867010604958925</v>
      </c>
      <c r="BL32" s="63">
        <f>ABS(($D32-VLOOKUP(BL$2,$A1:$E52,5))/VLOOKUP(BL$2,$A1:$E52,5))</f>
        <v>0.173511603741972</v>
      </c>
      <c r="BM32" s="63">
        <f>ABS((VLOOKUP(BM$2,$A1:$E52,4)-$E32)/$E32)</f>
        <v>0.242708916284382</v>
      </c>
      <c r="BN32" s="63">
        <f>ABS(($D32-VLOOKUP(BN$2,$A1:$E52,5))/VLOOKUP(BN$2,$A1:$E52,5))</f>
        <v>0.228363876204832</v>
      </c>
      <c r="BO32" s="63">
        <f>ABS((VLOOKUP(BO$2,$A1:$E52,4)-$E32)/$E32)</f>
        <v>0.187216069752082</v>
      </c>
      <c r="BP32" s="63">
        <f>ABS(($D32-VLOOKUP(BP$2,$A1:$E52,5))/VLOOKUP(BP$2,$A1:$E52,5))</f>
        <v>0.190218094551638</v>
      </c>
      <c r="BQ32" s="63">
        <f>ABS((VLOOKUP(BQ$2,$A1:$E52,4)-$E32)/$E32)</f>
        <v>0.260273227962527</v>
      </c>
      <c r="BR32" s="63">
        <f>ABS(($D32-VLOOKUP(BR$2,$A1:$E52,5))/VLOOKUP(BR$2,$A1:$E52,5))</f>
        <v>0.216686339704671</v>
      </c>
      <c r="BS32" s="63">
        <f>ABS((VLOOKUP(BS$2,$A1:$E52,4)-$E32)/$E32)</f>
        <v>0.232856777502819</v>
      </c>
      <c r="BT32" s="63">
        <f>ABS(($D32-VLOOKUP(BT$2,$A1:$E52,5))/VLOOKUP(BT$2,$A1:$E52,5))</f>
        <v>0.278938097423853</v>
      </c>
      <c r="BU32" s="63">
        <f>ABS((VLOOKUP(BU$2,$A1:$E52,4)-$E32)/$E32)</f>
        <v>0.172848008063431</v>
      </c>
      <c r="BV32" s="63"/>
      <c r="BW32" s="63"/>
      <c r="BX32" s="63">
        <f>ABS(($D32-VLOOKUP(BX$2,$A1:$E52,5))/VLOOKUP(BX$2,$A1:$E52,5))</f>
        <v>0.281707904668529</v>
      </c>
      <c r="BY32" s="63">
        <f>ABS((VLOOKUP(BY$2,$A1:$E52,4)-$E32)/$E32)</f>
        <v>0.21907651057523</v>
      </c>
      <c r="BZ32" s="63">
        <f>ABS(($D32-VLOOKUP(BZ$2,$A1:$E52,5))/VLOOKUP(BZ$2,$A1:$E52,5))</f>
        <v>0.304489071087738</v>
      </c>
      <c r="CA32" s="63">
        <f>ABS((VLOOKUP(CA$2,$A1:$E52,4)-$E32)/$E32)</f>
        <v>0.197786960911157</v>
      </c>
      <c r="CB32" s="63">
        <f>ABS(($D32-VLOOKUP(CB$2,$A1:$E52,5))/VLOOKUP(CB$2,$A1:$E52,5))</f>
        <v>0.332920044011254</v>
      </c>
      <c r="CC32" s="63">
        <f>ABS((VLOOKUP(CC$2,$A1:$E52,4)-$E32)/$E32)</f>
        <v>0.172238355196351</v>
      </c>
      <c r="CD32" s="63">
        <f>ABS(($D32-VLOOKUP(CD$2,$A1:$E52,5))/VLOOKUP(CD$2,$A1:$E52,5))</f>
        <v>0.377682246599766</v>
      </c>
      <c r="CE32" s="63">
        <f>ABS((VLOOKUP(CE$2,$A1:$E52,4)-$E32)/$E32)</f>
        <v>0.134151219453092</v>
      </c>
      <c r="CF32" s="63">
        <f>ABS(($D32-VLOOKUP(CF$2,$A1:$E52,5))/VLOOKUP(CF$2,$A1:$E52,5))</f>
        <v>0.408868630030206</v>
      </c>
      <c r="CG32" s="63">
        <f>ABS((VLOOKUP(CG$2,$A1:$E52,4)-$E32)/$E32)</f>
        <v>0.109045915776051</v>
      </c>
      <c r="CH32" s="63">
        <f>ABS(($D32-VLOOKUP(CH$2,$A1:$E52,5))/VLOOKUP(CH$2,$A1:$E52,5))</f>
        <v>0.47720547794123</v>
      </c>
      <c r="CI32" s="63">
        <f>ABS((VLOOKUP(CI$2,$A1:$E52,4)-$E32)/$E32)</f>
        <v>0.12825648940152</v>
      </c>
      <c r="CJ32" s="63">
        <f>ABS(($D32-VLOOKUP(CJ$2,$A1:$E52,5))/VLOOKUP(CJ$2,$A1:$E52,5))</f>
        <v>0.641984283383025</v>
      </c>
      <c r="CK32" s="63">
        <f>ABS((VLOOKUP(CK$2,$A1:$E52,4)-$E32)/$E32)</f>
        <v>0.0150320460027713</v>
      </c>
      <c r="CL32" s="63">
        <f>ABS(($D32-VLOOKUP(CL$2,$A1:$E52,5))/VLOOKUP(CL$2,$A1:$E52,5))</f>
        <v>0.667073546872654</v>
      </c>
      <c r="CM32" s="63">
        <f>ABS((VLOOKUP(CM$2,$A1:$E52,4)-$E32)/$E32)</f>
        <v>0.000244068539598538</v>
      </c>
      <c r="CN32" s="63">
        <f>ABS(($D32-VLOOKUP(CN$2,$A1:$E52,5))/VLOOKUP(CN$2,$A1:$E52,5))</f>
        <v>0.455571468428006</v>
      </c>
      <c r="CO32" s="63">
        <f>ABS((VLOOKUP(CO$2,$A1:$E52,4)-$E32)/$E32)</f>
        <v>0.288153856179229</v>
      </c>
      <c r="CP32" s="63">
        <f>ABS(($D32-VLOOKUP(CP$2,$A1:$E52,5))/VLOOKUP(CP$2,$A1:$E52,5))</f>
        <v>0.675619228568794</v>
      </c>
      <c r="CQ32" s="63">
        <f>ABS((VLOOKUP(CQ$2,$A1:$E52,4)-$E32)/$E32)</f>
        <v>0.118989307374745</v>
      </c>
      <c r="CR32" s="63">
        <f>ABS(($D32-VLOOKUP(CR$2,$A1:$E52,5))/VLOOKUP(CR$2,$A1:$E52,5))</f>
        <v>0.718089355879719</v>
      </c>
      <c r="CS32" s="63">
        <f>ABS((VLOOKUP(CS$2,$A1:$E52,4)-$E32)/$E32)</f>
        <v>0.091328570067264</v>
      </c>
      <c r="CT32" s="63">
        <f>ABS(($D32-VLOOKUP(CT$2,$A1:$E52,5))/VLOOKUP(CT$2,$A1:$E52,5))</f>
        <v>0.733208911456775</v>
      </c>
      <c r="CU32" s="63">
        <f>ABS((VLOOKUP(CU$2,$A1:$E52,4)-$E32)/$E32)</f>
        <v>0.0818084234427614</v>
      </c>
      <c r="CV32" s="63">
        <f>ABS(($D32-VLOOKUP(CV$2,$A1:$E52,5))/VLOOKUP(CV$2,$A1:$E52,5))</f>
        <v>1.17043047741429</v>
      </c>
      <c r="CW32" s="63">
        <f>ABS((VLOOKUP(CW$2,$A1:$E52,4)-$E32)/$E32)</f>
        <v>0.136116074893239</v>
      </c>
      <c r="CX32" s="63">
        <f>ABS(($D32-VLOOKUP(CX$2,$A1:$E52,5))/VLOOKUP(CX$2,$A1:$E52,5))</f>
        <v>0.535467550803688</v>
      </c>
      <c r="CY32" s="63">
        <f>ABS((VLOOKUP(CY$2,$A1:$E52,4)-$E32)/$E32)</f>
        <v>0.628168565784058</v>
      </c>
      <c r="CZ32" s="63">
        <f>ABS(($D32-VLOOKUP(CZ$2,$A1:$E52,5))/VLOOKUP(CZ$2,$A1:$E52,5))</f>
        <v>0.694896750610794</v>
      </c>
      <c r="DA32" s="63">
        <f>ABS((VLOOKUP(DA$2,$A1:$E52,4)-$E32)/$E32)</f>
        <v>0.475016102956755</v>
      </c>
      <c r="DB32" s="63">
        <f>ABS(($D32-VLOOKUP(DB$2,$A1:$E52,5))/VLOOKUP(DB$2,$A1:$E52,5))</f>
        <v>0.862608126026976</v>
      </c>
      <c r="DC32" s="63">
        <f>ABS((VLOOKUP(DC$2,$A1:$E52,4)-$E32)/$E32)</f>
        <v>0.342203958560306</v>
      </c>
      <c r="DD32" s="63">
        <f>ABS(($D32-VLOOKUP(DD$2,$A1:$E52,5))/VLOOKUP(DD$2,$A1:$E52,5))</f>
        <v>1.11620904669706</v>
      </c>
      <c r="DE32" s="63">
        <f>ABS((VLOOKUP(DE$2,$A1:$E52,4)-$E32)/$E32)</f>
        <v>0.181357769877205</v>
      </c>
      <c r="DF32" s="63">
        <f>ABS(($D32-VLOOKUP(DF$2,$A1:$E52,5))/VLOOKUP(DF$2,$A1:$E52,5))</f>
        <v>1.25903566329588</v>
      </c>
      <c r="DG32" s="63">
        <f>ABS((VLOOKUP(DG$2,$A1:$E52,4)-$E32)/$E32)</f>
        <v>0.106666902439496</v>
      </c>
      <c r="DH32" s="63">
        <f>ABS(($D32-VLOOKUP(DH$2,$A1:$E52,5))/VLOOKUP(DH$2,$A1:$E52,5))</f>
        <v>1.42234471401806</v>
      </c>
      <c r="DI32" s="63">
        <f>ABS((VLOOKUP(DI$2,$A1:$E52,4)-$E32)/$E32)</f>
        <v>0.0320579005673939</v>
      </c>
      <c r="DJ32" s="63">
        <f>ABS(($D32-VLOOKUP(DJ$2,$A1:$E52,5))/VLOOKUP(DJ$2,$A1:$E52,5))</f>
        <v>1.6867737110681</v>
      </c>
      <c r="DK32" s="63">
        <f>ABS((VLOOKUP(DK$2,$A1:$E52,4)-$E32)/$E32)</f>
        <v>0.06951598130452449</v>
      </c>
      <c r="DL32" s="63"/>
      <c r="DM32" s="63"/>
      <c r="DN32" s="63"/>
      <c r="DO32" s="61">
        <f>IF(P32&lt;Q32,1,0)</f>
        <v>1</v>
      </c>
      <c r="DP32" s="61">
        <f>IF(R32&lt;S32,1,0)</f>
        <v>1</v>
      </c>
      <c r="DQ32" s="61">
        <f>IF(T32&lt;U32,1,0)</f>
        <v>1</v>
      </c>
      <c r="DR32" s="61">
        <f>IF(V32&lt;W32,1,0)</f>
        <v>1</v>
      </c>
      <c r="DS32" s="61">
        <f>IF(X32&lt;Y32,1,0)</f>
        <v>1</v>
      </c>
      <c r="DT32" s="61">
        <f>IF(Z32&lt;AA32,1,0)</f>
        <v>1</v>
      </c>
      <c r="DU32" s="61">
        <f>IF(AB32&lt;AC32,1,0)</f>
        <v>1</v>
      </c>
      <c r="DV32" s="61">
        <f>IF(AD32&lt;AE32,1,0)</f>
        <v>1</v>
      </c>
      <c r="DW32" s="61">
        <f>IF(AF32&lt;AG32,1,0)</f>
        <v>0</v>
      </c>
      <c r="DX32" s="61">
        <f>IF(AH32&lt;AI32,1,0)</f>
        <v>1</v>
      </c>
      <c r="DY32" s="61">
        <f>IF(AJ32&lt;AK32,1,0)</f>
        <v>1</v>
      </c>
      <c r="DZ32" s="61">
        <f>IF(AL32&lt;AM32,1,0)</f>
        <v>1</v>
      </c>
      <c r="EA32" s="61">
        <f>IF(AN32&lt;AO32,1,0)</f>
        <v>0</v>
      </c>
      <c r="EB32" s="61">
        <f>IF(AP32&lt;AQ32,1,0)</f>
        <v>1</v>
      </c>
      <c r="EC32" s="61">
        <f>IF(AR32&lt;AS32,1,0)</f>
        <v>1</v>
      </c>
      <c r="ED32" s="61">
        <f>IF(AT32&lt;AU32,1,0)</f>
        <v>0</v>
      </c>
      <c r="EE32" s="61">
        <f>IF(AV32&lt;AW32,1,0)</f>
        <v>0</v>
      </c>
      <c r="EF32" s="61">
        <f>IF(AX32&lt;AY32,1,0)</f>
        <v>1</v>
      </c>
      <c r="EG32" s="61">
        <f>IF(AZ32&lt;BA32,1,0)</f>
        <v>0</v>
      </c>
      <c r="EH32" s="61">
        <f>IF(BB32&lt;BC32,1,0)</f>
        <v>0</v>
      </c>
      <c r="EI32" s="61">
        <f>IF(BD32&lt;BE32,1,0)</f>
        <v>0</v>
      </c>
      <c r="EJ32" s="61">
        <f>IF(BF32&lt;BG32,1,0)</f>
        <v>0</v>
      </c>
      <c r="EK32" s="61">
        <f>IF(BH32&lt;BI32,1,0)</f>
        <v>0</v>
      </c>
      <c r="EL32" s="61">
        <f>IF(BJ32&lt;BK32,1,0)</f>
        <v>0</v>
      </c>
      <c r="EM32" s="61">
        <f>IF(BL32&lt;BM32,1,0)</f>
        <v>1</v>
      </c>
      <c r="EN32" s="61">
        <f>IF(BN32&lt;BO32,1,0)</f>
        <v>0</v>
      </c>
      <c r="EO32" s="61">
        <f>IF(BP32&lt;BQ32,1,0)</f>
        <v>1</v>
      </c>
      <c r="EP32" s="61">
        <f>IF(BR32&lt;BS32,1,0)</f>
        <v>1</v>
      </c>
      <c r="EQ32" s="61">
        <f>IF(BT32&lt;BU32,1,0)</f>
        <v>0</v>
      </c>
      <c r="ER32" s="61">
        <f>IF(BV32&lt;BW32,1,0)</f>
        <v>0</v>
      </c>
      <c r="ES32" s="61">
        <f>IF(BX32&lt;BY32,1,0)</f>
        <v>0</v>
      </c>
      <c r="ET32" s="61">
        <f>IF(BZ32&lt;CA32,1,0)</f>
        <v>0</v>
      </c>
      <c r="EU32" s="61">
        <f>IF(CB32&lt;CC32,1,0)</f>
        <v>0</v>
      </c>
      <c r="EV32" s="61">
        <f>IF(CD32&lt;CE32,1,0)</f>
        <v>0</v>
      </c>
      <c r="EW32" s="61">
        <f>IF(CF32&lt;CG32,1,0)</f>
        <v>0</v>
      </c>
      <c r="EX32" s="61">
        <f>IF(CH32&lt;CI32,1,0)</f>
        <v>0</v>
      </c>
      <c r="EY32" s="61">
        <f>IF(CJ32&lt;CK32,1,0)</f>
        <v>0</v>
      </c>
      <c r="EZ32" s="61">
        <f>IF(CL32&lt;CM32,1,0)</f>
        <v>0</v>
      </c>
      <c r="FA32" s="61">
        <f>IF(CN32&lt;CO32,1,0)</f>
        <v>0</v>
      </c>
      <c r="FB32" s="61">
        <f>IF(CP32&lt;CQ32,1,0)</f>
        <v>0</v>
      </c>
      <c r="FC32" s="61">
        <f>IF(CR32&lt;CS32,1,0)</f>
        <v>0</v>
      </c>
      <c r="FD32" s="61">
        <f>IF(CT32&lt;CU32,1,0)</f>
        <v>0</v>
      </c>
      <c r="FE32" s="61">
        <f>IF(CV32&lt;CW32,1,0)</f>
        <v>0</v>
      </c>
      <c r="FF32" s="61">
        <f>IF(CX32&lt;CY32,1,0)</f>
        <v>1</v>
      </c>
      <c r="FG32" s="61">
        <f>IF(CZ32&lt;DA32,1,0)</f>
        <v>0</v>
      </c>
      <c r="FH32" s="61">
        <f>IF(DB32&lt;DC32,1,0)</f>
        <v>0</v>
      </c>
      <c r="FI32" s="61">
        <f>IF(DD32&lt;DE32,1,0)</f>
        <v>0</v>
      </c>
      <c r="FJ32" s="61">
        <f>IF(DF32&lt;DG32,1,0)</f>
        <v>0</v>
      </c>
      <c r="FK32" s="61">
        <f>IF(DH32&lt;DI32,1,0)</f>
        <v>0</v>
      </c>
      <c r="FL32" s="61">
        <f>IF(DJ32&lt;DK32,1,0)</f>
        <v>0</v>
      </c>
      <c r="FM32" s="61"/>
      <c r="FN32" s="61"/>
      <c r="FO32" s="61"/>
      <c r="FP32" s="61"/>
      <c r="FQ32" s="61">
        <f>C32/H32</f>
        <v>789036.25</v>
      </c>
      <c r="FR32" s="61">
        <f>C32/SUM(FV32:FV32)</f>
        <v>1578072.5</v>
      </c>
      <c r="FS32" s="53">
        <f>$B32/SQRT(H32*(H32+1))</f>
        <v>682847.5320805151</v>
      </c>
      <c r="FT32" s="64">
        <f>FU32+2</f>
        <v>6</v>
      </c>
      <c r="FU32" s="64">
        <v>4</v>
      </c>
      <c r="FV32" s="64">
        <v>2</v>
      </c>
    </row>
    <row r="33" ht="26.75" customHeight="1">
      <c r="A33" t="s" s="51">
        <v>215</v>
      </c>
      <c r="B33" s="52">
        <v>3581628</v>
      </c>
      <c r="C33" s="53">
        <v>3572665</v>
      </c>
      <c r="D33" s="53">
        <f>L33</f>
        <v>716325.6</v>
      </c>
      <c r="E33" s="53">
        <f>N33</f>
        <v>596938</v>
      </c>
      <c r="F33" s="54">
        <f>ROUND((C33-B33)/C33,2)</f>
        <v>0</v>
      </c>
      <c r="G33" s="55"/>
      <c r="H33" s="56">
        <v>5</v>
      </c>
      <c r="I33" s="57">
        <f>RANK(FS33,FS3:FS52)</f>
        <v>29</v>
      </c>
      <c r="J33" s="58">
        <f>SUM(EQ3:EQ52)</f>
        <v>21</v>
      </c>
      <c r="K33" s="59">
        <f>H33+2</f>
        <v>7</v>
      </c>
      <c r="L33" s="60">
        <f>B33/H33</f>
        <v>716325.6</v>
      </c>
      <c r="M33" s="53">
        <f>C33/K33</f>
        <v>510380.714285714</v>
      </c>
      <c r="N33" s="61">
        <f>$B33/(H33+1)</f>
        <v>596938</v>
      </c>
      <c r="O33" s="62"/>
      <c r="P33" s="63">
        <f>ABS(($D33-VLOOKUP(P$2,$A1:$E52,5))/VLOOKUP(P$2,$A1:$E52,5))</f>
        <v>0.0358736488300071</v>
      </c>
      <c r="Q33" s="63">
        <f>ABS((VLOOKUP(Q$2,$A1:$E52,4)-$E33)/$E33)</f>
        <v>0.180299847201349</v>
      </c>
      <c r="R33" s="63">
        <f>ABS(($D33-VLOOKUP(R$2,$A1:$E52,5))/VLOOKUP(R$2,$A1:$E52,5))</f>
        <v>0.0489001408794175</v>
      </c>
      <c r="S33" s="63">
        <f>ABS((VLOOKUP(S$2,$A1:$E52,4)-$E33)/$E33)</f>
        <v>0.175834843819626</v>
      </c>
      <c r="T33" s="63">
        <f>ABS(($D33-VLOOKUP(T$2,$A1:$E52,5))/VLOOKUP(T$2,$A1:$E52,5))</f>
        <v>0.032751145599454</v>
      </c>
      <c r="U33" s="63">
        <f>ABS((VLOOKUP(U$2,$A1:$E52,4)-$E33)/$E33)</f>
        <v>0.204979970002468</v>
      </c>
      <c r="V33" s="63">
        <f>ABS(($D33-VLOOKUP(V$2,$A1:$E52,5))/VLOOKUP(V$2,$A1:$E52,5))</f>
        <v>0.0611797094224667</v>
      </c>
      <c r="W33" s="63">
        <f>ABS((VLOOKUP(W$2,$A1:$E52,4)-$E33)/$E33)</f>
        <v>0.172699056903112</v>
      </c>
      <c r="X33" s="63">
        <f>ABS(($D33-VLOOKUP(X$2,$A1:$E52,5))/VLOOKUP(X$2,$A1:$E52,5))</f>
        <v>0.0579745312249799</v>
      </c>
      <c r="Y33" s="63">
        <f>ABS((VLOOKUP(Y$2,$A1:$E52,4)-$E33)/$E33)</f>
        <v>0.197256294251292</v>
      </c>
      <c r="Z33" s="63">
        <f>ABS(($D33-VLOOKUP(Z$2,$A1:$E52,5))/VLOOKUP(Z$2,$A1:$E52,5))</f>
        <v>0.0687308935559391</v>
      </c>
      <c r="AA33" s="63">
        <f>ABS((VLOOKUP(AA$2,$A1:$E52,4)-$E33)/$E33)</f>
        <v>0.185206373563456</v>
      </c>
      <c r="AB33" s="63">
        <f>ABS(($D33-VLOOKUP(AB$2,$A1:$E52,5))/VLOOKUP(AB$2,$A1:$E52,5))</f>
        <v>0.0526464505538533</v>
      </c>
      <c r="AC33" s="63">
        <f>ABS((VLOOKUP(AC$2,$A1:$E52,4)-$E33)/$E33)</f>
        <v>0.211232887670076</v>
      </c>
      <c r="AD33" s="63">
        <f>ABS(($D33-VLOOKUP(AD$2,$A1:$E52,5))/VLOOKUP(AD$2,$A1:$E52,5))</f>
        <v>0.0840687491638602</v>
      </c>
      <c r="AE33" s="63">
        <f>ABS((VLOOKUP(AE$2,$A1:$E52,4)-$E33)/$E33)</f>
        <v>0.18600807071134</v>
      </c>
      <c r="AF33" s="63">
        <f>ABS(($D33-VLOOKUP(AF$2,$A1:$E52,5))/VLOOKUP(AF$2,$A1:$E52,5))</f>
        <v>0.104580940391461</v>
      </c>
      <c r="AG33" s="63">
        <f>ABS((VLOOKUP(AG$2,$A1:$E52,4)-$E33)/$E33)</f>
        <v>0.163983768594298</v>
      </c>
      <c r="AH33" s="63">
        <f>ABS(($D33-VLOOKUP(AH$2,$A1:$E52,5))/VLOOKUP(AH$2,$A1:$E52,5))</f>
        <v>0.0483784230477372</v>
      </c>
      <c r="AI33" s="63">
        <f>ABS((VLOOKUP(AI$2,$A1:$E52,4)-$E33)/$E33)</f>
        <v>0.232672920290395</v>
      </c>
      <c r="AJ33" s="63">
        <f>ABS(($D33-VLOOKUP(AJ$2,$A1:$E52,5))/VLOOKUP(AJ$2,$A1:$E52,5))</f>
        <v>0.0573070386253716</v>
      </c>
      <c r="AK33" s="63">
        <f>ABS((VLOOKUP(AK$2,$A1:$E52,4)-$E33)/$E33)</f>
        <v>0.229538773987696</v>
      </c>
      <c r="AL33" s="63">
        <f>ABS(($D33-VLOOKUP(AL$2,$A1:$E52,5))/VLOOKUP(AL$2,$A1:$E52,5))</f>
        <v>0.069443833437675</v>
      </c>
      <c r="AM33" s="63">
        <f>ABS((VLOOKUP(AM$2,$A1:$E52,4)-$E33)/$E33)</f>
        <v>0.224085705261305</v>
      </c>
      <c r="AN33" s="63">
        <f>ABS(($D33-VLOOKUP(AN$2,$A1:$E52,5))/VLOOKUP(AN$2,$A1:$E52,5))</f>
        <v>0.166763077806056</v>
      </c>
      <c r="AO33" s="63">
        <f>ABS((VLOOKUP(AO$2,$A1:$E52,4)-$E33)/$E33)</f>
        <v>0.131335080025061</v>
      </c>
      <c r="AP33" s="63">
        <f>ABS(($D33-VLOOKUP(AP$2,$A1:$E52,5))/VLOOKUP(AP$2,$A1:$E52,5))</f>
        <v>0.0920190181052508</v>
      </c>
      <c r="AQ33" s="63">
        <f>ABS((VLOOKUP(AQ$2,$A1:$E52,4)-$E33)/$E33)</f>
        <v>0.220979956600741</v>
      </c>
      <c r="AR33" s="63">
        <f>ABS(($D33-VLOOKUP(AR$2,$A1:$E52,5))/VLOOKUP(AR$2,$A1:$E52,5))</f>
        <v>0.10177123044822</v>
      </c>
      <c r="AS33" s="63">
        <f>ABS((VLOOKUP(AS$2,$A1:$E52,4)-$E33)/$E33)</f>
        <v>0.210172580737028</v>
      </c>
      <c r="AT33" s="63">
        <f>ABS(($D33-VLOOKUP(AT$2,$A1:$E52,5))/VLOOKUP(AT$2,$A1:$E52,5))</f>
        <v>0.11704211954403</v>
      </c>
      <c r="AU33" s="63">
        <f>ABS((VLOOKUP(AU$2,$A1:$E52,4)-$E33)/$E33)</f>
        <v>0.193628521257186</v>
      </c>
      <c r="AV33" s="63">
        <f>ABS(($D33-VLOOKUP(AV$2,$A1:$E52,5))/VLOOKUP(AV$2,$A1:$E52,5))</f>
        <v>0.123572037717921</v>
      </c>
      <c r="AW33" s="63">
        <f>ABS((VLOOKUP(AW$2,$A1:$E52,4)-$E33)/$E33)</f>
        <v>0.186691452415866</v>
      </c>
      <c r="AX33" s="63">
        <f>ABS(($D33-VLOOKUP(AX$2,$A1:$E52,5))/VLOOKUP(AX$2,$A1:$E52,5))</f>
        <v>0.0724368283473715</v>
      </c>
      <c r="AY33" s="63">
        <f>ABS((VLOOKUP(AY$2,$A1:$E52,4)-$E33)/$E33)</f>
        <v>0.258815404614885</v>
      </c>
      <c r="AZ33" s="63">
        <f>ABS(($D33-VLOOKUP(AZ$2,$A1:$E52,5))/VLOOKUP(AZ$2,$A1:$E52,5))</f>
        <v>0.113473135853653</v>
      </c>
      <c r="BA33" s="63">
        <f>ABS((VLOOKUP(BA$2,$A1:$E52,4)-$E33)/$E33)</f>
        <v>0.212422605027658</v>
      </c>
      <c r="BB33" s="63">
        <f>ABS(($D33-VLOOKUP(BB$2,$A1:$E52,5))/VLOOKUP(BB$2,$A1:$E52,5))</f>
        <v>0.131391747963841</v>
      </c>
      <c r="BC33" s="63">
        <f>ABS((VLOOKUP(BC$2,$A1:$E52,4)-$E33)/$E33)</f>
        <v>0.193220652731104</v>
      </c>
      <c r="BD33" s="63">
        <f>ABS(($D33-VLOOKUP(BD$2,$A1:$E52,5))/VLOOKUP(BD$2,$A1:$E52,5))</f>
        <v>0.212996645831448</v>
      </c>
      <c r="BE33" s="63">
        <f>ABS((VLOOKUP(BE$2,$A1:$E52,4)-$E33)/$E33)</f>
        <v>0.112946193742064</v>
      </c>
      <c r="BF33" s="63">
        <f>ABS(($D33-VLOOKUP(BF$2,$A1:$E52,5))/VLOOKUP(BF$2,$A1:$E52,5))</f>
        <v>0.135913640030684</v>
      </c>
      <c r="BG33" s="63">
        <f>ABS((VLOOKUP(BG$2,$A1:$E52,4)-$E33)/$E33)</f>
        <v>0.207335243717582</v>
      </c>
      <c r="BH33" s="63">
        <f>ABS(($D33-VLOOKUP(BH$2,$A1:$E52,5))/VLOOKUP(BH$2,$A1:$E52,5))</f>
        <v>0.193134765027227</v>
      </c>
      <c r="BI33" s="63">
        <f>ABS((VLOOKUP(BI$2,$A1:$E52,4)-$E33)/$E33)</f>
        <v>0.149433083024177</v>
      </c>
      <c r="BJ33" s="63">
        <f>ABS(($D33-VLOOKUP(BJ$2,$A1:$E52,5))/VLOOKUP(BJ$2,$A1:$E52,5))</f>
        <v>0.233455797760427</v>
      </c>
      <c r="BK33" s="63">
        <f>ABS((VLOOKUP(BK$2,$A1:$E52,4)-$E33)/$E33)</f>
        <v>0.11185870942328</v>
      </c>
      <c r="BL33" s="63">
        <f>ABS(($D33-VLOOKUP(BL$2,$A1:$E52,5))/VLOOKUP(BL$2,$A1:$E52,5))</f>
        <v>0.101080597510475</v>
      </c>
      <c r="BM33" s="63">
        <f>ABS((VLOOKUP(BM$2,$A1:$E52,4)-$E33)/$E33)</f>
        <v>0.271478221635525</v>
      </c>
      <c r="BN33" s="63">
        <f>ABS(($D33-VLOOKUP(BN$2,$A1:$E52,5))/VLOOKUP(BN$2,$A1:$E52,5))</f>
        <v>0.152547300307129</v>
      </c>
      <c r="BO33" s="63">
        <f>ABS((VLOOKUP(BO$2,$A1:$E52,4)-$E33)/$E33)</f>
        <v>0.214700689183801</v>
      </c>
      <c r="BP33" s="63">
        <f>ABS(($D33-VLOOKUP(BP$2,$A1:$E52,5))/VLOOKUP(BP$2,$A1:$E52,5))</f>
        <v>0.116755937084753</v>
      </c>
      <c r="BQ33" s="63">
        <f>ABS((VLOOKUP(BQ$2,$A1:$E52,4)-$E33)/$E33)</f>
        <v>0.289449155523689</v>
      </c>
      <c r="BR33" s="63">
        <f>ABS(($D33-VLOOKUP(BR$2,$A1:$E52,5))/VLOOKUP(BR$2,$A1:$E52,5))</f>
        <v>0.141590519968488</v>
      </c>
      <c r="BS33" s="63">
        <f>ABS((VLOOKUP(BS$2,$A1:$E52,4)-$E33)/$E33)</f>
        <v>0.261398001132446</v>
      </c>
      <c r="BT33" s="63"/>
      <c r="BU33" s="63"/>
      <c r="BV33" s="63">
        <f>ABS(($D33-VLOOKUP(BV$2,$A1:$E52,5))/VLOOKUP(BV$2,$A1:$E52,5))</f>
        <v>0.172848008063431</v>
      </c>
      <c r="BW33" s="63">
        <f>ABS((VLOOKUP(BW$2,$A1:$E52,4)-$E33)/$E33)</f>
        <v>0.278938097423853</v>
      </c>
      <c r="BX33" s="63">
        <f>ABS(($D33-VLOOKUP(BX$2,$A1:$E52,5))/VLOOKUP(BX$2,$A1:$E52,5))</f>
        <v>0.20259885032771</v>
      </c>
      <c r="BY33" s="63">
        <f>ABS((VLOOKUP(BY$2,$A1:$E52,4)-$E33)/$E33)</f>
        <v>0.247298714439356</v>
      </c>
      <c r="BZ33" s="63">
        <f>ABS(($D33-VLOOKUP(BZ$2,$A1:$E52,5))/VLOOKUP(BZ$2,$A1:$E52,5))</f>
        <v>0.223973926852615</v>
      </c>
      <c r="CA33" s="63">
        <f>ABS((VLOOKUP(CA$2,$A1:$E52,4)-$E33)/$E33)</f>
        <v>0.225516301525452</v>
      </c>
      <c r="CB33" s="63">
        <f>ABS(($D33-VLOOKUP(CB$2,$A1:$E52,5))/VLOOKUP(CB$2,$A1:$E52,5))</f>
        <v>0.250650094821135</v>
      </c>
      <c r="CC33" s="63">
        <f>ABS((VLOOKUP(CC$2,$A1:$E52,4)-$E33)/$E33)</f>
        <v>0.199376233377671</v>
      </c>
      <c r="CD33" s="63">
        <f>ABS(($D33-VLOOKUP(CD$2,$A1:$E52,5))/VLOOKUP(CD$2,$A1:$E52,5))</f>
        <v>0.29264950293511</v>
      </c>
      <c r="CE33" s="63">
        <f>ABS((VLOOKUP(CE$2,$A1:$E52,4)-$E33)/$E33)</f>
        <v>0.160407362238624</v>
      </c>
      <c r="CF33" s="63">
        <f>ABS(($D33-VLOOKUP(CF$2,$A1:$E52,5))/VLOOKUP(CF$2,$A1:$E52,5))</f>
        <v>0.321911013083185</v>
      </c>
      <c r="CG33" s="63">
        <f>ABS((VLOOKUP(CG$2,$A1:$E52,4)-$E33)/$E33)</f>
        <v>0.134720858782654</v>
      </c>
      <c r="CH33" s="63">
        <f>ABS(($D33-VLOOKUP(CH$2,$A1:$E52,5))/VLOOKUP(CH$2,$A1:$E52,5))</f>
        <v>0.386030001843008</v>
      </c>
      <c r="CI33" s="63">
        <f>ABS((VLOOKUP(CI$2,$A1:$E52,4)-$E33)/$E33)</f>
        <v>0.154376166369037</v>
      </c>
      <c r="CJ33" s="63">
        <f>ABS(($D33-VLOOKUP(CJ$2,$A1:$E52,5))/VLOOKUP(CJ$2,$A1:$E52,5))</f>
        <v>0.540638396829792</v>
      </c>
      <c r="CK33" s="63">
        <f>ABS((VLOOKUP(CK$2,$A1:$E52,4)-$E33)/$E33)</f>
        <v>0.0385305229912202</v>
      </c>
      <c r="CL33" s="63">
        <f>ABS(($D33-VLOOKUP(CL$2,$A1:$E52,5))/VLOOKUP(CL$2,$A1:$E52,5))</f>
        <v>0.564179110995865</v>
      </c>
      <c r="CM33" s="63">
        <f>ABS((VLOOKUP(CM$2,$A1:$E52,4)-$E33)/$E33)</f>
        <v>0.0229007590961423</v>
      </c>
      <c r="CN33" s="63">
        <f>ABS(($D33-VLOOKUP(CN$2,$A1:$E52,5))/VLOOKUP(CN$2,$A1:$E52,5))</f>
        <v>0.365731277871799</v>
      </c>
      <c r="CO33" s="63">
        <f>ABS((VLOOKUP(CO$2,$A1:$E52,4)-$E33)/$E33)</f>
        <v>0.317975233608851</v>
      </c>
      <c r="CP33" s="63">
        <f>ABS(($D33-VLOOKUP(CP$2,$A1:$E52,5))/VLOOKUP(CP$2,$A1:$E52,5))</f>
        <v>0.5721973395997541</v>
      </c>
      <c r="CQ33" s="63">
        <f>ABS((VLOOKUP(CQ$2,$A1:$E52,4)-$E33)/$E33)</f>
        <v>0.144894444649193</v>
      </c>
      <c r="CR33" s="63">
        <f>ABS(($D33-VLOOKUP(CR$2,$A1:$E52,5))/VLOOKUP(CR$2,$A1:$E52,5))</f>
        <v>0.612046142974809</v>
      </c>
      <c r="CS33" s="63">
        <f>ABS((VLOOKUP(CS$2,$A1:$E52,4)-$E33)/$E33)</f>
        <v>0.116593348052897</v>
      </c>
      <c r="CT33" s="63">
        <f>ABS(($D33-VLOOKUP(CT$2,$A1:$E52,5))/VLOOKUP(CT$2,$A1:$E52,5))</f>
        <v>0.6262324954878929</v>
      </c>
      <c r="CU33" s="63">
        <f>ABS((VLOOKUP(CU$2,$A1:$E52,4)-$E33)/$E33)</f>
        <v>0.106852805483987</v>
      </c>
      <c r="CV33" s="63">
        <f>ABS(($D33-VLOOKUP(CV$2,$A1:$E52,5))/VLOOKUP(CV$2,$A1:$E52,5))</f>
        <v>1.03646804966041</v>
      </c>
      <c r="CW33" s="63">
        <f>ABS((VLOOKUP(CW$2,$A1:$E52,4)-$E33)/$E33)</f>
        <v>0.116116749143127</v>
      </c>
      <c r="CX33" s="63">
        <f>ABS(($D33-VLOOKUP(CX$2,$A1:$E52,5))/VLOOKUP(CX$2,$A1:$E52,5))</f>
        <v>0.440696046724912</v>
      </c>
      <c r="CY33" s="63">
        <f>ABS((VLOOKUP(CY$2,$A1:$E52,4)-$E33)/$E33)</f>
        <v>0.665861446247349</v>
      </c>
      <c r="CZ33" s="63">
        <f>ABS(($D33-VLOOKUP(CZ$2,$A1:$E52,5))/VLOOKUP(CZ$2,$A1:$E52,5))</f>
        <v>0.590285022261641</v>
      </c>
      <c r="DA33" s="63">
        <f>ABS((VLOOKUP(DA$2,$A1:$E52,4)-$E33)/$E33)</f>
        <v>0.509163430708047</v>
      </c>
      <c r="DB33" s="63">
        <f>ABS(($D33-VLOOKUP(DB$2,$A1:$E52,5))/VLOOKUP(DB$2,$A1:$E52,5))</f>
        <v>0.747644984330799</v>
      </c>
      <c r="DC33" s="63">
        <f>ABS((VLOOKUP(DC$2,$A1:$E52,4)-$E33)/$E33)</f>
        <v>0.373276621692705</v>
      </c>
      <c r="DD33" s="63">
        <f>ABS(($D33-VLOOKUP(DD$2,$A1:$E52,5))/VLOOKUP(DD$2,$A1:$E52,5))</f>
        <v>0.985593252051563</v>
      </c>
      <c r="DE33" s="63">
        <f>ABS((VLOOKUP(DE$2,$A1:$E52,4)-$E33)/$E33)</f>
        <v>0.208706766866911</v>
      </c>
      <c r="DF33" s="63">
        <f>ABS(($D33-VLOOKUP(DF$2,$A1:$E52,5))/VLOOKUP(DF$2,$A1:$E52,5))</f>
        <v>1.11960438227266</v>
      </c>
      <c r="DG33" s="63">
        <f>ABS((VLOOKUP(DG$2,$A1:$E52,4)-$E33)/$E33)</f>
        <v>0.132286770150334</v>
      </c>
      <c r="DH33" s="63">
        <f>ABS(($D33-VLOOKUP(DH$2,$A1:$E52,5))/VLOOKUP(DH$2,$A1:$E52,5))</f>
        <v>1.27283373814325</v>
      </c>
      <c r="DI33" s="63">
        <f>ABS((VLOOKUP(DI$2,$A1:$E52,4)-$E33)/$E33)</f>
        <v>0.0559505342263351</v>
      </c>
      <c r="DJ33" s="63">
        <f>ABS(($D33-VLOOKUP(DJ$2,$A1:$E52,5))/VLOOKUP(DJ$2,$A1:$E52,5))</f>
        <v>1.52094175611473</v>
      </c>
      <c r="DK33" s="63">
        <f>ABS((VLOOKUP(DK$2,$A1:$E52,4)-$E33)/$E33)</f>
        <v>0.0479748315570461</v>
      </c>
      <c r="DL33" s="63"/>
      <c r="DM33" s="63"/>
      <c r="DN33" s="63"/>
      <c r="DO33" s="61">
        <f>IF(P33&lt;Q33,1,0)</f>
        <v>1</v>
      </c>
      <c r="DP33" s="61">
        <f>IF(R33&lt;S33,1,0)</f>
        <v>1</v>
      </c>
      <c r="DQ33" s="61">
        <f>IF(T33&lt;U33,1,0)</f>
        <v>1</v>
      </c>
      <c r="DR33" s="61">
        <f>IF(V33&lt;W33,1,0)</f>
        <v>1</v>
      </c>
      <c r="DS33" s="61">
        <f>IF(X33&lt;Y33,1,0)</f>
        <v>1</v>
      </c>
      <c r="DT33" s="61">
        <f>IF(Z33&lt;AA33,1,0)</f>
        <v>1</v>
      </c>
      <c r="DU33" s="61">
        <f>IF(AB33&lt;AC33,1,0)</f>
        <v>1</v>
      </c>
      <c r="DV33" s="61">
        <f>IF(AD33&lt;AE33,1,0)</f>
        <v>1</v>
      </c>
      <c r="DW33" s="61">
        <f>IF(AF33&lt;AG33,1,0)</f>
        <v>1</v>
      </c>
      <c r="DX33" s="61">
        <f>IF(AH33&lt;AI33,1,0)</f>
        <v>1</v>
      </c>
      <c r="DY33" s="61">
        <f>IF(AJ33&lt;AK33,1,0)</f>
        <v>1</v>
      </c>
      <c r="DZ33" s="61">
        <f>IF(AL33&lt;AM33,1,0)</f>
        <v>1</v>
      </c>
      <c r="EA33" s="61">
        <f>IF(AN33&lt;AO33,1,0)</f>
        <v>0</v>
      </c>
      <c r="EB33" s="61">
        <f>IF(AP33&lt;AQ33,1,0)</f>
        <v>1</v>
      </c>
      <c r="EC33" s="61">
        <f>IF(AR33&lt;AS33,1,0)</f>
        <v>1</v>
      </c>
      <c r="ED33" s="61">
        <f>IF(AT33&lt;AU33,1,0)</f>
        <v>1</v>
      </c>
      <c r="EE33" s="61">
        <f>IF(AV33&lt;AW33,1,0)</f>
        <v>1</v>
      </c>
      <c r="EF33" s="61">
        <f>IF(AX33&lt;AY33,1,0)</f>
        <v>1</v>
      </c>
      <c r="EG33" s="61">
        <f>IF(AZ33&lt;BA33,1,0)</f>
        <v>1</v>
      </c>
      <c r="EH33" s="61">
        <f>IF(BB33&lt;BC33,1,0)</f>
        <v>1</v>
      </c>
      <c r="EI33" s="61">
        <f>IF(BD33&lt;BE33,1,0)</f>
        <v>0</v>
      </c>
      <c r="EJ33" s="61">
        <f>IF(BF33&lt;BG33,1,0)</f>
        <v>1</v>
      </c>
      <c r="EK33" s="61">
        <f>IF(BH33&lt;BI33,1,0)</f>
        <v>0</v>
      </c>
      <c r="EL33" s="61">
        <f>IF(BJ33&lt;BK33,1,0)</f>
        <v>0</v>
      </c>
      <c r="EM33" s="61">
        <f>IF(BL33&lt;BM33,1,0)</f>
        <v>1</v>
      </c>
      <c r="EN33" s="61">
        <f>IF(BN33&lt;BO33,1,0)</f>
        <v>1</v>
      </c>
      <c r="EO33" s="61">
        <f>IF(BP33&lt;BQ33,1,0)</f>
        <v>1</v>
      </c>
      <c r="EP33" s="61">
        <f>IF(BR33&lt;BS33,1,0)</f>
        <v>1</v>
      </c>
      <c r="EQ33" s="61">
        <f>IF(BT33&lt;BU33,1,0)</f>
        <v>0</v>
      </c>
      <c r="ER33" s="61">
        <f>IF(BV33&lt;BW33,1,0)</f>
        <v>1</v>
      </c>
      <c r="ES33" s="61">
        <f>IF(BX33&lt;BY33,1,0)</f>
        <v>1</v>
      </c>
      <c r="ET33" s="61">
        <f>IF(BZ33&lt;CA33,1,0)</f>
        <v>1</v>
      </c>
      <c r="EU33" s="61">
        <f>IF(CB33&lt;CC33,1,0)</f>
        <v>0</v>
      </c>
      <c r="EV33" s="61">
        <f>IF(CD33&lt;CE33,1,0)</f>
        <v>0</v>
      </c>
      <c r="EW33" s="61">
        <f>IF(CF33&lt;CG33,1,0)</f>
        <v>0</v>
      </c>
      <c r="EX33" s="61">
        <f>IF(CH33&lt;CI33,1,0)</f>
        <v>0</v>
      </c>
      <c r="EY33" s="61">
        <f>IF(CJ33&lt;CK33,1,0)</f>
        <v>0</v>
      </c>
      <c r="EZ33" s="61">
        <f>IF(CL33&lt;CM33,1,0)</f>
        <v>0</v>
      </c>
      <c r="FA33" s="61">
        <f>IF(CN33&lt;CO33,1,0)</f>
        <v>0</v>
      </c>
      <c r="FB33" s="61">
        <f>IF(CP33&lt;CQ33,1,0)</f>
        <v>0</v>
      </c>
      <c r="FC33" s="61">
        <f>IF(CR33&lt;CS33,1,0)</f>
        <v>0</v>
      </c>
      <c r="FD33" s="61">
        <f>IF(CT33&lt;CU33,1,0)</f>
        <v>0</v>
      </c>
      <c r="FE33" s="61">
        <f>IF(CV33&lt;CW33,1,0)</f>
        <v>0</v>
      </c>
      <c r="FF33" s="61">
        <f>IF(CX33&lt;CY33,1,0)</f>
        <v>1</v>
      </c>
      <c r="FG33" s="61">
        <f>IF(CZ33&lt;DA33,1,0)</f>
        <v>0</v>
      </c>
      <c r="FH33" s="61">
        <f>IF(DB33&lt;DC33,1,0)</f>
        <v>0</v>
      </c>
      <c r="FI33" s="61">
        <f>IF(DD33&lt;DE33,1,0)</f>
        <v>0</v>
      </c>
      <c r="FJ33" s="61">
        <f>IF(DF33&lt;DG33,1,0)</f>
        <v>0</v>
      </c>
      <c r="FK33" s="61">
        <f>IF(DH33&lt;DI33,1,0)</f>
        <v>0</v>
      </c>
      <c r="FL33" s="61">
        <f>IF(DJ33&lt;DK33,1,0)</f>
        <v>0</v>
      </c>
      <c r="FM33" s="61"/>
      <c r="FN33" s="61"/>
      <c r="FO33" s="61"/>
      <c r="FP33" s="61"/>
      <c r="FQ33" s="61">
        <f>C33/H33</f>
        <v>714533</v>
      </c>
      <c r="FR33" s="61">
        <f>C33/SUM(FV33:FV33)</f>
        <v>1786332.5</v>
      </c>
      <c r="FS33" s="53">
        <f>$B33/SQRT(H33*(H33+1))</f>
        <v>653912.816064038</v>
      </c>
      <c r="FT33" s="64">
        <f>FU33+2</f>
        <v>7</v>
      </c>
      <c r="FU33" s="64">
        <v>5</v>
      </c>
      <c r="FV33" s="64">
        <v>2</v>
      </c>
    </row>
    <row r="34" ht="26.75" customHeight="1">
      <c r="A34" t="s" s="51">
        <v>221</v>
      </c>
      <c r="B34" s="52">
        <v>2709432</v>
      </c>
      <c r="C34" s="53">
        <v>3034392</v>
      </c>
      <c r="D34" s="53">
        <f>L34</f>
        <v>677358</v>
      </c>
      <c r="E34" s="53">
        <f>N34</f>
        <v>541886.4</v>
      </c>
      <c r="F34" s="54">
        <f>ROUND((C34-B34)/C34,2)</f>
        <v>0.11</v>
      </c>
      <c r="G34" s="55"/>
      <c r="H34" s="56">
        <v>4</v>
      </c>
      <c r="I34" s="57">
        <f>RANK(FS34,FS3:FS52)</f>
        <v>38</v>
      </c>
      <c r="J34" s="58">
        <f>SUM(EW3:EW52)</f>
        <v>12</v>
      </c>
      <c r="K34" s="59">
        <f>H34+2</f>
        <v>6</v>
      </c>
      <c r="L34" s="60">
        <f>B34/H34</f>
        <v>677358</v>
      </c>
      <c r="M34" s="53">
        <f>C34/K34</f>
        <v>505732</v>
      </c>
      <c r="N34" s="61">
        <f>$B34/(H34+1)</f>
        <v>541886.4</v>
      </c>
      <c r="O34" s="62"/>
      <c r="P34" s="63">
        <f>ABS(($D34-VLOOKUP(P$2,$A1:$E52,5))/VLOOKUP(P$2,$A1:$E52,5))</f>
        <v>0.0204771363410773</v>
      </c>
      <c r="Q34" s="63">
        <f>ABS((VLOOKUP(Q$2,$A1:$E52,4)-$E34)/$E34)</f>
        <v>0.300209472296553</v>
      </c>
      <c r="R34" s="63">
        <f>ABS(($D34-VLOOKUP(R$2,$A1:$E52,5))/VLOOKUP(R$2,$A1:$E52,5))</f>
        <v>0.00815927613671707</v>
      </c>
      <c r="S34" s="63">
        <f>ABS((VLOOKUP(S$2,$A1:$E52,4)-$E34)/$E34)</f>
        <v>0.295290858010092</v>
      </c>
      <c r="T34" s="63">
        <f>ABS(($D34-VLOOKUP(T$2,$A1:$E52,5))/VLOOKUP(T$2,$A1:$E52,5))</f>
        <v>0.0234297776305147</v>
      </c>
      <c r="U34" s="63">
        <f>ABS((VLOOKUP(U$2,$A1:$E52,4)-$E34)/$E34)</f>
        <v>0.327396910742423</v>
      </c>
      <c r="V34" s="63">
        <f>ABS(($D34-VLOOKUP(V$2,$A1:$E52,5))/VLOOKUP(V$2,$A1:$E52,5))</f>
        <v>0.00345229266549067</v>
      </c>
      <c r="W34" s="63">
        <f>ABS((VLOOKUP(W$2,$A1:$E52,4)-$E34)/$E34)</f>
        <v>0.291836498627074</v>
      </c>
      <c r="X34" s="63">
        <f>ABS(($D34-VLOOKUP(X$2,$A1:$E52,5))/VLOOKUP(X$2,$A1:$E52,5))</f>
        <v>0.000421473868154315</v>
      </c>
      <c r="Y34" s="63">
        <f>ABS((VLOOKUP(Y$2,$A1:$E52,4)-$E34)/$E34)</f>
        <v>0.318888567378288</v>
      </c>
      <c r="Z34" s="63">
        <f>ABS(($D34-VLOOKUP(Z$2,$A1:$E52,5))/VLOOKUP(Z$2,$A1:$E52,5))</f>
        <v>0.0105926977861238</v>
      </c>
      <c r="AA34" s="63">
        <f>ABS((VLOOKUP(AA$2,$A1:$E52,4)-$E34)/$E34)</f>
        <v>0.305614464991596</v>
      </c>
      <c r="AB34" s="63">
        <f>ABS(($D34-VLOOKUP(AB$2,$A1:$E52,5))/VLOOKUP(AB$2,$A1:$E52,5))</f>
        <v>0.00461676302751577</v>
      </c>
      <c r="AC34" s="63">
        <f>ABS((VLOOKUP(AC$2,$A1:$E52,4)-$E34)/$E34)</f>
        <v>0.334285078016352</v>
      </c>
      <c r="AD34" s="63">
        <f>ABS(($D34-VLOOKUP(AD$2,$A1:$E52,5))/VLOOKUP(AD$2,$A1:$E52,5))</f>
        <v>0.0250961850255442</v>
      </c>
      <c r="AE34" s="63">
        <f>ABS((VLOOKUP(AE$2,$A1:$E52,4)-$E34)/$E34)</f>
        <v>0.306497608565718</v>
      </c>
      <c r="AF34" s="63">
        <f>ABS(($D34-VLOOKUP(AF$2,$A1:$E52,5))/VLOOKUP(AF$2,$A1:$E52,5))</f>
        <v>0.0444925277299583</v>
      </c>
      <c r="AG34" s="63">
        <f>ABS((VLOOKUP(AG$2,$A1:$E52,4)-$E34)/$E34)</f>
        <v>0.282235802295727</v>
      </c>
      <c r="AH34" s="63">
        <f>ABS(($D34-VLOOKUP(AH$2,$A1:$E52,5))/VLOOKUP(AH$2,$A1:$E52,5))</f>
        <v>0.00865261289172249</v>
      </c>
      <c r="AI34" s="63">
        <f>ABS((VLOOKUP(AI$2,$A1:$E52,4)-$E34)/$E34)</f>
        <v>0.357903257384404</v>
      </c>
      <c r="AJ34" s="63">
        <f>ABS(($D34-VLOOKUP(AJ$2,$A1:$E52,5))/VLOOKUP(AJ$2,$A1:$E52,5))</f>
        <v>0.00020970761172789</v>
      </c>
      <c r="AK34" s="63">
        <f>ABS((VLOOKUP(AK$2,$A1:$E52,4)-$E34)/$E34)</f>
        <v>0.354450705289276</v>
      </c>
      <c r="AL34" s="63">
        <f>ABS(($D34-VLOOKUP(AL$2,$A1:$E52,5))/VLOOKUP(AL$2,$A1:$E52,5))</f>
        <v>0.0112668542485103</v>
      </c>
      <c r="AM34" s="63">
        <f>ABS((VLOOKUP(AM$2,$A1:$E52,4)-$E34)/$E34)</f>
        <v>0.348443645618847</v>
      </c>
      <c r="AN34" s="63">
        <f>ABS(($D34-VLOOKUP(AN$2,$A1:$E52,5))/VLOOKUP(AN$2,$A1:$E52,5))</f>
        <v>0.103292001369984</v>
      </c>
      <c r="AO34" s="63">
        <f>ABS((VLOOKUP(AO$2,$A1:$E52,4)-$E34)/$E34)</f>
        <v>0.246270251477062</v>
      </c>
      <c r="AP34" s="63">
        <f>ABS(($D34-VLOOKUP(AP$2,$A1:$E52,5))/VLOOKUP(AP$2,$A1:$E52,5))</f>
        <v>0.0326139650261508</v>
      </c>
      <c r="AQ34" s="63">
        <f>ABS((VLOOKUP(AQ$2,$A1:$E52,4)-$E34)/$E34)</f>
        <v>0.345022376153624</v>
      </c>
      <c r="AR34" s="63">
        <f>ABS(($D34-VLOOKUP(AR$2,$A1:$E52,5))/VLOOKUP(AR$2,$A1:$E52,5))</f>
        <v>0.0418356639968549</v>
      </c>
      <c r="AS34" s="63">
        <f>ABS((VLOOKUP(AS$2,$A1:$E52,4)-$E34)/$E34)</f>
        <v>0.333117051839648</v>
      </c>
      <c r="AT34" s="63">
        <f>ABS(($D34-VLOOKUP(AT$2,$A1:$E52,5))/VLOOKUP(AT$2,$A1:$E52,5))</f>
        <v>0.0562758276544981</v>
      </c>
      <c r="AU34" s="63">
        <f>ABS((VLOOKUP(AU$2,$A1:$E52,4)-$E34)/$E34)</f>
        <v>0.314892239816725</v>
      </c>
      <c r="AV34" s="63">
        <f>ABS(($D34-VLOOKUP(AV$2,$A1:$E52,5))/VLOOKUP(AV$2,$A1:$E52,5))</f>
        <v>0.0624505229528796</v>
      </c>
      <c r="AW34" s="63">
        <f>ABS((VLOOKUP(AW$2,$A1:$E52,4)-$E34)/$E34)</f>
        <v>0.307250416733511</v>
      </c>
      <c r="AX34" s="63">
        <f>ABS(($D34-VLOOKUP(AX$2,$A1:$E52,5))/VLOOKUP(AX$2,$A1:$E52,5))</f>
        <v>0.0140970323770627</v>
      </c>
      <c r="AY34" s="63">
        <f>ABS((VLOOKUP(AY$2,$A1:$E52,4)-$E34)/$E34)</f>
        <v>0.386701622332651</v>
      </c>
      <c r="AZ34" s="63">
        <f>ABS(($D34-VLOOKUP(AZ$2,$A1:$E52,5))/VLOOKUP(AZ$2,$A1:$E52,5))</f>
        <v>0.0529009941227266</v>
      </c>
      <c r="BA34" s="63">
        <f>ABS((VLOOKUP(BA$2,$A1:$E52,4)-$E34)/$E34)</f>
        <v>0.335595661747554</v>
      </c>
      <c r="BB34" s="63">
        <f>ABS(($D34-VLOOKUP(BB$2,$A1:$E52,5))/VLOOKUP(BB$2,$A1:$E52,5))</f>
        <v>0.06984484655761471</v>
      </c>
      <c r="BC34" s="63">
        <f>ABS((VLOOKUP(BC$2,$A1:$E52,4)-$E34)/$E34)</f>
        <v>0.314442934902961</v>
      </c>
      <c r="BD34" s="63">
        <f>ABS(($D34-VLOOKUP(BD$2,$A1:$E52,5))/VLOOKUP(BD$2,$A1:$E52,5))</f>
        <v>0.14701049638195</v>
      </c>
      <c r="BE34" s="63">
        <f>ABS((VLOOKUP(BE$2,$A1:$E52,4)-$E34)/$E34)</f>
        <v>0.226013192063872</v>
      </c>
      <c r="BF34" s="63">
        <f>ABS(($D34-VLOOKUP(BF$2,$A1:$E52,5))/VLOOKUP(BF$2,$A1:$E52,5))</f>
        <v>0.0741207509321239</v>
      </c>
      <c r="BG34" s="63">
        <f>ABS((VLOOKUP(BG$2,$A1:$E52,4)-$E34)/$E34)</f>
        <v>0.329991462628119</v>
      </c>
      <c r="BH34" s="63">
        <f>ABS(($D34-VLOOKUP(BH$2,$A1:$E52,5))/VLOOKUP(BH$2,$A1:$E52,5))</f>
        <v>0.128229087679279</v>
      </c>
      <c r="BI34" s="63">
        <f>ABS((VLOOKUP(BI$2,$A1:$E52,4)-$E34)/$E34)</f>
        <v>0.266206876043182</v>
      </c>
      <c r="BJ34" s="63">
        <f>ABS(($D34-VLOOKUP(BJ$2,$A1:$E52,5))/VLOOKUP(BJ$2,$A1:$E52,5))</f>
        <v>0.16635668508763</v>
      </c>
      <c r="BK34" s="63">
        <f>ABS((VLOOKUP(BK$2,$A1:$E52,4)-$E34)/$E34)</f>
        <v>0.224815227482576</v>
      </c>
      <c r="BL34" s="63">
        <f>ABS(($D34-VLOOKUP(BL$2,$A1:$E52,5))/VLOOKUP(BL$2,$A1:$E52,5))</f>
        <v>0.0411826009966706</v>
      </c>
      <c r="BM34" s="63">
        <f>ABS((VLOOKUP(BM$2,$A1:$E52,4)-$E34)/$E34)</f>
        <v>0.400650886729519</v>
      </c>
      <c r="BN34" s="63">
        <f>ABS(($D34-VLOOKUP(BN$2,$A1:$E52,5))/VLOOKUP(BN$2,$A1:$E52,5))</f>
        <v>0.0898495519934462</v>
      </c>
      <c r="BO34" s="63">
        <f>ABS((VLOOKUP(BO$2,$A1:$E52,4)-$E34)/$E34)</f>
        <v>0.338105182193168</v>
      </c>
      <c r="BP34" s="63">
        <f>ABS(($D34-VLOOKUP(BP$2,$A1:$E52,5))/VLOOKUP(BP$2,$A1:$E52,5))</f>
        <v>0.0560052133161987</v>
      </c>
      <c r="BQ34" s="63">
        <f>ABS((VLOOKUP(BQ$2,$A1:$E52,4)-$E34)/$E34)</f>
        <v>0.420447532914648</v>
      </c>
      <c r="BR34" s="63">
        <f>ABS(($D34-VLOOKUP(BR$2,$A1:$E52,5))/VLOOKUP(BR$2,$A1:$E52,5))</f>
        <v>0.0794888126639831</v>
      </c>
      <c r="BS34" s="63">
        <f>ABS((VLOOKUP(BS$2,$A1:$E52,4)-$E34)/$E34)</f>
        <v>0.38954659131508</v>
      </c>
      <c r="BT34" s="63">
        <f>ABS(($D34-VLOOKUP(BT$2,$A1:$E52,5))/VLOOKUP(BT$2,$A1:$E52,5))</f>
        <v>0.134720858782654</v>
      </c>
      <c r="BU34" s="63">
        <f>ABS((VLOOKUP(BU$2,$A1:$E52,4)-$E34)/$E34)</f>
        <v>0.321911013083185</v>
      </c>
      <c r="BV34" s="63">
        <f>ABS(($D34-VLOOKUP(BV$2,$A1:$E52,5))/VLOOKUP(BV$2,$A1:$E52,5))</f>
        <v>0.109045915776051</v>
      </c>
      <c r="BW34" s="63">
        <f>ABS((VLOOKUP(BW$2,$A1:$E52,4)-$E34)/$E34)</f>
        <v>0.408868630030206</v>
      </c>
      <c r="BX34" s="63">
        <f>ABS(($D34-VLOOKUP(BX$2,$A1:$E52,5))/VLOOKUP(BX$2,$A1:$E52,5))</f>
        <v>0.13717833351241</v>
      </c>
      <c r="BY34" s="63">
        <f>ABS((VLOOKUP(BY$2,$A1:$E52,4)-$E34)/$E34)</f>
        <v>0.374014922684902</v>
      </c>
      <c r="BZ34" s="63">
        <f>ABS(($D34-VLOOKUP(BZ$2,$A1:$E52,5))/VLOOKUP(BZ$2,$A1:$E52,5))</f>
        <v>0.15739062117148</v>
      </c>
      <c r="CA34" s="63">
        <f>ABS((VLOOKUP(CA$2,$A1:$E52,4)-$E34)/$E34)</f>
        <v>0.350019579749556</v>
      </c>
      <c r="CB34" s="63">
        <f>ABS(($D34-VLOOKUP(CB$2,$A1:$E52,5))/VLOOKUP(CB$2,$A1:$E52,5))</f>
        <v>0.182615624693372</v>
      </c>
      <c r="CC34" s="63">
        <f>ABS((VLOOKUP(CC$2,$A1:$E52,4)-$E34)/$E34)</f>
        <v>0.321223876443476</v>
      </c>
      <c r="CD34" s="63">
        <f>ABS(($D34-VLOOKUP(CD$2,$A1:$E52,5))/VLOOKUP(CD$2,$A1:$E52,5))</f>
        <v>0.222330295062916</v>
      </c>
      <c r="CE34" s="63">
        <f>ABS((VLOOKUP(CE$2,$A1:$E52,4)-$E34)/$E34)</f>
        <v>0.278296059838372</v>
      </c>
      <c r="CF34" s="63"/>
      <c r="CG34" s="63"/>
      <c r="CH34" s="63">
        <f>ABS(($D34-VLOOKUP(CH$2,$A1:$E52,5))/VLOOKUP(CH$2,$A1:$E52,5))</f>
        <v>0.310630961658184</v>
      </c>
      <c r="CI34" s="63">
        <f>ABS((VLOOKUP(CI$2,$A1:$E52,4)-$E34)/$E34)</f>
        <v>0.271652139636647</v>
      </c>
      <c r="CJ34" s="63">
        <f>ABS(($D34-VLOOKUP(CJ$2,$A1:$E52,5))/VLOOKUP(CJ$2,$A1:$E52,5))</f>
        <v>0.456828770603528</v>
      </c>
      <c r="CK34" s="63">
        <f>ABS((VLOOKUP(CK$2,$A1:$E52,4)-$E34)/$E34)</f>
        <v>0.144037446470945</v>
      </c>
      <c r="CL34" s="63">
        <f>ABS(($D34-VLOOKUP(CL$2,$A1:$E52,5))/VLOOKUP(CL$2,$A1:$E52,5))</f>
        <v>0.47908888676593</v>
      </c>
      <c r="CM34" s="63">
        <f>ABS((VLOOKUP(CM$2,$A1:$E52,4)-$E34)/$E34)</f>
        <v>0.12681981561695</v>
      </c>
      <c r="CN34" s="63">
        <f>ABS(($D34-VLOOKUP(CN$2,$A1:$E52,5))/VLOOKUP(CN$2,$A1:$E52,5))</f>
        <v>0.291436473744183</v>
      </c>
      <c r="CO34" s="63">
        <f>ABS((VLOOKUP(CO$2,$A1:$E52,4)-$E34)/$E34)</f>
        <v>0.451871646898686</v>
      </c>
      <c r="CP34" s="63">
        <f>ABS(($D34-VLOOKUP(CP$2,$A1:$E52,5))/VLOOKUP(CP$2,$A1:$E52,5))</f>
        <v>0.48667092947203</v>
      </c>
      <c r="CQ34" s="63">
        <f>ABS((VLOOKUP(CQ$2,$A1:$E52,4)-$E34)/$E34)</f>
        <v>0.261207145999604</v>
      </c>
      <c r="CR34" s="63">
        <f>ABS(($D34-VLOOKUP(CR$2,$A1:$E52,5))/VLOOKUP(CR$2,$A1:$E52,5))</f>
        <v>0.524351986461367</v>
      </c>
      <c r="CS34" s="63">
        <f>ABS((VLOOKUP(CS$2,$A1:$E52,4)-$E34)/$E34)</f>
        <v>0.230030869938792</v>
      </c>
      <c r="CT34" s="63">
        <f>ABS(($D34-VLOOKUP(CT$2,$A1:$E52,5))/VLOOKUP(CT$2,$A1:$E52,5))</f>
        <v>0.537766611550234</v>
      </c>
      <c r="CU34" s="63">
        <f>ABS((VLOOKUP(CU$2,$A1:$E52,4)-$E34)/$E34)</f>
        <v>0.219300761192752</v>
      </c>
      <c r="CV34" s="63">
        <f>ABS(($D34-VLOOKUP(CV$2,$A1:$E52,5))/VLOOKUP(CV$2,$A1:$E52,5))</f>
        <v>0.925685645161749</v>
      </c>
      <c r="CW34" s="63">
        <f>ABS((VLOOKUP(CW$2,$A1:$E52,4)-$E34)/$E34)</f>
        <v>0.0263208303437769</v>
      </c>
      <c r="CX34" s="63">
        <f>ABS(($D34-VLOOKUP(CX$2,$A1:$E52,5))/VLOOKUP(CX$2,$A1:$E52,5))</f>
        <v>0.362323212820389</v>
      </c>
      <c r="CY34" s="63">
        <f>ABS((VLOOKUP(CY$2,$A1:$E52,4)-$E34)/$E34)</f>
        <v>0.835100493387544</v>
      </c>
      <c r="CZ34" s="63">
        <f>ABS(($D34-VLOOKUP(CZ$2,$A1:$E52,5))/VLOOKUP(CZ$2,$A1:$E52,5))</f>
        <v>0.503774655141601</v>
      </c>
      <c r="DA34" s="63">
        <f>ABS((VLOOKUP(DA$2,$A1:$E52,4)-$E34)/$E34)</f>
        <v>0.662483132996141</v>
      </c>
      <c r="DB34" s="63">
        <f>ABS(($D34-VLOOKUP(DB$2,$A1:$E52,5))/VLOOKUP(DB$2,$A1:$E52,5))</f>
        <v>0.652574347889202</v>
      </c>
      <c r="DC34" s="63">
        <f>ABS((VLOOKUP(DC$2,$A1:$E52,4)-$E34)/$E34)</f>
        <v>0.512791241854381</v>
      </c>
      <c r="DD34" s="63">
        <f>ABS(($D34-VLOOKUP(DD$2,$A1:$E52,5))/VLOOKUP(DD$2,$A1:$E52,5))</f>
        <v>0.877578400134161</v>
      </c>
      <c r="DE34" s="63">
        <f>ABS((VLOOKUP(DE$2,$A1:$E52,4)-$E34)/$E34)</f>
        <v>0.331502322257949</v>
      </c>
      <c r="DF34" s="63">
        <f>ABS(($D34-VLOOKUP(DF$2,$A1:$E52,5))/VLOOKUP(DF$2,$A1:$E52,5))</f>
        <v>1.00429942077659</v>
      </c>
      <c r="DG34" s="63">
        <f>ABS((VLOOKUP(DG$2,$A1:$E52,4)-$E34)/$E34)</f>
        <v>0.247318626191763</v>
      </c>
      <c r="DH34" s="63">
        <f>ABS(($D34-VLOOKUP(DH$2,$A1:$E52,5))/VLOOKUP(DH$2,$A1:$E52,5))</f>
        <v>1.14919320934675</v>
      </c>
      <c r="DI34" s="63">
        <f>ABS((VLOOKUP(DI$2,$A1:$E52,4)-$E34)/$E34)</f>
        <v>0.163227200387387</v>
      </c>
      <c r="DJ34" s="63">
        <f>ABS(($D34-VLOOKUP(DJ$2,$A1:$E52,5))/VLOOKUP(DJ$2,$A1:$E52,5))</f>
        <v>1.38380432869963</v>
      </c>
      <c r="DK34" s="63">
        <f>ABS((VLOOKUP(DK$2,$A1:$E52,4)-$E34)/$E34)</f>
        <v>0.0487437957475958</v>
      </c>
      <c r="DL34" s="63"/>
      <c r="DM34" s="63"/>
      <c r="DN34" s="63"/>
      <c r="DO34" s="61">
        <f>IF(P34&lt;Q34,1,0)</f>
        <v>1</v>
      </c>
      <c r="DP34" s="61">
        <f>IF(R34&lt;S34,1,0)</f>
        <v>1</v>
      </c>
      <c r="DQ34" s="61">
        <f>IF(T34&lt;U34,1,0)</f>
        <v>1</v>
      </c>
      <c r="DR34" s="61">
        <f>IF(V34&lt;W34,1,0)</f>
        <v>1</v>
      </c>
      <c r="DS34" s="61">
        <f>IF(X34&lt;Y34,1,0)</f>
        <v>1</v>
      </c>
      <c r="DT34" s="61">
        <f>IF(Z34&lt;AA34,1,0)</f>
        <v>1</v>
      </c>
      <c r="DU34" s="61">
        <f>IF(AB34&lt;AC34,1,0)</f>
        <v>1</v>
      </c>
      <c r="DV34" s="61">
        <f>IF(AD34&lt;AE34,1,0)</f>
        <v>1</v>
      </c>
      <c r="DW34" s="61">
        <f>IF(AF34&lt;AG34,1,0)</f>
        <v>1</v>
      </c>
      <c r="DX34" s="61">
        <f>IF(AH34&lt;AI34,1,0)</f>
        <v>1</v>
      </c>
      <c r="DY34" s="61">
        <f>IF(AJ34&lt;AK34,1,0)</f>
        <v>1</v>
      </c>
      <c r="DZ34" s="61">
        <f>IF(AL34&lt;AM34,1,0)</f>
        <v>1</v>
      </c>
      <c r="EA34" s="61">
        <f>IF(AN34&lt;AO34,1,0)</f>
        <v>1</v>
      </c>
      <c r="EB34" s="61">
        <f>IF(AP34&lt;AQ34,1,0)</f>
        <v>1</v>
      </c>
      <c r="EC34" s="61">
        <f>IF(AR34&lt;AS34,1,0)</f>
        <v>1</v>
      </c>
      <c r="ED34" s="61">
        <f>IF(AT34&lt;AU34,1,0)</f>
        <v>1</v>
      </c>
      <c r="EE34" s="61">
        <f>IF(AV34&lt;AW34,1,0)</f>
        <v>1</v>
      </c>
      <c r="EF34" s="61">
        <f>IF(AX34&lt;AY34,1,0)</f>
        <v>1</v>
      </c>
      <c r="EG34" s="61">
        <f>IF(AZ34&lt;BA34,1,0)</f>
        <v>1</v>
      </c>
      <c r="EH34" s="61">
        <f>IF(BB34&lt;BC34,1,0)</f>
        <v>1</v>
      </c>
      <c r="EI34" s="61">
        <f>IF(BD34&lt;BE34,1,0)</f>
        <v>1</v>
      </c>
      <c r="EJ34" s="61">
        <f>IF(BF34&lt;BG34,1,0)</f>
        <v>1</v>
      </c>
      <c r="EK34" s="61">
        <f>IF(BH34&lt;BI34,1,0)</f>
        <v>1</v>
      </c>
      <c r="EL34" s="61">
        <f>IF(BJ34&lt;BK34,1,0)</f>
        <v>1</v>
      </c>
      <c r="EM34" s="61">
        <f>IF(BL34&lt;BM34,1,0)</f>
        <v>1</v>
      </c>
      <c r="EN34" s="61">
        <f>IF(BN34&lt;BO34,1,0)</f>
        <v>1</v>
      </c>
      <c r="EO34" s="61">
        <f>IF(BP34&lt;BQ34,1,0)</f>
        <v>1</v>
      </c>
      <c r="EP34" s="61">
        <f>IF(BR34&lt;BS34,1,0)</f>
        <v>1</v>
      </c>
      <c r="EQ34" s="61">
        <f>IF(BT34&lt;BU34,1,0)</f>
        <v>1</v>
      </c>
      <c r="ER34" s="61">
        <f>IF(BV34&lt;BW34,1,0)</f>
        <v>1</v>
      </c>
      <c r="ES34" s="61">
        <f>IF(BX34&lt;BY34,1,0)</f>
        <v>1</v>
      </c>
      <c r="ET34" s="61">
        <f>IF(BZ34&lt;CA34,1,0)</f>
        <v>1</v>
      </c>
      <c r="EU34" s="61">
        <f>IF(CB34&lt;CC34,1,0)</f>
        <v>1</v>
      </c>
      <c r="EV34" s="61">
        <f>IF(CD34&lt;CE34,1,0)</f>
        <v>1</v>
      </c>
      <c r="EW34" s="61">
        <f>IF(CF34&lt;CG34,1,0)</f>
        <v>0</v>
      </c>
      <c r="EX34" s="61">
        <f>IF(CH34&lt;CI34,1,0)</f>
        <v>0</v>
      </c>
      <c r="EY34" s="61">
        <f>IF(CJ34&lt;CK34,1,0)</f>
        <v>0</v>
      </c>
      <c r="EZ34" s="61">
        <f>IF(CL34&lt;CM34,1,0)</f>
        <v>0</v>
      </c>
      <c r="FA34" s="61">
        <f>IF(CN34&lt;CO34,1,0)</f>
        <v>1</v>
      </c>
      <c r="FB34" s="61">
        <f>IF(CP34&lt;CQ34,1,0)</f>
        <v>0</v>
      </c>
      <c r="FC34" s="61">
        <f>IF(CR34&lt;CS34,1,0)</f>
        <v>0</v>
      </c>
      <c r="FD34" s="61">
        <f>IF(CT34&lt;CU34,1,0)</f>
        <v>0</v>
      </c>
      <c r="FE34" s="61">
        <f>IF(CV34&lt;CW34,1,0)</f>
        <v>0</v>
      </c>
      <c r="FF34" s="61">
        <f>IF(CX34&lt;CY34,1,0)</f>
        <v>1</v>
      </c>
      <c r="FG34" s="61">
        <f>IF(CZ34&lt;DA34,1,0)</f>
        <v>1</v>
      </c>
      <c r="FH34" s="61">
        <f>IF(DB34&lt;DC34,1,0)</f>
        <v>0</v>
      </c>
      <c r="FI34" s="61">
        <f>IF(DD34&lt;DE34,1,0)</f>
        <v>0</v>
      </c>
      <c r="FJ34" s="61">
        <f>IF(DF34&lt;DG34,1,0)</f>
        <v>0</v>
      </c>
      <c r="FK34" s="61">
        <f>IF(DH34&lt;DI34,1,0)</f>
        <v>0</v>
      </c>
      <c r="FL34" s="61">
        <f>IF(DJ34&lt;DK34,1,0)</f>
        <v>0</v>
      </c>
      <c r="FM34" s="61"/>
      <c r="FN34" s="61"/>
      <c r="FO34" s="61"/>
      <c r="FP34" s="61"/>
      <c r="FQ34" s="61">
        <f>C34/H34</f>
        <v>758598</v>
      </c>
      <c r="FR34" s="61">
        <f>C34/SUM(FV34:FV34)</f>
        <v>1517196</v>
      </c>
      <c r="FS34" s="53">
        <f>$B34/SQRT(H34*(H34+1))</f>
        <v>605847.413241321</v>
      </c>
      <c r="FT34" s="64">
        <f>FU34+2</f>
        <v>6</v>
      </c>
      <c r="FU34" s="64">
        <v>4</v>
      </c>
      <c r="FV34" s="64">
        <v>2</v>
      </c>
    </row>
    <row r="35" ht="26.75" customHeight="1">
      <c r="A35" t="s" s="51">
        <v>218</v>
      </c>
      <c r="B35" s="52">
        <v>2926229</v>
      </c>
      <c r="C35" s="53">
        <v>3013825</v>
      </c>
      <c r="D35" s="53">
        <f>L35</f>
        <v>731557.25</v>
      </c>
      <c r="E35" s="53">
        <f>N35</f>
        <v>585245.8</v>
      </c>
      <c r="F35" s="54">
        <f>ROUND((C35-B35)/C35,2)</f>
        <v>0.03</v>
      </c>
      <c r="G35" s="55"/>
      <c r="H35" s="56">
        <v>4</v>
      </c>
      <c r="I35" s="57">
        <f>RANK(FS35,FS3:FS52)</f>
        <v>28</v>
      </c>
      <c r="J35" s="58">
        <f>SUM(ET3:ET52)</f>
        <v>22</v>
      </c>
      <c r="K35" s="59">
        <f>H35+2</f>
        <v>6</v>
      </c>
      <c r="L35" s="60">
        <f>B35/H35</f>
        <v>731557.25</v>
      </c>
      <c r="M35" s="53">
        <f>C35/K35</f>
        <v>502304.166666667</v>
      </c>
      <c r="N35" s="61">
        <f>$B35/(H35+1)</f>
        <v>585245.8</v>
      </c>
      <c r="O35" s="62"/>
      <c r="P35" s="63">
        <f>ABS(($D35-VLOOKUP(P$2,$A1:$E52,5))/VLOOKUP(P$2,$A1:$E52,5))</f>
        <v>0.0579000358015206</v>
      </c>
      <c r="Q35" s="63">
        <f>ABS((VLOOKUP(Q$2,$A1:$E52,4)-$E35)/$E35)</f>
        <v>0.20388019903548</v>
      </c>
      <c r="R35" s="63">
        <f>ABS(($D35-VLOOKUP(R$2,$A1:$E52,5))/VLOOKUP(R$2,$A1:$E52,5))</f>
        <v>0.071203517766724</v>
      </c>
      <c r="S35" s="63">
        <f>ABS((VLOOKUP(S$2,$A1:$E52,4)-$E35)/$E35)</f>
        <v>0.199325992600032</v>
      </c>
      <c r="T35" s="63">
        <f>ABS(($D35-VLOOKUP(T$2,$A1:$E52,5))/VLOOKUP(T$2,$A1:$E52,5))</f>
        <v>0.0547111369593467</v>
      </c>
      <c r="U35" s="63">
        <f>ABS((VLOOKUP(U$2,$A1:$E52,4)-$E35)/$E35)</f>
        <v>0.229053388052222</v>
      </c>
      <c r="V35" s="63">
        <f>ABS(($D35-VLOOKUP(V$2,$A1:$E52,5))/VLOOKUP(V$2,$A1:$E52,5))</f>
        <v>0.0837441939543956</v>
      </c>
      <c r="W35" s="63">
        <f>ABS((VLOOKUP(W$2,$A1:$E52,4)-$E35)/$E35)</f>
        <v>0.196127558078383</v>
      </c>
      <c r="X35" s="63">
        <f>ABS(($D35-VLOOKUP(X$2,$A1:$E52,5))/VLOOKUP(X$2,$A1:$E52,5))</f>
        <v>0.080470862179134</v>
      </c>
      <c r="Y35" s="63">
        <f>ABS((VLOOKUP(Y$2,$A1:$E52,4)-$E35)/$E35)</f>
        <v>0.221175406603137</v>
      </c>
      <c r="Z35" s="63">
        <f>ABS(($D35-VLOOKUP(Z$2,$A1:$E52,5))/VLOOKUP(Z$2,$A1:$E52,5))</f>
        <v>0.0914559433305546</v>
      </c>
      <c r="AA35" s="63">
        <f>ABS((VLOOKUP(AA$2,$A1:$E52,4)-$E35)/$E35)</f>
        <v>0.208884749317675</v>
      </c>
      <c r="AB35" s="63">
        <f>ABS(($D35-VLOOKUP(AB$2,$A1:$E52,5))/VLOOKUP(AB$2,$A1:$E52,5))</f>
        <v>0.07502948741387699</v>
      </c>
      <c r="AC35" s="63">
        <f>ABS((VLOOKUP(AC$2,$A1:$E52,4)-$E35)/$E35)</f>
        <v>0.235431228212146</v>
      </c>
      <c r="AD35" s="63">
        <f>ABS(($D35-VLOOKUP(AD$2,$A1:$E52,5))/VLOOKUP(AD$2,$A1:$E52,5))</f>
        <v>0.107119936728847</v>
      </c>
      <c r="AE35" s="63">
        <f>ABS((VLOOKUP(AE$2,$A1:$E52,4)-$E35)/$E35)</f>
        <v>0.209702462989544</v>
      </c>
      <c r="AF35" s="63">
        <f>ABS(($D35-VLOOKUP(AF$2,$A1:$E52,5))/VLOOKUP(AF$2,$A1:$E52,5))</f>
        <v>0.12806829067004</v>
      </c>
      <c r="AG35" s="63">
        <f>ABS((VLOOKUP(AG$2,$A1:$E52,4)-$E35)/$E35)</f>
        <v>0.18723815336589</v>
      </c>
      <c r="AH35" s="63">
        <f>ABS(($D35-VLOOKUP(AH$2,$A1:$E52,5))/VLOOKUP(AH$2,$A1:$E52,5))</f>
        <v>0.07067070634379009</v>
      </c>
      <c r="AI35" s="63">
        <f>ABS((VLOOKUP(AI$2,$A1:$E52,4)-$E35)/$E35)</f>
        <v>0.257299595643929</v>
      </c>
      <c r="AJ35" s="63">
        <f>ABS(($D35-VLOOKUP(AJ$2,$A1:$E52,5))/VLOOKUP(AJ$2,$A1:$E52,5))</f>
        <v>0.079789176294161</v>
      </c>
      <c r="AK35" s="63">
        <f>ABS((VLOOKUP(AK$2,$A1:$E52,4)-$E35)/$E35)</f>
        <v>0.254102834512724</v>
      </c>
      <c r="AL35" s="63">
        <f>ABS(($D35-VLOOKUP(AL$2,$A1:$E52,5))/VLOOKUP(AL$2,$A1:$E52,5))</f>
        <v>0.09218404286978379</v>
      </c>
      <c r="AM35" s="63">
        <f>ABS((VLOOKUP(AM$2,$A1:$E52,4)-$E35)/$E35)</f>
        <v>0.248540822894027</v>
      </c>
      <c r="AN35" s="63">
        <f>ABS(($D35-VLOOKUP(AN$2,$A1:$E52,5))/VLOOKUP(AN$2,$A1:$E52,5))</f>
        <v>0.191572643224442</v>
      </c>
      <c r="AO35" s="63">
        <f>ABS((VLOOKUP(AO$2,$A1:$E52,4)-$E35)/$E35)</f>
        <v>0.153937200403659</v>
      </c>
      <c r="AP35" s="63">
        <f>ABS(($D35-VLOOKUP(AP$2,$A1:$E52,5))/VLOOKUP(AP$2,$A1:$E52,5))</f>
        <v>0.115239256886502</v>
      </c>
      <c r="AQ35" s="63">
        <f>ABS((VLOOKUP(AQ$2,$A1:$E52,4)-$E35)/$E35)</f>
        <v>0.245373026740787</v>
      </c>
      <c r="AR35" s="63">
        <f>ABS(($D35-VLOOKUP(AR$2,$A1:$E52,5))/VLOOKUP(AR$2,$A1:$E52,5))</f>
        <v>0.125198836221707</v>
      </c>
      <c r="AS35" s="63">
        <f>ABS((VLOOKUP(AS$2,$A1:$E52,4)-$E35)/$E35)</f>
        <v>0.234349738178386</v>
      </c>
      <c r="AT35" s="63">
        <f>ABS(($D35-VLOOKUP(AT$2,$A1:$E52,5))/VLOOKUP(AT$2,$A1:$E52,5))</f>
        <v>0.140794439159792</v>
      </c>
      <c r="AU35" s="63">
        <f>ABS((VLOOKUP(AU$2,$A1:$E52,4)-$E35)/$E35)</f>
        <v>0.217475156972031</v>
      </c>
      <c r="AV35" s="63">
        <f>ABS(($D35-VLOOKUP(AV$2,$A1:$E52,5))/VLOOKUP(AV$2,$A1:$E52,5))</f>
        <v>0.147463206801234</v>
      </c>
      <c r="AW35" s="63">
        <f>ABS((VLOOKUP(AW$2,$A1:$E52,4)-$E35)/$E35)</f>
        <v>0.2103994974799</v>
      </c>
      <c r="AX35" s="63">
        <f>ABS(($D35-VLOOKUP(AX$2,$A1:$E52,5))/VLOOKUP(AX$2,$A1:$E52,5))</f>
        <v>0.0952406795799635</v>
      </c>
      <c r="AY35" s="63">
        <f>ABS((VLOOKUP(AY$2,$A1:$E52,4)-$E35)/$E35)</f>
        <v>0.28396436164087</v>
      </c>
      <c r="AZ35" s="63">
        <f>ABS(($D35-VLOOKUP(AZ$2,$A1:$E52,5))/VLOOKUP(AZ$2,$A1:$E52,5))</f>
        <v>0.137149566082763</v>
      </c>
      <c r="BA35" s="63">
        <f>ABS((VLOOKUP(BA$2,$A1:$E52,4)-$E35)/$E35)</f>
        <v>0.236644714067149</v>
      </c>
      <c r="BB35" s="63">
        <f>ABS(($D35-VLOOKUP(BB$2,$A1:$E52,5))/VLOOKUP(BB$2,$A1:$E52,5))</f>
        <v>0.155449192117552</v>
      </c>
      <c r="BC35" s="63">
        <f>ABS((VLOOKUP(BC$2,$A1:$E52,4)-$E35)/$E35)</f>
        <v>0.217059139937442</v>
      </c>
      <c r="BD35" s="63">
        <f>ABS(($D35-VLOOKUP(BD$2,$A1:$E52,5))/VLOOKUP(BD$2,$A1:$E52,5))</f>
        <v>0.238789302635112</v>
      </c>
      <c r="BE35" s="63">
        <f>ABS((VLOOKUP(BE$2,$A1:$E52,4)-$E35)/$E35)</f>
        <v>0.135180935941787</v>
      </c>
      <c r="BF35" s="63">
        <f>ABS(($D35-VLOOKUP(BF$2,$A1:$E52,5))/VLOOKUP(BF$2,$A1:$E52,5))</f>
        <v>0.160067235818931</v>
      </c>
      <c r="BG35" s="63">
        <f>ABS((VLOOKUP(BG$2,$A1:$E52,4)-$E35)/$E35)</f>
        <v>0.23145571606714</v>
      </c>
      <c r="BH35" s="63">
        <f>ABS(($D35-VLOOKUP(BH$2,$A1:$E52,5))/VLOOKUP(BH$2,$A1:$E52,5))</f>
        <v>0.218505087048005</v>
      </c>
      <c r="BI35" s="63">
        <f>ABS((VLOOKUP(BI$2,$A1:$E52,4)-$E35)/$E35)</f>
        <v>0.172396770236174</v>
      </c>
      <c r="BJ35" s="63">
        <f>ABS(($D35-VLOOKUP(BJ$2,$A1:$E52,5))/VLOOKUP(BJ$2,$A1:$E52,5))</f>
        <v>0.25968348947207</v>
      </c>
      <c r="BK35" s="63">
        <f>ABS((VLOOKUP(BK$2,$A1:$E52,4)-$E35)/$E35)</f>
        <v>0.134071725565077</v>
      </c>
      <c r="BL35" s="63">
        <f>ABS(($D35-VLOOKUP(BL$2,$A1:$E52,5))/VLOOKUP(BL$2,$A1:$E52,5))</f>
        <v>0.12449351795206</v>
      </c>
      <c r="BM35" s="63">
        <f>ABS((VLOOKUP(BM$2,$A1:$E52,4)-$E35)/$E35)</f>
        <v>0.296880159869011</v>
      </c>
      <c r="BN35" s="63">
        <f>ABS(($D35-VLOOKUP(BN$2,$A1:$E52,5))/VLOOKUP(BN$2,$A1:$E52,5))</f>
        <v>0.177054587337948</v>
      </c>
      <c r="BO35" s="63">
        <f>ABS((VLOOKUP(BO$2,$A1:$E52,4)-$E35)/$E35)</f>
        <v>0.238968310409062</v>
      </c>
      <c r="BP35" s="63">
        <f>ABS(($D35-VLOOKUP(BP$2,$A1:$E52,5))/VLOOKUP(BP$2,$A1:$E52,5))</f>
        <v>0.14050217143558</v>
      </c>
      <c r="BQ35" s="63">
        <f>ABS((VLOOKUP(BQ$2,$A1:$E52,4)-$E35)/$E35)</f>
        <v>0.315210121969265</v>
      </c>
      <c r="BR35" s="63">
        <f>ABS(($D35-VLOOKUP(BR$2,$A1:$E52,5))/VLOOKUP(BR$2,$A1:$E52,5))</f>
        <v>0.165864826573582</v>
      </c>
      <c r="BS35" s="63">
        <f>ABS((VLOOKUP(BS$2,$A1:$E52,4)-$E35)/$E35)</f>
        <v>0.286598553975099</v>
      </c>
      <c r="BT35" s="63">
        <f>ABS(($D35-VLOOKUP(BT$2,$A1:$E52,5))/VLOOKUP(BT$2,$A1:$E52,5))</f>
        <v>0.225516301525452</v>
      </c>
      <c r="BU35" s="63">
        <f>ABS((VLOOKUP(BU$2,$A1:$E52,4)-$E35)/$E35)</f>
        <v>0.223973926852615</v>
      </c>
      <c r="BV35" s="63">
        <f>ABS(($D35-VLOOKUP(BV$2,$A1:$E52,5))/VLOOKUP(BV$2,$A1:$E52,5))</f>
        <v>0.197786960911157</v>
      </c>
      <c r="BW35" s="63">
        <f>ABS((VLOOKUP(BW$2,$A1:$E52,4)-$E35)/$E35)</f>
        <v>0.304489071087738</v>
      </c>
      <c r="BX35" s="63">
        <f>ABS(($D35-VLOOKUP(BX$2,$A1:$E52,5))/VLOOKUP(BX$2,$A1:$E52,5))</f>
        <v>0.22817041272698</v>
      </c>
      <c r="BY35" s="63">
        <f>ABS((VLOOKUP(BY$2,$A1:$E52,4)-$E35)/$E35)</f>
        <v>0.27221758789213</v>
      </c>
      <c r="BZ35" s="63"/>
      <c r="CA35" s="63"/>
      <c r="CB35" s="63">
        <f>ABS(($D35-VLOOKUP(CB$2,$A1:$E52,5))/VLOOKUP(CB$2,$A1:$E52,5))</f>
        <v>0.277243398923044</v>
      </c>
      <c r="CC35" s="63">
        <f>ABS((VLOOKUP(CC$2,$A1:$E52,4)-$E35)/$E35)</f>
        <v>0.223337698450805</v>
      </c>
      <c r="CD35" s="63">
        <f>ABS(($D35-VLOOKUP(CD$2,$A1:$E52,5))/VLOOKUP(CD$2,$A1:$E52,5))</f>
        <v>0.320135865004791</v>
      </c>
      <c r="CE35" s="63">
        <f>ABS((VLOOKUP(CE$2,$A1:$E52,4)-$E35)/$E35)</f>
        <v>0.183590296589911</v>
      </c>
      <c r="CF35" s="63">
        <f>ABS(($D35-VLOOKUP(CF$2,$A1:$E52,5))/VLOOKUP(CF$2,$A1:$E52,5))</f>
        <v>0.350019579749556</v>
      </c>
      <c r="CG35" s="63">
        <f>ABS((VLOOKUP(CG$2,$A1:$E52,4)-$E35)/$E35)</f>
        <v>0.15739062117148</v>
      </c>
      <c r="CH35" s="63">
        <f>ABS(($D35-VLOOKUP(CH$2,$A1:$E52,5))/VLOOKUP(CH$2,$A1:$E52,5))</f>
        <v>0.415501968051631</v>
      </c>
      <c r="CI35" s="63">
        <f>ABS((VLOOKUP(CI$2,$A1:$E52,4)-$E35)/$E35)</f>
        <v>0.177438607846481</v>
      </c>
      <c r="CJ35" s="63">
        <f>ABS(($D35-VLOOKUP(CJ$2,$A1:$E52,5))/VLOOKUP(CJ$2,$A1:$E52,5))</f>
        <v>0.57339789172579</v>
      </c>
      <c r="CK35" s="63">
        <f>ABS((VLOOKUP(CK$2,$A1:$E52,4)-$E35)/$E35)</f>
        <v>0.0592785686515529</v>
      </c>
      <c r="CL35" s="63">
        <f>ABS(($D35-VLOOKUP(CL$2,$A1:$E52,5))/VLOOKUP(CL$2,$A1:$E52,5))</f>
        <v>0.597439165859184</v>
      </c>
      <c r="CM35" s="63">
        <f>ABS((VLOOKUP(CM$2,$A1:$E52,4)-$E35)/$E35)</f>
        <v>0.0433365490761882</v>
      </c>
      <c r="CN35" s="63">
        <f>ABS(($D35-VLOOKUP(CN$2,$A1:$E52,5))/VLOOKUP(CN$2,$A1:$E52,5))</f>
        <v>0.394771620445897</v>
      </c>
      <c r="CO35" s="63">
        <f>ABS((VLOOKUP(CO$2,$A1:$E52,4)-$E35)/$E35)</f>
        <v>0.344306101812264</v>
      </c>
      <c r="CP35" s="63">
        <f>ABS(($D35-VLOOKUP(CP$2,$A1:$E52,5))/VLOOKUP(CP$2,$A1:$E52,5))</f>
        <v>0.60562789074537</v>
      </c>
      <c r="CQ35" s="63">
        <f>ABS((VLOOKUP(CQ$2,$A1:$E52,4)-$E35)/$E35)</f>
        <v>0.167767457707514</v>
      </c>
      <c r="CR35" s="63">
        <f>ABS(($D35-VLOOKUP(CR$2,$A1:$E52,5))/VLOOKUP(CR$2,$A1:$E52,5))</f>
        <v>0.646324022522381</v>
      </c>
      <c r="CS35" s="63">
        <f>ABS((VLOOKUP(CS$2,$A1:$E52,4)-$E35)/$E35)</f>
        <v>0.138900954094844</v>
      </c>
      <c r="CT35" s="63">
        <f>ABS(($D35-VLOOKUP(CT$2,$A1:$E52,5))/VLOOKUP(CT$2,$A1:$E52,5))</f>
        <v>0.660812027742357</v>
      </c>
      <c r="CU35" s="63">
        <f>ABS((VLOOKUP(CU$2,$A1:$E52,4)-$E35)/$E35)</f>
        <v>0.12896581231339</v>
      </c>
      <c r="CV35" s="63">
        <f>ABS(($D35-VLOOKUP(CV$2,$A1:$E52,5))/VLOOKUP(CV$2,$A1:$E52,5))</f>
        <v>1.07977066032881</v>
      </c>
      <c r="CW35" s="63">
        <f>ABS((VLOOKUP(CW$2,$A1:$E52,4)-$E35)/$E35)</f>
        <v>0.0984582888078821</v>
      </c>
      <c r="CX35" s="63">
        <f>ABS(($D35-VLOOKUP(CX$2,$A1:$E52,5))/VLOOKUP(CX$2,$A1:$E52,5))</f>
        <v>0.471330409003878</v>
      </c>
      <c r="CY35" s="63">
        <f>ABS((VLOOKUP(CY$2,$A1:$E52,4)-$E35)/$E35)</f>
        <v>0.69914247996312</v>
      </c>
      <c r="CZ35" s="63">
        <f>ABS(($D35-VLOOKUP(CZ$2,$A1:$E52,5))/VLOOKUP(CZ$2,$A1:$E52,5))</f>
        <v>0.624100182377838</v>
      </c>
      <c r="DA35" s="63">
        <f>ABS((VLOOKUP(DA$2,$A1:$E52,4)-$E35)/$E35)</f>
        <v>0.53931390878841</v>
      </c>
      <c r="DB35" s="63">
        <f>ABS(($D35-VLOOKUP(DB$2,$A1:$E52,5))/VLOOKUP(DB$2,$A1:$E52,5))</f>
        <v>0.784806181313822</v>
      </c>
      <c r="DC35" s="63">
        <f>ABS((VLOOKUP(DC$2,$A1:$E52,4)-$E35)/$E35)</f>
        <v>0.400712316090094</v>
      </c>
      <c r="DD35" s="63">
        <f>ABS(($D35-VLOOKUP(DD$2,$A1:$E52,5))/VLOOKUP(DD$2,$A1:$E52,5))</f>
        <v>1.02781408215677</v>
      </c>
      <c r="DE35" s="63">
        <f>ABS((VLOOKUP(DE$2,$A1:$E52,4)-$E35)/$E35)</f>
        <v>0.232854639879517</v>
      </c>
      <c r="DF35" s="63">
        <f>ABS(($D35-VLOOKUP(DF$2,$A1:$E52,5))/VLOOKUP(DF$2,$A1:$E52,5))</f>
        <v>1.16467476938327</v>
      </c>
      <c r="DG35" s="63">
        <f>ABS((VLOOKUP(DG$2,$A1:$E52,4)-$E35)/$E35)</f>
        <v>0.154907903653473</v>
      </c>
      <c r="DH35" s="63">
        <f>ABS(($D35-VLOOKUP(DH$2,$A1:$E52,5))/VLOOKUP(DH$2,$A1:$E52,5))</f>
        <v>1.32116233062632</v>
      </c>
      <c r="DI35" s="63">
        <f>ABS((VLOOKUP(DI$2,$A1:$E52,4)-$E35)/$E35)</f>
        <v>0.07704660161593641</v>
      </c>
      <c r="DJ35" s="63">
        <f>ABS(($D35-VLOOKUP(DJ$2,$A1:$E52,5))/VLOOKUP(DJ$2,$A1:$E52,5))</f>
        <v>1.574546014429</v>
      </c>
      <c r="DK35" s="63">
        <f>ABS((VLOOKUP(DK$2,$A1:$E52,4)-$E35)/$E35)</f>
        <v>0.0289550134319631</v>
      </c>
      <c r="DL35" s="63"/>
      <c r="DM35" s="63"/>
      <c r="DN35" s="63"/>
      <c r="DO35" s="61">
        <f>IF(P35&lt;Q35,1,0)</f>
        <v>1</v>
      </c>
      <c r="DP35" s="61">
        <f>IF(R35&lt;S35,1,0)</f>
        <v>1</v>
      </c>
      <c r="DQ35" s="61">
        <f>IF(T35&lt;U35,1,0)</f>
        <v>1</v>
      </c>
      <c r="DR35" s="61">
        <f>IF(V35&lt;W35,1,0)</f>
        <v>1</v>
      </c>
      <c r="DS35" s="61">
        <f>IF(X35&lt;Y35,1,0)</f>
        <v>1</v>
      </c>
      <c r="DT35" s="61">
        <f>IF(Z35&lt;AA35,1,0)</f>
        <v>1</v>
      </c>
      <c r="DU35" s="61">
        <f>IF(AB35&lt;AC35,1,0)</f>
        <v>1</v>
      </c>
      <c r="DV35" s="61">
        <f>IF(AD35&lt;AE35,1,0)</f>
        <v>1</v>
      </c>
      <c r="DW35" s="61">
        <f>IF(AF35&lt;AG35,1,0)</f>
        <v>1</v>
      </c>
      <c r="DX35" s="61">
        <f>IF(AH35&lt;AI35,1,0)</f>
        <v>1</v>
      </c>
      <c r="DY35" s="61">
        <f>IF(AJ35&lt;AK35,1,0)</f>
        <v>1</v>
      </c>
      <c r="DZ35" s="61">
        <f>IF(AL35&lt;AM35,1,0)</f>
        <v>1</v>
      </c>
      <c r="EA35" s="61">
        <f>IF(AN35&lt;AO35,1,0)</f>
        <v>0</v>
      </c>
      <c r="EB35" s="61">
        <f>IF(AP35&lt;AQ35,1,0)</f>
        <v>1</v>
      </c>
      <c r="EC35" s="61">
        <f>IF(AR35&lt;AS35,1,0)</f>
        <v>1</v>
      </c>
      <c r="ED35" s="61">
        <f>IF(AT35&lt;AU35,1,0)</f>
        <v>1</v>
      </c>
      <c r="EE35" s="61">
        <f>IF(AV35&lt;AW35,1,0)</f>
        <v>1</v>
      </c>
      <c r="EF35" s="61">
        <f>IF(AX35&lt;AY35,1,0)</f>
        <v>1</v>
      </c>
      <c r="EG35" s="61">
        <f>IF(AZ35&lt;BA35,1,0)</f>
        <v>1</v>
      </c>
      <c r="EH35" s="61">
        <f>IF(BB35&lt;BC35,1,0)</f>
        <v>1</v>
      </c>
      <c r="EI35" s="61">
        <f>IF(BD35&lt;BE35,1,0)</f>
        <v>0</v>
      </c>
      <c r="EJ35" s="61">
        <f>IF(BF35&lt;BG35,1,0)</f>
        <v>1</v>
      </c>
      <c r="EK35" s="61">
        <f>IF(BH35&lt;BI35,1,0)</f>
        <v>0</v>
      </c>
      <c r="EL35" s="61">
        <f>IF(BJ35&lt;BK35,1,0)</f>
        <v>0</v>
      </c>
      <c r="EM35" s="61">
        <f>IF(BL35&lt;BM35,1,0)</f>
        <v>1</v>
      </c>
      <c r="EN35" s="61">
        <f>IF(BN35&lt;BO35,1,0)</f>
        <v>1</v>
      </c>
      <c r="EO35" s="61">
        <f>IF(BP35&lt;BQ35,1,0)</f>
        <v>1</v>
      </c>
      <c r="EP35" s="61">
        <f>IF(BR35&lt;BS35,1,0)</f>
        <v>1</v>
      </c>
      <c r="EQ35" s="61">
        <f>IF(BT35&lt;BU35,1,0)</f>
        <v>0</v>
      </c>
      <c r="ER35" s="61">
        <f>IF(BV35&lt;BW35,1,0)</f>
        <v>1</v>
      </c>
      <c r="ES35" s="61">
        <f>IF(BX35&lt;BY35,1,0)</f>
        <v>1</v>
      </c>
      <c r="ET35" s="61">
        <f>IF(BZ35&lt;CA35,1,0)</f>
        <v>0</v>
      </c>
      <c r="EU35" s="61">
        <f>IF(CB35&lt;CC35,1,0)</f>
        <v>0</v>
      </c>
      <c r="EV35" s="61">
        <f>IF(CD35&lt;CE35,1,0)</f>
        <v>0</v>
      </c>
      <c r="EW35" s="61">
        <f>IF(CF35&lt;CG35,1,0)</f>
        <v>0</v>
      </c>
      <c r="EX35" s="61">
        <f>IF(CH35&lt;CI35,1,0)</f>
        <v>0</v>
      </c>
      <c r="EY35" s="61">
        <f>IF(CJ35&lt;CK35,1,0)</f>
        <v>0</v>
      </c>
      <c r="EZ35" s="61">
        <f>IF(CL35&lt;CM35,1,0)</f>
        <v>0</v>
      </c>
      <c r="FA35" s="61">
        <f>IF(CN35&lt;CO35,1,0)</f>
        <v>0</v>
      </c>
      <c r="FB35" s="61">
        <f>IF(CP35&lt;CQ35,1,0)</f>
        <v>0</v>
      </c>
      <c r="FC35" s="61">
        <f>IF(CR35&lt;CS35,1,0)</f>
        <v>0</v>
      </c>
      <c r="FD35" s="61">
        <f>IF(CT35&lt;CU35,1,0)</f>
        <v>0</v>
      </c>
      <c r="FE35" s="61">
        <f>IF(CV35&lt;CW35,1,0)</f>
        <v>0</v>
      </c>
      <c r="FF35" s="61">
        <f>IF(CX35&lt;CY35,1,0)</f>
        <v>1</v>
      </c>
      <c r="FG35" s="61">
        <f>IF(CZ35&lt;DA35,1,0)</f>
        <v>0</v>
      </c>
      <c r="FH35" s="61">
        <f>IF(DB35&lt;DC35,1,0)</f>
        <v>0</v>
      </c>
      <c r="FI35" s="61">
        <f>IF(DD35&lt;DE35,1,0)</f>
        <v>0</v>
      </c>
      <c r="FJ35" s="61">
        <f>IF(DF35&lt;DG35,1,0)</f>
        <v>0</v>
      </c>
      <c r="FK35" s="61">
        <f>IF(DH35&lt;DI35,1,0)</f>
        <v>0</v>
      </c>
      <c r="FL35" s="61">
        <f>IF(DJ35&lt;DK35,1,0)</f>
        <v>0</v>
      </c>
      <c r="FM35" s="61"/>
      <c r="FN35" s="61"/>
      <c r="FO35" s="61"/>
      <c r="FP35" s="61"/>
      <c r="FQ35" s="61">
        <f>C35/H35</f>
        <v>753456.25</v>
      </c>
      <c r="FR35" s="61">
        <f>C35/SUM(FV35:FV35)</f>
        <v>1506912.5</v>
      </c>
      <c r="FS35" s="53">
        <f>$B35/SQRT(H35*(H35+1))</f>
        <v>654324.696173123</v>
      </c>
      <c r="FT35" s="64">
        <f>FU35+2</f>
        <v>6</v>
      </c>
      <c r="FU35" s="64">
        <v>4</v>
      </c>
      <c r="FV35" s="64">
        <v>2</v>
      </c>
    </row>
    <row r="36" ht="26.75" customHeight="1">
      <c r="A36" t="s" s="51">
        <v>217</v>
      </c>
      <c r="B36" s="52">
        <v>2978240</v>
      </c>
      <c r="C36" s="53">
        <v>2986530</v>
      </c>
      <c r="D36" s="53">
        <f>L36</f>
        <v>744560</v>
      </c>
      <c r="E36" s="53">
        <f>N36</f>
        <v>595648</v>
      </c>
      <c r="F36" s="54">
        <f>ROUND((C36-B36)/C36,2)</f>
        <v>0</v>
      </c>
      <c r="G36" s="55"/>
      <c r="H36" s="56">
        <v>4</v>
      </c>
      <c r="I36" s="57">
        <f>RANK(FS36,FS3:FS52)</f>
        <v>27</v>
      </c>
      <c r="J36" s="58">
        <f>SUM(ES3:ES52)</f>
        <v>23</v>
      </c>
      <c r="K36" s="59">
        <f>H36+2</f>
        <v>6</v>
      </c>
      <c r="L36" s="60">
        <f>B36/H36</f>
        <v>744560</v>
      </c>
      <c r="M36" s="53">
        <f>C36/K36</f>
        <v>497755</v>
      </c>
      <c r="N36" s="61">
        <f>$B36/(H36+1)</f>
        <v>595648</v>
      </c>
      <c r="O36" s="62"/>
      <c r="P36" s="63">
        <f>ABS(($D36-VLOOKUP(P$2,$A1:$E52,5))/VLOOKUP(P$2,$A1:$E52,5))</f>
        <v>0.0767032254227269</v>
      </c>
      <c r="Q36" s="63">
        <f>ABS((VLOOKUP(Q$2,$A1:$E52,4)-$E36)/$E36)</f>
        <v>0.182856032738596</v>
      </c>
      <c r="R36" s="63">
        <f>ABS(($D36-VLOOKUP(R$2,$A1:$E52,5))/VLOOKUP(R$2,$A1:$E52,5))</f>
        <v>0.0902431644117969</v>
      </c>
      <c r="S36" s="63">
        <f>ABS((VLOOKUP(S$2,$A1:$E52,4)-$E36)/$E36)</f>
        <v>0.178381359460621</v>
      </c>
      <c r="T36" s="63">
        <f>ABS(($D36-VLOOKUP(T$2,$A1:$E52,5))/VLOOKUP(T$2,$A1:$E52,5))</f>
        <v>0.0734576468683089</v>
      </c>
      <c r="U36" s="63">
        <f>ABS((VLOOKUP(U$2,$A1:$E52,4)-$E36)/$E36)</f>
        <v>0.207589605494072</v>
      </c>
      <c r="V36" s="63">
        <f>ABS(($D36-VLOOKUP(V$2,$A1:$E52,5))/VLOOKUP(V$2,$A1:$E52,5))</f>
        <v>0.10300673945981</v>
      </c>
      <c r="W36" s="63">
        <f>ABS((VLOOKUP(W$2,$A1:$E52,4)-$E36)/$E36)</f>
        <v>0.175238781343394</v>
      </c>
      <c r="X36" s="63">
        <f>ABS(($D36-VLOOKUP(X$2,$A1:$E52,5))/VLOOKUP(X$2,$A1:$E52,5))</f>
        <v>0.0996752272554144</v>
      </c>
      <c r="Y36" s="63">
        <f>ABS((VLOOKUP(Y$2,$A1:$E52,4)-$E36)/$E36)</f>
        <v>0.199849202511849</v>
      </c>
      <c r="Z36" s="63">
        <f>ABS(($D36-VLOOKUP(Z$2,$A1:$E52,5))/VLOOKUP(Z$2,$A1:$E52,5))</f>
        <v>0.110855558011622</v>
      </c>
      <c r="AA36" s="63">
        <f>ABS((VLOOKUP(AA$2,$A1:$E52,4)-$E36)/$E36)</f>
        <v>0.187773185207072</v>
      </c>
      <c r="AB36" s="63">
        <f>ABS(($D36-VLOOKUP(AB$2,$A1:$E52,5))/VLOOKUP(AB$2,$A1:$E52,5))</f>
        <v>0.0941371371124765</v>
      </c>
      <c r="AC36" s="63">
        <f>ABS((VLOOKUP(AC$2,$A1:$E52,4)-$E36)/$E36)</f>
        <v>0.213856065159289</v>
      </c>
      <c r="AD36" s="63">
        <f>ABS(($D36-VLOOKUP(AD$2,$A1:$E52,5))/VLOOKUP(AD$2,$A1:$E52,5))</f>
        <v>0.126797964329969</v>
      </c>
      <c r="AE36" s="63">
        <f>ABS((VLOOKUP(AE$2,$A1:$E52,4)-$E36)/$E36)</f>
        <v>0.18857661859737</v>
      </c>
      <c r="AF36" s="63">
        <f>ABS(($D36-VLOOKUP(AF$2,$A1:$E52,5))/VLOOKUP(AF$2,$A1:$E52,5))</f>
        <v>0.148118655787069</v>
      </c>
      <c r="AG36" s="63">
        <f>ABS((VLOOKUP(AG$2,$A1:$E52,4)-$E36)/$E36)</f>
        <v>0.166504618259682</v>
      </c>
      <c r="AH36" s="63">
        <f>ABS(($D36-VLOOKUP(AH$2,$A1:$E52,5))/VLOOKUP(AH$2,$A1:$E52,5))</f>
        <v>0.08970088276116781</v>
      </c>
      <c r="AI36" s="63">
        <f>ABS((VLOOKUP(AI$2,$A1:$E52,4)-$E36)/$E36)</f>
        <v>0.235342530642776</v>
      </c>
      <c r="AJ36" s="63">
        <f>ABS(($D36-VLOOKUP(AJ$2,$A1:$E52,5))/VLOOKUP(AJ$2,$A1:$E52,5))</f>
        <v>0.09898142503759</v>
      </c>
      <c r="AK36" s="63">
        <f>ABS((VLOOKUP(AK$2,$A1:$E52,4)-$E36)/$E36)</f>
        <v>0.232201596692454</v>
      </c>
      <c r="AL36" s="63">
        <f>ABS(($D36-VLOOKUP(AL$2,$A1:$E52,5))/VLOOKUP(AL$2,$A1:$E52,5))</f>
        <v>0.111596598843257</v>
      </c>
      <c r="AM36" s="63">
        <f>ABS((VLOOKUP(AM$2,$A1:$E52,4)-$E36)/$E36)</f>
        <v>0.226736718208192</v>
      </c>
      <c r="AN36" s="63">
        <f>ABS(($D36-VLOOKUP(AN$2,$A1:$E52,5))/VLOOKUP(AN$2,$A1:$E52,5))</f>
        <v>0.212751739168999</v>
      </c>
      <c r="AO36" s="63">
        <f>ABS((VLOOKUP(AO$2,$A1:$E52,4)-$E36)/$E36)</f>
        <v>0.133785222144622</v>
      </c>
      <c r="AP36" s="63">
        <f>ABS(($D36-VLOOKUP(AP$2,$A1:$E52,5))/VLOOKUP(AP$2,$A1:$E52,5))</f>
        <v>0.135061597855006</v>
      </c>
      <c r="AQ36" s="63">
        <f>ABS((VLOOKUP(AQ$2,$A1:$E52,4)-$E36)/$E36)</f>
        <v>0.223624243401024</v>
      </c>
      <c r="AR36" s="63">
        <f>ABS(($D36-VLOOKUP(AR$2,$A1:$E52,5))/VLOOKUP(AR$2,$A1:$E52,5))</f>
        <v>0.14519819945361</v>
      </c>
      <c r="AS36" s="63">
        <f>ABS((VLOOKUP(AS$2,$A1:$E52,4)-$E36)/$E36)</f>
        <v>0.21279346191039</v>
      </c>
      <c r="AT36" s="63">
        <f>ABS(($D36-VLOOKUP(AT$2,$A1:$E52,5))/VLOOKUP(AT$2,$A1:$E52,5))</f>
        <v>0.161070999734901</v>
      </c>
      <c r="AU36" s="63">
        <f>ABS((VLOOKUP(AU$2,$A1:$E52,4)-$E36)/$E36)</f>
        <v>0.196213572818547</v>
      </c>
      <c r="AV36" s="63">
        <f>ABS(($D36-VLOOKUP(AV$2,$A1:$E52,5))/VLOOKUP(AV$2,$A1:$E52,5))</f>
        <v>0.167858298521308</v>
      </c>
      <c r="AW36" s="63">
        <f>ABS((VLOOKUP(AW$2,$A1:$E52,4)-$E36)/$E36)</f>
        <v>0.189261480307534</v>
      </c>
      <c r="AX36" s="63">
        <f>ABS(($D36-VLOOKUP(AX$2,$A1:$E52,5))/VLOOKUP(AX$2,$A1:$E52,5))</f>
        <v>0.114707564429247</v>
      </c>
      <c r="AY36" s="63">
        <f>ABS((VLOOKUP(AY$2,$A1:$E52,4)-$E36)/$E36)</f>
        <v>0.26154163197056</v>
      </c>
      <c r="AZ36" s="63">
        <f>ABS(($D36-VLOOKUP(AZ$2,$A1:$E52,5))/VLOOKUP(AZ$2,$A1:$E52,5))</f>
        <v>0.157361342427516</v>
      </c>
      <c r="BA36" s="63">
        <f>ABS((VLOOKUP(BA$2,$A1:$E52,4)-$E36)/$E36)</f>
        <v>0.215048359097991</v>
      </c>
      <c r="BB36" s="63">
        <f>ABS(($D36-VLOOKUP(BB$2,$A1:$E52,5))/VLOOKUP(BB$2,$A1:$E52,5))</f>
        <v>0.175986227302162</v>
      </c>
      <c r="BC36" s="63">
        <f>ABS((VLOOKUP(BC$2,$A1:$E52,4)-$E36)/$E36)</f>
        <v>0.195804820968089</v>
      </c>
      <c r="BD36" s="63">
        <f>ABS(($D36-VLOOKUP(BD$2,$A1:$E52,5))/VLOOKUP(BD$2,$A1:$E52,5))</f>
        <v>0.260807630804013</v>
      </c>
      <c r="BE36" s="63">
        <f>ABS((VLOOKUP(BE$2,$A1:$E52,4)-$E36)/$E36)</f>
        <v>0.115356510892339</v>
      </c>
      <c r="BF36" s="63">
        <f>ABS(($D36-VLOOKUP(BF$2,$A1:$E52,5))/VLOOKUP(BF$2,$A1:$E52,5))</f>
        <v>0.180686352437001</v>
      </c>
      <c r="BG36" s="63">
        <f>ABS((VLOOKUP(BG$2,$A1:$E52,4)-$E36)/$E36)</f>
        <v>0.209949980045742</v>
      </c>
      <c r="BH36" s="63">
        <f>ABS(($D36-VLOOKUP(BH$2,$A1:$E52,5))/VLOOKUP(BH$2,$A1:$E52,5))</f>
        <v>0.240162882142802</v>
      </c>
      <c r="BI36" s="63">
        <f>ABS((VLOOKUP(BI$2,$A1:$E52,4)-$E36)/$E36)</f>
        <v>0.151922420144592</v>
      </c>
      <c r="BJ36" s="63">
        <f>ABS(($D36-VLOOKUP(BJ$2,$A1:$E52,5))/VLOOKUP(BJ$2,$A1:$E52,5))</f>
        <v>0.282073192386959</v>
      </c>
      <c r="BK36" s="63">
        <f>ABS((VLOOKUP(BK$2,$A1:$E52,4)-$E36)/$E36)</f>
        <v>0.114266671399407</v>
      </c>
      <c r="BL36" s="63">
        <f>ABS(($D36-VLOOKUP(BL$2,$A1:$E52,5))/VLOOKUP(BL$2,$A1:$E52,5))</f>
        <v>0.144480344807445</v>
      </c>
      <c r="BM36" s="63">
        <f>ABS((VLOOKUP(BM$2,$A1:$E52,4)-$E36)/$E36)</f>
        <v>0.274231872963003</v>
      </c>
      <c r="BN36" s="63">
        <f>ABS(($D36-VLOOKUP(BN$2,$A1:$E52,5))/VLOOKUP(BN$2,$A1:$E52,5))</f>
        <v>0.19797563833636</v>
      </c>
      <c r="BO36" s="63">
        <f>ABS((VLOOKUP(BO$2,$A1:$E52,4)-$E36)/$E36)</f>
        <v>0.217331376920597</v>
      </c>
      <c r="BP36" s="63">
        <f>ABS(($D36-VLOOKUP(BP$2,$A1:$E52,5))/VLOOKUP(BP$2,$A1:$E52,5))</f>
        <v>0.160773537223608</v>
      </c>
      <c r="BQ36" s="63">
        <f>ABS((VLOOKUP(BQ$2,$A1:$E52,4)-$E36)/$E36)</f>
        <v>0.292241726657355</v>
      </c>
      <c r="BR36" s="63">
        <f>ABS(($D36-VLOOKUP(BR$2,$A1:$E52,5))/VLOOKUP(BR$2,$A1:$E52,5))</f>
        <v>0.186586989977376</v>
      </c>
      <c r="BS36" s="63">
        <f>ABS((VLOOKUP(BS$2,$A1:$E52,4)-$E36)/$E36)</f>
        <v>0.264129821639626</v>
      </c>
      <c r="BT36" s="63">
        <f>ABS(($D36-VLOOKUP(BT$2,$A1:$E52,5))/VLOOKUP(BT$2,$A1:$E52,5))</f>
        <v>0.247298714439356</v>
      </c>
      <c r="BU36" s="63">
        <f>ABS((VLOOKUP(BU$2,$A1:$E52,4)-$E36)/$E36)</f>
        <v>0.20259885032771</v>
      </c>
      <c r="BV36" s="63">
        <f>ABS(($D36-VLOOKUP(BV$2,$A1:$E52,5))/VLOOKUP(BV$2,$A1:$E52,5))</f>
        <v>0.21907651057523</v>
      </c>
      <c r="BW36" s="63">
        <f>ABS((VLOOKUP(BW$2,$A1:$E52,4)-$E36)/$E36)</f>
        <v>0.281707904668529</v>
      </c>
      <c r="BX36" s="63"/>
      <c r="BY36" s="63"/>
      <c r="BZ36" s="63">
        <f>ABS(($D36-VLOOKUP(BZ$2,$A1:$E52,5))/VLOOKUP(BZ$2,$A1:$E52,5))</f>
        <v>0.27221758789213</v>
      </c>
      <c r="CA36" s="63">
        <f>ABS((VLOOKUP(CA$2,$A1:$E52,4)-$E36)/$E36)</f>
        <v>0.22817041272698</v>
      </c>
      <c r="CB36" s="63">
        <f>ABS(($D36-VLOOKUP(CB$2,$A1:$E52,5))/VLOOKUP(CB$2,$A1:$E52,5))</f>
        <v>0.299945212903217</v>
      </c>
      <c r="CC36" s="63">
        <f>ABS((VLOOKUP(CC$2,$A1:$E52,4)-$E36)/$E36)</f>
        <v>0.201973732808639</v>
      </c>
      <c r="CD36" s="63">
        <f>ABS(($D36-VLOOKUP(CD$2,$A1:$E52,5))/VLOOKUP(CD$2,$A1:$E52,5))</f>
        <v>0.343600052693029</v>
      </c>
      <c r="CE36" s="63">
        <f>ABS((VLOOKUP(CE$2,$A1:$E52,4)-$E36)/$E36)</f>
        <v>0.162920466449984</v>
      </c>
      <c r="CF36" s="63">
        <f>ABS(($D36-VLOOKUP(CF$2,$A1:$E52,5))/VLOOKUP(CF$2,$A1:$E52,5))</f>
        <v>0.374014922684902</v>
      </c>
      <c r="CG36" s="63">
        <f>ABS((VLOOKUP(CG$2,$A1:$E52,4)-$E36)/$E36)</f>
        <v>0.13717833351241</v>
      </c>
      <c r="CH36" s="63">
        <f>ABS(($D36-VLOOKUP(CH$2,$A1:$E52,5))/VLOOKUP(CH$2,$A1:$E52,5))</f>
        <v>0.440661199560968</v>
      </c>
      <c r="CI36" s="63">
        <f>ABS((VLOOKUP(CI$2,$A1:$E52,4)-$E36)/$E36)</f>
        <v>0.156876208767594</v>
      </c>
      <c r="CJ36" s="63">
        <f>ABS(($D36-VLOOKUP(CJ$2,$A1:$E52,5))/VLOOKUP(CJ$2,$A1:$E52,5))</f>
        <v>0.601363576484758</v>
      </c>
      <c r="CK36" s="63">
        <f>ABS((VLOOKUP(CK$2,$A1:$E52,4)-$E36)/$E36)</f>
        <v>0.0407796774828976</v>
      </c>
      <c r="CL36" s="63">
        <f>ABS(($D36-VLOOKUP(CL$2,$A1:$E52,5))/VLOOKUP(CL$2,$A1:$E52,5))</f>
        <v>0.62583216191503</v>
      </c>
      <c r="CM36" s="63">
        <f>ABS((VLOOKUP(CM$2,$A1:$E52,4)-$E36)/$E36)</f>
        <v>0.0251160640736358</v>
      </c>
      <c r="CN36" s="63">
        <f>ABS(($D36-VLOOKUP(CN$2,$A1:$E52,5))/VLOOKUP(CN$2,$A1:$E52,5))</f>
        <v>0.419562389299261</v>
      </c>
      <c r="CO36" s="63">
        <f>ABS((VLOOKUP(CO$2,$A1:$E52,4)-$E36)/$E36)</f>
        <v>0.320829583915333</v>
      </c>
      <c r="CP36" s="63">
        <f>ABS(($D36-VLOOKUP(CP$2,$A1:$E52,5))/VLOOKUP(CP$2,$A1:$E52,5))</f>
        <v>0.634166433773123</v>
      </c>
      <c r="CQ36" s="63">
        <f>ABS((VLOOKUP(CQ$2,$A1:$E52,4)-$E36)/$E36)</f>
        <v>0.147373952401418</v>
      </c>
      <c r="CR36" s="63">
        <f>ABS(($D36-VLOOKUP(CR$2,$A1:$E52,5))/VLOOKUP(CR$2,$A1:$E52,5))</f>
        <v>0.675585901457834</v>
      </c>
      <c r="CS36" s="63">
        <f>ABS((VLOOKUP(CS$2,$A1:$E52,4)-$E36)/$E36)</f>
        <v>0.119011563876652</v>
      </c>
      <c r="CT36" s="63">
        <f>ABS(($D36-VLOOKUP(CT$2,$A1:$E52,5))/VLOOKUP(CT$2,$A1:$E52,5))</f>
        <v>0.690331417501295</v>
      </c>
      <c r="CU36" s="63">
        <f>ABS((VLOOKUP(CU$2,$A1:$E52,4)-$E36)/$E36)</f>
        <v>0.109249926130869</v>
      </c>
      <c r="CV36" s="63">
        <f>ABS(($D36-VLOOKUP(CV$2,$A1:$E52,5))/VLOOKUP(CV$2,$A1:$E52,5))</f>
        <v>1.11673665028188</v>
      </c>
      <c r="CW36" s="63">
        <f>ABS((VLOOKUP(CW$2,$A1:$E52,4)-$E36)/$E36)</f>
        <v>0.114202515579671</v>
      </c>
      <c r="CX36" s="63">
        <f>ABS(($D36-VLOOKUP(CX$2,$A1:$E52,5))/VLOOKUP(CX$2,$A1:$E52,5))</f>
        <v>0.497481939148204</v>
      </c>
      <c r="CY36" s="63">
        <f>ABS((VLOOKUP(CY$2,$A1:$E52,4)-$E36)/$E36)</f>
        <v>0.669469216718599</v>
      </c>
      <c r="CZ36" s="63">
        <f>ABS(($D36-VLOOKUP(CZ$2,$A1:$E52,5))/VLOOKUP(CZ$2,$A1:$E52,5))</f>
        <v>0.652967053215922</v>
      </c>
      <c r="DA36" s="63">
        <f>ABS((VLOOKUP(DA$2,$A1:$E52,4)-$E36)/$E36)</f>
        <v>0.512431838938433</v>
      </c>
      <c r="DB36" s="63">
        <f>ABS(($D36-VLOOKUP(DB$2,$A1:$E52,5))/VLOOKUP(DB$2,$A1:$E52,5))</f>
        <v>0.816529451876828</v>
      </c>
      <c r="DC36" s="63">
        <f>ABS((VLOOKUP(DC$2,$A1:$E52,4)-$E36)/$E36)</f>
        <v>0.376250738691308</v>
      </c>
      <c r="DD36" s="63">
        <f>ABS(($D36-VLOOKUP(DD$2,$A1:$E52,5))/VLOOKUP(DD$2,$A1:$E52,5))</f>
        <v>1.06385659223614</v>
      </c>
      <c r="DE36" s="63">
        <f>ABS((VLOOKUP(DE$2,$A1:$E52,4)-$E36)/$E36)</f>
        <v>0.211324473514559</v>
      </c>
      <c r="DF36" s="63">
        <f>ABS(($D36-VLOOKUP(DF$2,$A1:$E52,5))/VLOOKUP(DF$2,$A1:$E52,5))</f>
        <v>1.20314985094059</v>
      </c>
      <c r="DG36" s="63">
        <f>ABS((VLOOKUP(DG$2,$A1:$E52,4)-$E36)/$E36)</f>
        <v>0.13473897335339</v>
      </c>
      <c r="DH36" s="63">
        <f>ABS(($D36-VLOOKUP(DH$2,$A1:$E52,5))/VLOOKUP(DH$2,$A1:$E52,5))</f>
        <v>1.36241883310039</v>
      </c>
      <c r="DI36" s="63">
        <f>ABS((VLOOKUP(DI$2,$A1:$E52,4)-$E36)/$E36)</f>
        <v>0.0582374153862684</v>
      </c>
      <c r="DJ36" s="63">
        <f>ABS(($D36-VLOOKUP(DJ$2,$A1:$E52,5))/VLOOKUP(DJ$2,$A1:$E52,5))</f>
        <v>1.62030617631533</v>
      </c>
      <c r="DK36" s="63">
        <f>ABS((VLOOKUP(DK$2,$A1:$E52,4)-$E36)/$E36)</f>
        <v>0.0459130224562158</v>
      </c>
      <c r="DL36" s="63"/>
      <c r="DM36" s="63"/>
      <c r="DN36" s="63"/>
      <c r="DO36" s="61">
        <f>IF(P36&lt;Q36,1,0)</f>
        <v>1</v>
      </c>
      <c r="DP36" s="61">
        <f>IF(R36&lt;S36,1,0)</f>
        <v>1</v>
      </c>
      <c r="DQ36" s="61">
        <f>IF(T36&lt;U36,1,0)</f>
        <v>1</v>
      </c>
      <c r="DR36" s="61">
        <f>IF(V36&lt;W36,1,0)</f>
        <v>1</v>
      </c>
      <c r="DS36" s="61">
        <f>IF(X36&lt;Y36,1,0)</f>
        <v>1</v>
      </c>
      <c r="DT36" s="61">
        <f>IF(Z36&lt;AA36,1,0)</f>
        <v>1</v>
      </c>
      <c r="DU36" s="61">
        <f>IF(AB36&lt;AC36,1,0)</f>
        <v>1</v>
      </c>
      <c r="DV36" s="61">
        <f>IF(AD36&lt;AE36,1,0)</f>
        <v>1</v>
      </c>
      <c r="DW36" s="61">
        <f>IF(AF36&lt;AG36,1,0)</f>
        <v>1</v>
      </c>
      <c r="DX36" s="61">
        <f>IF(AH36&lt;AI36,1,0)</f>
        <v>1</v>
      </c>
      <c r="DY36" s="61">
        <f>IF(AJ36&lt;AK36,1,0)</f>
        <v>1</v>
      </c>
      <c r="DZ36" s="61">
        <f>IF(AL36&lt;AM36,1,0)</f>
        <v>1</v>
      </c>
      <c r="EA36" s="61">
        <f>IF(AN36&lt;AO36,1,0)</f>
        <v>0</v>
      </c>
      <c r="EB36" s="61">
        <f>IF(AP36&lt;AQ36,1,0)</f>
        <v>1</v>
      </c>
      <c r="EC36" s="61">
        <f>IF(AR36&lt;AS36,1,0)</f>
        <v>1</v>
      </c>
      <c r="ED36" s="61">
        <f>IF(AT36&lt;AU36,1,0)</f>
        <v>1</v>
      </c>
      <c r="EE36" s="61">
        <f>IF(AV36&lt;AW36,1,0)</f>
        <v>1</v>
      </c>
      <c r="EF36" s="61">
        <f>IF(AX36&lt;AY36,1,0)</f>
        <v>1</v>
      </c>
      <c r="EG36" s="61">
        <f>IF(AZ36&lt;BA36,1,0)</f>
        <v>1</v>
      </c>
      <c r="EH36" s="61">
        <f>IF(BB36&lt;BC36,1,0)</f>
        <v>1</v>
      </c>
      <c r="EI36" s="61">
        <f>IF(BD36&lt;BE36,1,0)</f>
        <v>0</v>
      </c>
      <c r="EJ36" s="61">
        <f>IF(BF36&lt;BG36,1,0)</f>
        <v>1</v>
      </c>
      <c r="EK36" s="61">
        <f>IF(BH36&lt;BI36,1,0)</f>
        <v>0</v>
      </c>
      <c r="EL36" s="61">
        <f>IF(BJ36&lt;BK36,1,0)</f>
        <v>0</v>
      </c>
      <c r="EM36" s="61">
        <f>IF(BL36&lt;BM36,1,0)</f>
        <v>1</v>
      </c>
      <c r="EN36" s="61">
        <f>IF(BN36&lt;BO36,1,0)</f>
        <v>1</v>
      </c>
      <c r="EO36" s="61">
        <f>IF(BP36&lt;BQ36,1,0)</f>
        <v>1</v>
      </c>
      <c r="EP36" s="61">
        <f>IF(BR36&lt;BS36,1,0)</f>
        <v>1</v>
      </c>
      <c r="EQ36" s="61">
        <f>IF(BT36&lt;BU36,1,0)</f>
        <v>0</v>
      </c>
      <c r="ER36" s="61">
        <f>IF(BV36&lt;BW36,1,0)</f>
        <v>1</v>
      </c>
      <c r="ES36" s="61">
        <f>IF(BX36&lt;BY36,1,0)</f>
        <v>0</v>
      </c>
      <c r="ET36" s="61">
        <f>IF(BZ36&lt;CA36,1,0)</f>
        <v>0</v>
      </c>
      <c r="EU36" s="61">
        <f>IF(CB36&lt;CC36,1,0)</f>
        <v>0</v>
      </c>
      <c r="EV36" s="61">
        <f>IF(CD36&lt;CE36,1,0)</f>
        <v>0</v>
      </c>
      <c r="EW36" s="61">
        <f>IF(CF36&lt;CG36,1,0)</f>
        <v>0</v>
      </c>
      <c r="EX36" s="61">
        <f>IF(CH36&lt;CI36,1,0)</f>
        <v>0</v>
      </c>
      <c r="EY36" s="61">
        <f>IF(CJ36&lt;CK36,1,0)</f>
        <v>0</v>
      </c>
      <c r="EZ36" s="61">
        <f>IF(CL36&lt;CM36,1,0)</f>
        <v>0</v>
      </c>
      <c r="FA36" s="61">
        <f>IF(CN36&lt;CO36,1,0)</f>
        <v>0</v>
      </c>
      <c r="FB36" s="61">
        <f>IF(CP36&lt;CQ36,1,0)</f>
        <v>0</v>
      </c>
      <c r="FC36" s="61">
        <f>IF(CR36&lt;CS36,1,0)</f>
        <v>0</v>
      </c>
      <c r="FD36" s="61">
        <f>IF(CT36&lt;CU36,1,0)</f>
        <v>0</v>
      </c>
      <c r="FE36" s="61">
        <f>IF(CV36&lt;CW36,1,0)</f>
        <v>0</v>
      </c>
      <c r="FF36" s="61">
        <f>IF(CX36&lt;CY36,1,0)</f>
        <v>1</v>
      </c>
      <c r="FG36" s="61">
        <f>IF(CZ36&lt;DA36,1,0)</f>
        <v>0</v>
      </c>
      <c r="FH36" s="61">
        <f>IF(DB36&lt;DC36,1,0)</f>
        <v>0</v>
      </c>
      <c r="FI36" s="61">
        <f>IF(DD36&lt;DE36,1,0)</f>
        <v>0</v>
      </c>
      <c r="FJ36" s="61">
        <f>IF(DF36&lt;DG36,1,0)</f>
        <v>0</v>
      </c>
      <c r="FK36" s="61">
        <f>IF(DH36&lt;DI36,1,0)</f>
        <v>0</v>
      </c>
      <c r="FL36" s="61">
        <f>IF(DJ36&lt;DK36,1,0)</f>
        <v>0</v>
      </c>
      <c r="FM36" s="61"/>
      <c r="FN36" s="61"/>
      <c r="FO36" s="61"/>
      <c r="FP36" s="61"/>
      <c r="FQ36" s="61">
        <f>C36/H36</f>
        <v>746632.5</v>
      </c>
      <c r="FR36" s="61">
        <f>C36/SUM(FV36:FV36)</f>
        <v>1493265</v>
      </c>
      <c r="FS36" s="53">
        <f>$B36/SQRT(H36*(H36+1))</f>
        <v>665954.709330897</v>
      </c>
      <c r="FT36" s="64">
        <f>FU36+2</f>
        <v>6</v>
      </c>
      <c r="FU36" s="64">
        <v>4</v>
      </c>
      <c r="FV36" s="64">
        <v>2</v>
      </c>
    </row>
    <row r="37" ht="26.75" customHeight="1">
      <c r="A37" t="s" s="51">
        <v>219</v>
      </c>
      <c r="B37" s="52">
        <v>2863813</v>
      </c>
      <c r="C37" s="53">
        <v>2911505</v>
      </c>
      <c r="D37" s="53">
        <f>L37</f>
        <v>715953.25</v>
      </c>
      <c r="E37" s="53">
        <f>N37</f>
        <v>572762.6</v>
      </c>
      <c r="F37" s="54">
        <f>ROUND((C37-B37)/C37,2)</f>
        <v>0.02</v>
      </c>
      <c r="G37" s="55"/>
      <c r="H37" s="56">
        <v>4</v>
      </c>
      <c r="I37" s="57">
        <f>RANK(FS37,FS3:FS52)</f>
        <v>33</v>
      </c>
      <c r="J37" s="58">
        <f>SUM(EU3:EU52)</f>
        <v>17</v>
      </c>
      <c r="K37" s="59">
        <f>H37+2</f>
        <v>6</v>
      </c>
      <c r="L37" s="60">
        <f>B37/H37</f>
        <v>715953.25</v>
      </c>
      <c r="M37" s="53">
        <f>C37/K37</f>
        <v>485250.833333333</v>
      </c>
      <c r="N37" s="61">
        <f>$B37/(H37+1)</f>
        <v>572762.6</v>
      </c>
      <c r="O37" s="62"/>
      <c r="P37" s="63">
        <f>ABS(($D37-VLOOKUP(P$2,$A1:$E52,5))/VLOOKUP(P$2,$A1:$E52,5))</f>
        <v>0.035335195990765</v>
      </c>
      <c r="Q37" s="63">
        <f>ABS((VLOOKUP(Q$2,$A1:$E52,4)-$E37)/$E37)</f>
        <v>0.230118429849782</v>
      </c>
      <c r="R37" s="63">
        <f>ABS(($D37-VLOOKUP(R$2,$A1:$E52,5))/VLOOKUP(R$2,$A1:$E52,5))</f>
        <v>0.0483549167977199</v>
      </c>
      <c r="S37" s="63">
        <f>ABS((VLOOKUP(S$2,$A1:$E52,4)-$E37)/$E37)</f>
        <v>0.225464965764175</v>
      </c>
      <c r="T37" s="63">
        <f>ABS(($D37-VLOOKUP(T$2,$A1:$E52,5))/VLOOKUP(T$2,$A1:$E52,5))</f>
        <v>0.0322143158546229</v>
      </c>
      <c r="U37" s="63">
        <f>ABS((VLOOKUP(U$2,$A1:$E52,4)-$E37)/$E37)</f>
        <v>0.255840261450962</v>
      </c>
      <c r="V37" s="63">
        <f>ABS(($D37-VLOOKUP(V$2,$A1:$E52,5))/VLOOKUP(V$2,$A1:$E52,5))</f>
        <v>0.0606281023532743</v>
      </c>
      <c r="W37" s="63">
        <f>ABS((VLOOKUP(W$2,$A1:$E52,4)-$E37)/$E37)</f>
        <v>0.222196822260444</v>
      </c>
      <c r="X37" s="63">
        <f>ABS(($D37-VLOOKUP(X$2,$A1:$E52,5))/VLOOKUP(X$2,$A1:$E52,5))</f>
        <v>0.0574245902251028</v>
      </c>
      <c r="Y37" s="63">
        <f>ABS((VLOOKUP(Y$2,$A1:$E52,4)-$E37)/$E37)</f>
        <v>0.247790581608817</v>
      </c>
      <c r="Z37" s="63">
        <f>ABS(($D37-VLOOKUP(Z$2,$A1:$E52,5))/VLOOKUP(Z$2,$A1:$E52,5))</f>
        <v>0.0681753613395622</v>
      </c>
      <c r="AA37" s="63">
        <f>ABS((VLOOKUP(AA$2,$A1:$E52,4)-$E37)/$E37)</f>
        <v>0.235232052899791</v>
      </c>
      <c r="AB37" s="63">
        <f>ABS(($D37-VLOOKUP(AB$2,$A1:$E52,5))/VLOOKUP(AB$2,$A1:$E52,5))</f>
        <v>0.0520992791197125</v>
      </c>
      <c r="AC37" s="63">
        <f>ABS((VLOOKUP(AC$2,$A1:$E52,4)-$E37)/$E37)</f>
        <v>0.262357104845882</v>
      </c>
      <c r="AD37" s="63">
        <f>ABS(($D37-VLOOKUP(AD$2,$A1:$E52,5))/VLOOKUP(AD$2,$A1:$E52,5))</f>
        <v>0.0835052442454946</v>
      </c>
      <c r="AE37" s="63">
        <f>ABS((VLOOKUP(AE$2,$A1:$E52,4)-$E37)/$E37)</f>
        <v>0.236067588411474</v>
      </c>
      <c r="AF37" s="63">
        <f>ABS(($D37-VLOOKUP(AF$2,$A1:$E52,5))/VLOOKUP(AF$2,$A1:$E52,5))</f>
        <v>0.104006773122896</v>
      </c>
      <c r="AG37" s="63">
        <f>ABS((VLOOKUP(AG$2,$A1:$E52,4)-$E37)/$E37)</f>
        <v>0.213113675468934</v>
      </c>
      <c r="AH37" s="63">
        <f>ABS(($D37-VLOOKUP(AH$2,$A1:$E52,5))/VLOOKUP(AH$2,$A1:$E52,5))</f>
        <v>0.0478334701578477</v>
      </c>
      <c r="AI37" s="63">
        <f>ABS((VLOOKUP(AI$2,$A1:$E52,4)-$E37)/$E37)</f>
        <v>0.284702087203857</v>
      </c>
      <c r="AJ37" s="63">
        <f>ABS(($D37-VLOOKUP(AJ$2,$A1:$E52,5))/VLOOKUP(AJ$2,$A1:$E52,5))</f>
        <v>0.0567574445918313</v>
      </c>
      <c r="AK37" s="63">
        <f>ABS((VLOOKUP(AK$2,$A1:$E52,4)-$E37)/$E37)</f>
        <v>0.281435653561645</v>
      </c>
      <c r="AL37" s="63">
        <f>ABS(($D37-VLOOKUP(AL$2,$A1:$E52,5))/VLOOKUP(AL$2,$A1:$E52,5))</f>
        <v>0.0688879306312131</v>
      </c>
      <c r="AM37" s="63">
        <f>ABS((VLOOKUP(AM$2,$A1:$E52,4)-$E37)/$E37)</f>
        <v>0.275752419461873</v>
      </c>
      <c r="AN37" s="63">
        <f>ABS(($D37-VLOOKUP(AN$2,$A1:$E52,5))/VLOOKUP(AN$2,$A1:$E52,5))</f>
        <v>0.166156587919304</v>
      </c>
      <c r="AO37" s="63">
        <f>ABS((VLOOKUP(AO$2,$A1:$E52,4)-$E37)/$E37)</f>
        <v>0.17908693758985</v>
      </c>
      <c r="AP37" s="63">
        <f>ABS(($D37-VLOOKUP(AP$2,$A1:$E52,5))/VLOOKUP(AP$2,$A1:$E52,5))</f>
        <v>0.0914513805932151</v>
      </c>
      <c r="AQ37" s="63">
        <f>ABS((VLOOKUP(AQ$2,$A1:$E52,4)-$E37)/$E37)</f>
        <v>0.272515582081185</v>
      </c>
      <c r="AR37" s="63">
        <f>ABS(($D37-VLOOKUP(AR$2,$A1:$E52,5))/VLOOKUP(AR$2,$A1:$E52,5))</f>
        <v>0.10119852368239</v>
      </c>
      <c r="AS37" s="63">
        <f>ABS((VLOOKUP(AS$2,$A1:$E52,4)-$E37)/$E37)</f>
        <v>0.261252044040585</v>
      </c>
      <c r="AT37" s="63">
        <f>ABS(($D37-VLOOKUP(AT$2,$A1:$E52,5))/VLOOKUP(AT$2,$A1:$E52,5))</f>
        <v>0.116461474885774</v>
      </c>
      <c r="AU37" s="63">
        <f>ABS((VLOOKUP(AU$2,$A1:$E52,4)-$E37)/$E37)</f>
        <v>0.244009686076259</v>
      </c>
      <c r="AV37" s="63">
        <f>ABS(($D37-VLOOKUP(AV$2,$A1:$E52,5))/VLOOKUP(AV$2,$A1:$E52,5))</f>
        <v>0.122987998772161</v>
      </c>
      <c r="AW37" s="63">
        <f>ABS((VLOOKUP(AW$2,$A1:$E52,4)-$E37)/$E37)</f>
        <v>0.236779814572778</v>
      </c>
      <c r="AX37" s="63">
        <f>ABS(($D37-VLOOKUP(AX$2,$A1:$E52,5))/VLOOKUP(AX$2,$A1:$E52,5))</f>
        <v>0.0718793697656383</v>
      </c>
      <c r="AY37" s="63">
        <f>ABS((VLOOKUP(AY$2,$A1:$E52,4)-$E37)/$E37)</f>
        <v>0.311948004286593</v>
      </c>
      <c r="AZ37" s="63">
        <f>ABS(($D37-VLOOKUP(AZ$2,$A1:$E52,5))/VLOOKUP(AZ$2,$A1:$E52,5))</f>
        <v>0.112894346372815</v>
      </c>
      <c r="BA37" s="63">
        <f>ABS((VLOOKUP(BA$2,$A1:$E52,4)-$E37)/$E37)</f>
        <v>0.263597038284273</v>
      </c>
      <c r="BB37" s="63">
        <f>ABS(($D37-VLOOKUP(BB$2,$A1:$E52,5))/VLOOKUP(BB$2,$A1:$E52,5))</f>
        <v>0.130803644289542</v>
      </c>
      <c r="BC37" s="63">
        <f>ABS((VLOOKUP(BC$2,$A1:$E52,4)-$E37)/$E37)</f>
        <v>0.243584602067244</v>
      </c>
      <c r="BD37" s="63">
        <f>ABS(($D37-VLOOKUP(BD$2,$A1:$E52,5))/VLOOKUP(BD$2,$A1:$E52,5))</f>
        <v>0.212366123480892</v>
      </c>
      <c r="BE37" s="63">
        <f>ABS((VLOOKUP(BE$2,$A1:$E52,4)-$E37)/$E37)</f>
        <v>0.159921885611945</v>
      </c>
      <c r="BF37" s="63">
        <f>ABS(($D37-VLOOKUP(BF$2,$A1:$E52,5))/VLOOKUP(BF$2,$A1:$E52,5))</f>
        <v>0.135323185851935</v>
      </c>
      <c r="BG37" s="63">
        <f>ABS((VLOOKUP(BG$2,$A1:$E52,4)-$E37)/$E37)</f>
        <v>0.258294947530244</v>
      </c>
      <c r="BH37" s="63">
        <f>ABS(($D37-VLOOKUP(BH$2,$A1:$E52,5))/VLOOKUP(BH$2,$A1:$E52,5))</f>
        <v>0.192514566991923</v>
      </c>
      <c r="BI37" s="63">
        <f>ABS((VLOOKUP(BI$2,$A1:$E52,4)-$E37)/$E37)</f>
        <v>0.19794882856228</v>
      </c>
      <c r="BJ37" s="63">
        <f>ABS(($D37-VLOOKUP(BJ$2,$A1:$E52,5))/VLOOKUP(BJ$2,$A1:$E52,5))</f>
        <v>0.232814640629792</v>
      </c>
      <c r="BK37" s="63">
        <f>ABS((VLOOKUP(BK$2,$A1:$E52,4)-$E37)/$E37)</f>
        <v>0.158788500306609</v>
      </c>
      <c r="BL37" s="63">
        <f>ABS(($D37-VLOOKUP(BL$2,$A1:$E52,5))/VLOOKUP(BL$2,$A1:$E52,5))</f>
        <v>0.100508249739458</v>
      </c>
      <c r="BM37" s="63">
        <f>ABS((VLOOKUP(BM$2,$A1:$E52,4)-$E37)/$E37)</f>
        <v>0.325145298709565</v>
      </c>
      <c r="BN37" s="63">
        <f>ABS(($D37-VLOOKUP(BN$2,$A1:$E52,5))/VLOOKUP(BN$2,$A1:$E52,5))</f>
        <v>0.151948199859973</v>
      </c>
      <c r="BO37" s="63">
        <f>ABS((VLOOKUP(BO$2,$A1:$E52,4)-$E37)/$E37)</f>
        <v>0.26597127675585</v>
      </c>
      <c r="BP37" s="63">
        <f>ABS(($D37-VLOOKUP(BP$2,$A1:$E52,5))/VLOOKUP(BP$2,$A1:$E52,5))</f>
        <v>0.116175441185718</v>
      </c>
      <c r="BQ37" s="63">
        <f>ABS((VLOOKUP(BQ$2,$A1:$E52,4)-$E37)/$E37)</f>
        <v>0.343874757185612</v>
      </c>
      <c r="BR37" s="63">
        <f>ABS(($D37-VLOOKUP(BR$2,$A1:$E52,5))/VLOOKUP(BR$2,$A1:$E52,5))</f>
        <v>0.140997114916218</v>
      </c>
      <c r="BS37" s="63">
        <f>ABS((VLOOKUP(BS$2,$A1:$E52,4)-$E37)/$E37)</f>
        <v>0.314639608102903</v>
      </c>
      <c r="BT37" s="63">
        <f>ABS(($D37-VLOOKUP(BT$2,$A1:$E52,5))/VLOOKUP(BT$2,$A1:$E52,5))</f>
        <v>0.199376233377671</v>
      </c>
      <c r="BU37" s="63">
        <f>ABS((VLOOKUP(BU$2,$A1:$E52,4)-$E37)/$E37)</f>
        <v>0.250650094821135</v>
      </c>
      <c r="BV37" s="63">
        <f>ABS(($D37-VLOOKUP(BV$2,$A1:$E52,5))/VLOOKUP(BV$2,$A1:$E52,5))</f>
        <v>0.172238355196351</v>
      </c>
      <c r="BW37" s="63">
        <f>ABS((VLOOKUP(BW$2,$A1:$E52,4)-$E37)/$E37)</f>
        <v>0.332920044011254</v>
      </c>
      <c r="BX37" s="63">
        <f>ABS(($D37-VLOOKUP(BX$2,$A1:$E52,5))/VLOOKUP(BX$2,$A1:$E52,5))</f>
        <v>0.201973732808639</v>
      </c>
      <c r="BY37" s="63">
        <f>ABS((VLOOKUP(BY$2,$A1:$E52,4)-$E37)/$E37)</f>
        <v>0.299945212903217</v>
      </c>
      <c r="BZ37" s="63">
        <f>ABS(($D37-VLOOKUP(BZ$2,$A1:$E52,5))/VLOOKUP(BZ$2,$A1:$E52,5))</f>
        <v>0.223337698450805</v>
      </c>
      <c r="CA37" s="63">
        <f>ABS((VLOOKUP(CA$2,$A1:$E52,4)-$E37)/$E37)</f>
        <v>0.277243398923044</v>
      </c>
      <c r="CB37" s="63"/>
      <c r="CC37" s="63"/>
      <c r="CD37" s="63">
        <f>ABS(($D37-VLOOKUP(CD$2,$A1:$E52,5))/VLOOKUP(CD$2,$A1:$E52,5))</f>
        <v>0.291977576589859</v>
      </c>
      <c r="CE37" s="63">
        <f>ABS((VLOOKUP(CE$2,$A1:$E52,4)-$E37)/$E37)</f>
        <v>0.209386314679066</v>
      </c>
      <c r="CF37" s="63">
        <f>ABS(($D37-VLOOKUP(CF$2,$A1:$E52,5))/VLOOKUP(CF$2,$A1:$E52,5))</f>
        <v>0.321223876443476</v>
      </c>
      <c r="CG37" s="63">
        <f>ABS((VLOOKUP(CG$2,$A1:$E52,4)-$E37)/$E37)</f>
        <v>0.182615624693372</v>
      </c>
      <c r="CH37" s="63">
        <f>ABS(($D37-VLOOKUP(CH$2,$A1:$E52,5))/VLOOKUP(CH$2,$A1:$E52,5))</f>
        <v>0.385309535799094</v>
      </c>
      <c r="CI37" s="63">
        <f>ABS((VLOOKUP(CI$2,$A1:$E52,4)-$E37)/$E37)</f>
        <v>0.203100551607245</v>
      </c>
      <c r="CJ37" s="63">
        <f>ABS(($D37-VLOOKUP(CJ$2,$A1:$E52,5))/VLOOKUP(CJ$2,$A1:$E52,5))</f>
        <v>0.539837564488941</v>
      </c>
      <c r="CK37" s="63">
        <f>ABS((VLOOKUP(CK$2,$A1:$E52,4)-$E37)/$E37)</f>
        <v>0.08236524754467731</v>
      </c>
      <c r="CL37" s="63">
        <f>ABS(($D37-VLOOKUP(CL$2,$A1:$E52,5))/VLOOKUP(CL$2,$A1:$E52,5))</f>
        <v>0.563366042061878</v>
      </c>
      <c r="CM37" s="63">
        <f>ABS((VLOOKUP(CM$2,$A1:$E52,4)-$E37)/$E37)</f>
        <v>0.0660757761301681</v>
      </c>
      <c r="CN37" s="63">
        <f>ABS(($D37-VLOOKUP(CN$2,$A1:$E52,5))/VLOOKUP(CN$2,$A1:$E52,5))</f>
        <v>0.365021363216627</v>
      </c>
      <c r="CO37" s="63">
        <f>ABS((VLOOKUP(CO$2,$A1:$E52,4)-$E37)/$E37)</f>
        <v>0.373604875737347</v>
      </c>
      <c r="CP37" s="63">
        <f>ABS(($D37-VLOOKUP(CP$2,$A1:$E52,5))/VLOOKUP(CP$2,$A1:$E52,5))</f>
        <v>0.571380102746289</v>
      </c>
      <c r="CQ37" s="63">
        <f>ABS((VLOOKUP(CQ$2,$A1:$E52,4)-$E37)/$E37)</f>
        <v>0.193218621467254</v>
      </c>
      <c r="CR37" s="63">
        <f>ABS(($D37-VLOOKUP(CR$2,$A1:$E52,5))/VLOOKUP(CR$2,$A1:$E52,5))</f>
        <v>0.6112081924934401</v>
      </c>
      <c r="CS37" s="63">
        <f>ABS((VLOOKUP(CS$2,$A1:$E52,4)-$E37)/$E37)</f>
        <v>0.163722980515837</v>
      </c>
      <c r="CT37" s="63">
        <f>ABS(($D37-VLOOKUP(CT$2,$A1:$E52,5))/VLOOKUP(CT$2,$A1:$E52,5))</f>
        <v>0.625387170862199</v>
      </c>
      <c r="CU37" s="63">
        <f>ABS((VLOOKUP(CU$2,$A1:$E52,4)-$E37)/$E37)</f>
        <v>0.153571305109656</v>
      </c>
      <c r="CV37" s="63">
        <f>ABS(($D37-VLOOKUP(CV$2,$A1:$E52,5))/VLOOKUP(CV$2,$A1:$E52,5))</f>
        <v>1.03540948232973</v>
      </c>
      <c r="CW37" s="63">
        <f>ABS((VLOOKUP(CW$2,$A1:$E52,4)-$E37)/$E37)</f>
        <v>0.0788094404208655</v>
      </c>
      <c r="CX37" s="63">
        <f>ABS(($D37-VLOOKUP(CX$2,$A1:$E52,5))/VLOOKUP(CX$2,$A1:$E52,5))</f>
        <v>0.439947164969188</v>
      </c>
      <c r="CY37" s="63">
        <f>ABS((VLOOKUP(CY$2,$A1:$E52,4)-$E37)/$E37)</f>
        <v>0.736174813090101</v>
      </c>
      <c r="CZ37" s="63">
        <f>ABS(($D37-VLOOKUP(CZ$2,$A1:$E52,5))/VLOOKUP(CZ$2,$A1:$E52,5))</f>
        <v>0.5894583833309101</v>
      </c>
      <c r="DA37" s="63">
        <f>ABS((VLOOKUP(DA$2,$A1:$E52,4)-$E37)/$E37)</f>
        <v>0.57286282309634</v>
      </c>
      <c r="DB37" s="63">
        <f>ABS(($D37-VLOOKUP(DB$2,$A1:$E52,5))/VLOOKUP(DB$2,$A1:$E52,5))</f>
        <v>0.746736548823377</v>
      </c>
      <c r="DC37" s="63">
        <f>ABS((VLOOKUP(DC$2,$A1:$E52,4)-$E37)/$E37)</f>
        <v>0.431240447613025</v>
      </c>
      <c r="DD37" s="63">
        <f>ABS(($D37-VLOOKUP(DD$2,$A1:$E52,5))/VLOOKUP(DD$2,$A1:$E52,5))</f>
        <v>0.9845611297214359</v>
      </c>
      <c r="DE37" s="63">
        <f>ABS((VLOOKUP(DE$2,$A1:$E52,4)-$E37)/$E37)</f>
        <v>0.259724360494208</v>
      </c>
      <c r="DF37" s="63">
        <f>ABS(($D37-VLOOKUP(DF$2,$A1:$E52,5))/VLOOKUP(DF$2,$A1:$E52,5))</f>
        <v>1.11850260021749</v>
      </c>
      <c r="DG37" s="63">
        <f>ABS((VLOOKUP(DG$2,$A1:$E52,4)-$E37)/$E37)</f>
        <v>0.18007879704436</v>
      </c>
      <c r="DH37" s="63">
        <f>ABS(($D37-VLOOKUP(DH$2,$A1:$E52,5))/VLOOKUP(DH$2,$A1:$E52,5))</f>
        <v>1.27165230662328</v>
      </c>
      <c r="DI37" s="63">
        <f>ABS((VLOOKUP(DI$2,$A1:$E52,4)-$E37)/$E37)</f>
        <v>0.100520529797162</v>
      </c>
      <c r="DJ37" s="63">
        <f>ABS(($D37-VLOOKUP(DJ$2,$A1:$E52,5))/VLOOKUP(DJ$2,$A1:$E52,5))</f>
        <v>1.51963135667781</v>
      </c>
      <c r="DK37" s="63">
        <f>ABS((VLOOKUP(DK$2,$A1:$E52,4)-$E37)/$E37)</f>
        <v>0.00779136067892701</v>
      </c>
      <c r="DL37" s="63"/>
      <c r="DM37" s="63"/>
      <c r="DN37" s="63"/>
      <c r="DO37" s="61">
        <f>IF(P37&lt;Q37,1,0)</f>
        <v>1</v>
      </c>
      <c r="DP37" s="61">
        <f>IF(R37&lt;S37,1,0)</f>
        <v>1</v>
      </c>
      <c r="DQ37" s="61">
        <f>IF(T37&lt;U37,1,0)</f>
        <v>1</v>
      </c>
      <c r="DR37" s="61">
        <f>IF(V37&lt;W37,1,0)</f>
        <v>1</v>
      </c>
      <c r="DS37" s="61">
        <f>IF(X37&lt;Y37,1,0)</f>
        <v>1</v>
      </c>
      <c r="DT37" s="61">
        <f>IF(Z37&lt;AA37,1,0)</f>
        <v>1</v>
      </c>
      <c r="DU37" s="61">
        <f>IF(AB37&lt;AC37,1,0)</f>
        <v>1</v>
      </c>
      <c r="DV37" s="61">
        <f>IF(AD37&lt;AE37,1,0)</f>
        <v>1</v>
      </c>
      <c r="DW37" s="61">
        <f>IF(AF37&lt;AG37,1,0)</f>
        <v>1</v>
      </c>
      <c r="DX37" s="61">
        <f>IF(AH37&lt;AI37,1,0)</f>
        <v>1</v>
      </c>
      <c r="DY37" s="61">
        <f>IF(AJ37&lt;AK37,1,0)</f>
        <v>1</v>
      </c>
      <c r="DZ37" s="61">
        <f>IF(AL37&lt;AM37,1,0)</f>
        <v>1</v>
      </c>
      <c r="EA37" s="61">
        <f>IF(AN37&lt;AO37,1,0)</f>
        <v>1</v>
      </c>
      <c r="EB37" s="61">
        <f>IF(AP37&lt;AQ37,1,0)</f>
        <v>1</v>
      </c>
      <c r="EC37" s="61">
        <f>IF(AR37&lt;AS37,1,0)</f>
        <v>1</v>
      </c>
      <c r="ED37" s="61">
        <f>IF(AT37&lt;AU37,1,0)</f>
        <v>1</v>
      </c>
      <c r="EE37" s="61">
        <f>IF(AV37&lt;AW37,1,0)</f>
        <v>1</v>
      </c>
      <c r="EF37" s="61">
        <f>IF(AX37&lt;AY37,1,0)</f>
        <v>1</v>
      </c>
      <c r="EG37" s="61">
        <f>IF(AZ37&lt;BA37,1,0)</f>
        <v>1</v>
      </c>
      <c r="EH37" s="61">
        <f>IF(BB37&lt;BC37,1,0)</f>
        <v>1</v>
      </c>
      <c r="EI37" s="61">
        <f>IF(BD37&lt;BE37,1,0)</f>
        <v>0</v>
      </c>
      <c r="EJ37" s="61">
        <f>IF(BF37&lt;BG37,1,0)</f>
        <v>1</v>
      </c>
      <c r="EK37" s="61">
        <f>IF(BH37&lt;BI37,1,0)</f>
        <v>1</v>
      </c>
      <c r="EL37" s="61">
        <f>IF(BJ37&lt;BK37,1,0)</f>
        <v>0</v>
      </c>
      <c r="EM37" s="61">
        <f>IF(BL37&lt;BM37,1,0)</f>
        <v>1</v>
      </c>
      <c r="EN37" s="61">
        <f>IF(BN37&lt;BO37,1,0)</f>
        <v>1</v>
      </c>
      <c r="EO37" s="61">
        <f>IF(BP37&lt;BQ37,1,0)</f>
        <v>1</v>
      </c>
      <c r="EP37" s="61">
        <f>IF(BR37&lt;BS37,1,0)</f>
        <v>1</v>
      </c>
      <c r="EQ37" s="61">
        <f>IF(BT37&lt;BU37,1,0)</f>
        <v>1</v>
      </c>
      <c r="ER37" s="61">
        <f>IF(BV37&lt;BW37,1,0)</f>
        <v>1</v>
      </c>
      <c r="ES37" s="61">
        <f>IF(BX37&lt;BY37,1,0)</f>
        <v>1</v>
      </c>
      <c r="ET37" s="61">
        <f>IF(BZ37&lt;CA37,1,0)</f>
        <v>1</v>
      </c>
      <c r="EU37" s="61">
        <f>IF(CB37&lt;CC37,1,0)</f>
        <v>0</v>
      </c>
      <c r="EV37" s="61">
        <f>IF(CD37&lt;CE37,1,0)</f>
        <v>0</v>
      </c>
      <c r="EW37" s="61">
        <f>IF(CF37&lt;CG37,1,0)</f>
        <v>0</v>
      </c>
      <c r="EX37" s="61">
        <f>IF(CH37&lt;CI37,1,0)</f>
        <v>0</v>
      </c>
      <c r="EY37" s="61">
        <f>IF(CJ37&lt;CK37,1,0)</f>
        <v>0</v>
      </c>
      <c r="EZ37" s="61">
        <f>IF(CL37&lt;CM37,1,0)</f>
        <v>0</v>
      </c>
      <c r="FA37" s="61">
        <f>IF(CN37&lt;CO37,1,0)</f>
        <v>1</v>
      </c>
      <c r="FB37" s="61">
        <f>IF(CP37&lt;CQ37,1,0)</f>
        <v>0</v>
      </c>
      <c r="FC37" s="61">
        <f>IF(CR37&lt;CS37,1,0)</f>
        <v>0</v>
      </c>
      <c r="FD37" s="61">
        <f>IF(CT37&lt;CU37,1,0)</f>
        <v>0</v>
      </c>
      <c r="FE37" s="61">
        <f>IF(CV37&lt;CW37,1,0)</f>
        <v>0</v>
      </c>
      <c r="FF37" s="61">
        <f>IF(CX37&lt;CY37,1,0)</f>
        <v>1</v>
      </c>
      <c r="FG37" s="61">
        <f>IF(CZ37&lt;DA37,1,0)</f>
        <v>0</v>
      </c>
      <c r="FH37" s="61">
        <f>IF(DB37&lt;DC37,1,0)</f>
        <v>0</v>
      </c>
      <c r="FI37" s="61">
        <f>IF(DD37&lt;DE37,1,0)</f>
        <v>0</v>
      </c>
      <c r="FJ37" s="61">
        <f>IF(DF37&lt;DG37,1,0)</f>
        <v>0</v>
      </c>
      <c r="FK37" s="61">
        <f>IF(DH37&lt;DI37,1,0)</f>
        <v>0</v>
      </c>
      <c r="FL37" s="61">
        <f>IF(DJ37&lt;DK37,1,0)</f>
        <v>0</v>
      </c>
      <c r="FM37" s="61"/>
      <c r="FN37" s="61"/>
      <c r="FO37" s="61"/>
      <c r="FP37" s="61"/>
      <c r="FQ37" s="61">
        <f>C37/H37</f>
        <v>727876.25</v>
      </c>
      <c r="FR37" s="61">
        <f>C37/SUM(FV37:FV37)</f>
        <v>1455752.5</v>
      </c>
      <c r="FS37" s="53">
        <f>$B37/SQRT(H37*(H37+1))</f>
        <v>640368.05428476</v>
      </c>
      <c r="FT37" s="64">
        <f>FU37+2</f>
        <v>6</v>
      </c>
      <c r="FU37" s="64">
        <v>4</v>
      </c>
      <c r="FV37" s="64">
        <v>2</v>
      </c>
    </row>
    <row r="38" ht="26.75" customHeight="1">
      <c r="A38" t="s" s="51">
        <v>225</v>
      </c>
      <c r="B38" s="52">
        <v>1573499</v>
      </c>
      <c r="C38" s="53">
        <v>1754208</v>
      </c>
      <c r="D38" s="53">
        <f>L38</f>
        <v>786749.5</v>
      </c>
      <c r="E38" s="53">
        <f>N38</f>
        <v>524499.666666667</v>
      </c>
      <c r="F38" s="54">
        <f>ROUND((C38-B38)/C38,2)</f>
        <v>0.1</v>
      </c>
      <c r="G38" s="55"/>
      <c r="H38" s="56">
        <v>2</v>
      </c>
      <c r="I38" s="57">
        <f>RANK(FS38,FS3:FS52)</f>
        <v>31</v>
      </c>
      <c r="J38" s="58">
        <f>SUM(FA3:FA52)</f>
        <v>19</v>
      </c>
      <c r="K38" s="59">
        <f>H38+2</f>
        <v>4</v>
      </c>
      <c r="L38" s="60">
        <f>B38/H38</f>
        <v>786749.5</v>
      </c>
      <c r="M38" s="53">
        <f>C38/K38</f>
        <v>438552</v>
      </c>
      <c r="N38" s="61">
        <f>$B38/(H38+1)</f>
        <v>524499.666666667</v>
      </c>
      <c r="O38" s="62"/>
      <c r="P38" s="63">
        <f>ABS(($D38-VLOOKUP(P$2,$A1:$E52,5))/VLOOKUP(P$2,$A1:$E52,5))</f>
        <v>0.137713178588318</v>
      </c>
      <c r="Q38" s="63">
        <f>ABS((VLOOKUP(Q$2,$A1:$E52,4)-$E38)/$E38)</f>
        <v>0.343310348825157</v>
      </c>
      <c r="R38" s="63">
        <f>ABS(($D38-VLOOKUP(R$2,$A1:$E52,5))/VLOOKUP(R$2,$A1:$E52,5))</f>
        <v>0.152020340173255</v>
      </c>
      <c r="S38" s="63">
        <f>ABS((VLOOKUP(S$2,$A1:$E52,4)-$E38)/$E38)</f>
        <v>0.338228686513305</v>
      </c>
      <c r="T38" s="63">
        <f>ABS(($D38-VLOOKUP(T$2,$A1:$E52,5))/VLOOKUP(T$2,$A1:$E52,5))</f>
        <v>0.13428369365104</v>
      </c>
      <c r="U38" s="63">
        <f>ABS((VLOOKUP(U$2,$A1:$E52,4)-$E38)/$E38)</f>
        <v>0.371399028534494</v>
      </c>
      <c r="V38" s="63">
        <f>ABS(($D38-VLOOKUP(V$2,$A1:$E52,5))/VLOOKUP(V$2,$A1:$E52,5))</f>
        <v>0.165507146189206</v>
      </c>
      <c r="W38" s="63">
        <f>ABS((VLOOKUP(W$2,$A1:$E52,4)-$E38)/$E38)</f>
        <v>0.334659817952785</v>
      </c>
      <c r="X38" s="63">
        <f>ABS(($D38-VLOOKUP(X$2,$A1:$E52,5))/VLOOKUP(X$2,$A1:$E52,5))</f>
        <v>0.161986858286214</v>
      </c>
      <c r="Y38" s="63">
        <f>ABS((VLOOKUP(Y$2,$A1:$E52,4)-$E38)/$E38)</f>
        <v>0.362608640573227</v>
      </c>
      <c r="Z38" s="63">
        <f>ABS(($D38-VLOOKUP(Z$2,$A1:$E52,5))/VLOOKUP(Z$2,$A1:$E52,5))</f>
        <v>0.17380070758282</v>
      </c>
      <c r="AA38" s="63">
        <f>ABS((VLOOKUP(AA$2,$A1:$E52,4)-$E38)/$E38)</f>
        <v>0.348894512590516</v>
      </c>
      <c r="AB38" s="63">
        <f>ABS(($D38-VLOOKUP(AB$2,$A1:$E52,5))/VLOOKUP(AB$2,$A1:$E52,5))</f>
        <v>0.156134959646868</v>
      </c>
      <c r="AC38" s="63">
        <f>ABS((VLOOKUP(AC$2,$A1:$E52,4)-$E38)/$E38)</f>
        <v>0.378515532898336</v>
      </c>
      <c r="AD38" s="63">
        <f>ABS(($D38-VLOOKUP(AD$2,$A1:$E52,5))/VLOOKUP(AD$2,$A1:$E52,5))</f>
        <v>0.190646469106077</v>
      </c>
      <c r="AE38" s="63">
        <f>ABS((VLOOKUP(AE$2,$A1:$E52,4)-$E38)/$E38)</f>
        <v>0.349806931649055</v>
      </c>
      <c r="AF38" s="63">
        <f>ABS(($D38-VLOOKUP(AF$2,$A1:$E52,5))/VLOOKUP(AF$2,$A1:$E52,5))</f>
        <v>0.213175269126933</v>
      </c>
      <c r="AG38" s="63">
        <f>ABS((VLOOKUP(AG$2,$A1:$E52,4)-$E38)/$E38)</f>
        <v>0.32474086642027</v>
      </c>
      <c r="AH38" s="63">
        <f>ABS(($D38-VLOOKUP(AH$2,$A1:$E52,5))/VLOOKUP(AH$2,$A1:$E52,5))</f>
        <v>0.151447330855683</v>
      </c>
      <c r="AI38" s="63">
        <f>ABS((VLOOKUP(AI$2,$A1:$E52,4)-$E38)/$E38)</f>
        <v>0.402916635521804</v>
      </c>
      <c r="AJ38" s="63">
        <f>ABS(($D38-VLOOKUP(AJ$2,$A1:$E52,5))/VLOOKUP(AJ$2,$A1:$E52,5))</f>
        <v>0.161253742690463</v>
      </c>
      <c r="AK38" s="63">
        <f>ABS((VLOOKUP(AK$2,$A1:$E52,4)-$E38)/$E38)</f>
        <v>0.399349634159284</v>
      </c>
      <c r="AL38" s="63">
        <f>ABS(($D38-VLOOKUP(AL$2,$A1:$E52,5))/VLOOKUP(AL$2,$A1:$E52,5))</f>
        <v>0.17458373850547</v>
      </c>
      <c r="AM38" s="63">
        <f>ABS((VLOOKUP(AM$2,$A1:$E52,4)-$E38)/$E38)</f>
        <v>0.393143445392604</v>
      </c>
      <c r="AN38" s="63">
        <f>ABS(($D38-VLOOKUP(AN$2,$A1:$E52,5))/VLOOKUP(AN$2,$A1:$E52,5))</f>
        <v>0.281470700031348</v>
      </c>
      <c r="AO38" s="63">
        <f>ABS((VLOOKUP(AO$2,$A1:$E52,4)-$E38)/$E38)</f>
        <v>0.287583087119851</v>
      </c>
      <c r="AP38" s="63">
        <f>ABS(($D38-VLOOKUP(AP$2,$A1:$E52,5))/VLOOKUP(AP$2,$A1:$E52,5))</f>
        <v>0.19937835041048</v>
      </c>
      <c r="AQ38" s="63">
        <f>ABS((VLOOKUP(AQ$2,$A1:$E52,4)-$E38)/$E38)</f>
        <v>0.389608763653487</v>
      </c>
      <c r="AR38" s="63">
        <f>ABS(($D38-VLOOKUP(AR$2,$A1:$E52,5))/VLOOKUP(AR$2,$A1:$E52,5))</f>
        <v>0.21008932902792</v>
      </c>
      <c r="AS38" s="63">
        <f>ABS((VLOOKUP(AS$2,$A1:$E52,4)-$E38)/$E38)</f>
        <v>0.377308787612829</v>
      </c>
      <c r="AT38" s="63">
        <f>ABS(($D38-VLOOKUP(AT$2,$A1:$E52,5))/VLOOKUP(AT$2,$A1:$E52,5))</f>
        <v>0.226861540380807</v>
      </c>
      <c r="AU38" s="63">
        <f>ABS((VLOOKUP(AU$2,$A1:$E52,4)-$E38)/$E38)</f>
        <v>0.358479838034002</v>
      </c>
      <c r="AV38" s="63">
        <f>ABS(($D38-VLOOKUP(AV$2,$A1:$E52,5))/VLOOKUP(AV$2,$A1:$E52,5))</f>
        <v>0.234033432406374</v>
      </c>
      <c r="AW38" s="63">
        <f>ABS((VLOOKUP(AW$2,$A1:$E52,4)-$E38)/$E38)</f>
        <v>0.350584694789552</v>
      </c>
      <c r="AX38" s="63">
        <f>ABS(($D38-VLOOKUP(AX$2,$A1:$E52,5))/VLOOKUP(AX$2,$A1:$E52,5))</f>
        <v>0.177870982809885</v>
      </c>
      <c r="AY38" s="63">
        <f>ABS((VLOOKUP(AY$2,$A1:$E52,4)-$E38)/$E38)</f>
        <v>0.432669642624494</v>
      </c>
      <c r="AZ38" s="63">
        <f>ABS(($D38-VLOOKUP(AZ$2,$A1:$E52,5))/VLOOKUP(AZ$2,$A1:$E52,5))</f>
        <v>0.222941680286581</v>
      </c>
      <c r="BA38" s="63">
        <f>ABS((VLOOKUP(BA$2,$A1:$E52,4)-$E38)/$E38)</f>
        <v>0.379869561404233</v>
      </c>
      <c r="BB38" s="63">
        <f>ABS(($D38-VLOOKUP(BB$2,$A1:$E52,5))/VLOOKUP(BB$2,$A1:$E52,5))</f>
        <v>0.242621919438141</v>
      </c>
      <c r="BC38" s="63">
        <f>ABS((VLOOKUP(BC$2,$A1:$E52,4)-$E38)/$E38)</f>
        <v>0.358015639031228</v>
      </c>
      <c r="BD38" s="63">
        <f>ABS(($D38-VLOOKUP(BD$2,$A1:$E52,5))/VLOOKUP(BD$2,$A1:$E52,5))</f>
        <v>0.332249614713712</v>
      </c>
      <c r="BE38" s="63">
        <f>ABS((VLOOKUP(BE$2,$A1:$E52,4)-$E38)/$E38)</f>
        <v>0.266654522818253</v>
      </c>
      <c r="BF38" s="63">
        <f>ABS(($D38-VLOOKUP(BF$2,$A1:$E52,5))/VLOOKUP(BF$2,$A1:$E52,5))</f>
        <v>0.247588370899101</v>
      </c>
      <c r="BG38" s="63">
        <f>ABS((VLOOKUP(BG$2,$A1:$E52,4)-$E38)/$E38)</f>
        <v>0.374079587685062</v>
      </c>
      <c r="BH38" s="63">
        <f>ABS(($D38-VLOOKUP(BH$2,$A1:$E52,5))/VLOOKUP(BH$2,$A1:$E52,5))</f>
        <v>0.310435058886334</v>
      </c>
      <c r="BI38" s="63">
        <f>ABS((VLOOKUP(BI$2,$A1:$E52,4)-$E38)/$E38)</f>
        <v>0.308180594422276</v>
      </c>
      <c r="BJ38" s="63">
        <f>ABS(($D38-VLOOKUP(BJ$2,$A1:$E52,5))/VLOOKUP(BJ$2,$A1:$E52,5))</f>
        <v>0.354720160999575</v>
      </c>
      <c r="BK38" s="63">
        <f>ABS((VLOOKUP(BK$2,$A1:$E52,4)-$E38)/$E38)</f>
        <v>0.265416846694622</v>
      </c>
      <c r="BL38" s="63">
        <f>ABS(($D38-VLOOKUP(BL$2,$A1:$E52,5))/VLOOKUP(BL$2,$A1:$E52,5))</f>
        <v>0.209330798105035</v>
      </c>
      <c r="BM38" s="63">
        <f>ABS((VLOOKUP(BM$2,$A1:$E52,4)-$E38)/$E38)</f>
        <v>0.447081313683707</v>
      </c>
      <c r="BN38" s="63">
        <f>ABS(($D38-VLOOKUP(BN$2,$A1:$E52,5))/VLOOKUP(BN$2,$A1:$E52,5))</f>
        <v>0.265857331139616</v>
      </c>
      <c r="BO38" s="63">
        <f>ABS((VLOOKUP(BO$2,$A1:$E52,4)-$E38)/$E38)</f>
        <v>0.38246227039229</v>
      </c>
      <c r="BP38" s="63">
        <f>ABS(($D38-VLOOKUP(BP$2,$A1:$E52,5))/VLOOKUP(BP$2,$A1:$E52,5))</f>
        <v>0.22654722255279</v>
      </c>
      <c r="BQ38" s="63">
        <f>ABS((VLOOKUP(BQ$2,$A1:$E52,4)-$E38)/$E38)</f>
        <v>0.467534202436734</v>
      </c>
      <c r="BR38" s="63">
        <f>ABS(($D38-VLOOKUP(BR$2,$A1:$E52,5))/VLOOKUP(BR$2,$A1:$E52,5))</f>
        <v>0.253823360200931</v>
      </c>
      <c r="BS38" s="63">
        <f>ABS((VLOOKUP(BS$2,$A1:$E52,4)-$E38)/$E38)</f>
        <v>0.435608919992957</v>
      </c>
      <c r="BT38" s="63">
        <f>ABS(($D38-VLOOKUP(BT$2,$A1:$E52,5))/VLOOKUP(BT$2,$A1:$E52,5))</f>
        <v>0.317975233608851</v>
      </c>
      <c r="BU38" s="63">
        <f>ABS((VLOOKUP(BU$2,$A1:$E52,4)-$E38)/$E38)</f>
        <v>0.365731277871799</v>
      </c>
      <c r="BV38" s="63">
        <f>ABS(($D38-VLOOKUP(BV$2,$A1:$E52,5))/VLOOKUP(BV$2,$A1:$E52,5))</f>
        <v>0.288153856179229</v>
      </c>
      <c r="BW38" s="63">
        <f>ABS((VLOOKUP(BW$2,$A1:$E52,4)-$E38)/$E38)</f>
        <v>0.455571468428006</v>
      </c>
      <c r="BX38" s="63">
        <f>ABS(($D38-VLOOKUP(BX$2,$A1:$E52,5))/VLOOKUP(BX$2,$A1:$E52,5))</f>
        <v>0.320829583915333</v>
      </c>
      <c r="BY38" s="63">
        <f>ABS((VLOOKUP(BY$2,$A1:$E52,4)-$E38)/$E38)</f>
        <v>0.419562389299261</v>
      </c>
      <c r="BZ38" s="63">
        <f>ABS(($D38-VLOOKUP(BZ$2,$A1:$E52,5))/VLOOKUP(BZ$2,$A1:$E52,5))</f>
        <v>0.344306101812264</v>
      </c>
      <c r="CA38" s="63">
        <f>ABS((VLOOKUP(CA$2,$A1:$E52,4)-$E38)/$E38)</f>
        <v>0.394771620445897</v>
      </c>
      <c r="CB38" s="63">
        <f>ABS(($D38-VLOOKUP(CB$2,$A1:$E52,5))/VLOOKUP(CB$2,$A1:$E52,5))</f>
        <v>0.373604875737347</v>
      </c>
      <c r="CC38" s="63">
        <f>ABS((VLOOKUP(CC$2,$A1:$E52,4)-$E38)/$E38)</f>
        <v>0.365021363216627</v>
      </c>
      <c r="CD38" s="63">
        <f>ABS(($D38-VLOOKUP(CD$2,$A1:$E52,5))/VLOOKUP(CD$2,$A1:$E52,5))</f>
        <v>0.419733358837722</v>
      </c>
      <c r="CE38" s="63">
        <f>ABS((VLOOKUP(CE$2,$A1:$E52,4)-$E38)/$E38)</f>
        <v>0.320670524735001</v>
      </c>
      <c r="CF38" s="63">
        <f>ABS(($D38-VLOOKUP(CF$2,$A1:$E52,5))/VLOOKUP(CF$2,$A1:$E52,5))</f>
        <v>0.451871646898686</v>
      </c>
      <c r="CG38" s="63">
        <f>ABS((VLOOKUP(CG$2,$A1:$E52,4)-$E38)/$E38)</f>
        <v>0.291436473744183</v>
      </c>
      <c r="CH38" s="63">
        <f>ABS(($D38-VLOOKUP(CH$2,$A1:$E52,5))/VLOOKUP(CH$2,$A1:$E52,5))</f>
        <v>0.522294346223261</v>
      </c>
      <c r="CI38" s="63">
        <f>ABS((VLOOKUP(CI$2,$A1:$E52,4)-$E38)/$E38)</f>
        <v>0.313806364033278</v>
      </c>
      <c r="CJ38" s="63">
        <f>ABS(($D38-VLOOKUP(CJ$2,$A1:$E52,5))/VLOOKUP(CJ$2,$A1:$E52,5))</f>
        <v>0.692102709140425</v>
      </c>
      <c r="CK38" s="63">
        <f>ABS((VLOOKUP(CK$2,$A1:$E52,4)-$E38)/$E38)</f>
        <v>0.18196134856139</v>
      </c>
      <c r="CL38" s="63">
        <f>ABS(($D38-VLOOKUP(CL$2,$A1:$E52,5))/VLOOKUP(CL$2,$A1:$E52,5))</f>
        <v>0.7179577743507159</v>
      </c>
      <c r="CM38" s="63">
        <f>ABS((VLOOKUP(CM$2,$A1:$E52,4)-$E38)/$E38)</f>
        <v>0.16417296738034</v>
      </c>
      <c r="CN38" s="63"/>
      <c r="CO38" s="63"/>
      <c r="CP38" s="63">
        <f>ABS(($D38-VLOOKUP(CP$2,$A1:$E52,5))/VLOOKUP(CP$2,$A1:$E52,5))</f>
        <v>0.726764296615165</v>
      </c>
      <c r="CQ38" s="63">
        <f>ABS((VLOOKUP(CQ$2,$A1:$E52,4)-$E38)/$E38)</f>
        <v>0.303015127432556</v>
      </c>
      <c r="CR38" s="63">
        <f>ABS(($D38-VLOOKUP(CR$2,$A1:$E52,5))/VLOOKUP(CR$2,$A1:$E52,5))</f>
        <v>0.7705307432295579</v>
      </c>
      <c r="CS38" s="63">
        <f>ABS((VLOOKUP(CS$2,$A1:$E52,4)-$E38)/$E38)</f>
        <v>0.270805383416195</v>
      </c>
      <c r="CT38" s="63">
        <f>ABS(($D38-VLOOKUP(CT$2,$A1:$E52,5))/VLOOKUP(CT$2,$A1:$E52,5))</f>
        <v>0.786111794285799</v>
      </c>
      <c r="CU38" s="63">
        <f>ABS((VLOOKUP(CU$2,$A1:$E52,4)-$E38)/$E38)</f>
        <v>0.259719580374693</v>
      </c>
      <c r="CV38" s="63">
        <f>ABS(($D38-VLOOKUP(CV$2,$A1:$E52,5))/VLOOKUP(CV$2,$A1:$E52,5))</f>
        <v>1.23667871124012</v>
      </c>
      <c r="CW38" s="63">
        <f>ABS((VLOOKUP(CW$2,$A1:$E52,4)-$E38)/$E38)</f>
        <v>0.00595583473519779</v>
      </c>
      <c r="CX38" s="63">
        <f>ABS(($D38-VLOOKUP(CX$2,$A1:$E52,5))/VLOOKUP(CX$2,$A1:$E52,5))</f>
        <v>0.582334757284678</v>
      </c>
      <c r="CY38" s="63">
        <f>ABS((VLOOKUP(CY$2,$A1:$E52,4)-$E38)/$E38)</f>
        <v>0.895932568117297</v>
      </c>
      <c r="CZ38" s="63">
        <f>ABS(($D38-VLOOKUP(CZ$2,$A1:$E52,5))/VLOOKUP(CZ$2,$A1:$E52,5))</f>
        <v>0.7466302280999511</v>
      </c>
      <c r="DA38" s="63">
        <f>ABS((VLOOKUP(DA$2,$A1:$E52,4)-$E38)/$E38)</f>
        <v>0.717593083948575</v>
      </c>
      <c r="DB38" s="63">
        <f>ABS(($D38-VLOOKUP(DB$2,$A1:$E52,5))/VLOOKUP(DB$2,$A1:$E52,5))</f>
        <v>0.919460672073934</v>
      </c>
      <c r="DC38" s="63">
        <f>ABS((VLOOKUP(DC$2,$A1:$E52,4)-$E38)/$E38)</f>
        <v>0.562939029513205</v>
      </c>
      <c r="DD38" s="63">
        <f>ABS(($D38-VLOOKUP(DD$2,$A1:$E52,5))/VLOOKUP(DD$2,$A1:$E52,5))</f>
        <v>1.18080227518735</v>
      </c>
      <c r="DE38" s="63">
        <f>ABS((VLOOKUP(DE$2,$A1:$E52,4)-$E38)/$E38)</f>
        <v>0.375640531071198</v>
      </c>
      <c r="DF38" s="63">
        <f>ABS(($D38-VLOOKUP(DF$2,$A1:$E52,5))/VLOOKUP(DF$2,$A1:$E52,5))</f>
        <v>1.32798840073679</v>
      </c>
      <c r="DG38" s="63">
        <f>ABS((VLOOKUP(DG$2,$A1:$E52,4)-$E38)/$E38)</f>
        <v>0.288666214595623</v>
      </c>
      <c r="DH38" s="63">
        <f>ABS(($D38-VLOOKUP(DH$2,$A1:$E52,5))/VLOOKUP(DH$2,$A1:$E52,5))</f>
        <v>1.49628214748619</v>
      </c>
      <c r="DI38" s="63">
        <f>ABS((VLOOKUP(DI$2,$A1:$E52,4)-$E38)/$E38)</f>
        <v>0.201787227065285</v>
      </c>
      <c r="DJ38" s="63">
        <f>ABS(($D38-VLOOKUP(DJ$2,$A1:$E52,5))/VLOOKUP(DJ$2,$A1:$E52,5))</f>
        <v>1.76878233327468</v>
      </c>
      <c r="DK38" s="63">
        <f>ABS((VLOOKUP(DK$2,$A1:$E52,4)-$E38)/$E38)</f>
        <v>0.0835087915530921</v>
      </c>
      <c r="DL38" s="63"/>
      <c r="DM38" s="63"/>
      <c r="DN38" s="63"/>
      <c r="DO38" s="61">
        <f>IF(P38&lt;Q38,1,0)</f>
        <v>1</v>
      </c>
      <c r="DP38" s="61">
        <f>IF(R38&lt;S38,1,0)</f>
        <v>1</v>
      </c>
      <c r="DQ38" s="61">
        <f>IF(T38&lt;U38,1,0)</f>
        <v>1</v>
      </c>
      <c r="DR38" s="61">
        <f>IF(V38&lt;W38,1,0)</f>
        <v>1</v>
      </c>
      <c r="DS38" s="61">
        <f>IF(X38&lt;Y38,1,0)</f>
        <v>1</v>
      </c>
      <c r="DT38" s="61">
        <f>IF(Z38&lt;AA38,1,0)</f>
        <v>1</v>
      </c>
      <c r="DU38" s="61">
        <f>IF(AB38&lt;AC38,1,0)</f>
        <v>1</v>
      </c>
      <c r="DV38" s="61">
        <f>IF(AD38&lt;AE38,1,0)</f>
        <v>1</v>
      </c>
      <c r="DW38" s="61">
        <f>IF(AF38&lt;AG38,1,0)</f>
        <v>1</v>
      </c>
      <c r="DX38" s="61">
        <f>IF(AH38&lt;AI38,1,0)</f>
        <v>1</v>
      </c>
      <c r="DY38" s="61">
        <f>IF(AJ38&lt;AK38,1,0)</f>
        <v>1</v>
      </c>
      <c r="DZ38" s="61">
        <f>IF(AL38&lt;AM38,1,0)</f>
        <v>1</v>
      </c>
      <c r="EA38" s="61">
        <f>IF(AN38&lt;AO38,1,0)</f>
        <v>1</v>
      </c>
      <c r="EB38" s="61">
        <f>IF(AP38&lt;AQ38,1,0)</f>
        <v>1</v>
      </c>
      <c r="EC38" s="61">
        <f>IF(AR38&lt;AS38,1,0)</f>
        <v>1</v>
      </c>
      <c r="ED38" s="61">
        <f>IF(AT38&lt;AU38,1,0)</f>
        <v>1</v>
      </c>
      <c r="EE38" s="61">
        <f>IF(AV38&lt;AW38,1,0)</f>
        <v>1</v>
      </c>
      <c r="EF38" s="61">
        <f>IF(AX38&lt;AY38,1,0)</f>
        <v>1</v>
      </c>
      <c r="EG38" s="61">
        <f>IF(AZ38&lt;BA38,1,0)</f>
        <v>1</v>
      </c>
      <c r="EH38" s="61">
        <f>IF(BB38&lt;BC38,1,0)</f>
        <v>1</v>
      </c>
      <c r="EI38" s="61">
        <f>IF(BD38&lt;BE38,1,0)</f>
        <v>0</v>
      </c>
      <c r="EJ38" s="61">
        <f>IF(BF38&lt;BG38,1,0)</f>
        <v>1</v>
      </c>
      <c r="EK38" s="61">
        <f>IF(BH38&lt;BI38,1,0)</f>
        <v>0</v>
      </c>
      <c r="EL38" s="61">
        <f>IF(BJ38&lt;BK38,1,0)</f>
        <v>0</v>
      </c>
      <c r="EM38" s="61">
        <f>IF(BL38&lt;BM38,1,0)</f>
        <v>1</v>
      </c>
      <c r="EN38" s="61">
        <f>IF(BN38&lt;BO38,1,0)</f>
        <v>1</v>
      </c>
      <c r="EO38" s="61">
        <f>IF(BP38&lt;BQ38,1,0)</f>
        <v>1</v>
      </c>
      <c r="EP38" s="61">
        <f>IF(BR38&lt;BS38,1,0)</f>
        <v>1</v>
      </c>
      <c r="EQ38" s="61">
        <f>IF(BT38&lt;BU38,1,0)</f>
        <v>1</v>
      </c>
      <c r="ER38" s="61">
        <f>IF(BV38&lt;BW38,1,0)</f>
        <v>1</v>
      </c>
      <c r="ES38" s="61">
        <f>IF(BX38&lt;BY38,1,0)</f>
        <v>1</v>
      </c>
      <c r="ET38" s="61">
        <f>IF(BZ38&lt;CA38,1,0)</f>
        <v>1</v>
      </c>
      <c r="EU38" s="61">
        <f>IF(CB38&lt;CC38,1,0)</f>
        <v>0</v>
      </c>
      <c r="EV38" s="61">
        <f>IF(CD38&lt;CE38,1,0)</f>
        <v>0</v>
      </c>
      <c r="EW38" s="61">
        <f>IF(CF38&lt;CG38,1,0)</f>
        <v>0</v>
      </c>
      <c r="EX38" s="61">
        <f>IF(CH38&lt;CI38,1,0)</f>
        <v>0</v>
      </c>
      <c r="EY38" s="61">
        <f>IF(CJ38&lt;CK38,1,0)</f>
        <v>0</v>
      </c>
      <c r="EZ38" s="61">
        <f>IF(CL38&lt;CM38,1,0)</f>
        <v>0</v>
      </c>
      <c r="FA38" s="61">
        <f>IF(CN38&lt;CO38,1,0)</f>
        <v>0</v>
      </c>
      <c r="FB38" s="61">
        <f>IF(CP38&lt;CQ38,1,0)</f>
        <v>0</v>
      </c>
      <c r="FC38" s="61">
        <f>IF(CR38&lt;CS38,1,0)</f>
        <v>0</v>
      </c>
      <c r="FD38" s="61">
        <f>IF(CT38&lt;CU38,1,0)</f>
        <v>0</v>
      </c>
      <c r="FE38" s="61">
        <f>IF(CV38&lt;CW38,1,0)</f>
        <v>0</v>
      </c>
      <c r="FF38" s="61">
        <f>IF(CX38&lt;CY38,1,0)</f>
        <v>1</v>
      </c>
      <c r="FG38" s="61">
        <f>IF(CZ38&lt;DA38,1,0)</f>
        <v>0</v>
      </c>
      <c r="FH38" s="61">
        <f>IF(DB38&lt;DC38,1,0)</f>
        <v>0</v>
      </c>
      <c r="FI38" s="61">
        <f>IF(DD38&lt;DE38,1,0)</f>
        <v>0</v>
      </c>
      <c r="FJ38" s="61">
        <f>IF(DF38&lt;DG38,1,0)</f>
        <v>0</v>
      </c>
      <c r="FK38" s="61">
        <f>IF(DH38&lt;DI38,1,0)</f>
        <v>0</v>
      </c>
      <c r="FL38" s="61">
        <f>IF(DJ38&lt;DK38,1,0)</f>
        <v>0</v>
      </c>
      <c r="FM38" s="61"/>
      <c r="FN38" s="61"/>
      <c r="FO38" s="61"/>
      <c r="FP38" s="61"/>
      <c r="FQ38" s="61">
        <f>C38/H38</f>
        <v>877104</v>
      </c>
      <c r="FR38" s="61">
        <f>C38/SUM(FV38:FV38)</f>
        <v>877104</v>
      </c>
      <c r="FS38" s="53">
        <f>$B38/SQRT(H38*(H38+1))</f>
        <v>642378.276796598</v>
      </c>
      <c r="FT38" s="64">
        <f>FU38+2</f>
        <v>4</v>
      </c>
      <c r="FU38" s="64">
        <v>2</v>
      </c>
      <c r="FV38" s="64">
        <v>2</v>
      </c>
    </row>
    <row r="39" ht="26.75" customHeight="1">
      <c r="A39" t="s" s="51">
        <v>222</v>
      </c>
      <c r="B39" s="52">
        <v>2067273</v>
      </c>
      <c r="C39" s="53">
        <v>2095428</v>
      </c>
      <c r="D39" s="53">
        <f>L39</f>
        <v>689091</v>
      </c>
      <c r="E39" s="53">
        <f>N39</f>
        <v>516818.25</v>
      </c>
      <c r="F39" s="54">
        <f>ROUND((C39-B39)/C39,2)</f>
        <v>0.01</v>
      </c>
      <c r="G39" s="55"/>
      <c r="H39" s="56">
        <v>3</v>
      </c>
      <c r="I39" s="57">
        <f>RANK(FS39,FS3:FS52)</f>
        <v>39</v>
      </c>
      <c r="J39" s="58">
        <f>SUM(EX3:EX52)</f>
        <v>11</v>
      </c>
      <c r="K39" s="59">
        <f>H39+2</f>
        <v>5</v>
      </c>
      <c r="L39" s="60">
        <f>B39/H39</f>
        <v>689091</v>
      </c>
      <c r="M39" s="53">
        <f>C39/K39</f>
        <v>419085.6</v>
      </c>
      <c r="N39" s="61">
        <f>$B39/(H39+1)</f>
        <v>516818.25</v>
      </c>
      <c r="O39" s="62"/>
      <c r="P39" s="63">
        <f>ABS(($D39-VLOOKUP(P$2,$A1:$E52,5))/VLOOKUP(P$2,$A1:$E52,5))</f>
        <v>0.00351012368409219</v>
      </c>
      <c r="Q39" s="63">
        <f>ABS((VLOOKUP(Q$2,$A1:$E52,4)-$E39)/$E39)</f>
        <v>0.36327583282649</v>
      </c>
      <c r="R39" s="63">
        <f>ABS(($D39-VLOOKUP(R$2,$A1:$E52,5))/VLOOKUP(R$2,$A1:$E52,5))</f>
        <v>0.00902110294360367</v>
      </c>
      <c r="S39" s="63">
        <f>ABS((VLOOKUP(S$2,$A1:$E52,4)-$E39)/$E39)</f>
        <v>0.358118642288658</v>
      </c>
      <c r="T39" s="63">
        <f>ABS(($D39-VLOOKUP(T$2,$A1:$E52,5))/VLOOKUP(T$2,$A1:$E52,5))</f>
        <v>0.00651390977472625</v>
      </c>
      <c r="U39" s="63">
        <f>ABS((VLOOKUP(U$2,$A1:$E52,4)-$E39)/$E39)</f>
        <v>0.391781991702756</v>
      </c>
      <c r="V39" s="63">
        <f>ABS(($D39-VLOOKUP(V$2,$A1:$E52,5))/VLOOKUP(V$2,$A1:$E52,5))</f>
        <v>0.0208338039930962</v>
      </c>
      <c r="W39" s="63">
        <f>ABS((VLOOKUP(W$2,$A1:$E52,4)-$E39)/$E39)</f>
        <v>0.354496730000595</v>
      </c>
      <c r="X39" s="63">
        <f>ABS(($D39-VLOOKUP(X$2,$A1:$E52,5))/VLOOKUP(X$2,$A1:$E52,5))</f>
        <v>0.0177504862263092</v>
      </c>
      <c r="Y39" s="63">
        <f>ABS((VLOOKUP(Y$2,$A1:$E52,4)-$E39)/$E39)</f>
        <v>0.382860953106393</v>
      </c>
      <c r="Z39" s="63">
        <f>ABS(($D39-VLOOKUP(Z$2,$A1:$E52,5))/VLOOKUP(Z$2,$A1:$E52,5))</f>
        <v>0.0280978931527166</v>
      </c>
      <c r="AA39" s="63">
        <f>ABS((VLOOKUP(AA$2,$A1:$E52,4)-$E39)/$E39)</f>
        <v>0.368942993445417</v>
      </c>
      <c r="AB39" s="63">
        <f>ABS(($D39-VLOOKUP(AB$2,$A1:$E52,5))/VLOOKUP(AB$2,$A1:$E52,5))</f>
        <v>0.012624978443609</v>
      </c>
      <c r="AC39" s="63">
        <f>ABS((VLOOKUP(AC$2,$A1:$E52,4)-$E39)/$E39)</f>
        <v>0.399004267941389</v>
      </c>
      <c r="AD39" s="63">
        <f>ABS(($D39-VLOOKUP(AD$2,$A1:$E52,5))/VLOOKUP(AD$2,$A1:$E52,5))</f>
        <v>0.0428526056168781</v>
      </c>
      <c r="AE39" s="63">
        <f>ABS((VLOOKUP(AE$2,$A1:$E52,4)-$E39)/$E39)</f>
        <v>0.369868973694884</v>
      </c>
      <c r="AF39" s="63">
        <f>ABS(($D39-VLOOKUP(AF$2,$A1:$E52,5))/VLOOKUP(AF$2,$A1:$E52,5))</f>
        <v>0.06258492617783321</v>
      </c>
      <c r="AG39" s="63">
        <f>ABS((VLOOKUP(AG$2,$A1:$E52,4)-$E39)/$E39)</f>
        <v>0.344430354108321</v>
      </c>
      <c r="AH39" s="63">
        <f>ABS(($D39-VLOOKUP(AH$2,$A1:$E52,5))/VLOOKUP(AH$2,$A1:$E52,5))</f>
        <v>0.008519220751552439</v>
      </c>
      <c r="AI39" s="63">
        <f>ABS((VLOOKUP(AI$2,$A1:$E52,4)-$E39)/$E39)</f>
        <v>0.423768041651602</v>
      </c>
      <c r="AJ39" s="63">
        <f>ABS(($D39-VLOOKUP(AJ$2,$A1:$E52,5))/VLOOKUP(AJ$2,$A1:$E52,5))</f>
        <v>0.0171083716027962</v>
      </c>
      <c r="AK39" s="63">
        <f>ABS((VLOOKUP(AK$2,$A1:$E52,4)-$E39)/$E39)</f>
        <v>0.420148024313513</v>
      </c>
      <c r="AL39" s="63">
        <f>ABS(($D39-VLOOKUP(AL$2,$A1:$E52,5))/VLOOKUP(AL$2,$A1:$E52,5))</f>
        <v>0.0287837271589916</v>
      </c>
      <c r="AM39" s="63">
        <f>ABS((VLOOKUP(AM$2,$A1:$E52,4)-$E39)/$E39)</f>
        <v>0.413849593599438</v>
      </c>
      <c r="AN39" s="63">
        <f>ABS(($D39-VLOOKUP(AN$2,$A1:$E52,5))/VLOOKUP(AN$2,$A1:$E52,5))</f>
        <v>0.122402907348911</v>
      </c>
      <c r="AO39" s="63">
        <f>ABS((VLOOKUP(AO$2,$A1:$E52,4)-$E39)/$E39)</f>
        <v>0.306720302543496</v>
      </c>
      <c r="AP39" s="63">
        <f>ABS(($D39-VLOOKUP(AP$2,$A1:$E52,5))/VLOOKUP(AP$2,$A1:$E52,5))</f>
        <v>0.0505006064353492</v>
      </c>
      <c r="AQ39" s="63">
        <f>ABS((VLOOKUP(AQ$2,$A1:$E52,4)-$E39)/$E39)</f>
        <v>0.410262376248</v>
      </c>
      <c r="AR39" s="63">
        <f>ABS(($D39-VLOOKUP(AR$2,$A1:$E52,5))/VLOOKUP(AR$2,$A1:$E52,5))</f>
        <v>0.059882041017094</v>
      </c>
      <c r="AS39" s="63">
        <f>ABS((VLOOKUP(AS$2,$A1:$E52,4)-$E39)/$E39)</f>
        <v>0.397779586924417</v>
      </c>
      <c r="AT39" s="63">
        <f>ABS(($D39-VLOOKUP(AT$2,$A1:$E52,5))/VLOOKUP(AT$2,$A1:$E52,5))</f>
        <v>0.0745723330266502</v>
      </c>
      <c r="AU39" s="63">
        <f>ABS((VLOOKUP(AU$2,$A1:$E52,4)-$E39)/$E39)</f>
        <v>0.378670784598303</v>
      </c>
      <c r="AV39" s="63">
        <f>ABS(($D39-VLOOKUP(AV$2,$A1:$E52,5))/VLOOKUP(AV$2,$A1:$E52,5))</f>
        <v>0.0808539846168832</v>
      </c>
      <c r="AW39" s="63">
        <f>ABS((VLOOKUP(AW$2,$A1:$E52,4)-$E39)/$E39)</f>
        <v>0.370658296649203</v>
      </c>
      <c r="AX39" s="63">
        <f>ABS(($D39-VLOOKUP(AX$2,$A1:$E52,5))/VLOOKUP(AX$2,$A1:$E52,5))</f>
        <v>0.0316629288171727</v>
      </c>
      <c r="AY39" s="63">
        <f>ABS((VLOOKUP(AY$2,$A1:$E52,4)-$E39)/$E39)</f>
        <v>0.453963264648646</v>
      </c>
      <c r="AZ39" s="63">
        <f>ABS(($D39-VLOOKUP(AZ$2,$A1:$E52,5))/VLOOKUP(AZ$2,$A1:$E52,5))</f>
        <v>0.07113904160137439</v>
      </c>
      <c r="BA39" s="63">
        <f>ABS((VLOOKUP(BA$2,$A1:$E52,4)-$E39)/$E39)</f>
        <v>0.400378421234157</v>
      </c>
      <c r="BB39" s="63">
        <f>ABS(($D39-VLOOKUP(BB$2,$A1:$E52,5))/VLOOKUP(BB$2,$A1:$E52,5))</f>
        <v>0.08837639056338489</v>
      </c>
      <c r="BC39" s="63">
        <f>ABS((VLOOKUP(BC$2,$A1:$E52,4)-$E39)/$E39)</f>
        <v>0.37819968625334</v>
      </c>
      <c r="BD39" s="63">
        <f>ABS(($D39-VLOOKUP(BD$2,$A1:$E52,5))/VLOOKUP(BD$2,$A1:$E52,5))</f>
        <v>0.166878681527839</v>
      </c>
      <c r="BE39" s="63">
        <f>ABS((VLOOKUP(BE$2,$A1:$E52,4)-$E39)/$E39)</f>
        <v>0.285480679136234</v>
      </c>
      <c r="BF39" s="63">
        <f>ABS(($D39-VLOOKUP(BF$2,$A1:$E52,5))/VLOOKUP(BF$2,$A1:$E52,5))</f>
        <v>0.092726360920766</v>
      </c>
      <c r="BG39" s="63">
        <f>ABS((VLOOKUP(BG$2,$A1:$E52,4)-$E39)/$E39)</f>
        <v>0.394502391729174</v>
      </c>
      <c r="BH39" s="63">
        <f>ABS(($D39-VLOOKUP(BH$2,$A1:$E52,5))/VLOOKUP(BH$2,$A1:$E52,5))</f>
        <v>0.147771946678126</v>
      </c>
      <c r="BI39" s="63">
        <f>ABS((VLOOKUP(BI$2,$A1:$E52,4)-$E39)/$E39)</f>
        <v>0.327623948485345</v>
      </c>
      <c r="BJ39" s="63">
        <f>ABS(($D39-VLOOKUP(BJ$2,$A1:$E52,5))/VLOOKUP(BJ$2,$A1:$E52,5))</f>
        <v>0.186559979336953</v>
      </c>
      <c r="BK39" s="63">
        <f>ABS((VLOOKUP(BK$2,$A1:$E52,4)-$E39)/$E39)</f>
        <v>0.284224607559261</v>
      </c>
      <c r="BL39" s="63">
        <f>ABS(($D39-VLOOKUP(BL$2,$A1:$E52,5))/VLOOKUP(BL$2,$A1:$E52,5))</f>
        <v>0.0592176658478925</v>
      </c>
      <c r="BM39" s="63">
        <f>ABS((VLOOKUP(BM$2,$A1:$E52,4)-$E39)/$E39)</f>
        <v>0.468589134897359</v>
      </c>
      <c r="BN39" s="63">
        <f>ABS(($D39-VLOOKUP(BN$2,$A1:$E52,5))/VLOOKUP(BN$2,$A1:$E52,5))</f>
        <v>0.108727611739606</v>
      </c>
      <c r="BO39" s="63">
        <f>ABS((VLOOKUP(BO$2,$A1:$E52,4)-$E39)/$E39)</f>
        <v>0.403009665390106</v>
      </c>
      <c r="BP39" s="63">
        <f>ABS(($D39-VLOOKUP(BP$2,$A1:$E52,5))/VLOOKUP(BP$2,$A1:$E52,5))</f>
        <v>0.0742970311847984</v>
      </c>
      <c r="BQ39" s="63">
        <f>ABS((VLOOKUP(BQ$2,$A1:$E52,4)-$E39)/$E39)</f>
        <v>0.489346012839136</v>
      </c>
      <c r="BR39" s="63">
        <f>ABS(($D39-VLOOKUP(BR$2,$A1:$E52,5))/VLOOKUP(BR$2,$A1:$E52,5))</f>
        <v>0.0981874066703823</v>
      </c>
      <c r="BS39" s="63">
        <f>ABS((VLOOKUP(BS$2,$A1:$E52,4)-$E39)/$E39)</f>
        <v>0.456946228195309</v>
      </c>
      <c r="BT39" s="63">
        <f>ABS(($D39-VLOOKUP(BT$2,$A1:$E52,5))/VLOOKUP(BT$2,$A1:$E52,5))</f>
        <v>0.154376166369037</v>
      </c>
      <c r="BU39" s="63">
        <f>ABS((VLOOKUP(BU$2,$A1:$E52,4)-$E39)/$E39)</f>
        <v>0.386030001843008</v>
      </c>
      <c r="BV39" s="63">
        <f>ABS(($D39-VLOOKUP(BV$2,$A1:$E52,5))/VLOOKUP(BV$2,$A1:$E52,5))</f>
        <v>0.12825648940152</v>
      </c>
      <c r="BW39" s="63">
        <f>ABS((VLOOKUP(BW$2,$A1:$E52,4)-$E39)/$E39)</f>
        <v>0.47720547794123</v>
      </c>
      <c r="BX39" s="63">
        <f>ABS(($D39-VLOOKUP(BX$2,$A1:$E52,5))/VLOOKUP(BX$2,$A1:$E52,5))</f>
        <v>0.156876208767594</v>
      </c>
      <c r="BY39" s="63">
        <f>ABS((VLOOKUP(BY$2,$A1:$E52,4)-$E39)/$E39)</f>
        <v>0.440661199560968</v>
      </c>
      <c r="BZ39" s="63">
        <f>ABS(($D39-VLOOKUP(BZ$2,$A1:$E52,5))/VLOOKUP(BZ$2,$A1:$E52,5))</f>
        <v>0.177438607846481</v>
      </c>
      <c r="CA39" s="63">
        <f>ABS((VLOOKUP(CA$2,$A1:$E52,4)-$E39)/$E39)</f>
        <v>0.415501968051631</v>
      </c>
      <c r="CB39" s="63">
        <f>ABS(($D39-VLOOKUP(CB$2,$A1:$E52,5))/VLOOKUP(CB$2,$A1:$E52,5))</f>
        <v>0.203100551607245</v>
      </c>
      <c r="CC39" s="63">
        <f>ABS((VLOOKUP(CC$2,$A1:$E52,4)-$E39)/$E39)</f>
        <v>0.385309535799094</v>
      </c>
      <c r="CD39" s="63">
        <f>ABS(($D39-VLOOKUP(CD$2,$A1:$E52,5))/VLOOKUP(CD$2,$A1:$E52,5))</f>
        <v>0.243503148047561</v>
      </c>
      <c r="CE39" s="63">
        <f>ABS((VLOOKUP(CE$2,$A1:$E52,4)-$E39)/$E39)</f>
        <v>0.340299515351867</v>
      </c>
      <c r="CF39" s="63">
        <f>ABS(($D39-VLOOKUP(CF$2,$A1:$E52,5))/VLOOKUP(CF$2,$A1:$E52,5))</f>
        <v>0.271652139636647</v>
      </c>
      <c r="CG39" s="63">
        <f>ABS((VLOOKUP(CG$2,$A1:$E52,4)-$E39)/$E39)</f>
        <v>0.310630961658184</v>
      </c>
      <c r="CH39" s="63"/>
      <c r="CI39" s="63"/>
      <c r="CJ39" s="63">
        <f>ABS(($D39-VLOOKUP(CJ$2,$A1:$E52,5))/VLOOKUP(CJ$2,$A1:$E52,5))</f>
        <v>0.482063538577762</v>
      </c>
      <c r="CK39" s="63">
        <f>ABS((VLOOKUP(CK$2,$A1:$E52,4)-$E39)/$E39)</f>
        <v>0.199528718912951</v>
      </c>
      <c r="CL39" s="63">
        <f>ABS(($D39-VLOOKUP(CL$2,$A1:$E52,5))/VLOOKUP(CL$2,$A1:$E52,5))</f>
        <v>0.5047092380549451</v>
      </c>
      <c r="CM39" s="63">
        <f>ABS((VLOOKUP(CM$2,$A1:$E52,4)-$E39)/$E39)</f>
        <v>0.181475950846033</v>
      </c>
      <c r="CN39" s="63">
        <f>ABS(($D39-VLOOKUP(CN$2,$A1:$E52,5))/VLOOKUP(CN$2,$A1:$E52,5))</f>
        <v>0.313806364033278</v>
      </c>
      <c r="CO39" s="63">
        <f>ABS((VLOOKUP(CO$2,$A1:$E52,4)-$E39)/$E39)</f>
        <v>0.522294346223261</v>
      </c>
      <c r="CP39" s="63">
        <f>ABS(($D39-VLOOKUP(CP$2,$A1:$E52,5))/VLOOKUP(CP$2,$A1:$E52,5))</f>
        <v>0.512422614718968</v>
      </c>
      <c r="CQ39" s="63">
        <f>ABS((VLOOKUP(CQ$2,$A1:$E52,4)-$E39)/$E39)</f>
        <v>0.322381707689309</v>
      </c>
      <c r="CR39" s="63">
        <f>ABS(($D39-VLOOKUP(CR$2,$A1:$E52,5))/VLOOKUP(CR$2,$A1:$E52,5))</f>
        <v>0.550756372114376</v>
      </c>
      <c r="CS39" s="63">
        <f>ABS((VLOOKUP(CS$2,$A1:$E52,4)-$E39)/$E39)</f>
        <v>0.289693233549705</v>
      </c>
      <c r="CT39" s="63">
        <f>ABS(($D39-VLOOKUP(CT$2,$A1:$E52,5))/VLOOKUP(CT$2,$A1:$E52,5))</f>
        <v>0.564403361471721</v>
      </c>
      <c r="CU39" s="63">
        <f>ABS((VLOOKUP(CU$2,$A1:$E52,4)-$E39)/$E39)</f>
        <v>0.27844266335409</v>
      </c>
      <c r="CV39" s="63">
        <f>ABS(($D39-VLOOKUP(CV$2,$A1:$E52,5))/VLOOKUP(CV$2,$A1:$E52,5))</f>
        <v>0.959041816750012</v>
      </c>
      <c r="CW39" s="63">
        <f>ABS((VLOOKUP(CW$2,$A1:$E52,4)-$E39)/$E39)</f>
        <v>0.0209072531784626</v>
      </c>
      <c r="CX39" s="63">
        <f>ABS(($D39-VLOOKUP(CX$2,$A1:$E52,5))/VLOOKUP(CX$2,$A1:$E52,5))</f>
        <v>0.385920982767775</v>
      </c>
      <c r="CY39" s="63">
        <f>ABS((VLOOKUP(CY$2,$A1:$E52,4)-$E39)/$E39)</f>
        <v>0.92411161951034</v>
      </c>
      <c r="CZ39" s="63">
        <f>ABS(($D39-VLOOKUP(CZ$2,$A1:$E52,5))/VLOOKUP(CZ$2,$A1:$E52,5))</f>
        <v>0.529822606193742</v>
      </c>
      <c r="DA39" s="63">
        <f>ABS((VLOOKUP(DA$2,$A1:$E52,4)-$E39)/$E39)</f>
        <v>0.743121493871395</v>
      </c>
      <c r="DB39" s="63">
        <f>ABS(($D39-VLOOKUP(DB$2,$A1:$E52,5))/VLOOKUP(DB$2,$A1:$E52,5))</f>
        <v>0.681199764321552</v>
      </c>
      <c r="DC39" s="63">
        <f>ABS((VLOOKUP(DC$2,$A1:$E52,4)-$E39)/$E39)</f>
        <v>0.58616883207975</v>
      </c>
      <c r="DD39" s="63">
        <f>ABS(($D39-VLOOKUP(DD$2,$A1:$E52,5))/VLOOKUP(DD$2,$A1:$E52,5))</f>
        <v>0.910101271892926</v>
      </c>
      <c r="DE39" s="63">
        <f>ABS((VLOOKUP(DE$2,$A1:$E52,4)-$E39)/$E39)</f>
        <v>0.396086535256834</v>
      </c>
      <c r="DF39" s="63">
        <f>ABS(($D39-VLOOKUP(DF$2,$A1:$E52,5))/VLOOKUP(DF$2,$A1:$E52,5))</f>
        <v>1.03901731752243</v>
      </c>
      <c r="DG39" s="63">
        <f>ABS((VLOOKUP(DG$2,$A1:$E52,4)-$E39)/$E39)</f>
        <v>0.3078195284319</v>
      </c>
      <c r="DH39" s="63">
        <f>ABS(($D39-VLOOKUP(DH$2,$A1:$E52,5))/VLOOKUP(DH$2,$A1:$E52,5))</f>
        <v>1.18642091452667</v>
      </c>
      <c r="DI39" s="63">
        <f>ABS((VLOOKUP(DI$2,$A1:$E52,4)-$E39)/$E39)</f>
        <v>0.219649267416543</v>
      </c>
      <c r="DJ39" s="63">
        <f>ABS(($D39-VLOOKUP(DJ$2,$A1:$E52,5))/VLOOKUP(DJ$2,$A1:$E52,5))</f>
        <v>1.42509590005279</v>
      </c>
      <c r="DK39" s="63">
        <f>ABS((VLOOKUP(DK$2,$A1:$E52,4)-$E39)/$E39)</f>
        <v>0.0996128716429809</v>
      </c>
      <c r="DL39" s="63"/>
      <c r="DM39" s="63"/>
      <c r="DN39" s="63"/>
      <c r="DO39" s="61">
        <f>IF(P39&lt;Q39,1,0)</f>
        <v>1</v>
      </c>
      <c r="DP39" s="61">
        <f>IF(R39&lt;S39,1,0)</f>
        <v>1</v>
      </c>
      <c r="DQ39" s="61">
        <f>IF(T39&lt;U39,1,0)</f>
        <v>1</v>
      </c>
      <c r="DR39" s="61">
        <f>IF(V39&lt;W39,1,0)</f>
        <v>1</v>
      </c>
      <c r="DS39" s="61">
        <f>IF(X39&lt;Y39,1,0)</f>
        <v>1</v>
      </c>
      <c r="DT39" s="61">
        <f>IF(Z39&lt;AA39,1,0)</f>
        <v>1</v>
      </c>
      <c r="DU39" s="61">
        <f>IF(AB39&lt;AC39,1,0)</f>
        <v>1</v>
      </c>
      <c r="DV39" s="61">
        <f>IF(AD39&lt;AE39,1,0)</f>
        <v>1</v>
      </c>
      <c r="DW39" s="61">
        <f>IF(AF39&lt;AG39,1,0)</f>
        <v>1</v>
      </c>
      <c r="DX39" s="61">
        <f>IF(AH39&lt;AI39,1,0)</f>
        <v>1</v>
      </c>
      <c r="DY39" s="61">
        <f>IF(AJ39&lt;AK39,1,0)</f>
        <v>1</v>
      </c>
      <c r="DZ39" s="61">
        <f>IF(AL39&lt;AM39,1,0)</f>
        <v>1</v>
      </c>
      <c r="EA39" s="61">
        <f>IF(AN39&lt;AO39,1,0)</f>
        <v>1</v>
      </c>
      <c r="EB39" s="61">
        <f>IF(AP39&lt;AQ39,1,0)</f>
        <v>1</v>
      </c>
      <c r="EC39" s="61">
        <f>IF(AR39&lt;AS39,1,0)</f>
        <v>1</v>
      </c>
      <c r="ED39" s="61">
        <f>IF(AT39&lt;AU39,1,0)</f>
        <v>1</v>
      </c>
      <c r="EE39" s="61">
        <f>IF(AV39&lt;AW39,1,0)</f>
        <v>1</v>
      </c>
      <c r="EF39" s="61">
        <f>IF(AX39&lt;AY39,1,0)</f>
        <v>1</v>
      </c>
      <c r="EG39" s="61">
        <f>IF(AZ39&lt;BA39,1,0)</f>
        <v>1</v>
      </c>
      <c r="EH39" s="61">
        <f>IF(BB39&lt;BC39,1,0)</f>
        <v>1</v>
      </c>
      <c r="EI39" s="61">
        <f>IF(BD39&lt;BE39,1,0)</f>
        <v>1</v>
      </c>
      <c r="EJ39" s="61">
        <f>IF(BF39&lt;BG39,1,0)</f>
        <v>1</v>
      </c>
      <c r="EK39" s="61">
        <f>IF(BH39&lt;BI39,1,0)</f>
        <v>1</v>
      </c>
      <c r="EL39" s="61">
        <f>IF(BJ39&lt;BK39,1,0)</f>
        <v>1</v>
      </c>
      <c r="EM39" s="61">
        <f>IF(BL39&lt;BM39,1,0)</f>
        <v>1</v>
      </c>
      <c r="EN39" s="61">
        <f>IF(BN39&lt;BO39,1,0)</f>
        <v>1</v>
      </c>
      <c r="EO39" s="61">
        <f>IF(BP39&lt;BQ39,1,0)</f>
        <v>1</v>
      </c>
      <c r="EP39" s="61">
        <f>IF(BR39&lt;BS39,1,0)</f>
        <v>1</v>
      </c>
      <c r="EQ39" s="61">
        <f>IF(BT39&lt;BU39,1,0)</f>
        <v>1</v>
      </c>
      <c r="ER39" s="61">
        <f>IF(BV39&lt;BW39,1,0)</f>
        <v>1</v>
      </c>
      <c r="ES39" s="61">
        <f>IF(BX39&lt;BY39,1,0)</f>
        <v>1</v>
      </c>
      <c r="ET39" s="61">
        <f>IF(BZ39&lt;CA39,1,0)</f>
        <v>1</v>
      </c>
      <c r="EU39" s="61">
        <f>IF(CB39&lt;CC39,1,0)</f>
        <v>1</v>
      </c>
      <c r="EV39" s="61">
        <f>IF(CD39&lt;CE39,1,0)</f>
        <v>1</v>
      </c>
      <c r="EW39" s="61">
        <f>IF(CF39&lt;CG39,1,0)</f>
        <v>1</v>
      </c>
      <c r="EX39" s="61">
        <f>IF(CH39&lt;CI39,1,0)</f>
        <v>0</v>
      </c>
      <c r="EY39" s="61">
        <f>IF(CJ39&lt;CK39,1,0)</f>
        <v>0</v>
      </c>
      <c r="EZ39" s="61">
        <f>IF(CL39&lt;CM39,1,0)</f>
        <v>0</v>
      </c>
      <c r="FA39" s="61">
        <f>IF(CN39&lt;CO39,1,0)</f>
        <v>1</v>
      </c>
      <c r="FB39" s="61">
        <f>IF(CP39&lt;CQ39,1,0)</f>
        <v>0</v>
      </c>
      <c r="FC39" s="61">
        <f>IF(CR39&lt;CS39,1,0)</f>
        <v>0</v>
      </c>
      <c r="FD39" s="61">
        <f>IF(CT39&lt;CU39,1,0)</f>
        <v>0</v>
      </c>
      <c r="FE39" s="61">
        <f>IF(CV39&lt;CW39,1,0)</f>
        <v>0</v>
      </c>
      <c r="FF39" s="61">
        <f>IF(CX39&lt;CY39,1,0)</f>
        <v>1</v>
      </c>
      <c r="FG39" s="61">
        <f>IF(CZ39&lt;DA39,1,0)</f>
        <v>1</v>
      </c>
      <c r="FH39" s="61">
        <f>IF(DB39&lt;DC39,1,0)</f>
        <v>0</v>
      </c>
      <c r="FI39" s="61">
        <f>IF(DD39&lt;DE39,1,0)</f>
        <v>0</v>
      </c>
      <c r="FJ39" s="61">
        <f>IF(DF39&lt;DG39,1,0)</f>
        <v>0</v>
      </c>
      <c r="FK39" s="61">
        <f>IF(DH39&lt;DI39,1,0)</f>
        <v>0</v>
      </c>
      <c r="FL39" s="61">
        <f>IF(DJ39&lt;DK39,1,0)</f>
        <v>0</v>
      </c>
      <c r="FM39" s="61"/>
      <c r="FN39" s="61"/>
      <c r="FO39" s="61"/>
      <c r="FP39" s="61"/>
      <c r="FQ39" s="61">
        <f>C39/H39</f>
        <v>698476</v>
      </c>
      <c r="FR39" s="61">
        <f>C39/SUM(FV39:FV39)</f>
        <v>1047714</v>
      </c>
      <c r="FS39" s="53">
        <f>$B39/SQRT(H39*(H39+1))</f>
        <v>596770.311519223</v>
      </c>
      <c r="FT39" s="64">
        <f>FU39+2</f>
        <v>5</v>
      </c>
      <c r="FU39" s="64">
        <v>3</v>
      </c>
      <c r="FV39" s="64">
        <v>2</v>
      </c>
    </row>
    <row r="40" ht="26.75" customHeight="1">
      <c r="A40" t="s" s="51">
        <v>224</v>
      </c>
      <c r="B40" s="52">
        <v>1831825</v>
      </c>
      <c r="C40" s="53">
        <v>1929268</v>
      </c>
      <c r="D40" s="53">
        <f>L40</f>
        <v>610608.333333333</v>
      </c>
      <c r="E40" s="53">
        <f>N40</f>
        <v>457956.25</v>
      </c>
      <c r="F40" s="54">
        <f>ROUND((C40-B40)/C40,2)</f>
        <v>0.05</v>
      </c>
      <c r="G40" s="55"/>
      <c r="H40" s="56">
        <v>3</v>
      </c>
      <c r="I40" s="57">
        <f>RANK(FS40,FS3:FS52)</f>
        <v>45</v>
      </c>
      <c r="J40" s="58">
        <f>SUM(EZ3:EZ52)</f>
        <v>5</v>
      </c>
      <c r="K40" s="59">
        <f>H40+2</f>
        <v>5</v>
      </c>
      <c r="L40" s="60">
        <f>B40/H40</f>
        <v>610608.333333333</v>
      </c>
      <c r="M40" s="53">
        <f>C40/K40</f>
        <v>385853.6</v>
      </c>
      <c r="N40" s="61">
        <f>$B40/(H40+1)</f>
        <v>457956.25</v>
      </c>
      <c r="O40" s="62"/>
      <c r="P40" s="63">
        <f>ABS(($D40-VLOOKUP(P$2,$A1:$E52,5))/VLOOKUP(P$2,$A1:$E52,5))</f>
        <v>0.117003381903412</v>
      </c>
      <c r="Q40" s="63">
        <f>ABS((VLOOKUP(Q$2,$A1:$E52,4)-$E40)/$E40)</f>
        <v>0.538500304753301</v>
      </c>
      <c r="R40" s="63">
        <f>ABS(($D40-VLOOKUP(R$2,$A1:$E52,5))/VLOOKUP(R$2,$A1:$E52,5))</f>
        <v>0.105899374731994</v>
      </c>
      <c r="S40" s="63">
        <f>ABS((VLOOKUP(S$2,$A1:$E52,4)-$E40)/$E40)</f>
        <v>0.532680250569787</v>
      </c>
      <c r="T40" s="63">
        <f>ABS(($D40-VLOOKUP(T$2,$A1:$E52,5))/VLOOKUP(T$2,$A1:$E52,5))</f>
        <v>0.11966505767409</v>
      </c>
      <c r="U40" s="63">
        <f>ABS((VLOOKUP(U$2,$A1:$E52,4)-$E40)/$E40)</f>
        <v>0.570670415205236</v>
      </c>
      <c r="V40" s="63">
        <f>ABS(($D40-VLOOKUP(V$2,$A1:$E52,5))/VLOOKUP(V$2,$A1:$E52,5))</f>
        <v>0.0954320580786126</v>
      </c>
      <c r="W40" s="63">
        <f>ABS((VLOOKUP(W$2,$A1:$E52,4)-$E40)/$E40)</f>
        <v>0.5285928069103329</v>
      </c>
      <c r="X40" s="63">
        <f>ABS(($D40-VLOOKUP(X$2,$A1:$E52,5))/VLOOKUP(X$2,$A1:$E52,5))</f>
        <v>0.0981642074213189</v>
      </c>
      <c r="Y40" s="63">
        <f>ABS((VLOOKUP(Y$2,$A1:$E52,4)-$E40)/$E40)</f>
        <v>0.5606027383134921</v>
      </c>
      <c r="Z40" s="63">
        <f>ABS(($D40-VLOOKUP(Z$2,$A1:$E52,5))/VLOOKUP(Z$2,$A1:$E52,5))</f>
        <v>0.0889952980934428</v>
      </c>
      <c r="AA40" s="63">
        <f>ABS((VLOOKUP(AA$2,$A1:$E52,4)-$E40)/$E40)</f>
        <v>0.544895876455932</v>
      </c>
      <c r="AB40" s="63">
        <f>ABS(($D40-VLOOKUP(AB$2,$A1:$E52,5))/VLOOKUP(AB$2,$A1:$E52,5))</f>
        <v>0.10270595555717</v>
      </c>
      <c r="AC40" s="63">
        <f>ABS((VLOOKUP(AC$2,$A1:$E52,4)-$E40)/$E40)</f>
        <v>0.578820984537278</v>
      </c>
      <c r="AD40" s="63">
        <f>ABS(($D40-VLOOKUP(AD$2,$A1:$E52,5))/VLOOKUP(AD$2,$A1:$E52,5))</f>
        <v>0.0759210446399016</v>
      </c>
      <c r="AE40" s="63">
        <f>ABS((VLOOKUP(AE$2,$A1:$E52,4)-$E40)/$E40)</f>
        <v>0.545940874732654</v>
      </c>
      <c r="AF40" s="63">
        <f>ABS(($D40-VLOOKUP(AF$2,$A1:$E52,5))/VLOOKUP(AF$2,$A1:$E52,5))</f>
        <v>0.0584360979920368</v>
      </c>
      <c r="AG40" s="63">
        <f>ABS((VLOOKUP(AG$2,$A1:$E52,4)-$E40)/$E40)</f>
        <v>0.517232580311204</v>
      </c>
      <c r="AH40" s="63">
        <f>ABS(($D40-VLOOKUP(AH$2,$A1:$E52,5))/VLOOKUP(AH$2,$A1:$E52,5))</f>
        <v>0.106344096037044</v>
      </c>
      <c r="AI40" s="63">
        <f>ABS((VLOOKUP(AI$2,$A1:$E52,4)-$E40)/$E40)</f>
        <v>0.606767693840423</v>
      </c>
      <c r="AJ40" s="63">
        <f>ABS(($D40-VLOOKUP(AJ$2,$A1:$E52,5))/VLOOKUP(AJ$2,$A1:$E52,5))</f>
        <v>0.09873318966034431</v>
      </c>
      <c r="AK40" s="63">
        <f>ABS((VLOOKUP(AK$2,$A1:$E52,4)-$E40)/$E40)</f>
        <v>0.602682388692516</v>
      </c>
      <c r="AL40" s="63">
        <f>ABS(($D40-VLOOKUP(AL$2,$A1:$E52,5))/VLOOKUP(AL$2,$A1:$E52,5))</f>
        <v>0.0883875758049282</v>
      </c>
      <c r="AM40" s="63">
        <f>ABS((VLOOKUP(AM$2,$A1:$E52,4)-$E40)/$E40)</f>
        <v>0.595574408531979</v>
      </c>
      <c r="AN40" s="63">
        <f>ABS(($D40-VLOOKUP(AN$2,$A1:$E52,5))/VLOOKUP(AN$2,$A1:$E52,5))</f>
        <v>0.00543096835569521</v>
      </c>
      <c r="AO40" s="63">
        <f>ABS((VLOOKUP(AO$2,$A1:$E52,4)-$E40)/$E40)</f>
        <v>0.474675583093363</v>
      </c>
      <c r="AP40" s="63">
        <f>ABS(($D40-VLOOKUP(AP$2,$A1:$E52,5))/VLOOKUP(AP$2,$A1:$E52,5))</f>
        <v>0.0691440978605958</v>
      </c>
      <c r="AQ40" s="63">
        <f>ABS((VLOOKUP(AQ$2,$A1:$E52,4)-$E40)/$E40)</f>
        <v>0.591526119216264</v>
      </c>
      <c r="AR40" s="63">
        <f>ABS(($D40-VLOOKUP(AR$2,$A1:$E52,5))/VLOOKUP(AR$2,$A1:$E52,5))</f>
        <v>0.0608311433535207</v>
      </c>
      <c r="AS40" s="63">
        <f>ABS((VLOOKUP(AS$2,$A1:$E52,4)-$E40)/$E40)</f>
        <v>0.577438892907346</v>
      </c>
      <c r="AT40" s="63">
        <f>ABS(($D40-VLOOKUP(AT$2,$A1:$E52,5))/VLOOKUP(AT$2,$A1:$E52,5))</f>
        <v>0.0478139733133735</v>
      </c>
      <c r="AU40" s="63">
        <f>ABS((VLOOKUP(AU$2,$A1:$E52,4)-$E40)/$E40)</f>
        <v>0.555873999366145</v>
      </c>
      <c r="AV40" s="63">
        <f>ABS(($D40-VLOOKUP(AV$2,$A1:$E52,5))/VLOOKUP(AV$2,$A1:$E52,5))</f>
        <v>0.042247758099283</v>
      </c>
      <c r="AW40" s="63">
        <f>ABS((VLOOKUP(AW$2,$A1:$E52,4)-$E40)/$E40)</f>
        <v>0.546831650888534</v>
      </c>
      <c r="AX40" s="63">
        <f>ABS(($D40-VLOOKUP(AX$2,$A1:$E52,5))/VLOOKUP(AX$2,$A1:$E52,5))</f>
        <v>0.08583629516734539</v>
      </c>
      <c r="AY40" s="63">
        <f>ABS((VLOOKUP(AY$2,$A1:$E52,4)-$E40)/$E40)</f>
        <v>0.640843967082008</v>
      </c>
      <c r="AZ40" s="63">
        <f>ABS(($D40-VLOOKUP(AZ$2,$A1:$E52,5))/VLOOKUP(AZ$2,$A1:$E52,5))</f>
        <v>0.0508562367517804</v>
      </c>
      <c r="BA40" s="63">
        <f>ABS((VLOOKUP(BA$2,$A1:$E52,4)-$E40)/$E40)</f>
        <v>0.580371760402877</v>
      </c>
      <c r="BB40" s="63">
        <f>ABS(($D40-VLOOKUP(BB$2,$A1:$E52,5))/VLOOKUP(BB$2,$A1:$E52,5))</f>
        <v>0.0355821018105633</v>
      </c>
      <c r="BC40" s="63">
        <f>ABS((VLOOKUP(BC$2,$A1:$E52,4)-$E40)/$E40)</f>
        <v>0.55534234984237</v>
      </c>
      <c r="BD40" s="63">
        <f>ABS(($D40-VLOOKUP(BD$2,$A1:$E52,5))/VLOOKUP(BD$2,$A1:$E52,5))</f>
        <v>0.0339793248350523</v>
      </c>
      <c r="BE40" s="63">
        <f>ABS((VLOOKUP(BE$2,$A1:$E52,4)-$E40)/$E40)</f>
        <v>0.450705989928077</v>
      </c>
      <c r="BF40" s="63">
        <f>ABS(($D40-VLOOKUP(BF$2,$A1:$E52,5))/VLOOKUP(BF$2,$A1:$E52,5))</f>
        <v>0.0317275627874591</v>
      </c>
      <c r="BG40" s="63">
        <f>ABS((VLOOKUP(BG$2,$A1:$E52,4)-$E40)/$E40)</f>
        <v>0.573740473493453</v>
      </c>
      <c r="BH40" s="63">
        <f>ABS(($D40-VLOOKUP(BH$2,$A1:$E52,5))/VLOOKUP(BH$2,$A1:$E52,5))</f>
        <v>0.0170487140419564</v>
      </c>
      <c r="BI40" s="63">
        <f>ABS((VLOOKUP(BI$2,$A1:$E52,4)-$E40)/$E40)</f>
        <v>0.498266014961661</v>
      </c>
      <c r="BJ40" s="63">
        <f>ABS(($D40-VLOOKUP(BJ$2,$A1:$E52,5))/VLOOKUP(BJ$2,$A1:$E52,5))</f>
        <v>0.0514190598672322</v>
      </c>
      <c r="BK40" s="63">
        <f>ABS((VLOOKUP(BK$2,$A1:$E52,4)-$E40)/$E40)</f>
        <v>0.44928847304893</v>
      </c>
      <c r="BL40" s="63">
        <f>ABS(($D40-VLOOKUP(BL$2,$A1:$E52,5))/VLOOKUP(BL$2,$A1:$E52,5))</f>
        <v>0.0614198508170839</v>
      </c>
      <c r="BM40" s="63">
        <f>ABS((VLOOKUP(BM$2,$A1:$E52,4)-$E40)/$E40)</f>
        <v>0.657349728640382</v>
      </c>
      <c r="BN40" s="63">
        <f>ABS(($D40-VLOOKUP(BN$2,$A1:$E52,5))/VLOOKUP(BN$2,$A1:$E52,5))</f>
        <v>0.0175487430180232</v>
      </c>
      <c r="BO40" s="63">
        <f>ABS((VLOOKUP(BO$2,$A1:$E52,4)-$E40)/$E40)</f>
        <v>0.583341203444652</v>
      </c>
      <c r="BP40" s="63">
        <f>ABS(($D40-VLOOKUP(BP$2,$A1:$E52,5))/VLOOKUP(BP$2,$A1:$E52,5))</f>
        <v>0.0480579201924022</v>
      </c>
      <c r="BQ40" s="63">
        <f>ABS((VLOOKUP(BQ$2,$A1:$E52,4)-$E40)/$E40)</f>
        <v>0.680774528134511</v>
      </c>
      <c r="BR40" s="63">
        <f>ABS(($D40-VLOOKUP(BR$2,$A1:$E52,5))/VLOOKUP(BR$2,$A1:$E52,5))</f>
        <v>0.0268884921227279</v>
      </c>
      <c r="BS40" s="63">
        <f>ABS((VLOOKUP(BS$2,$A1:$E52,4)-$E40)/$E40)</f>
        <v>0.644210336686092</v>
      </c>
      <c r="BT40" s="63">
        <f>ABS(($D40-VLOOKUP(BT$2,$A1:$E52,5))/VLOOKUP(BT$2,$A1:$E52,5))</f>
        <v>0.0229007590961423</v>
      </c>
      <c r="BU40" s="63">
        <f>ABS((VLOOKUP(BU$2,$A1:$E52,4)-$E40)/$E40)</f>
        <v>0.564179110995865</v>
      </c>
      <c r="BV40" s="63">
        <f>ABS(($D40-VLOOKUP(BV$2,$A1:$E52,5))/VLOOKUP(BV$2,$A1:$E52,5))</f>
        <v>0.000244068539598538</v>
      </c>
      <c r="BW40" s="63">
        <f>ABS((VLOOKUP(BW$2,$A1:$E52,4)-$E40)/$E40)</f>
        <v>0.667073546872654</v>
      </c>
      <c r="BX40" s="63">
        <f>ABS(($D40-VLOOKUP(BX$2,$A1:$E52,5))/VLOOKUP(BX$2,$A1:$E52,5))</f>
        <v>0.0251160640736358</v>
      </c>
      <c r="BY40" s="63">
        <f>ABS((VLOOKUP(BY$2,$A1:$E52,4)-$E40)/$E40)</f>
        <v>0.62583216191503</v>
      </c>
      <c r="BZ40" s="63">
        <f>ABS(($D40-VLOOKUP(BZ$2,$A1:$E52,5))/VLOOKUP(BZ$2,$A1:$E52,5))</f>
        <v>0.0433365490761882</v>
      </c>
      <c r="CA40" s="63">
        <f>ABS((VLOOKUP(CA$2,$A1:$E52,4)-$E40)/$E40)</f>
        <v>0.597439165859184</v>
      </c>
      <c r="CB40" s="63">
        <f>ABS(($D40-VLOOKUP(CB$2,$A1:$E52,5))/VLOOKUP(CB$2,$A1:$E52,5))</f>
        <v>0.0660757761301681</v>
      </c>
      <c r="CC40" s="63">
        <f>ABS((VLOOKUP(CC$2,$A1:$E52,4)-$E40)/$E40)</f>
        <v>0.563366042061878</v>
      </c>
      <c r="CD40" s="63">
        <f>ABS(($D40-VLOOKUP(CD$2,$A1:$E52,5))/VLOOKUP(CD$2,$A1:$E52,5))</f>
        <v>0.101876798164646</v>
      </c>
      <c r="CE40" s="63">
        <f>ABS((VLOOKUP(CE$2,$A1:$E52,4)-$E40)/$E40)</f>
        <v>0.51257079688289</v>
      </c>
      <c r="CF40" s="63">
        <f>ABS(($D40-VLOOKUP(CF$2,$A1:$E52,5))/VLOOKUP(CF$2,$A1:$E52,5))</f>
        <v>0.12681981561695</v>
      </c>
      <c r="CG40" s="63">
        <f>ABS((VLOOKUP(CG$2,$A1:$E52,4)-$E40)/$E40)</f>
        <v>0.47908888676593</v>
      </c>
      <c r="CH40" s="63">
        <f>ABS(($D40-VLOOKUP(CH$2,$A1:$E52,5))/VLOOKUP(CH$2,$A1:$E52,5))</f>
        <v>0.181475950846033</v>
      </c>
      <c r="CI40" s="63">
        <f>ABS((VLOOKUP(CI$2,$A1:$E52,4)-$E40)/$E40)</f>
        <v>0.5047092380549451</v>
      </c>
      <c r="CJ40" s="63">
        <f>ABS(($D40-VLOOKUP(CJ$2,$A1:$E52,5))/VLOOKUP(CJ$2,$A1:$E52,5))</f>
        <v>0.313266821341548</v>
      </c>
      <c r="CK40" s="63">
        <f>ABS((VLOOKUP(CK$2,$A1:$E52,4)-$E40)/$E40)</f>
        <v>0.353706458495398</v>
      </c>
      <c r="CL40" s="63"/>
      <c r="CM40" s="63"/>
      <c r="CN40" s="63">
        <f>ABS(($D40-VLOOKUP(CN$2,$A1:$E52,5))/VLOOKUP(CN$2,$A1:$E52,5))</f>
        <v>0.16417296738034</v>
      </c>
      <c r="CO40" s="63">
        <f>ABS((VLOOKUP(CO$2,$A1:$E52,4)-$E40)/$E40)</f>
        <v>0.7179577743507159</v>
      </c>
      <c r="CP40" s="63">
        <f>ABS(($D40-VLOOKUP(CP$2,$A1:$E52,5))/VLOOKUP(CP$2,$A1:$E52,5))</f>
        <v>0.340168210104603</v>
      </c>
      <c r="CQ40" s="63">
        <f>ABS((VLOOKUP(CQ$2,$A1:$E52,4)-$E40)/$E40)</f>
        <v>0.492349978846233</v>
      </c>
      <c r="CR40" s="63">
        <f>ABS(($D40-VLOOKUP(CR$2,$A1:$E52,5))/VLOOKUP(CR$2,$A1:$E52,5))</f>
        <v>0.374136019455783</v>
      </c>
      <c r="CS40" s="63">
        <f>ABS((VLOOKUP(CS$2,$A1:$E52,4)-$E40)/$E40)</f>
        <v>0.455459992084397</v>
      </c>
      <c r="CT40" s="63">
        <f>ABS(($D40-VLOOKUP(CT$2,$A1:$E52,5))/VLOOKUP(CT$2,$A1:$E52,5))</f>
        <v>0.386228711751149</v>
      </c>
      <c r="CU40" s="63">
        <f>ABS((VLOOKUP(CU$2,$A1:$E52,4)-$E40)/$E40)</f>
        <v>0.442763364404351</v>
      </c>
      <c r="CV40" s="63">
        <f>ABS(($D40-VLOOKUP(CV$2,$A1:$E52,5))/VLOOKUP(CV$2,$A1:$E52,5))</f>
        <v>0.7359205948938961</v>
      </c>
      <c r="CW40" s="63">
        <f>ABS((VLOOKUP(CW$2,$A1:$E52,4)-$E40)/$E40)</f>
        <v>0.152126431291199</v>
      </c>
      <c r="CX40" s="63">
        <f>ABS(($D40-VLOOKUP(CX$2,$A1:$E52,5))/VLOOKUP(CX$2,$A1:$E52,5))</f>
        <v>0.22807423318477</v>
      </c>
      <c r="CY40" s="63">
        <f>ABS((VLOOKUP(CY$2,$A1:$E52,4)-$E40)/$E40)</f>
        <v>1.17142139669455</v>
      </c>
      <c r="CZ40" s="63">
        <f>ABS(($D40-VLOOKUP(CZ$2,$A1:$E52,5))/VLOOKUP(CZ$2,$A1:$E52,5))</f>
        <v>0.355586463708881</v>
      </c>
      <c r="DA40" s="63">
        <f>ABS((VLOOKUP(DA$2,$A1:$E52,4)-$E40)/$E40)</f>
        <v>0.967168261160318</v>
      </c>
      <c r="DB40" s="63">
        <f>ABS(($D40-VLOOKUP(DB$2,$A1:$E52,5))/VLOOKUP(DB$2,$A1:$E52,5))</f>
        <v>0.48972281758545</v>
      </c>
      <c r="DC40" s="63">
        <f>ABS((VLOOKUP(DC$2,$A1:$E52,4)-$E40)/$E40)</f>
        <v>0.7900421710589171</v>
      </c>
      <c r="DD40" s="63">
        <f>ABS(($D40-VLOOKUP(DD$2,$A1:$E52,5))/VLOOKUP(DD$2,$A1:$E52,5))</f>
        <v>0.6925540373164349</v>
      </c>
      <c r="DE40" s="63">
        <f>ABS((VLOOKUP(DE$2,$A1:$E52,4)-$E40)/$E40)</f>
        <v>0.575528230043809</v>
      </c>
      <c r="DF40" s="63">
        <f>ABS(($D40-VLOOKUP(DF$2,$A1:$E52,5))/VLOOKUP(DF$2,$A1:$E52,5))</f>
        <v>0.806787443008509</v>
      </c>
      <c r="DG40" s="63">
        <f>ABS((VLOOKUP(DG$2,$A1:$E52,4)-$E40)/$E40)</f>
        <v>0.475916094605107</v>
      </c>
      <c r="DH40" s="63">
        <f>ABS(($D40-VLOOKUP(DH$2,$A1:$E52,5))/VLOOKUP(DH$2,$A1:$E52,5))</f>
        <v>0.937402796705042</v>
      </c>
      <c r="DI40" s="63">
        <f>ABS((VLOOKUP(DI$2,$A1:$E52,4)-$E40)/$E40)</f>
        <v>0.376413139901464</v>
      </c>
      <c r="DJ40" s="63">
        <f>ABS(($D40-VLOOKUP(DJ$2,$A1:$E52,5))/VLOOKUP(DJ$2,$A1:$E52,5))</f>
        <v>1.14889436330576</v>
      </c>
      <c r="DK40" s="63">
        <f>ABS((VLOOKUP(DK$2,$A1:$E52,4)-$E40)/$E40)</f>
        <v>0.24094823468399</v>
      </c>
      <c r="DL40" s="63"/>
      <c r="DM40" s="63"/>
      <c r="DN40" s="63"/>
      <c r="DO40" s="61">
        <f>IF(P40&lt;Q40,1,0)</f>
        <v>1</v>
      </c>
      <c r="DP40" s="61">
        <f>IF(R40&lt;S40,1,0)</f>
        <v>1</v>
      </c>
      <c r="DQ40" s="61">
        <f>IF(T40&lt;U40,1,0)</f>
        <v>1</v>
      </c>
      <c r="DR40" s="61">
        <f>IF(V40&lt;W40,1,0)</f>
        <v>1</v>
      </c>
      <c r="DS40" s="61">
        <f>IF(X40&lt;Y40,1,0)</f>
        <v>1</v>
      </c>
      <c r="DT40" s="61">
        <f>IF(Z40&lt;AA40,1,0)</f>
        <v>1</v>
      </c>
      <c r="DU40" s="61">
        <f>IF(AB40&lt;AC40,1,0)</f>
        <v>1</v>
      </c>
      <c r="DV40" s="61">
        <f>IF(AD40&lt;AE40,1,0)</f>
        <v>1</v>
      </c>
      <c r="DW40" s="61">
        <f>IF(AF40&lt;AG40,1,0)</f>
        <v>1</v>
      </c>
      <c r="DX40" s="61">
        <f>IF(AH40&lt;AI40,1,0)</f>
        <v>1</v>
      </c>
      <c r="DY40" s="61">
        <f>IF(AJ40&lt;AK40,1,0)</f>
        <v>1</v>
      </c>
      <c r="DZ40" s="61">
        <f>IF(AL40&lt;AM40,1,0)</f>
        <v>1</v>
      </c>
      <c r="EA40" s="61">
        <f>IF(AN40&lt;AO40,1,0)</f>
        <v>1</v>
      </c>
      <c r="EB40" s="61">
        <f>IF(AP40&lt;AQ40,1,0)</f>
        <v>1</v>
      </c>
      <c r="EC40" s="61">
        <f>IF(AR40&lt;AS40,1,0)</f>
        <v>1</v>
      </c>
      <c r="ED40" s="61">
        <f>IF(AT40&lt;AU40,1,0)</f>
        <v>1</v>
      </c>
      <c r="EE40" s="61">
        <f>IF(AV40&lt;AW40,1,0)</f>
        <v>1</v>
      </c>
      <c r="EF40" s="61">
        <f>IF(AX40&lt;AY40,1,0)</f>
        <v>1</v>
      </c>
      <c r="EG40" s="61">
        <f>IF(AZ40&lt;BA40,1,0)</f>
        <v>1</v>
      </c>
      <c r="EH40" s="61">
        <f>IF(BB40&lt;BC40,1,0)</f>
        <v>1</v>
      </c>
      <c r="EI40" s="61">
        <f>IF(BD40&lt;BE40,1,0)</f>
        <v>1</v>
      </c>
      <c r="EJ40" s="61">
        <f>IF(BF40&lt;BG40,1,0)</f>
        <v>1</v>
      </c>
      <c r="EK40" s="61">
        <f>IF(BH40&lt;BI40,1,0)</f>
        <v>1</v>
      </c>
      <c r="EL40" s="61">
        <f>IF(BJ40&lt;BK40,1,0)</f>
        <v>1</v>
      </c>
      <c r="EM40" s="61">
        <f>IF(BL40&lt;BM40,1,0)</f>
        <v>1</v>
      </c>
      <c r="EN40" s="61">
        <f>IF(BN40&lt;BO40,1,0)</f>
        <v>1</v>
      </c>
      <c r="EO40" s="61">
        <f>IF(BP40&lt;BQ40,1,0)</f>
        <v>1</v>
      </c>
      <c r="EP40" s="61">
        <f>IF(BR40&lt;BS40,1,0)</f>
        <v>1</v>
      </c>
      <c r="EQ40" s="61">
        <f>IF(BT40&lt;BU40,1,0)</f>
        <v>1</v>
      </c>
      <c r="ER40" s="61">
        <f>IF(BV40&lt;BW40,1,0)</f>
        <v>1</v>
      </c>
      <c r="ES40" s="61">
        <f>IF(BX40&lt;BY40,1,0)</f>
        <v>1</v>
      </c>
      <c r="ET40" s="61">
        <f>IF(BZ40&lt;CA40,1,0)</f>
        <v>1</v>
      </c>
      <c r="EU40" s="61">
        <f>IF(CB40&lt;CC40,1,0)</f>
        <v>1</v>
      </c>
      <c r="EV40" s="61">
        <f>IF(CD40&lt;CE40,1,0)</f>
        <v>1</v>
      </c>
      <c r="EW40" s="61">
        <f>IF(CF40&lt;CG40,1,0)</f>
        <v>1</v>
      </c>
      <c r="EX40" s="61">
        <f>IF(CH40&lt;CI40,1,0)</f>
        <v>1</v>
      </c>
      <c r="EY40" s="61">
        <f>IF(CJ40&lt;CK40,1,0)</f>
        <v>1</v>
      </c>
      <c r="EZ40" s="61">
        <f>IF(CL40&lt;CM40,1,0)</f>
        <v>0</v>
      </c>
      <c r="FA40" s="61">
        <f>IF(CN40&lt;CO40,1,0)</f>
        <v>1</v>
      </c>
      <c r="FB40" s="61">
        <f>IF(CP40&lt;CQ40,1,0)</f>
        <v>1</v>
      </c>
      <c r="FC40" s="61">
        <f>IF(CR40&lt;CS40,1,0)</f>
        <v>1</v>
      </c>
      <c r="FD40" s="61">
        <f>IF(CT40&lt;CU40,1,0)</f>
        <v>1</v>
      </c>
      <c r="FE40" s="61">
        <f>IF(CV40&lt;CW40,1,0)</f>
        <v>0</v>
      </c>
      <c r="FF40" s="61">
        <f>IF(CX40&lt;CY40,1,0)</f>
        <v>1</v>
      </c>
      <c r="FG40" s="61">
        <f>IF(CZ40&lt;DA40,1,0)</f>
        <v>1</v>
      </c>
      <c r="FH40" s="61">
        <f>IF(DB40&lt;DC40,1,0)</f>
        <v>1</v>
      </c>
      <c r="FI40" s="61">
        <f>IF(DD40&lt;DE40,1,0)</f>
        <v>0</v>
      </c>
      <c r="FJ40" s="61">
        <f>IF(DF40&lt;DG40,1,0)</f>
        <v>0</v>
      </c>
      <c r="FK40" s="61">
        <f>IF(DH40&lt;DI40,1,0)</f>
        <v>0</v>
      </c>
      <c r="FL40" s="61">
        <f>IF(DJ40&lt;DK40,1,0)</f>
        <v>0</v>
      </c>
      <c r="FM40" s="61"/>
      <c r="FN40" s="61"/>
      <c r="FO40" s="61"/>
      <c r="FP40" s="61"/>
      <c r="FQ40" s="61">
        <f>C40/H40</f>
        <v>643089.333333333</v>
      </c>
      <c r="FR40" s="61">
        <f>C40/SUM(FV40:FV40)</f>
        <v>964634</v>
      </c>
      <c r="FS40" s="53">
        <f>$B40/SQRT(H40*(H40+1))</f>
        <v>528802.3284291429</v>
      </c>
      <c r="FT40" s="64">
        <f>FU40+2</f>
        <v>5</v>
      </c>
      <c r="FU40" s="64">
        <v>3</v>
      </c>
      <c r="FV40" s="64">
        <v>2</v>
      </c>
    </row>
    <row r="41" ht="26.75" customHeight="1">
      <c r="A41" t="s" s="51">
        <v>223</v>
      </c>
      <c r="B41" s="52">
        <v>1859815</v>
      </c>
      <c r="C41" s="53">
        <v>1805832</v>
      </c>
      <c r="D41" s="53">
        <f>L41</f>
        <v>619938.333333333</v>
      </c>
      <c r="E41" s="53">
        <f>N41</f>
        <v>464953.75</v>
      </c>
      <c r="F41" s="54">
        <f>ROUND((C41-B41)/C41,2)</f>
        <v>-0.03</v>
      </c>
      <c r="G41" s="55"/>
      <c r="H41" s="56">
        <v>3</v>
      </c>
      <c r="I41" s="57">
        <f>RANK(FS41,FS3:FS52)</f>
        <v>44</v>
      </c>
      <c r="J41" s="58">
        <f>SUM(EY3:EY52)</f>
        <v>6</v>
      </c>
      <c r="K41" s="59">
        <f>H41+2</f>
        <v>5</v>
      </c>
      <c r="L41" s="60">
        <f>B41/H41</f>
        <v>619938.333333333</v>
      </c>
      <c r="M41" s="53">
        <f>C41/K41</f>
        <v>361166.4</v>
      </c>
      <c r="N41" s="61">
        <f>$B41/(H41+1)</f>
        <v>464953.75</v>
      </c>
      <c r="O41" s="62"/>
      <c r="P41" s="63">
        <f>ABS(($D41-VLOOKUP(P$2,$A1:$E52,5))/VLOOKUP(P$2,$A1:$E52,5))</f>
        <v>0.103511331439791</v>
      </c>
      <c r="Q41" s="63">
        <f>ABS((VLOOKUP(Q$2,$A1:$E52,4)-$E41)/$E41)</f>
        <v>0.515346053642279</v>
      </c>
      <c r="R41" s="63">
        <f>ABS(($D41-VLOOKUP(R$2,$A1:$E52,5))/VLOOKUP(R$2,$A1:$E52,5))</f>
        <v>0.092237656772445</v>
      </c>
      <c r="S41" s="63">
        <f>ABS((VLOOKUP(S$2,$A1:$E52,4)-$E41)/$E41)</f>
        <v>0.509613590599065</v>
      </c>
      <c r="T41" s="63">
        <f>ABS(($D41-VLOOKUP(T$2,$A1:$E52,5))/VLOOKUP(T$2,$A1:$E52,5))</f>
        <v>0.106213677200681</v>
      </c>
      <c r="U41" s="63">
        <f>ABS((VLOOKUP(U$2,$A1:$E52,4)-$E41)/$E41)</f>
        <v>0.547032007663844</v>
      </c>
      <c r="V41" s="63">
        <f>ABS(($D41-VLOOKUP(V$2,$A1:$E52,5))/VLOOKUP(V$2,$A1:$E52,5))</f>
        <v>0.0816104011548455</v>
      </c>
      <c r="W41" s="63">
        <f>ABS((VLOOKUP(W$2,$A1:$E52,4)-$E41)/$E41)</f>
        <v>0.505587662492517</v>
      </c>
      <c r="X41" s="63">
        <f>ABS(($D41-VLOOKUP(X$2,$A1:$E52,5))/VLOOKUP(X$2,$A1:$E52,5))</f>
        <v>0.0843842973129421</v>
      </c>
      <c r="Y41" s="63">
        <f>ABS((VLOOKUP(Y$2,$A1:$E52,4)-$E41)/$E41)</f>
        <v>0.537115848141408</v>
      </c>
      <c r="Z41" s="63">
        <f>ABS(($D41-VLOOKUP(Z$2,$A1:$E52,5))/VLOOKUP(Z$2,$A1:$E52,5))</f>
        <v>0.0750752884820637</v>
      </c>
      <c r="AA41" s="63">
        <f>ABS((VLOOKUP(AA$2,$A1:$E52,4)-$E41)/$E41)</f>
        <v>0.5216453727327121</v>
      </c>
      <c r="AB41" s="63">
        <f>ABS(($D41-VLOOKUP(AB$2,$A1:$E52,5))/VLOOKUP(AB$2,$A1:$E52,5))</f>
        <v>0.08899544265121261</v>
      </c>
      <c r="AC41" s="63">
        <f>ABS((VLOOKUP(AC$2,$A1:$E52,4)-$E41)/$E41)</f>
        <v>0.555059911872955</v>
      </c>
      <c r="AD41" s="63">
        <f>ABS(($D41-VLOOKUP(AD$2,$A1:$E52,5))/VLOOKUP(AD$2,$A1:$E52,5))</f>
        <v>0.0618012624770153</v>
      </c>
      <c r="AE41" s="63">
        <f>ABS((VLOOKUP(AE$2,$A1:$E52,4)-$E41)/$E41)</f>
        <v>0.522674643906595</v>
      </c>
      <c r="AF41" s="63">
        <f>ABS(($D41-VLOOKUP(AF$2,$A1:$E52,5))/VLOOKUP(AF$2,$A1:$E52,5))</f>
        <v>0.0440491485742687</v>
      </c>
      <c r="AG41" s="63">
        <f>ABS((VLOOKUP(AG$2,$A1:$E52,4)-$E41)/$E41)</f>
        <v>0.494398405985849</v>
      </c>
      <c r="AH41" s="63">
        <f>ABS(($D41-VLOOKUP(AH$2,$A1:$E52,5))/VLOOKUP(AH$2,$A1:$E52,5))</f>
        <v>0.0926891733496024</v>
      </c>
      <c r="AI41" s="63">
        <f>ABS((VLOOKUP(AI$2,$A1:$E52,4)-$E41)/$E41)</f>
        <v>0.582586026443077</v>
      </c>
      <c r="AJ41" s="63">
        <f>ABS(($D41-VLOOKUP(AJ$2,$A1:$E52,5))/VLOOKUP(AJ$2,$A1:$E52,5))</f>
        <v>0.0849619735117455</v>
      </c>
      <c r="AK41" s="63">
        <f>ABS((VLOOKUP(AK$2,$A1:$E52,4)-$E41)/$E41)</f>
        <v>0.578562204663726</v>
      </c>
      <c r="AL41" s="63">
        <f>ABS(($D41-VLOOKUP(AL$2,$A1:$E52,5))/VLOOKUP(AL$2,$A1:$E52,5))</f>
        <v>0.0744582802918633</v>
      </c>
      <c r="AM41" s="63">
        <f>ABS((VLOOKUP(AM$2,$A1:$E52,4)-$E41)/$E41)</f>
        <v>0.571561198780036</v>
      </c>
      <c r="AN41" s="63">
        <f>ABS(($D41-VLOOKUP(AN$2,$A1:$E52,5))/VLOOKUP(AN$2,$A1:$E52,5))</f>
        <v>0.00976589116730732</v>
      </c>
      <c r="AO41" s="63">
        <f>ABS((VLOOKUP(AO$2,$A1:$E52,4)-$E41)/$E41)</f>
        <v>0.452481886639263</v>
      </c>
      <c r="AP41" s="63">
        <f>ABS(($D41-VLOOKUP(AP$2,$A1:$E52,5))/VLOOKUP(AP$2,$A1:$E52,5))</f>
        <v>0.0549207650089959</v>
      </c>
      <c r="AQ41" s="63">
        <f>ABS((VLOOKUP(AQ$2,$A1:$E52,4)-$E41)/$E41)</f>
        <v>0.567573835748895</v>
      </c>
      <c r="AR41" s="63">
        <f>ABS(($D41-VLOOKUP(AR$2,$A1:$E52,5))/VLOOKUP(AR$2,$A1:$E52,5))</f>
        <v>0.0464807898549415</v>
      </c>
      <c r="AS41" s="63">
        <f>ABS((VLOOKUP(AS$2,$A1:$E52,4)-$E41)/$E41)</f>
        <v>0.553698620561723</v>
      </c>
      <c r="AT41" s="63">
        <f>ABS(($D41-VLOOKUP(AT$2,$A1:$E52,5))/VLOOKUP(AT$2,$A1:$E52,5))</f>
        <v>0.0332647194889313</v>
      </c>
      <c r="AU41" s="63">
        <f>ABS((VLOOKUP(AU$2,$A1:$E52,4)-$E41)/$E41)</f>
        <v>0.532458276166655</v>
      </c>
      <c r="AV41" s="63">
        <f>ABS(($D41-VLOOKUP(AV$2,$A1:$E52,5))/VLOOKUP(AV$2,$A1:$E52,5))</f>
        <v>0.0276134533754141</v>
      </c>
      <c r="AW41" s="63">
        <f>ABS((VLOOKUP(AW$2,$A1:$E52,4)-$E41)/$E41)</f>
        <v>0.523552013984664</v>
      </c>
      <c r="AX41" s="63">
        <f>ABS(($D41-VLOOKUP(AX$2,$A1:$E52,5))/VLOOKUP(AX$2,$A1:$E52,5))</f>
        <v>0.0718680164844657</v>
      </c>
      <c r="AY41" s="63">
        <f>ABS((VLOOKUP(AY$2,$A1:$E52,4)-$E41)/$E41)</f>
        <v>0.616149455725435</v>
      </c>
      <c r="AZ41" s="63">
        <f>ABS(($D41-VLOOKUP(AZ$2,$A1:$E52,5))/VLOOKUP(AZ$2,$A1:$E52,5))</f>
        <v>0.0363534682376933</v>
      </c>
      <c r="BA41" s="63">
        <f>ABS((VLOOKUP(BA$2,$A1:$E52,4)-$E41)/$E41)</f>
        <v>0.556587348741676</v>
      </c>
      <c r="BB41" s="63">
        <f>ABS(($D41-VLOOKUP(BB$2,$A1:$E52,5))/VLOOKUP(BB$2,$A1:$E52,5))</f>
        <v>0.0208459468993014</v>
      </c>
      <c r="BC41" s="63">
        <f>ABS((VLOOKUP(BC$2,$A1:$E52,4)-$E41)/$E41)</f>
        <v>0.531934627906539</v>
      </c>
      <c r="BD41" s="63">
        <f>ABS(($D41-VLOOKUP(BD$2,$A1:$E52,5))/VLOOKUP(BD$2,$A1:$E52,5))</f>
        <v>0.0497783674849414</v>
      </c>
      <c r="BE41" s="63">
        <f>ABS((VLOOKUP(BE$2,$A1:$E52,4)-$E41)/$E41)</f>
        <v>0.428873033070494</v>
      </c>
      <c r="BF41" s="63">
        <f>ABS(($D41-VLOOKUP(BF$2,$A1:$E52,5))/VLOOKUP(BF$2,$A1:$E52,5))</f>
        <v>0.0169325111217274</v>
      </c>
      <c r="BG41" s="63">
        <f>ABS((VLOOKUP(BG$2,$A1:$E52,4)-$E41)/$E41)</f>
        <v>0.550055861930968</v>
      </c>
      <c r="BH41" s="63">
        <f>ABS(($D41-VLOOKUP(BH$2,$A1:$E52,5))/VLOOKUP(BH$2,$A1:$E52,5))</f>
        <v>0.0325890596022771</v>
      </c>
      <c r="BI41" s="63">
        <f>ABS((VLOOKUP(BI$2,$A1:$E52,4)-$E41)/$E41)</f>
        <v>0.475717285244578</v>
      </c>
      <c r="BJ41" s="63">
        <f>ABS(($D41-VLOOKUP(BJ$2,$A1:$E52,5))/VLOOKUP(BJ$2,$A1:$E52,5))</f>
        <v>0.06748457894557421</v>
      </c>
      <c r="BK41" s="63">
        <f>ABS((VLOOKUP(BK$2,$A1:$E52,4)-$E41)/$E41)</f>
        <v>0.427476849655937</v>
      </c>
      <c r="BL41" s="63">
        <f>ABS(($D41-VLOOKUP(BL$2,$A1:$E52,5))/VLOOKUP(BL$2,$A1:$E52,5))</f>
        <v>0.0470784926766339</v>
      </c>
      <c r="BM41" s="63">
        <f>ABS((VLOOKUP(BM$2,$A1:$E52,4)-$E41)/$E41)</f>
        <v>0.632406807487125</v>
      </c>
      <c r="BN41" s="63">
        <f>ABS(($D41-VLOOKUP(BN$2,$A1:$E52,5))/VLOOKUP(BN$2,$A1:$E52,5))</f>
        <v>0.00253704119993169</v>
      </c>
      <c r="BO41" s="63">
        <f>ABS((VLOOKUP(BO$2,$A1:$E52,4)-$E41)/$E41)</f>
        <v>0.559512102010146</v>
      </c>
      <c r="BP41" s="63">
        <f>ABS(($D41-VLOOKUP(BP$2,$A1:$E52,5))/VLOOKUP(BP$2,$A1:$E52,5))</f>
        <v>0.0335123938381845</v>
      </c>
      <c r="BQ41" s="63">
        <f>ABS((VLOOKUP(BQ$2,$A1:$E52,4)-$E41)/$E41)</f>
        <v>0.655479066466288</v>
      </c>
      <c r="BR41" s="63">
        <f>ABS(($D41-VLOOKUP(BR$2,$A1:$E52,5))/VLOOKUP(BR$2,$A1:$E52,5))</f>
        <v>0.0120195002127557</v>
      </c>
      <c r="BS41" s="63">
        <f>ABS((VLOOKUP(BS$2,$A1:$E52,4)-$E41)/$E41)</f>
        <v>0.619465161857497</v>
      </c>
      <c r="BT41" s="63">
        <f>ABS(($D41-VLOOKUP(BT$2,$A1:$E52,5))/VLOOKUP(BT$2,$A1:$E52,5))</f>
        <v>0.0385305229912202</v>
      </c>
      <c r="BU41" s="63">
        <f>ABS((VLOOKUP(BU$2,$A1:$E52,4)-$E41)/$E41)</f>
        <v>0.540638396829792</v>
      </c>
      <c r="BV41" s="63">
        <f>ABS(($D41-VLOOKUP(BV$2,$A1:$E52,5))/VLOOKUP(BV$2,$A1:$E52,5))</f>
        <v>0.0150320460027713</v>
      </c>
      <c r="BW41" s="63">
        <f>ABS((VLOOKUP(BW$2,$A1:$E52,4)-$E41)/$E41)</f>
        <v>0.641984283383025</v>
      </c>
      <c r="BX41" s="63">
        <f>ABS(($D41-VLOOKUP(BX$2,$A1:$E52,5))/VLOOKUP(BX$2,$A1:$E52,5))</f>
        <v>0.0407796774828976</v>
      </c>
      <c r="BY41" s="63">
        <f>ABS((VLOOKUP(BY$2,$A1:$E52,4)-$E41)/$E41)</f>
        <v>0.601363576484758</v>
      </c>
      <c r="BZ41" s="63">
        <f>ABS(($D41-VLOOKUP(BZ$2,$A1:$E52,5))/VLOOKUP(BZ$2,$A1:$E52,5))</f>
        <v>0.0592785686515529</v>
      </c>
      <c r="CA41" s="63">
        <f>ABS((VLOOKUP(CA$2,$A1:$E52,4)-$E41)/$E41)</f>
        <v>0.57339789172579</v>
      </c>
      <c r="CB41" s="63">
        <f>ABS(($D41-VLOOKUP(CB$2,$A1:$E52,5))/VLOOKUP(CB$2,$A1:$E52,5))</f>
        <v>0.08236524754467731</v>
      </c>
      <c r="CC41" s="63">
        <f>ABS((VLOOKUP(CC$2,$A1:$E52,4)-$E41)/$E41)</f>
        <v>0.539837564488941</v>
      </c>
      <c r="CD41" s="63">
        <f>ABS(($D41-VLOOKUP(CD$2,$A1:$E52,5))/VLOOKUP(CD$2,$A1:$E52,5))</f>
        <v>0.118713303606284</v>
      </c>
      <c r="CE41" s="63">
        <f>ABS((VLOOKUP(CE$2,$A1:$E52,4)-$E41)/$E41)</f>
        <v>0.489806781857335</v>
      </c>
      <c r="CF41" s="63">
        <f>ABS(($D41-VLOOKUP(CF$2,$A1:$E52,5))/VLOOKUP(CF$2,$A1:$E52,5))</f>
        <v>0.144037446470945</v>
      </c>
      <c r="CG41" s="63">
        <f>ABS((VLOOKUP(CG$2,$A1:$E52,4)-$E41)/$E41)</f>
        <v>0.456828770603528</v>
      </c>
      <c r="CH41" s="63">
        <f>ABS(($D41-VLOOKUP(CH$2,$A1:$E52,5))/VLOOKUP(CH$2,$A1:$E52,5))</f>
        <v>0.199528718912951</v>
      </c>
      <c r="CI41" s="63">
        <f>ABS((VLOOKUP(CI$2,$A1:$E52,4)-$E41)/$E41)</f>
        <v>0.482063538577762</v>
      </c>
      <c r="CJ41" s="63"/>
      <c r="CK41" s="63"/>
      <c r="CL41" s="63">
        <f>ABS(($D41-VLOOKUP(CL$2,$A1:$E52,5))/VLOOKUP(CL$2,$A1:$E52,5))</f>
        <v>0.353706458495398</v>
      </c>
      <c r="CM41" s="63">
        <f>ABS((VLOOKUP(CM$2,$A1:$E52,4)-$E41)/$E41)</f>
        <v>0.313266821341548</v>
      </c>
      <c r="CN41" s="63">
        <f>ABS(($D41-VLOOKUP(CN$2,$A1:$E52,5))/VLOOKUP(CN$2,$A1:$E52,5))</f>
        <v>0.18196134856139</v>
      </c>
      <c r="CO41" s="63">
        <f>ABS((VLOOKUP(CO$2,$A1:$E52,4)-$E41)/$E41)</f>
        <v>0.692102709140425</v>
      </c>
      <c r="CP41" s="63">
        <f>ABS(($D41-VLOOKUP(CP$2,$A1:$E52,5))/VLOOKUP(CP$2,$A1:$E52,5))</f>
        <v>0.360645771116614</v>
      </c>
      <c r="CQ41" s="63">
        <f>ABS((VLOOKUP(CQ$2,$A1:$E52,4)-$E41)/$E41)</f>
        <v>0.46989028478639</v>
      </c>
      <c r="CR41" s="63">
        <f>ABS(($D41-VLOOKUP(CR$2,$A1:$E52,5))/VLOOKUP(CR$2,$A1:$E52,5))</f>
        <v>0.395132603291339</v>
      </c>
      <c r="CS41" s="63">
        <f>ABS((VLOOKUP(CS$2,$A1:$E52,4)-$E41)/$E41)</f>
        <v>0.433555488045854</v>
      </c>
      <c r="CT41" s="63">
        <f>ABS(($D41-VLOOKUP(CT$2,$A1:$E52,5))/VLOOKUP(CT$2,$A1:$E52,5))</f>
        <v>0.407410070036965</v>
      </c>
      <c r="CU41" s="63">
        <f>ABS((VLOOKUP(CU$2,$A1:$E52,4)-$E41)/$E41)</f>
        <v>0.421049943139506</v>
      </c>
      <c r="CV41" s="63">
        <f>ABS(($D41-VLOOKUP(CV$2,$A1:$E52,5))/VLOOKUP(CV$2,$A1:$E52,5))</f>
        <v>0.762445190557281</v>
      </c>
      <c r="CW41" s="63">
        <f>ABS((VLOOKUP(CW$2,$A1:$E52,4)-$E41)/$E41)</f>
        <v>0.134787062154031</v>
      </c>
      <c r="CX41" s="63">
        <f>ABS(($D41-VLOOKUP(CX$2,$A1:$E52,5))/VLOOKUP(CX$2,$A1:$E52,5))</f>
        <v>0.246839015730505</v>
      </c>
      <c r="CY41" s="63">
        <f>ABS((VLOOKUP(CY$2,$A1:$E52,4)-$E41)/$E41)</f>
        <v>1.13874175657256</v>
      </c>
      <c r="CZ41" s="63">
        <f>ABS(($D41-VLOOKUP(CZ$2,$A1:$E52,5))/VLOOKUP(CZ$2,$A1:$E52,5))</f>
        <v>0.376299613228738</v>
      </c>
      <c r="DA41" s="63">
        <f>ABS((VLOOKUP(DA$2,$A1:$E52,4)-$E41)/$E41)</f>
        <v>0.937562607033495</v>
      </c>
      <c r="DB41" s="63">
        <f>ABS(($D41-VLOOKUP(DB$2,$A1:$E52,5))/VLOOKUP(DB$2,$A1:$E52,5))</f>
        <v>0.512485549650039</v>
      </c>
      <c r="DC41" s="63">
        <f>ABS((VLOOKUP(DC$2,$A1:$E52,4)-$E41)/$E41)</f>
        <v>0.7631022440404019</v>
      </c>
      <c r="DD41" s="63">
        <f>ABS(($D41-VLOOKUP(DD$2,$A1:$E52,5))/VLOOKUP(DD$2,$A1:$E52,5))</f>
        <v>0.71841599875079</v>
      </c>
      <c r="DE41" s="63">
        <f>ABS((VLOOKUP(DE$2,$A1:$E52,4)-$E41)/$E41)</f>
        <v>0.551816712952632</v>
      </c>
      <c r="DF41" s="63">
        <f>ABS(($D41-VLOOKUP(DF$2,$A1:$E52,5))/VLOOKUP(DF$2,$A1:$E52,5))</f>
        <v>0.834394873046754</v>
      </c>
      <c r="DG41" s="63">
        <f>ABS((VLOOKUP(DG$2,$A1:$E52,4)-$E41)/$E41)</f>
        <v>0.453703728596661</v>
      </c>
      <c r="DH41" s="63">
        <f>ABS(($D41-VLOOKUP(DH$2,$A1:$E52,5))/VLOOKUP(DH$2,$A1:$E52,5))</f>
        <v>0.967006008954997</v>
      </c>
      <c r="DI41" s="63">
        <f>ABS((VLOOKUP(DI$2,$A1:$E52,4)-$E41)/$E41)</f>
        <v>0.355698281818353</v>
      </c>
      <c r="DJ41" s="63">
        <f>ABS(($D41-VLOOKUP(DJ$2,$A1:$E52,5))/VLOOKUP(DJ$2,$A1:$E52,5))</f>
        <v>1.18172913367353</v>
      </c>
      <c r="DK41" s="63">
        <f>ABS((VLOOKUP(DK$2,$A1:$E52,4)-$E41)/$E41)</f>
        <v>0.222272107709638</v>
      </c>
      <c r="DL41" s="63"/>
      <c r="DM41" s="63"/>
      <c r="DN41" s="63"/>
      <c r="DO41" s="61">
        <f>IF(P41&lt;Q41,1,0)</f>
        <v>1</v>
      </c>
      <c r="DP41" s="61">
        <f>IF(R41&lt;S41,1,0)</f>
        <v>1</v>
      </c>
      <c r="DQ41" s="61">
        <f>IF(T41&lt;U41,1,0)</f>
        <v>1</v>
      </c>
      <c r="DR41" s="61">
        <f>IF(V41&lt;W41,1,0)</f>
        <v>1</v>
      </c>
      <c r="DS41" s="61">
        <f>IF(X41&lt;Y41,1,0)</f>
        <v>1</v>
      </c>
      <c r="DT41" s="61">
        <f>IF(Z41&lt;AA41,1,0)</f>
        <v>1</v>
      </c>
      <c r="DU41" s="61">
        <f>IF(AB41&lt;AC41,1,0)</f>
        <v>1</v>
      </c>
      <c r="DV41" s="61">
        <f>IF(AD41&lt;AE41,1,0)</f>
        <v>1</v>
      </c>
      <c r="DW41" s="61">
        <f>IF(AF41&lt;AG41,1,0)</f>
        <v>1</v>
      </c>
      <c r="DX41" s="61">
        <f>IF(AH41&lt;AI41,1,0)</f>
        <v>1</v>
      </c>
      <c r="DY41" s="61">
        <f>IF(AJ41&lt;AK41,1,0)</f>
        <v>1</v>
      </c>
      <c r="DZ41" s="61">
        <f>IF(AL41&lt;AM41,1,0)</f>
        <v>1</v>
      </c>
      <c r="EA41" s="61">
        <f>IF(AN41&lt;AO41,1,0)</f>
        <v>1</v>
      </c>
      <c r="EB41" s="61">
        <f>IF(AP41&lt;AQ41,1,0)</f>
        <v>1</v>
      </c>
      <c r="EC41" s="61">
        <f>IF(AR41&lt;AS41,1,0)</f>
        <v>1</v>
      </c>
      <c r="ED41" s="61">
        <f>IF(AT41&lt;AU41,1,0)</f>
        <v>1</v>
      </c>
      <c r="EE41" s="61">
        <f>IF(AV41&lt;AW41,1,0)</f>
        <v>1</v>
      </c>
      <c r="EF41" s="61">
        <f>IF(AX41&lt;AY41,1,0)</f>
        <v>1</v>
      </c>
      <c r="EG41" s="61">
        <f>IF(AZ41&lt;BA41,1,0)</f>
        <v>1</v>
      </c>
      <c r="EH41" s="61">
        <f>IF(BB41&lt;BC41,1,0)</f>
        <v>1</v>
      </c>
      <c r="EI41" s="61">
        <f>IF(BD41&lt;BE41,1,0)</f>
        <v>1</v>
      </c>
      <c r="EJ41" s="61">
        <f>IF(BF41&lt;BG41,1,0)</f>
        <v>1</v>
      </c>
      <c r="EK41" s="61">
        <f>IF(BH41&lt;BI41,1,0)</f>
        <v>1</v>
      </c>
      <c r="EL41" s="61">
        <f>IF(BJ41&lt;BK41,1,0)</f>
        <v>1</v>
      </c>
      <c r="EM41" s="61">
        <f>IF(BL41&lt;BM41,1,0)</f>
        <v>1</v>
      </c>
      <c r="EN41" s="61">
        <f>IF(BN41&lt;BO41,1,0)</f>
        <v>1</v>
      </c>
      <c r="EO41" s="61">
        <f>IF(BP41&lt;BQ41,1,0)</f>
        <v>1</v>
      </c>
      <c r="EP41" s="61">
        <f>IF(BR41&lt;BS41,1,0)</f>
        <v>1</v>
      </c>
      <c r="EQ41" s="61">
        <f>IF(BT41&lt;BU41,1,0)</f>
        <v>1</v>
      </c>
      <c r="ER41" s="61">
        <f>IF(BV41&lt;BW41,1,0)</f>
        <v>1</v>
      </c>
      <c r="ES41" s="61">
        <f>IF(BX41&lt;BY41,1,0)</f>
        <v>1</v>
      </c>
      <c r="ET41" s="61">
        <f>IF(BZ41&lt;CA41,1,0)</f>
        <v>1</v>
      </c>
      <c r="EU41" s="61">
        <f>IF(CB41&lt;CC41,1,0)</f>
        <v>1</v>
      </c>
      <c r="EV41" s="61">
        <f>IF(CD41&lt;CE41,1,0)</f>
        <v>1</v>
      </c>
      <c r="EW41" s="61">
        <f>IF(CF41&lt;CG41,1,0)</f>
        <v>1</v>
      </c>
      <c r="EX41" s="61">
        <f>IF(CH41&lt;CI41,1,0)</f>
        <v>1</v>
      </c>
      <c r="EY41" s="61">
        <f>IF(CJ41&lt;CK41,1,0)</f>
        <v>0</v>
      </c>
      <c r="EZ41" s="61">
        <f>IF(CL41&lt;CM41,1,0)</f>
        <v>0</v>
      </c>
      <c r="FA41" s="61">
        <f>IF(CN41&lt;CO41,1,0)</f>
        <v>1</v>
      </c>
      <c r="FB41" s="61">
        <f>IF(CP41&lt;CQ41,1,0)</f>
        <v>1</v>
      </c>
      <c r="FC41" s="61">
        <f>IF(CR41&lt;CS41,1,0)</f>
        <v>1</v>
      </c>
      <c r="FD41" s="61">
        <f>IF(CT41&lt;CU41,1,0)</f>
        <v>1</v>
      </c>
      <c r="FE41" s="61">
        <f>IF(CV41&lt;CW41,1,0)</f>
        <v>0</v>
      </c>
      <c r="FF41" s="61">
        <f>IF(CX41&lt;CY41,1,0)</f>
        <v>1</v>
      </c>
      <c r="FG41" s="61">
        <f>IF(CZ41&lt;DA41,1,0)</f>
        <v>1</v>
      </c>
      <c r="FH41" s="61">
        <f>IF(DB41&lt;DC41,1,0)</f>
        <v>1</v>
      </c>
      <c r="FI41" s="61">
        <f>IF(DD41&lt;DE41,1,0)</f>
        <v>0</v>
      </c>
      <c r="FJ41" s="61">
        <f>IF(DF41&lt;DG41,1,0)</f>
        <v>0</v>
      </c>
      <c r="FK41" s="61">
        <f>IF(DH41&lt;DI41,1,0)</f>
        <v>0</v>
      </c>
      <c r="FL41" s="61">
        <f>IF(DJ41&lt;DK41,1,0)</f>
        <v>0</v>
      </c>
      <c r="FM41" s="61"/>
      <c r="FN41" s="61"/>
      <c r="FO41" s="61"/>
      <c r="FP41" s="61"/>
      <c r="FQ41" s="61">
        <f>C41/H41</f>
        <v>601944</v>
      </c>
      <c r="FR41" s="61">
        <f>C41/SUM(FV41:FV41)</f>
        <v>902916</v>
      </c>
      <c r="FS41" s="53">
        <f>$B41/SQRT(H41*(H41+1))</f>
        <v>536882.345446452</v>
      </c>
      <c r="FT41" s="64">
        <f>FU41+2</f>
        <v>5</v>
      </c>
      <c r="FU41" s="64">
        <v>3</v>
      </c>
      <c r="FV41" s="64">
        <v>2</v>
      </c>
    </row>
    <row r="42" ht="26.75" customHeight="1">
      <c r="A42" t="s" s="51">
        <v>226</v>
      </c>
      <c r="B42" s="52">
        <v>1366862</v>
      </c>
      <c r="C42" s="53">
        <v>1420491</v>
      </c>
      <c r="D42" s="53">
        <f>L42</f>
        <v>683431</v>
      </c>
      <c r="E42" s="53">
        <f>N42</f>
        <v>455620.666666667</v>
      </c>
      <c r="F42" s="54">
        <f>ROUND((C42-B42)/C42,2)</f>
        <v>0.04</v>
      </c>
      <c r="G42" s="55"/>
      <c r="H42" s="56">
        <v>2</v>
      </c>
      <c r="I42" s="57">
        <f>RANK(FS42,FS3:FS52)</f>
        <v>41</v>
      </c>
      <c r="J42" s="58">
        <f>SUM(FB3:FB52)</f>
        <v>9</v>
      </c>
      <c r="K42" s="59">
        <f>H42+2</f>
        <v>4</v>
      </c>
      <c r="L42" s="60">
        <f>B42/H42</f>
        <v>683431</v>
      </c>
      <c r="M42" s="53">
        <f>C42/K42</f>
        <v>355122.75</v>
      </c>
      <c r="N42" s="61">
        <f>$B42/(H42+1)</f>
        <v>455620.666666667</v>
      </c>
      <c r="O42" s="62"/>
      <c r="P42" s="63">
        <f>ABS(($D42-VLOOKUP(P$2,$A1:$E52,5))/VLOOKUP(P$2,$A1:$E52,5))</f>
        <v>0.0116950117466965</v>
      </c>
      <c r="Q42" s="63">
        <f>ABS((VLOOKUP(Q$2,$A1:$E52,4)-$E42)/$E42)</f>
        <v>0.546386899749964</v>
      </c>
      <c r="R42" s="63">
        <f>ABS(($D42-VLOOKUP(R$2,$A1:$E52,5))/VLOOKUP(R$2,$A1:$E52,5))</f>
        <v>0.000733286903834186</v>
      </c>
      <c r="S42" s="63">
        <f>ABS((VLOOKUP(S$2,$A1:$E52,4)-$E42)/$E42)</f>
        <v>0.54053701105159</v>
      </c>
      <c r="T42" s="63">
        <f>ABS(($D42-VLOOKUP(T$2,$A1:$E52,5))/VLOOKUP(T$2,$A1:$E52,5))</f>
        <v>0.014674125581746</v>
      </c>
      <c r="U42" s="63">
        <f>ABS((VLOOKUP(U$2,$A1:$E52,4)-$E42)/$E42)</f>
        <v>0.578721919257392</v>
      </c>
      <c r="V42" s="63">
        <f>ABS(($D42-VLOOKUP(V$2,$A1:$E52,5))/VLOOKUP(V$2,$A1:$E52,5))</f>
        <v>0.0124489617435226</v>
      </c>
      <c r="W42" s="63">
        <f>ABS((VLOOKUP(W$2,$A1:$E52,4)-$E42)/$E42)</f>
        <v>0.536428614511844</v>
      </c>
      <c r="X42" s="63">
        <f>ABS(($D42-VLOOKUP(X$2,$A1:$E52,5))/VLOOKUP(X$2,$A1:$E52,5))</f>
        <v>0.00939096948317813</v>
      </c>
      <c r="Y42" s="63">
        <f>ABS((VLOOKUP(Y$2,$A1:$E52,4)-$E42)/$E42)</f>
        <v>0.568602633867451</v>
      </c>
      <c r="Z42" s="63">
        <f>ABS(($D42-VLOOKUP(Z$2,$A1:$E52,5))/VLOOKUP(Z$2,$A1:$E52,5))</f>
        <v>0.0196533857143023</v>
      </c>
      <c r="AA42" s="63">
        <f>ABS((VLOOKUP(AA$2,$A1:$E52,4)-$E42)/$E42)</f>
        <v>0.552815256160947</v>
      </c>
      <c r="AB42" s="63">
        <f>ABS(($D42-VLOOKUP(AB$2,$A1:$E52,5))/VLOOKUP(AB$2,$A1:$E52,5))</f>
        <v>0.00430756118233175</v>
      </c>
      <c r="AC42" s="63">
        <f>ABS((VLOOKUP(AC$2,$A1:$E52,4)-$E42)/$E42)</f>
        <v>0.586914269692184</v>
      </c>
      <c r="AD42" s="63">
        <f>ABS(($D42-VLOOKUP(AD$2,$A1:$E52,5))/VLOOKUP(AD$2,$A1:$E52,5))</f>
        <v>0.0342869071129192</v>
      </c>
      <c r="AE42" s="63">
        <f>ABS((VLOOKUP(AE$2,$A1:$E52,4)-$E42)/$E42)</f>
        <v>0.553865611263505</v>
      </c>
      <c r="AF42" s="63">
        <f>ABS(($D42-VLOOKUP(AF$2,$A1:$E52,5))/VLOOKUP(AF$2,$A1:$E52,5))</f>
        <v>0.0538571519329707</v>
      </c>
      <c r="AG42" s="63">
        <f>ABS((VLOOKUP(AG$2,$A1:$E52,4)-$E42)/$E42)</f>
        <v>0.525010153601042</v>
      </c>
      <c r="AH42" s="63">
        <f>ABS(($D42-VLOOKUP(AH$2,$A1:$E52,5))/VLOOKUP(AH$2,$A1:$E52,5))</f>
        <v>0.000235527031196512</v>
      </c>
      <c r="AI42" s="63">
        <f>ABS((VLOOKUP(AI$2,$A1:$E52,4)-$E42)/$E42)</f>
        <v>0.615004238231016</v>
      </c>
      <c r="AJ42" s="63">
        <f>ABS(($D42-VLOOKUP(AJ$2,$A1:$E52,5))/VLOOKUP(AJ$2,$A1:$E52,5))</f>
        <v>0.0087541290088981</v>
      </c>
      <c r="AK42" s="63">
        <f>ABS((VLOOKUP(AK$2,$A1:$E52,4)-$E42)/$E42)</f>
        <v>0.610897991165165</v>
      </c>
      <c r="AL42" s="63">
        <f>ABS(($D42-VLOOKUP(AL$2,$A1:$E52,5))/VLOOKUP(AL$2,$A1:$E52,5))</f>
        <v>0.0203335864726092</v>
      </c>
      <c r="AM42" s="63">
        <f>ABS((VLOOKUP(AM$2,$A1:$E52,4)-$E42)/$E42)</f>
        <v>0.60375357437826</v>
      </c>
      <c r="AN42" s="63">
        <f>ABS(($D42-VLOOKUP(AN$2,$A1:$E52,5))/VLOOKUP(AN$2,$A1:$E52,5))</f>
        <v>0.113183805001623</v>
      </c>
      <c r="AO42" s="63">
        <f>ABS((VLOOKUP(AO$2,$A1:$E52,4)-$E42)/$E42)</f>
        <v>0.482235002509396</v>
      </c>
      <c r="AP42" s="63">
        <f>ABS(($D42-VLOOKUP(AP$2,$A1:$E52,5))/VLOOKUP(AP$2,$A1:$E52,5))</f>
        <v>0.0418720893999735</v>
      </c>
      <c r="AQ42" s="63">
        <f>ABS((VLOOKUP(AQ$2,$A1:$E52,4)-$E42)/$E42)</f>
        <v>0.599684532893589</v>
      </c>
      <c r="AR42" s="63">
        <f>ABS(($D42-VLOOKUP(AR$2,$A1:$E52,5))/VLOOKUP(AR$2,$A1:$E52,5))</f>
        <v>0.0511764675120609</v>
      </c>
      <c r="AS42" s="63">
        <f>ABS((VLOOKUP(AS$2,$A1:$E52,4)-$E42)/$E42)</f>
        <v>0.58552509324277</v>
      </c>
      <c r="AT42" s="63">
        <f>ABS(($D42-VLOOKUP(AT$2,$A1:$E52,5))/VLOOKUP(AT$2,$A1:$E52,5))</f>
        <v>0.0657460975875996</v>
      </c>
      <c r="AU42" s="63">
        <f>ABS((VLOOKUP(AU$2,$A1:$E52,4)-$E42)/$E42)</f>
        <v>0.563849654659113</v>
      </c>
      <c r="AV42" s="63">
        <f>ABS(($D42-VLOOKUP(AV$2,$A1:$E52,5))/VLOOKUP(AV$2,$A1:$E52,5))</f>
        <v>0.0719761534553507</v>
      </c>
      <c r="AW42" s="63">
        <f>ABS((VLOOKUP(AW$2,$A1:$E52,4)-$E42)/$E42)</f>
        <v>0.554760953678326</v>
      </c>
      <c r="AX42" s="63">
        <f>ABS(($D42-VLOOKUP(AX$2,$A1:$E52,5))/VLOOKUP(AX$2,$A1:$E52,5))</f>
        <v>0.0231891391767549</v>
      </c>
      <c r="AY42" s="63">
        <f>ABS((VLOOKUP(AY$2,$A1:$E52,4)-$E42)/$E42)</f>
        <v>0.649255191818924</v>
      </c>
      <c r="AZ42" s="63">
        <f>ABS(($D42-VLOOKUP(AZ$2,$A1:$E52,5))/VLOOKUP(AZ$2,$A1:$E52,5))</f>
        <v>0.0623410062541361</v>
      </c>
      <c r="BA42" s="63">
        <f>ABS((VLOOKUP(BA$2,$A1:$E52,4)-$E42)/$E42)</f>
        <v>0.588472995079239</v>
      </c>
      <c r="BB42" s="63">
        <f>ABS(($D42-VLOOKUP(BB$2,$A1:$E52,5))/VLOOKUP(BB$2,$A1:$E52,5))</f>
        <v>0.0794367724714511</v>
      </c>
      <c r="BC42" s="63">
        <f>ABS((VLOOKUP(BC$2,$A1:$E52,4)-$E42)/$E42)</f>
        <v>0.563315279816103</v>
      </c>
      <c r="BD42" s="63">
        <f>ABS(($D42-VLOOKUP(BD$2,$A1:$E52,5))/VLOOKUP(BD$2,$A1:$E52,5))</f>
        <v>0.157294267658775</v>
      </c>
      <c r="BE42" s="63">
        <f>ABS((VLOOKUP(BE$2,$A1:$E52,4)-$E42)/$E42)</f>
        <v>0.458142537432454</v>
      </c>
      <c r="BF42" s="63">
        <f>ABS(($D42-VLOOKUP(BF$2,$A1:$E52,5))/VLOOKUP(BF$2,$A1:$E52,5))</f>
        <v>0.0837510133936447</v>
      </c>
      <c r="BG42" s="63">
        <f>ABS((VLOOKUP(BG$2,$A1:$E52,4)-$E42)/$E42)</f>
        <v>0.581807715148169</v>
      </c>
      <c r="BH42" s="63">
        <f>ABS(($D42-VLOOKUP(BH$2,$A1:$E52,5))/VLOOKUP(BH$2,$A1:$E52,5))</f>
        <v>0.138344470164577</v>
      </c>
      <c r="BI42" s="63">
        <f>ABS((VLOOKUP(BI$2,$A1:$E52,4)-$E42)/$E42)</f>
        <v>0.505946362648794</v>
      </c>
      <c r="BJ42" s="63">
        <f>ABS(($D42-VLOOKUP(BJ$2,$A1:$E52,5))/VLOOKUP(BJ$2,$A1:$E52,5))</f>
        <v>0.176813908813543</v>
      </c>
      <c r="BK42" s="63">
        <f>ABS((VLOOKUP(BK$2,$A1:$E52,4)-$E42)/$E42)</f>
        <v>0.456717754138414</v>
      </c>
      <c r="BL42" s="63">
        <f>ABS(($D42-VLOOKUP(BL$2,$A1:$E52,5))/VLOOKUP(BL$2,$A1:$E52,5))</f>
        <v>0.0505175493339646</v>
      </c>
      <c r="BM42" s="63">
        <f>ABS((VLOOKUP(BM$2,$A1:$E52,4)-$E42)/$E42)</f>
        <v>0.6658455645119991</v>
      </c>
      <c r="BN42" s="63">
        <f>ABS(($D42-VLOOKUP(BN$2,$A1:$E52,5))/VLOOKUP(BN$2,$A1:$E52,5))</f>
        <v>0.09962083443088129</v>
      </c>
      <c r="BO42" s="63">
        <f>ABS((VLOOKUP(BO$2,$A1:$E52,4)-$E42)/$E42)</f>
        <v>0.591457659953966</v>
      </c>
      <c r="BP42" s="63">
        <f>ABS(($D42-VLOOKUP(BP$2,$A1:$E52,5))/VLOOKUP(BP$2,$A1:$E52,5))</f>
        <v>0.065473056997781</v>
      </c>
      <c r="BQ42" s="63">
        <f>ABS((VLOOKUP(BQ$2,$A1:$E52,4)-$E42)/$E42)</f>
        <v>0.689390443219578</v>
      </c>
      <c r="BR42" s="63">
        <f>ABS(($D42-VLOOKUP(BR$2,$A1:$E52,5))/VLOOKUP(BR$2,$A1:$E52,5))</f>
        <v>0.089167203646755</v>
      </c>
      <c r="BS42" s="63">
        <f>ABS((VLOOKUP(BS$2,$A1:$E52,4)-$E42)/$E42)</f>
        <v>0.652638817964065</v>
      </c>
      <c r="BT42" s="63">
        <f>ABS(($D42-VLOOKUP(BT$2,$A1:$E52,5))/VLOOKUP(BT$2,$A1:$E52,5))</f>
        <v>0.144894444649193</v>
      </c>
      <c r="BU42" s="63">
        <f>ABS((VLOOKUP(BU$2,$A1:$E52,4)-$E42)/$E42)</f>
        <v>0.5721973395997541</v>
      </c>
      <c r="BV42" s="63">
        <f>ABS(($D42-VLOOKUP(BV$2,$A1:$E52,5))/VLOOKUP(BV$2,$A1:$E52,5))</f>
        <v>0.118989307374745</v>
      </c>
      <c r="BW42" s="63">
        <f>ABS((VLOOKUP(BW$2,$A1:$E52,4)-$E42)/$E42)</f>
        <v>0.675619228568794</v>
      </c>
      <c r="BX42" s="63">
        <f>ABS(($D42-VLOOKUP(BX$2,$A1:$E52,5))/VLOOKUP(BX$2,$A1:$E52,5))</f>
        <v>0.147373952401418</v>
      </c>
      <c r="BY42" s="63">
        <f>ABS((VLOOKUP(BY$2,$A1:$E52,4)-$E42)/$E42)</f>
        <v>0.634166433773123</v>
      </c>
      <c r="BZ42" s="63">
        <f>ABS(($D42-VLOOKUP(BZ$2,$A1:$E52,5))/VLOOKUP(BZ$2,$A1:$E52,5))</f>
        <v>0.167767457707514</v>
      </c>
      <c r="CA42" s="63">
        <f>ABS((VLOOKUP(CA$2,$A1:$E52,4)-$E42)/$E42)</f>
        <v>0.60562789074537</v>
      </c>
      <c r="CB42" s="63">
        <f>ABS(($D42-VLOOKUP(CB$2,$A1:$E52,5))/VLOOKUP(CB$2,$A1:$E52,5))</f>
        <v>0.193218621467254</v>
      </c>
      <c r="CC42" s="63">
        <f>ABS((VLOOKUP(CC$2,$A1:$E52,4)-$E42)/$E42)</f>
        <v>0.571380102746289</v>
      </c>
      <c r="CD42" s="63">
        <f>ABS(($D42-VLOOKUP(CD$2,$A1:$E52,5))/VLOOKUP(CD$2,$A1:$E52,5))</f>
        <v>0.233289362324123</v>
      </c>
      <c r="CE42" s="63">
        <f>ABS((VLOOKUP(CE$2,$A1:$E52,4)-$E42)/$E42)</f>
        <v>0.5203244731362771</v>
      </c>
      <c r="CF42" s="63">
        <f>ABS(($D42-VLOOKUP(CF$2,$A1:$E52,5))/VLOOKUP(CF$2,$A1:$E52,5))</f>
        <v>0.261207145999604</v>
      </c>
      <c r="CG42" s="63">
        <f>ABS((VLOOKUP(CG$2,$A1:$E52,4)-$E42)/$E42)</f>
        <v>0.48667092947203</v>
      </c>
      <c r="CH42" s="63">
        <f>ABS(($D42-VLOOKUP(CH$2,$A1:$E52,5))/VLOOKUP(CH$2,$A1:$E52,5))</f>
        <v>0.322381707689309</v>
      </c>
      <c r="CI42" s="63">
        <f>ABS((VLOOKUP(CI$2,$A1:$E52,4)-$E42)/$E42)</f>
        <v>0.512422614718968</v>
      </c>
      <c r="CJ42" s="63">
        <f>ABS(($D42-VLOOKUP(CJ$2,$A1:$E52,5))/VLOOKUP(CJ$2,$A1:$E52,5))</f>
        <v>0.46989028478639</v>
      </c>
      <c r="CK42" s="63">
        <f>ABS((VLOOKUP(CK$2,$A1:$E52,4)-$E42)/$E42)</f>
        <v>0.360645771116614</v>
      </c>
      <c r="CL42" s="63">
        <f>ABS(($D42-VLOOKUP(CL$2,$A1:$E52,5))/VLOOKUP(CL$2,$A1:$E52,5))</f>
        <v>0.492349978846233</v>
      </c>
      <c r="CM42" s="63">
        <f>ABS((VLOOKUP(CM$2,$A1:$E52,4)-$E42)/$E42)</f>
        <v>0.340168210104603</v>
      </c>
      <c r="CN42" s="63">
        <f>ABS(($D42-VLOOKUP(CN$2,$A1:$E52,5))/VLOOKUP(CN$2,$A1:$E52,5))</f>
        <v>0.303015127432556</v>
      </c>
      <c r="CO42" s="63">
        <f>ABS((VLOOKUP(CO$2,$A1:$E52,4)-$E42)/$E42)</f>
        <v>0.726764296615165</v>
      </c>
      <c r="CP42" s="63"/>
      <c r="CQ42" s="63"/>
      <c r="CR42" s="63">
        <f>ABS(($D42-VLOOKUP(CR$2,$A1:$E52,5))/VLOOKUP(CR$2,$A1:$E52,5))</f>
        <v>0.538018894675014</v>
      </c>
      <c r="CS42" s="63">
        <f>ABS((VLOOKUP(CS$2,$A1:$E52,4)-$E42)/$E42)</f>
        <v>0.462920909352955</v>
      </c>
      <c r="CT42" s="63">
        <f>ABS(($D42-VLOOKUP(CT$2,$A1:$E52,5))/VLOOKUP(CT$2,$A1:$E52,5))</f>
        <v>0.551553791493402</v>
      </c>
      <c r="CU42" s="63">
        <f>ABS((VLOOKUP(CU$2,$A1:$E52,4)-$E42)/$E42)</f>
        <v>0.450159196758706</v>
      </c>
      <c r="CV42" s="63">
        <f>ABS(($D42-VLOOKUP(CV$2,$A1:$E52,5))/VLOOKUP(CV$2,$A1:$E52,5))</f>
        <v>0.942950797301485</v>
      </c>
      <c r="CW42" s="63">
        <f>ABS((VLOOKUP(CW$2,$A1:$E52,4)-$E42)/$E42)</f>
        <v>0.158032412928298</v>
      </c>
      <c r="CX42" s="63">
        <f>ABS(($D42-VLOOKUP(CX$2,$A1:$E52,5))/VLOOKUP(CX$2,$A1:$E52,5))</f>
        <v>0.374537416936172</v>
      </c>
      <c r="CY42" s="63">
        <f>ABS((VLOOKUP(CY$2,$A1:$E52,4)-$E42)/$E42)</f>
        <v>1.18255244494323</v>
      </c>
      <c r="CZ42" s="63">
        <f>ABS(($D42-VLOOKUP(CZ$2,$A1:$E52,5))/VLOOKUP(CZ$2,$A1:$E52,5))</f>
        <v>0.517257072830142</v>
      </c>
      <c r="DA42" s="63">
        <f>ABS((VLOOKUP(DA$2,$A1:$E52,4)-$E42)/$E42)</f>
        <v>0.977252275650357</v>
      </c>
      <c r="DB42" s="63">
        <f>ABS(($D42-VLOOKUP(DB$2,$A1:$E52,5))/VLOOKUP(DB$2,$A1:$E52,5))</f>
        <v>0.667390861482798</v>
      </c>
      <c r="DC42" s="63">
        <f>ABS((VLOOKUP(DC$2,$A1:$E52,4)-$E42)/$E42)</f>
        <v>0.79921820929984</v>
      </c>
      <c r="DD42" s="63">
        <f>ABS(($D42-VLOOKUP(DD$2,$A1:$E52,5))/VLOOKUP(DD$2,$A1:$E52,5))</f>
        <v>0.894412236338966</v>
      </c>
      <c r="DE42" s="63">
        <f>ABS((VLOOKUP(DE$2,$A1:$E52,4)-$E42)/$E42)</f>
        <v>0.583604636020314</v>
      </c>
      <c r="DF42" s="63">
        <f>ABS(($D42-VLOOKUP(DF$2,$A1:$E52,5))/VLOOKUP(DF$2,$A1:$E52,5))</f>
        <v>1.02226940176504</v>
      </c>
      <c r="DG42" s="63">
        <f>ABS((VLOOKUP(DG$2,$A1:$E52,4)-$E42)/$E42)</f>
        <v>0.483481873078627</v>
      </c>
      <c r="DH42" s="63">
        <f>ABS(($D42-VLOOKUP(DH$2,$A1:$E52,5))/VLOOKUP(DH$2,$A1:$E52,5))</f>
        <v>1.16846226700955</v>
      </c>
      <c r="DI42" s="63">
        <f>ABS((VLOOKUP(DI$2,$A1:$E52,4)-$E42)/$E42)</f>
        <v>0.383468850549652</v>
      </c>
      <c r="DJ42" s="63">
        <f>ABS(($D42-VLOOKUP(DJ$2,$A1:$E52,5))/VLOOKUP(DJ$2,$A1:$E52,5))</f>
        <v>1.40517684321661</v>
      </c>
      <c r="DK42" s="63">
        <f>ABS((VLOOKUP(DK$2,$A1:$E52,4)-$E42)/$E42)</f>
        <v>0.247309530881683</v>
      </c>
      <c r="DL42" s="63"/>
      <c r="DM42" s="63"/>
      <c r="DN42" s="63"/>
      <c r="DO42" s="61">
        <f>IF(P42&lt;Q42,1,0)</f>
        <v>1</v>
      </c>
      <c r="DP42" s="61">
        <f>IF(R42&lt;S42,1,0)</f>
        <v>1</v>
      </c>
      <c r="DQ42" s="61">
        <f>IF(T42&lt;U42,1,0)</f>
        <v>1</v>
      </c>
      <c r="DR42" s="61">
        <f>IF(V42&lt;W42,1,0)</f>
        <v>1</v>
      </c>
      <c r="DS42" s="61">
        <f>IF(X42&lt;Y42,1,0)</f>
        <v>1</v>
      </c>
      <c r="DT42" s="61">
        <f>IF(Z42&lt;AA42,1,0)</f>
        <v>1</v>
      </c>
      <c r="DU42" s="61">
        <f>IF(AB42&lt;AC42,1,0)</f>
        <v>1</v>
      </c>
      <c r="DV42" s="61">
        <f>IF(AD42&lt;AE42,1,0)</f>
        <v>1</v>
      </c>
      <c r="DW42" s="61">
        <f>IF(AF42&lt;AG42,1,0)</f>
        <v>1</v>
      </c>
      <c r="DX42" s="61">
        <f>IF(AH42&lt;AI42,1,0)</f>
        <v>1</v>
      </c>
      <c r="DY42" s="61">
        <f>IF(AJ42&lt;AK42,1,0)</f>
        <v>1</v>
      </c>
      <c r="DZ42" s="61">
        <f>IF(AL42&lt;AM42,1,0)</f>
        <v>1</v>
      </c>
      <c r="EA42" s="61">
        <f>IF(AN42&lt;AO42,1,0)</f>
        <v>1</v>
      </c>
      <c r="EB42" s="61">
        <f>IF(AP42&lt;AQ42,1,0)</f>
        <v>1</v>
      </c>
      <c r="EC42" s="61">
        <f>IF(AR42&lt;AS42,1,0)</f>
        <v>1</v>
      </c>
      <c r="ED42" s="61">
        <f>IF(AT42&lt;AU42,1,0)</f>
        <v>1</v>
      </c>
      <c r="EE42" s="61">
        <f>IF(AV42&lt;AW42,1,0)</f>
        <v>1</v>
      </c>
      <c r="EF42" s="61">
        <f>IF(AX42&lt;AY42,1,0)</f>
        <v>1</v>
      </c>
      <c r="EG42" s="61">
        <f>IF(AZ42&lt;BA42,1,0)</f>
        <v>1</v>
      </c>
      <c r="EH42" s="61">
        <f>IF(BB42&lt;BC42,1,0)</f>
        <v>1</v>
      </c>
      <c r="EI42" s="61">
        <f>IF(BD42&lt;BE42,1,0)</f>
        <v>1</v>
      </c>
      <c r="EJ42" s="61">
        <f>IF(BF42&lt;BG42,1,0)</f>
        <v>1</v>
      </c>
      <c r="EK42" s="61">
        <f>IF(BH42&lt;BI42,1,0)</f>
        <v>1</v>
      </c>
      <c r="EL42" s="61">
        <f>IF(BJ42&lt;BK42,1,0)</f>
        <v>1</v>
      </c>
      <c r="EM42" s="61">
        <f>IF(BL42&lt;BM42,1,0)</f>
        <v>1</v>
      </c>
      <c r="EN42" s="61">
        <f>IF(BN42&lt;BO42,1,0)</f>
        <v>1</v>
      </c>
      <c r="EO42" s="61">
        <f>IF(BP42&lt;BQ42,1,0)</f>
        <v>1</v>
      </c>
      <c r="EP42" s="61">
        <f>IF(BR42&lt;BS42,1,0)</f>
        <v>1</v>
      </c>
      <c r="EQ42" s="61">
        <f>IF(BT42&lt;BU42,1,0)</f>
        <v>1</v>
      </c>
      <c r="ER42" s="61">
        <f>IF(BV42&lt;BW42,1,0)</f>
        <v>1</v>
      </c>
      <c r="ES42" s="61">
        <f>IF(BX42&lt;BY42,1,0)</f>
        <v>1</v>
      </c>
      <c r="ET42" s="61">
        <f>IF(BZ42&lt;CA42,1,0)</f>
        <v>1</v>
      </c>
      <c r="EU42" s="61">
        <f>IF(CB42&lt;CC42,1,0)</f>
        <v>1</v>
      </c>
      <c r="EV42" s="61">
        <f>IF(CD42&lt;CE42,1,0)</f>
        <v>1</v>
      </c>
      <c r="EW42" s="61">
        <f>IF(CF42&lt;CG42,1,0)</f>
        <v>1</v>
      </c>
      <c r="EX42" s="61">
        <f>IF(CH42&lt;CI42,1,0)</f>
        <v>1</v>
      </c>
      <c r="EY42" s="61">
        <f>IF(CJ42&lt;CK42,1,0)</f>
        <v>0</v>
      </c>
      <c r="EZ42" s="61">
        <f>IF(CL42&lt;CM42,1,0)</f>
        <v>0</v>
      </c>
      <c r="FA42" s="61">
        <f>IF(CN42&lt;CO42,1,0)</f>
        <v>1</v>
      </c>
      <c r="FB42" s="61">
        <f>IF(CP42&lt;CQ42,1,0)</f>
        <v>0</v>
      </c>
      <c r="FC42" s="61">
        <f>IF(CR42&lt;CS42,1,0)</f>
        <v>0</v>
      </c>
      <c r="FD42" s="61">
        <f>IF(CT42&lt;CU42,1,0)</f>
        <v>0</v>
      </c>
      <c r="FE42" s="61">
        <f>IF(CV42&lt;CW42,1,0)</f>
        <v>0</v>
      </c>
      <c r="FF42" s="61">
        <f>IF(CX42&lt;CY42,1,0)</f>
        <v>1</v>
      </c>
      <c r="FG42" s="61">
        <f>IF(CZ42&lt;DA42,1,0)</f>
        <v>1</v>
      </c>
      <c r="FH42" s="61">
        <f>IF(DB42&lt;DC42,1,0)</f>
        <v>1</v>
      </c>
      <c r="FI42" s="61">
        <f>IF(DD42&lt;DE42,1,0)</f>
        <v>0</v>
      </c>
      <c r="FJ42" s="61">
        <f>IF(DF42&lt;DG42,1,0)</f>
        <v>0</v>
      </c>
      <c r="FK42" s="61">
        <f>IF(DH42&lt;DI42,1,0)</f>
        <v>0</v>
      </c>
      <c r="FL42" s="61">
        <f>IF(DJ42&lt;DK42,1,0)</f>
        <v>0</v>
      </c>
      <c r="FM42" s="61"/>
      <c r="FN42" s="61"/>
      <c r="FO42" s="61"/>
      <c r="FP42" s="61"/>
      <c r="FQ42" s="61">
        <f>C42/H42</f>
        <v>710245.5</v>
      </c>
      <c r="FR42" s="61">
        <f>C42/SUM(FV42:FV42)</f>
        <v>710245.5</v>
      </c>
      <c r="FS42" s="53">
        <f>$B42/SQRT(H42*(H42+1))</f>
        <v>558019.0748000171</v>
      </c>
      <c r="FT42" s="64">
        <f>FU42+2</f>
        <v>4</v>
      </c>
      <c r="FU42" s="64">
        <v>2</v>
      </c>
      <c r="FV42" s="64">
        <v>2</v>
      </c>
    </row>
    <row r="43" ht="26.75" customHeight="1">
      <c r="A43" t="s" s="51">
        <v>230</v>
      </c>
      <c r="B43" s="52">
        <v>994416</v>
      </c>
      <c r="C43" s="53">
        <v>1062305</v>
      </c>
      <c r="D43" s="53">
        <f>L43</f>
        <v>994416</v>
      </c>
      <c r="E43" s="53">
        <f>N43</f>
        <v>497208</v>
      </c>
      <c r="F43" s="54">
        <f>ROUND((C43-B43)/C43,2)</f>
        <v>0.06</v>
      </c>
      <c r="G43" s="55"/>
      <c r="H43" s="56">
        <v>1</v>
      </c>
      <c r="I43" s="57">
        <f>RANK(FS43,FS3:FS52)</f>
        <v>5</v>
      </c>
      <c r="J43" s="58">
        <f>SUM(FF3:FF52)</f>
        <v>45</v>
      </c>
      <c r="K43" s="59">
        <f>H43+2</f>
        <v>3</v>
      </c>
      <c r="L43" s="60">
        <f>B43/H43</f>
        <v>994416</v>
      </c>
      <c r="M43" s="53">
        <f>C43/K43</f>
        <v>354101.666666667</v>
      </c>
      <c r="N43" s="61">
        <f>$B43/(H43+1)</f>
        <v>497208</v>
      </c>
      <c r="O43" s="62"/>
      <c r="P43" s="63">
        <f>ABS(($D43-VLOOKUP(P$2,$A1:$E52,5))/VLOOKUP(P$2,$A1:$E52,5))</f>
        <v>0.438018312307895</v>
      </c>
      <c r="Q43" s="63">
        <f>ABS((VLOOKUP(Q$2,$A1:$E52,4)-$E43)/$E43)</f>
        <v>0.417044436510834</v>
      </c>
      <c r="R43" s="63">
        <f>ABS(($D43-VLOOKUP(R$2,$A1:$E52,5))/VLOOKUP(R$2,$A1:$E52,5))</f>
        <v>0.456101921378695</v>
      </c>
      <c r="S43" s="63">
        <f>ABS((VLOOKUP(S$2,$A1:$E52,4)-$E43)/$E43)</f>
        <v>0.41168384257695</v>
      </c>
      <c r="T43" s="63">
        <f>ABS(($D43-VLOOKUP(T$2,$A1:$E52,5))/VLOOKUP(T$2,$A1:$E52,5))</f>
        <v>0.433683597518261</v>
      </c>
      <c r="U43" s="63">
        <f>ABS((VLOOKUP(U$2,$A1:$E52,4)-$E43)/$E43)</f>
        <v>0.446674899304382</v>
      </c>
      <c r="V43" s="63">
        <f>ABS(($D43-VLOOKUP(V$2,$A1:$E52,5))/VLOOKUP(V$2,$A1:$E52,5))</f>
        <v>0.473148637889043</v>
      </c>
      <c r="W43" s="63">
        <f>ABS((VLOOKUP(W$2,$A1:$E52,4)-$E43)/$E43)</f>
        <v>0.407919079398622</v>
      </c>
      <c r="X43" s="63">
        <f>ABS(($D43-VLOOKUP(X$2,$A1:$E52,5))/VLOOKUP(X$2,$A1:$E52,5))</f>
        <v>0.468699152232755</v>
      </c>
      <c r="Y43" s="63">
        <f>ABS((VLOOKUP(Y$2,$A1:$E52,4)-$E43)/$E43)</f>
        <v>0.437402008370296</v>
      </c>
      <c r="Z43" s="63">
        <f>ABS(($D43-VLOOKUP(Z$2,$A1:$E52,5))/VLOOKUP(Z$2,$A1:$E52,5))</f>
        <v>0.483631326656932</v>
      </c>
      <c r="AA43" s="63">
        <f>ABS((VLOOKUP(AA$2,$A1:$E52,4)-$E43)/$E43)</f>
        <v>0.4229351141217</v>
      </c>
      <c r="AB43" s="63">
        <f>ABS(($D43-VLOOKUP(AB$2,$A1:$E52,5))/VLOOKUP(AB$2,$A1:$E52,5))</f>
        <v>0.461302615422317</v>
      </c>
      <c r="AC43" s="63">
        <f>ABS((VLOOKUP(AC$2,$A1:$E52,4)-$E43)/$E43)</f>
        <v>0.454182027441232</v>
      </c>
      <c r="AD43" s="63">
        <f>ABS(($D43-VLOOKUP(AD$2,$A1:$E52,5))/VLOOKUP(AD$2,$A1:$E52,5))</f>
        <v>0.504923611928052</v>
      </c>
      <c r="AE43" s="63">
        <f>ABS((VLOOKUP(AE$2,$A1:$E52,4)-$E43)/$E43)</f>
        <v>0.423897615714723</v>
      </c>
      <c r="AF43" s="63">
        <f>ABS(($D43-VLOOKUP(AF$2,$A1:$E52,5))/VLOOKUP(AF$2,$A1:$E52,5))</f>
        <v>0.53339900238148</v>
      </c>
      <c r="AG43" s="63">
        <f>ABS((VLOOKUP(AG$2,$A1:$E52,4)-$E43)/$E43)</f>
        <v>0.397455678221475</v>
      </c>
      <c r="AH43" s="63">
        <f>ABS(($D43-VLOOKUP(AH$2,$A1:$E52,5))/VLOOKUP(AH$2,$A1:$E52,5))</f>
        <v>0.455377663360682</v>
      </c>
      <c r="AI43" s="63">
        <f>ABS((VLOOKUP(AI$2,$A1:$E52,4)-$E43)/$E43)</f>
        <v>0.479922502639354</v>
      </c>
      <c r="AJ43" s="63">
        <f>ABS(($D43-VLOOKUP(AJ$2,$A1:$E52,5))/VLOOKUP(AJ$2,$A1:$E52,5))</f>
        <v>0.467772527076636</v>
      </c>
      <c r="AK43" s="63">
        <f>ABS((VLOOKUP(AK$2,$A1:$E52,4)-$E43)/$E43)</f>
        <v>0.476159709149223</v>
      </c>
      <c r="AL43" s="63">
        <f>ABS(($D43-VLOOKUP(AL$2,$A1:$E52,5))/VLOOKUP(AL$2,$A1:$E52,5))</f>
        <v>0.484621042542329</v>
      </c>
      <c r="AM43" s="63">
        <f>ABS((VLOOKUP(AM$2,$A1:$E52,4)-$E43)/$E43)</f>
        <v>0.469612863685365</v>
      </c>
      <c r="AN43" s="63">
        <f>ABS(($D43-VLOOKUP(AN$2,$A1:$E52,5))/VLOOKUP(AN$2,$A1:$E52,5))</f>
        <v>0.61972135685167</v>
      </c>
      <c r="AO43" s="63">
        <f>ABS((VLOOKUP(AO$2,$A1:$E52,4)-$E43)/$E43)</f>
        <v>0.358258314427765</v>
      </c>
      <c r="AP43" s="63">
        <f>ABS(($D43-VLOOKUP(AP$2,$A1:$E52,5))/VLOOKUP(AP$2,$A1:$E52,5))</f>
        <v>0.515960317358686</v>
      </c>
      <c r="AQ43" s="63">
        <f>ABS((VLOOKUP(AQ$2,$A1:$E52,4)-$E43)/$E43)</f>
        <v>0.465884163837535</v>
      </c>
      <c r="AR43" s="63">
        <f>ABS(($D43-VLOOKUP(AR$2,$A1:$E52,5))/VLOOKUP(AR$2,$A1:$E52,5))</f>
        <v>0.529498512823494</v>
      </c>
      <c r="AS43" s="63">
        <f>ABS((VLOOKUP(AS$2,$A1:$E52,4)-$E43)/$E43)</f>
        <v>0.452909044102267</v>
      </c>
      <c r="AT43" s="63">
        <f>ABS(($D43-VLOOKUP(AT$2,$A1:$E52,5))/VLOOKUP(AT$2,$A1:$E52,5))</f>
        <v>0.5506978339856849</v>
      </c>
      <c r="AU43" s="63">
        <f>ABS((VLOOKUP(AU$2,$A1:$E52,4)-$E43)/$E43)</f>
        <v>0.433046576527775</v>
      </c>
      <c r="AV43" s="63">
        <f>ABS(($D43-VLOOKUP(AV$2,$A1:$E52,5))/VLOOKUP(AV$2,$A1:$E52,5))</f>
        <v>0.559762783096547</v>
      </c>
      <c r="AW43" s="63">
        <f>ABS((VLOOKUP(AW$2,$A1:$E52,4)-$E43)/$E43)</f>
        <v>0.424718070148151</v>
      </c>
      <c r="AX43" s="63">
        <f>ABS(($D43-VLOOKUP(AX$2,$A1:$E52,5))/VLOOKUP(AX$2,$A1:$E52,5))</f>
        <v>0.488775971566393</v>
      </c>
      <c r="AY43" s="63">
        <f>ABS((VLOOKUP(AY$2,$A1:$E52,4)-$E43)/$E43)</f>
        <v>0.511308647487571</v>
      </c>
      <c r="AZ43" s="63">
        <f>ABS(($D43-VLOOKUP(AZ$2,$A1:$E52,5))/VLOOKUP(AZ$2,$A1:$E52,5))</f>
        <v>0.545743307042281</v>
      </c>
      <c r="BA43" s="63">
        <f>ABS((VLOOKUP(BA$2,$A1:$E52,4)-$E43)/$E43)</f>
        <v>0.455610378352722</v>
      </c>
      <c r="BB43" s="63">
        <f>ABS(($D43-VLOOKUP(BB$2,$A1:$E52,5))/VLOOKUP(BB$2,$A1:$E52,5))</f>
        <v>0.5706182446128</v>
      </c>
      <c r="BC43" s="63">
        <f>ABS((VLOOKUP(BC$2,$A1:$E52,4)-$E43)/$E43)</f>
        <v>0.432556897716851</v>
      </c>
      <c r="BD43" s="63">
        <f>ABS(($D43-VLOOKUP(BD$2,$A1:$E52,5))/VLOOKUP(BD$2,$A1:$E52,5))</f>
        <v>0.683903622264966</v>
      </c>
      <c r="BE43" s="63">
        <f>ABS((VLOOKUP(BE$2,$A1:$E52,4)-$E43)/$E43)</f>
        <v>0.336180984618108</v>
      </c>
      <c r="BF43" s="63">
        <f>ABS(($D43-VLOOKUP(BF$2,$A1:$E52,5))/VLOOKUP(BF$2,$A1:$E52,5))</f>
        <v>0.576895615994672</v>
      </c>
      <c r="BG43" s="63">
        <f>ABS((VLOOKUP(BG$2,$A1:$E52,4)-$E43)/$E43)</f>
        <v>0.449502593912982</v>
      </c>
      <c r="BH43" s="63">
        <f>ABS(($D43-VLOOKUP(BH$2,$A1:$E52,5))/VLOOKUP(BH$2,$A1:$E52,5))</f>
        <v>0.656331004363539</v>
      </c>
      <c r="BI43" s="63">
        <f>ABS((VLOOKUP(BI$2,$A1:$E52,4)-$E43)/$E43)</f>
        <v>0.379986415573132</v>
      </c>
      <c r="BJ43" s="63">
        <f>ABS(($D43-VLOOKUP(BJ$2,$A1:$E52,5))/VLOOKUP(BJ$2,$A1:$E52,5))</f>
        <v>0.712305382616135</v>
      </c>
      <c r="BK43" s="63">
        <f>ABS((VLOOKUP(BK$2,$A1:$E52,4)-$E43)/$E43)</f>
        <v>0.334875372652319</v>
      </c>
      <c r="BL43" s="63">
        <f>ABS(($D43-VLOOKUP(BL$2,$A1:$E52,5))/VLOOKUP(BL$2,$A1:$E52,5))</f>
        <v>0.528539763836413</v>
      </c>
      <c r="BM43" s="63">
        <f>ABS((VLOOKUP(BM$2,$A1:$E52,4)-$E43)/$E43)</f>
        <v>0.526511372839268</v>
      </c>
      <c r="BN43" s="63">
        <f>ABS(($D43-VLOOKUP(BN$2,$A1:$E52,5))/VLOOKUP(BN$2,$A1:$E52,5))</f>
        <v>0.599986760465093</v>
      </c>
      <c r="BO43" s="63">
        <f>ABS((VLOOKUP(BO$2,$A1:$E52,4)-$E43)/$E43)</f>
        <v>0.458345400717607</v>
      </c>
      <c r="BP43" s="63">
        <f>ABS(($D43-VLOOKUP(BP$2,$A1:$E52,5))/VLOOKUP(BP$2,$A1:$E52,5))</f>
        <v>0.5503005503811</v>
      </c>
      <c r="BQ43" s="63">
        <f>ABS((VLOOKUP(BQ$2,$A1:$E52,4)-$E43)/$E43)</f>
        <v>0.548086917346463</v>
      </c>
      <c r="BR43" s="63">
        <f>ABS(($D43-VLOOKUP(BR$2,$A1:$E52,5))/VLOOKUP(BR$2,$A1:$E52,5))</f>
        <v>0.584776362180808</v>
      </c>
      <c r="BS43" s="63">
        <f>ABS((VLOOKUP(BS$2,$A1:$E52,4)-$E43)/$E43)</f>
        <v>0.5144092613151841</v>
      </c>
      <c r="BT43" s="63">
        <f>ABS(($D43-VLOOKUP(BT$2,$A1:$E52,5))/VLOOKUP(BT$2,$A1:$E52,5))</f>
        <v>0.665861446247349</v>
      </c>
      <c r="BU43" s="63">
        <f>ABS((VLOOKUP(BU$2,$A1:$E52,4)-$E43)/$E43)</f>
        <v>0.440696046724912</v>
      </c>
      <c r="BV43" s="63">
        <f>ABS(($D43-VLOOKUP(BV$2,$A1:$E52,5))/VLOOKUP(BV$2,$A1:$E52,5))</f>
        <v>0.628168565784058</v>
      </c>
      <c r="BW43" s="63">
        <f>ABS((VLOOKUP(BW$2,$A1:$E52,4)-$E43)/$E43)</f>
        <v>0.535467550803688</v>
      </c>
      <c r="BX43" s="63">
        <f>ABS(($D43-VLOOKUP(BX$2,$A1:$E52,5))/VLOOKUP(BX$2,$A1:$E52,5))</f>
        <v>0.669469216718599</v>
      </c>
      <c r="BY43" s="63">
        <f>ABS((VLOOKUP(BY$2,$A1:$E52,4)-$E43)/$E43)</f>
        <v>0.497481939148204</v>
      </c>
      <c r="BZ43" s="63">
        <f>ABS(($D43-VLOOKUP(BZ$2,$A1:$E52,5))/VLOOKUP(BZ$2,$A1:$E52,5))</f>
        <v>0.69914247996312</v>
      </c>
      <c r="CA43" s="63">
        <f>ABS((VLOOKUP(CA$2,$A1:$E52,4)-$E43)/$E43)</f>
        <v>0.471330409003878</v>
      </c>
      <c r="CB43" s="63">
        <f>ABS(($D43-VLOOKUP(CB$2,$A1:$E52,5))/VLOOKUP(CB$2,$A1:$E52,5))</f>
        <v>0.736174813090101</v>
      </c>
      <c r="CC43" s="63">
        <f>ABS((VLOOKUP(CC$2,$A1:$E52,4)-$E43)/$E43)</f>
        <v>0.439947164969188</v>
      </c>
      <c r="CD43" s="63">
        <f>ABS(($D43-VLOOKUP(CD$2,$A1:$E52,5))/VLOOKUP(CD$2,$A1:$E52,5))</f>
        <v>0.794479142041999</v>
      </c>
      <c r="CE43" s="63">
        <f>ABS((VLOOKUP(CE$2,$A1:$E52,4)-$E43)/$E43)</f>
        <v>0.393161916139724</v>
      </c>
      <c r="CF43" s="63">
        <f>ABS(($D43-VLOOKUP(CF$2,$A1:$E52,5))/VLOOKUP(CF$2,$A1:$E52,5))</f>
        <v>0.835100493387544</v>
      </c>
      <c r="CG43" s="63">
        <f>ABS((VLOOKUP(CG$2,$A1:$E52,4)-$E43)/$E43)</f>
        <v>0.362323212820389</v>
      </c>
      <c r="CH43" s="63">
        <f>ABS(($D43-VLOOKUP(CH$2,$A1:$E52,5))/VLOOKUP(CH$2,$A1:$E52,5))</f>
        <v>0.92411161951034</v>
      </c>
      <c r="CI43" s="63">
        <f>ABS((VLOOKUP(CI$2,$A1:$E52,4)-$E43)/$E43)</f>
        <v>0.385920982767775</v>
      </c>
      <c r="CJ43" s="63">
        <f>ABS(($D43-VLOOKUP(CJ$2,$A1:$E52,5))/VLOOKUP(CJ$2,$A1:$E52,5))</f>
        <v>1.13874175657256</v>
      </c>
      <c r="CK43" s="63">
        <f>ABS((VLOOKUP(CK$2,$A1:$E52,4)-$E43)/$E43)</f>
        <v>0.246839015730505</v>
      </c>
      <c r="CL43" s="63">
        <f>ABS(($D43-VLOOKUP(CL$2,$A1:$E52,5))/VLOOKUP(CL$2,$A1:$E52,5))</f>
        <v>1.17142139669455</v>
      </c>
      <c r="CM43" s="63">
        <f>ABS((VLOOKUP(CM$2,$A1:$E52,4)-$E43)/$E43)</f>
        <v>0.22807423318477</v>
      </c>
      <c r="CN43" s="63">
        <f>ABS(($D43-VLOOKUP(CN$2,$A1:$E52,5))/VLOOKUP(CN$2,$A1:$E52,5))</f>
        <v>0.895932568117297</v>
      </c>
      <c r="CO43" s="63">
        <f>ABS((VLOOKUP(CO$2,$A1:$E52,4)-$E43)/$E43)</f>
        <v>0.582334757284678</v>
      </c>
      <c r="CP43" s="63">
        <f>ABS(($D43-VLOOKUP(CP$2,$A1:$E52,5))/VLOOKUP(CP$2,$A1:$E52,5))</f>
        <v>1.18255244494323</v>
      </c>
      <c r="CQ43" s="63">
        <f>ABS((VLOOKUP(CQ$2,$A1:$E52,4)-$E43)/$E43)</f>
        <v>0.374537416936172</v>
      </c>
      <c r="CR43" s="63">
        <f>ABS(($D43-VLOOKUP(CR$2,$A1:$E52,5))/VLOOKUP(CR$2,$A1:$E52,5))</f>
        <v>1.23787126596123</v>
      </c>
      <c r="CS43" s="63">
        <f>ABS((VLOOKUP(CS$2,$A1:$E52,4)-$E43)/$E43)</f>
        <v>0.340559685282618</v>
      </c>
      <c r="CT43" s="63">
        <f>ABS(($D43-VLOOKUP(CT$2,$A1:$E52,5))/VLOOKUP(CT$2,$A1:$E52,5))</f>
        <v>1.25756501405658</v>
      </c>
      <c r="CU43" s="63">
        <f>ABS((VLOOKUP(CU$2,$A1:$E52,4)-$E43)/$E43)</f>
        <v>0.328865384305965</v>
      </c>
      <c r="CV43" s="63">
        <f>ABS(($D43-VLOOKUP(CV$2,$A1:$E52,5))/VLOOKUP(CV$2,$A1:$E52,5))</f>
        <v>1.82706134203651</v>
      </c>
      <c r="CW43" s="63">
        <f>ABS((VLOOKUP(CW$2,$A1:$E52,4)-$E43)/$E43)</f>
        <v>0.0611725877298837</v>
      </c>
      <c r="CX43" s="63"/>
      <c r="CY43" s="63"/>
      <c r="CZ43" s="63">
        <f>ABS(($D43-VLOOKUP(CZ$2,$A1:$E52,5))/VLOOKUP(CZ$2,$A1:$E52,5))</f>
        <v>1.20766208927523</v>
      </c>
      <c r="DA43" s="63">
        <f>ABS((VLOOKUP(DA$2,$A1:$E52,4)-$E43)/$E43)</f>
        <v>0.811871490402407</v>
      </c>
      <c r="DB43" s="63">
        <f>ABS(($D43-VLOOKUP(DB$2,$A1:$E52,5))/VLOOKUP(DB$2,$A1:$E52,5))</f>
        <v>1.42611200093686</v>
      </c>
      <c r="DC43" s="63">
        <f>ABS((VLOOKUP(DC$2,$A1:$E52,4)-$E43)/$E43)</f>
        <v>0.648728499943686</v>
      </c>
      <c r="DD43" s="63">
        <f>ABS(($D43-VLOOKUP(DD$2,$A1:$E52,5))/VLOOKUP(DD$2,$A1:$E52,5))</f>
        <v>1.75643603876799</v>
      </c>
      <c r="DE43" s="63">
        <f>ABS((VLOOKUP(DE$2,$A1:$E52,4)-$E43)/$E43)</f>
        <v>0.451149217229007</v>
      </c>
      <c r="DF43" s="63">
        <f>ABS(($D43-VLOOKUP(DF$2,$A1:$E52,5))/VLOOKUP(DF$2,$A1:$E52,5))</f>
        <v>1.94247268477079</v>
      </c>
      <c r="DG43" s="63">
        <f>ABS((VLOOKUP(DG$2,$A1:$E52,4)-$E43)/$E43)</f>
        <v>0.359400894595421</v>
      </c>
      <c r="DH43" s="63">
        <f>ABS(($D43-VLOOKUP(DH$2,$A1:$E52,5))/VLOOKUP(DH$2,$A1:$E52,5))</f>
        <v>2.1551884150859</v>
      </c>
      <c r="DI43" s="63">
        <f>ABS((VLOOKUP(DI$2,$A1:$E52,4)-$E43)/$E43)</f>
        <v>0.26775313349745</v>
      </c>
      <c r="DJ43" s="63">
        <f>ABS(($D43-VLOOKUP(DJ$2,$A1:$E52,5))/VLOOKUP(DJ$2,$A1:$E52,5))</f>
        <v>2.49961639978884</v>
      </c>
      <c r="DK43" s="63">
        <f>ABS((VLOOKUP(DK$2,$A1:$E52,4)-$E43)/$E43)</f>
        <v>0.142982413798652</v>
      </c>
      <c r="DL43" s="63"/>
      <c r="DM43" s="63"/>
      <c r="DN43" s="63"/>
      <c r="DO43" s="61">
        <f>IF(P43&lt;Q43,1,0)</f>
        <v>0</v>
      </c>
      <c r="DP43" s="61">
        <f>IF(R43&lt;S43,1,0)</f>
        <v>0</v>
      </c>
      <c r="DQ43" s="61">
        <f>IF(T43&lt;U43,1,0)</f>
        <v>1</v>
      </c>
      <c r="DR43" s="61">
        <f>IF(V43&lt;W43,1,0)</f>
        <v>0</v>
      </c>
      <c r="DS43" s="61">
        <f>IF(X43&lt;Y43,1,0)</f>
        <v>0</v>
      </c>
      <c r="DT43" s="61">
        <f>IF(Z43&lt;AA43,1,0)</f>
        <v>0</v>
      </c>
      <c r="DU43" s="61">
        <f>IF(AB43&lt;AC43,1,0)</f>
        <v>0</v>
      </c>
      <c r="DV43" s="61">
        <f>IF(AD43&lt;AE43,1,0)</f>
        <v>0</v>
      </c>
      <c r="DW43" s="61">
        <f>IF(AF43&lt;AG43,1,0)</f>
        <v>0</v>
      </c>
      <c r="DX43" s="61">
        <f>IF(AH43&lt;AI43,1,0)</f>
        <v>1</v>
      </c>
      <c r="DY43" s="61">
        <f>IF(AJ43&lt;AK43,1,0)</f>
        <v>1</v>
      </c>
      <c r="DZ43" s="61">
        <f>IF(AL43&lt;AM43,1,0)</f>
        <v>0</v>
      </c>
      <c r="EA43" s="61">
        <f>IF(AN43&lt;AO43,1,0)</f>
        <v>0</v>
      </c>
      <c r="EB43" s="61">
        <f>IF(AP43&lt;AQ43,1,0)</f>
        <v>0</v>
      </c>
      <c r="EC43" s="61">
        <f>IF(AR43&lt;AS43,1,0)</f>
        <v>0</v>
      </c>
      <c r="ED43" s="61">
        <f>IF(AT43&lt;AU43,1,0)</f>
        <v>0</v>
      </c>
      <c r="EE43" s="61">
        <f>IF(AV43&lt;AW43,1,0)</f>
        <v>0</v>
      </c>
      <c r="EF43" s="61">
        <f>IF(AX43&lt;AY43,1,0)</f>
        <v>1</v>
      </c>
      <c r="EG43" s="61">
        <f>IF(AZ43&lt;BA43,1,0)</f>
        <v>0</v>
      </c>
      <c r="EH43" s="61">
        <f>IF(BB43&lt;BC43,1,0)</f>
        <v>0</v>
      </c>
      <c r="EI43" s="61">
        <f>IF(BD43&lt;BE43,1,0)</f>
        <v>0</v>
      </c>
      <c r="EJ43" s="61">
        <f>IF(BF43&lt;BG43,1,0)</f>
        <v>0</v>
      </c>
      <c r="EK43" s="61">
        <f>IF(BH43&lt;BI43,1,0)</f>
        <v>0</v>
      </c>
      <c r="EL43" s="61">
        <f>IF(BJ43&lt;BK43,1,0)</f>
        <v>0</v>
      </c>
      <c r="EM43" s="61">
        <f>IF(BL43&lt;BM43,1,0)</f>
        <v>0</v>
      </c>
      <c r="EN43" s="61">
        <f>IF(BN43&lt;BO43,1,0)</f>
        <v>0</v>
      </c>
      <c r="EO43" s="61">
        <f>IF(BP43&lt;BQ43,1,0)</f>
        <v>0</v>
      </c>
      <c r="EP43" s="61">
        <f>IF(BR43&lt;BS43,1,0)</f>
        <v>0</v>
      </c>
      <c r="EQ43" s="61">
        <f>IF(BT43&lt;BU43,1,0)</f>
        <v>0</v>
      </c>
      <c r="ER43" s="61">
        <f>IF(BV43&lt;BW43,1,0)</f>
        <v>0</v>
      </c>
      <c r="ES43" s="61">
        <f>IF(BX43&lt;BY43,1,0)</f>
        <v>0</v>
      </c>
      <c r="ET43" s="61">
        <f>IF(BZ43&lt;CA43,1,0)</f>
        <v>0</v>
      </c>
      <c r="EU43" s="61">
        <f>IF(CB43&lt;CC43,1,0)</f>
        <v>0</v>
      </c>
      <c r="EV43" s="61">
        <f>IF(CD43&lt;CE43,1,0)</f>
        <v>0</v>
      </c>
      <c r="EW43" s="61">
        <f>IF(CF43&lt;CG43,1,0)</f>
        <v>0</v>
      </c>
      <c r="EX43" s="61">
        <f>IF(CH43&lt;CI43,1,0)</f>
        <v>0</v>
      </c>
      <c r="EY43" s="61">
        <f>IF(CJ43&lt;CK43,1,0)</f>
        <v>0</v>
      </c>
      <c r="EZ43" s="61">
        <f>IF(CL43&lt;CM43,1,0)</f>
        <v>0</v>
      </c>
      <c r="FA43" s="61">
        <f>IF(CN43&lt;CO43,1,0)</f>
        <v>0</v>
      </c>
      <c r="FB43" s="61">
        <f>IF(CP43&lt;CQ43,1,0)</f>
        <v>0</v>
      </c>
      <c r="FC43" s="61">
        <f>IF(CR43&lt;CS43,1,0)</f>
        <v>0</v>
      </c>
      <c r="FD43" s="61">
        <f>IF(CT43&lt;CU43,1,0)</f>
        <v>0</v>
      </c>
      <c r="FE43" s="61">
        <f>IF(CV43&lt;CW43,1,0)</f>
        <v>0</v>
      </c>
      <c r="FF43" s="61">
        <f>IF(CX43&lt;CY43,1,0)</f>
        <v>0</v>
      </c>
      <c r="FG43" s="61">
        <f>IF(CZ43&lt;DA43,1,0)</f>
        <v>0</v>
      </c>
      <c r="FH43" s="61">
        <f>IF(DB43&lt;DC43,1,0)</f>
        <v>0</v>
      </c>
      <c r="FI43" s="61">
        <f>IF(DD43&lt;DE43,1,0)</f>
        <v>0</v>
      </c>
      <c r="FJ43" s="61">
        <f>IF(DF43&lt;DG43,1,0)</f>
        <v>0</v>
      </c>
      <c r="FK43" s="61">
        <f>IF(DH43&lt;DI43,1,0)</f>
        <v>0</v>
      </c>
      <c r="FL43" s="61">
        <f>IF(DJ43&lt;DK43,1,0)</f>
        <v>0</v>
      </c>
      <c r="FM43" s="61"/>
      <c r="FN43" s="61"/>
      <c r="FO43" s="61"/>
      <c r="FP43" s="61"/>
      <c r="FQ43" s="61">
        <f>C43/H43</f>
        <v>1062305</v>
      </c>
      <c r="FR43" s="61">
        <f>C43/SUM(FV43:FV43)</f>
        <v>531152.5</v>
      </c>
      <c r="FS43" s="53">
        <f>$B43/SQRT(H43*(H43+1))</f>
        <v>703158.296920402</v>
      </c>
      <c r="FT43" s="64">
        <f>FU43+2</f>
        <v>3</v>
      </c>
      <c r="FU43" s="64">
        <v>1</v>
      </c>
      <c r="FV43" s="64">
        <v>2</v>
      </c>
    </row>
    <row r="44" ht="26.75" customHeight="1">
      <c r="A44" t="s" s="51">
        <v>228</v>
      </c>
      <c r="B44" s="52">
        <v>1321445</v>
      </c>
      <c r="C44" s="53">
        <v>1356458</v>
      </c>
      <c r="D44" s="53">
        <f>L44</f>
        <v>660722.5</v>
      </c>
      <c r="E44" s="53">
        <f>N44</f>
        <v>440481.666666667</v>
      </c>
      <c r="F44" s="54">
        <f>ROUND((C44-B44)/C44,2)</f>
        <v>0.03</v>
      </c>
      <c r="G44" s="55"/>
      <c r="H44" s="56">
        <v>2</v>
      </c>
      <c r="I44" s="57">
        <f>RANK(FS44,FS3:FS52)</f>
        <v>43</v>
      </c>
      <c r="J44" s="58">
        <f>SUM(FD3:FD52)</f>
        <v>7</v>
      </c>
      <c r="K44" s="59">
        <f>H44+2</f>
        <v>4</v>
      </c>
      <c r="L44" s="60">
        <f>B44/H44</f>
        <v>660722.5</v>
      </c>
      <c r="M44" s="53">
        <f>C44/K44</f>
        <v>339114.5</v>
      </c>
      <c r="N44" s="61">
        <f>$B44/(H44+1)</f>
        <v>440481.666666667</v>
      </c>
      <c r="O44" s="62"/>
      <c r="P44" s="63">
        <f>ABS(($D44-VLOOKUP(P$2,$A1:$E52,5))/VLOOKUP(P$2,$A1:$E52,5))</f>
        <v>0.0445336213879772</v>
      </c>
      <c r="Q44" s="63">
        <f>ABS((VLOOKUP(Q$2,$A1:$E52,4)-$E44)/$E44)</f>
        <v>0.59953497161519</v>
      </c>
      <c r="R44" s="63">
        <f>ABS(($D44-VLOOKUP(R$2,$A1:$E52,5))/VLOOKUP(R$2,$A1:$E52,5))</f>
        <v>0.0325182803292233</v>
      </c>
      <c r="S44" s="63">
        <f>ABS((VLOOKUP(S$2,$A1:$E52,4)-$E44)/$E44)</f>
        <v>0.593484026955339</v>
      </c>
      <c r="T44" s="63">
        <f>ABS(($D44-VLOOKUP(T$2,$A1:$E52,5))/VLOOKUP(T$2,$A1:$E52,5))</f>
        <v>0.0474137476053693</v>
      </c>
      <c r="U44" s="63">
        <f>ABS((VLOOKUP(U$2,$A1:$E52,4)-$E44)/$E44)</f>
        <v>0.632981319691699</v>
      </c>
      <c r="V44" s="63">
        <f>ABS(($D44-VLOOKUP(V$2,$A1:$E52,5))/VLOOKUP(V$2,$A1:$E52,5))</f>
        <v>0.0211918845858842</v>
      </c>
      <c r="W44" s="63">
        <f>ABS((VLOOKUP(W$2,$A1:$E52,4)-$E44)/$E44)</f>
        <v>0.589234428136539</v>
      </c>
      <c r="X44" s="63">
        <f>ABS(($D44-VLOOKUP(X$2,$A1:$E52,5))/VLOOKUP(X$2,$A1:$E52,5))</f>
        <v>0.0241482683191878</v>
      </c>
      <c r="Y44" s="63">
        <f>ABS((VLOOKUP(Y$2,$A1:$E52,4)-$E44)/$E44)</f>
        <v>0.622514242615722</v>
      </c>
      <c r="Z44" s="63">
        <f>ABS(($D44-VLOOKUP(Z$2,$A1:$E52,5))/VLOOKUP(Z$2,$A1:$E52,5))</f>
        <v>0.0142268434668341</v>
      </c>
      <c r="AA44" s="63">
        <f>ABS((VLOOKUP(AA$2,$A1:$E52,4)-$E44)/$E44)</f>
        <v>0.606184265456878</v>
      </c>
      <c r="AB44" s="63">
        <f>ABS(($D44-VLOOKUP(AB$2,$A1:$E52,5))/VLOOKUP(AB$2,$A1:$E52,5))</f>
        <v>0.0290627691847558</v>
      </c>
      <c r="AC44" s="63">
        <f>ABS((VLOOKUP(AC$2,$A1:$E52,4)-$E44)/$E44)</f>
        <v>0.6414552346105949</v>
      </c>
      <c r="AD44" s="63">
        <f>ABS(($D44-VLOOKUP(AD$2,$A1:$E52,5))/VLOOKUP(AD$2,$A1:$E52,5))</f>
        <v>7.955304205435111e-05</v>
      </c>
      <c r="AE44" s="63">
        <f>ABS((VLOOKUP(AE$2,$A1:$E52,4)-$E44)/$E44)</f>
        <v>0.60727072041807</v>
      </c>
      <c r="AF44" s="63">
        <f>ABS(($D44-VLOOKUP(AF$2,$A1:$E52,5))/VLOOKUP(AF$2,$A1:$E52,5))</f>
        <v>0.0188404272970237</v>
      </c>
      <c r="AG44" s="63">
        <f>ABS((VLOOKUP(AG$2,$A1:$E52,4)-$E44)/$E44)</f>
        <v>0.577423523923756</v>
      </c>
      <c r="AH44" s="63">
        <f>ABS(($D44-VLOOKUP(AH$2,$A1:$E52,5))/VLOOKUP(AH$2,$A1:$E52,5))</f>
        <v>0.0329995010339453</v>
      </c>
      <c r="AI44" s="63">
        <f>ABS((VLOOKUP(AI$2,$A1:$E52,4)-$E44)/$E44)</f>
        <v>0.670510632736832</v>
      </c>
      <c r="AJ44" s="63">
        <f>ABS(($D44-VLOOKUP(AJ$2,$A1:$E52,5))/VLOOKUP(AJ$2,$A1:$E52,5))</f>
        <v>0.0247639483662847</v>
      </c>
      <c r="AK44" s="63">
        <f>ABS((VLOOKUP(AK$2,$A1:$E52,4)-$E44)/$E44)</f>
        <v>0.666263257267612</v>
      </c>
      <c r="AL44" s="63">
        <f>ABS(($D44-VLOOKUP(AL$2,$A1:$E52,5))/VLOOKUP(AL$2,$A1:$E52,5))</f>
        <v>0.0135692438766334</v>
      </c>
      <c r="AM44" s="63">
        <f>ABS((VLOOKUP(AM$2,$A1:$E52,4)-$E44)/$E44)</f>
        <v>0.658873292631791</v>
      </c>
      <c r="AN44" s="63">
        <f>ABS(($D44-VLOOKUP(AN$2,$A1:$E52,5))/VLOOKUP(AN$2,$A1:$E52,5))</f>
        <v>0.0761958216706364</v>
      </c>
      <c r="AO44" s="63">
        <f>ABS((VLOOKUP(AO$2,$A1:$E52,4)-$E44)/$E44)</f>
        <v>0.533178225351792</v>
      </c>
      <c r="AP44" s="63">
        <f>ABS(($D44-VLOOKUP(AP$2,$A1:$E52,5))/VLOOKUP(AP$2,$A1:$E52,5))</f>
        <v>0.00725359485972105</v>
      </c>
      <c r="AQ44" s="63">
        <f>ABS((VLOOKUP(AQ$2,$A1:$E52,4)-$E44)/$E44)</f>
        <v>0.654664401469601</v>
      </c>
      <c r="AR44" s="63">
        <f>ABS(($D44-VLOOKUP(AR$2,$A1:$E52,5))/VLOOKUP(AR$2,$A1:$E52,5))</f>
        <v>0.016248814519297</v>
      </c>
      <c r="AS44" s="63">
        <f>ABS((VLOOKUP(AS$2,$A1:$E52,4)-$E44)/$E44)</f>
        <v>0.640018313285834</v>
      </c>
      <c r="AT44" s="63">
        <f>ABS(($D44-VLOOKUP(AT$2,$A1:$E52,5))/VLOOKUP(AT$2,$A1:$E52,5))</f>
        <v>0.0303343365509068</v>
      </c>
      <c r="AU44" s="63">
        <f>ABS((VLOOKUP(AU$2,$A1:$E52,4)-$E44)/$E44)</f>
        <v>0.61759790734133</v>
      </c>
      <c r="AV44" s="63">
        <f>ABS(($D44-VLOOKUP(AV$2,$A1:$E52,5))/VLOOKUP(AV$2,$A1:$E52,5))</f>
        <v>0.0363573850928667</v>
      </c>
      <c r="AW44" s="63">
        <f>ABS((VLOOKUP(AW$2,$A1:$E52,4)-$E44)/$E44)</f>
        <v>0.6081968350303379</v>
      </c>
      <c r="AX44" s="63">
        <f>ABS(($D44-VLOOKUP(AX$2,$A1:$E52,5))/VLOOKUP(AX$2,$A1:$E52,5))</f>
        <v>0.0108085731994694</v>
      </c>
      <c r="AY44" s="63">
        <f>ABS((VLOOKUP(AY$2,$A1:$E52,4)-$E44)/$E44)</f>
        <v>0.705938764004554</v>
      </c>
      <c r="AZ44" s="63">
        <f>ABS(($D44-VLOOKUP(AZ$2,$A1:$E52,5))/VLOOKUP(AZ$2,$A1:$E52,5))</f>
        <v>0.0270423868755565</v>
      </c>
      <c r="BA44" s="63">
        <f>ABS((VLOOKUP(BA$2,$A1:$E52,4)-$E44)/$E44)</f>
        <v>0.643067532133383</v>
      </c>
      <c r="BB44" s="63">
        <f>ABS(($D44-VLOOKUP(BB$2,$A1:$E52,5))/VLOOKUP(BB$2,$A1:$E52,5))</f>
        <v>0.0435701086126739</v>
      </c>
      <c r="BC44" s="63">
        <f>ABS((VLOOKUP(BC$2,$A1:$E52,4)-$E44)/$E44)</f>
        <v>0.617045166465497</v>
      </c>
      <c r="BD44" s="63">
        <f>ABS(($D44-VLOOKUP(BD$2,$A1:$E52,5))/VLOOKUP(BD$2,$A1:$E52,5))</f>
        <v>0.11884061706767</v>
      </c>
      <c r="BE44" s="63">
        <f>ABS((VLOOKUP(BE$2,$A1:$E52,4)-$E44)/$E44)</f>
        <v>0.508257721660757</v>
      </c>
      <c r="BF44" s="63">
        <f>ABS(($D44-VLOOKUP(BF$2,$A1:$E52,5))/VLOOKUP(BF$2,$A1:$E52,5))</f>
        <v>0.0477409993795751</v>
      </c>
      <c r="BG44" s="63">
        <f>ABS((VLOOKUP(BG$2,$A1:$E52,4)-$E44)/$E44)</f>
        <v>0.636173171901106</v>
      </c>
      <c r="BH44" s="63">
        <f>ABS(($D44-VLOOKUP(BH$2,$A1:$E52,5))/VLOOKUP(BH$2,$A1:$E52,5))</f>
        <v>0.100520468325719</v>
      </c>
      <c r="BI44" s="63">
        <f>ABS((VLOOKUP(BI$2,$A1:$E52,4)-$E44)/$E44)</f>
        <v>0.557704525835624</v>
      </c>
      <c r="BJ44" s="63">
        <f>ABS(($D44-VLOOKUP(BJ$2,$A1:$E52,5))/VLOOKUP(BJ$2,$A1:$E52,5))</f>
        <v>0.137711675159681</v>
      </c>
      <c r="BK44" s="63">
        <f>ABS((VLOOKUP(BK$2,$A1:$E52,4)-$E44)/$E44)</f>
        <v>0.506783969712807</v>
      </c>
      <c r="BL44" s="63">
        <f>ABS(($D44-VLOOKUP(BL$2,$A1:$E52,5))/VLOOKUP(BL$2,$A1:$E52,5))</f>
        <v>0.0156117903487117</v>
      </c>
      <c r="BM44" s="63">
        <f>ABS((VLOOKUP(BM$2,$A1:$E52,4)-$E44)/$E44)</f>
        <v>0.723099334440706</v>
      </c>
      <c r="BN44" s="63">
        <f>ABS(($D44-VLOOKUP(BN$2,$A1:$E52,5))/VLOOKUP(BN$2,$A1:$E52,5))</f>
        <v>0.0630835106649508</v>
      </c>
      <c r="BO44" s="63">
        <f>ABS((VLOOKUP(BO$2,$A1:$E52,4)-$E44)/$E44)</f>
        <v>0.646154777535197</v>
      </c>
      <c r="BP44" s="63">
        <f>ABS(($D44-VLOOKUP(BP$2,$A1:$E52,5))/VLOOKUP(BP$2,$A1:$E52,5))</f>
        <v>0.0300703683359643</v>
      </c>
      <c r="BQ44" s="63">
        <f>ABS((VLOOKUP(BQ$2,$A1:$E52,4)-$E44)/$E44)</f>
        <v>0.747453431660037</v>
      </c>
      <c r="BR44" s="63">
        <f>ABS(($D44-VLOOKUP(BR$2,$A1:$E52,5))/VLOOKUP(BR$2,$A1:$E52,5))</f>
        <v>0.0529772247842036</v>
      </c>
      <c r="BS44" s="63">
        <f>ABS((VLOOKUP(BS$2,$A1:$E52,4)-$E44)/$E44)</f>
        <v>0.7094386826542139</v>
      </c>
      <c r="BT44" s="63">
        <f>ABS(($D44-VLOOKUP(BT$2,$A1:$E52,5))/VLOOKUP(BT$2,$A1:$E52,5))</f>
        <v>0.106852805483987</v>
      </c>
      <c r="BU44" s="63">
        <f>ABS((VLOOKUP(BU$2,$A1:$E52,4)-$E44)/$E44)</f>
        <v>0.6262324954878929</v>
      </c>
      <c r="BV44" s="63">
        <f>ABS(($D44-VLOOKUP(BV$2,$A1:$E52,5))/VLOOKUP(BV$2,$A1:$E52,5))</f>
        <v>0.0818084234427614</v>
      </c>
      <c r="BW44" s="63">
        <f>ABS((VLOOKUP(BW$2,$A1:$E52,4)-$E44)/$E44)</f>
        <v>0.733208911456775</v>
      </c>
      <c r="BX44" s="63">
        <f>ABS(($D44-VLOOKUP(BX$2,$A1:$E52,5))/VLOOKUP(BX$2,$A1:$E52,5))</f>
        <v>0.109249926130869</v>
      </c>
      <c r="BY44" s="63">
        <f>ABS((VLOOKUP(BY$2,$A1:$E52,4)-$E44)/$E44)</f>
        <v>0.690331417501295</v>
      </c>
      <c r="BZ44" s="63">
        <f>ABS(($D44-VLOOKUP(BZ$2,$A1:$E52,5))/VLOOKUP(BZ$2,$A1:$E52,5))</f>
        <v>0.12896581231339</v>
      </c>
      <c r="CA44" s="63">
        <f>ABS((VLOOKUP(CA$2,$A1:$E52,4)-$E44)/$E44)</f>
        <v>0.660812027742357</v>
      </c>
      <c r="CB44" s="63">
        <f>ABS(($D44-VLOOKUP(CB$2,$A1:$E52,5))/VLOOKUP(CB$2,$A1:$E52,5))</f>
        <v>0.153571305109656</v>
      </c>
      <c r="CC44" s="63">
        <f>ABS((VLOOKUP(CC$2,$A1:$E52,4)-$E44)/$E44)</f>
        <v>0.625387170862199</v>
      </c>
      <c r="CD44" s="63">
        <f>ABS(($D44-VLOOKUP(CD$2,$A1:$E52,5))/VLOOKUP(CD$2,$A1:$E52,5))</f>
        <v>0.192310607359339</v>
      </c>
      <c r="CE44" s="63">
        <f>ABS((VLOOKUP(CE$2,$A1:$E52,4)-$E44)/$E44)</f>
        <v>0.572576800396534</v>
      </c>
      <c r="CF44" s="63">
        <f>ABS(($D44-VLOOKUP(CF$2,$A1:$E52,5))/VLOOKUP(CF$2,$A1:$E52,5))</f>
        <v>0.219300761192752</v>
      </c>
      <c r="CG44" s="63">
        <f>ABS((VLOOKUP(CG$2,$A1:$E52,4)-$E44)/$E44)</f>
        <v>0.537766611550234</v>
      </c>
      <c r="CH44" s="63">
        <f>ABS(($D44-VLOOKUP(CH$2,$A1:$E52,5))/VLOOKUP(CH$2,$A1:$E52,5))</f>
        <v>0.27844266335409</v>
      </c>
      <c r="CI44" s="63">
        <f>ABS((VLOOKUP(CI$2,$A1:$E52,4)-$E44)/$E44)</f>
        <v>0.564403361471721</v>
      </c>
      <c r="CJ44" s="63">
        <f>ABS(($D44-VLOOKUP(CJ$2,$A1:$E52,5))/VLOOKUP(CJ$2,$A1:$E52,5))</f>
        <v>0.421049943139506</v>
      </c>
      <c r="CK44" s="63">
        <f>ABS((VLOOKUP(CK$2,$A1:$E52,4)-$E44)/$E44)</f>
        <v>0.407410070036965</v>
      </c>
      <c r="CL44" s="63">
        <f>ABS(($D44-VLOOKUP(CL$2,$A1:$E52,5))/VLOOKUP(CL$2,$A1:$E52,5))</f>
        <v>0.442763364404351</v>
      </c>
      <c r="CM44" s="63">
        <f>ABS((VLOOKUP(CM$2,$A1:$E52,4)-$E44)/$E44)</f>
        <v>0.386228711751149</v>
      </c>
      <c r="CN44" s="63">
        <f>ABS(($D44-VLOOKUP(CN$2,$A1:$E52,5))/VLOOKUP(CN$2,$A1:$E52,5))</f>
        <v>0.259719580374693</v>
      </c>
      <c r="CO44" s="63">
        <f>ABS((VLOOKUP(CO$2,$A1:$E52,4)-$E44)/$E44)</f>
        <v>0.786111794285799</v>
      </c>
      <c r="CP44" s="63">
        <f>ABS(($D44-VLOOKUP(CP$2,$A1:$E52,5))/VLOOKUP(CP$2,$A1:$E52,5))</f>
        <v>0.450159196758706</v>
      </c>
      <c r="CQ44" s="63">
        <f>ABS((VLOOKUP(CQ$2,$A1:$E52,4)-$E44)/$E44)</f>
        <v>0.551553791493402</v>
      </c>
      <c r="CR44" s="63">
        <f>ABS(($D44-VLOOKUP(CR$2,$A1:$E52,5))/VLOOKUP(CR$2,$A1:$E52,5))</f>
        <v>0.486914829934422</v>
      </c>
      <c r="CS44" s="63">
        <f>ABS((VLOOKUP(CS$2,$A1:$E52,4)-$E44)/$E44)</f>
        <v>0.513200322374369</v>
      </c>
      <c r="CT44" s="63"/>
      <c r="CU44" s="63"/>
      <c r="CV44" s="63">
        <f>ABS(($D44-VLOOKUP(CV$2,$A1:$E52,5))/VLOOKUP(CV$2,$A1:$E52,5))</f>
        <v>0.878391978370941</v>
      </c>
      <c r="CW44" s="63">
        <f>ABS((VLOOKUP(CW$2,$A1:$E52,4)-$E44)/$E44)</f>
        <v>0.197833053967436</v>
      </c>
      <c r="CX44" s="63">
        <f>ABS(($D44-VLOOKUP(CX$2,$A1:$E52,5))/VLOOKUP(CX$2,$A1:$E52,5))</f>
        <v>0.328865384305965</v>
      </c>
      <c r="CY44" s="63">
        <f>ABS((VLOOKUP(CY$2,$A1:$E52,4)-$E44)/$E44)</f>
        <v>1.25756501405658</v>
      </c>
      <c r="CZ44" s="63">
        <f>ABS(($D44-VLOOKUP(CZ$2,$A1:$E52,5))/VLOOKUP(CZ$2,$A1:$E52,5))</f>
        <v>0.466842865341218</v>
      </c>
      <c r="DA44" s="63">
        <f>ABS((VLOOKUP(DA$2,$A1:$E52,4)-$E44)/$E44)</f>
        <v>1.04520884334951</v>
      </c>
      <c r="DB44" s="63">
        <f>ABS(($D44-VLOOKUP(DB$2,$A1:$E52,5))/VLOOKUP(DB$2,$A1:$E52,5))</f>
        <v>0.611988128247135</v>
      </c>
      <c r="DC44" s="63">
        <f>ABS((VLOOKUP(DC$2,$A1:$E52,4)-$E44)/$E44)</f>
        <v>0.861055889575425</v>
      </c>
      <c r="DD44" s="63">
        <f>ABS(($D44-VLOOKUP(DD$2,$A1:$E52,5))/VLOOKUP(DD$2,$A1:$E52,5))</f>
        <v>0.831466217986121</v>
      </c>
      <c r="DE44" s="63">
        <f>ABS((VLOOKUP(DE$2,$A1:$E52,4)-$E44)/$E44)</f>
        <v>0.638031851495899</v>
      </c>
      <c r="DF44" s="63">
        <f>ABS(($D44-VLOOKUP(DF$2,$A1:$E52,5))/VLOOKUP(DF$2,$A1:$E52,5))</f>
        <v>0.955075047528869</v>
      </c>
      <c r="DG44" s="63">
        <f>ABS((VLOOKUP(DG$2,$A1:$E52,4)-$E44)/$E44)</f>
        <v>0.53446794985792</v>
      </c>
      <c r="DH44" s="63">
        <f>ABS(($D44-VLOOKUP(DH$2,$A1:$E52,5))/VLOOKUP(DH$2,$A1:$E52,5))</f>
        <v>1.09641033288542</v>
      </c>
      <c r="DI44" s="63">
        <f>ABS((VLOOKUP(DI$2,$A1:$E52,4)-$E44)/$E44)</f>
        <v>0.431017560322222</v>
      </c>
      <c r="DJ44" s="63">
        <f>ABS(($D44-VLOOKUP(DJ$2,$A1:$E52,5))/VLOOKUP(DJ$2,$A1:$E52,5))</f>
        <v>1.32525954601443</v>
      </c>
      <c r="DK44" s="63">
        <f>ABS((VLOOKUP(DK$2,$A1:$E52,4)-$E44)/$E44)</f>
        <v>0.290178554536889</v>
      </c>
      <c r="DL44" s="63"/>
      <c r="DM44" s="63"/>
      <c r="DN44" s="63"/>
      <c r="DO44" s="61">
        <f>IF(P44&lt;Q44,1,0)</f>
        <v>1</v>
      </c>
      <c r="DP44" s="61">
        <f>IF(R44&lt;S44,1,0)</f>
        <v>1</v>
      </c>
      <c r="DQ44" s="61">
        <f>IF(T44&lt;U44,1,0)</f>
        <v>1</v>
      </c>
      <c r="DR44" s="61">
        <f>IF(V44&lt;W44,1,0)</f>
        <v>1</v>
      </c>
      <c r="DS44" s="61">
        <f>IF(X44&lt;Y44,1,0)</f>
        <v>1</v>
      </c>
      <c r="DT44" s="61">
        <f>IF(Z44&lt;AA44,1,0)</f>
        <v>1</v>
      </c>
      <c r="DU44" s="61">
        <f>IF(AB44&lt;AC44,1,0)</f>
        <v>1</v>
      </c>
      <c r="DV44" s="61">
        <f>IF(AD44&lt;AE44,1,0)</f>
        <v>1</v>
      </c>
      <c r="DW44" s="61">
        <f>IF(AF44&lt;AG44,1,0)</f>
        <v>1</v>
      </c>
      <c r="DX44" s="61">
        <f>IF(AH44&lt;AI44,1,0)</f>
        <v>1</v>
      </c>
      <c r="DY44" s="61">
        <f>IF(AJ44&lt;AK44,1,0)</f>
        <v>1</v>
      </c>
      <c r="DZ44" s="61">
        <f>IF(AL44&lt;AM44,1,0)</f>
        <v>1</v>
      </c>
      <c r="EA44" s="61">
        <f>IF(AN44&lt;AO44,1,0)</f>
        <v>1</v>
      </c>
      <c r="EB44" s="61">
        <f>IF(AP44&lt;AQ44,1,0)</f>
        <v>1</v>
      </c>
      <c r="EC44" s="61">
        <f>IF(AR44&lt;AS44,1,0)</f>
        <v>1</v>
      </c>
      <c r="ED44" s="61">
        <f>IF(AT44&lt;AU44,1,0)</f>
        <v>1</v>
      </c>
      <c r="EE44" s="61">
        <f>IF(AV44&lt;AW44,1,0)</f>
        <v>1</v>
      </c>
      <c r="EF44" s="61">
        <f>IF(AX44&lt;AY44,1,0)</f>
        <v>1</v>
      </c>
      <c r="EG44" s="61">
        <f>IF(AZ44&lt;BA44,1,0)</f>
        <v>1</v>
      </c>
      <c r="EH44" s="61">
        <f>IF(BB44&lt;BC44,1,0)</f>
        <v>1</v>
      </c>
      <c r="EI44" s="61">
        <f>IF(BD44&lt;BE44,1,0)</f>
        <v>1</v>
      </c>
      <c r="EJ44" s="61">
        <f>IF(BF44&lt;BG44,1,0)</f>
        <v>1</v>
      </c>
      <c r="EK44" s="61">
        <f>IF(BH44&lt;BI44,1,0)</f>
        <v>1</v>
      </c>
      <c r="EL44" s="61">
        <f>IF(BJ44&lt;BK44,1,0)</f>
        <v>1</v>
      </c>
      <c r="EM44" s="61">
        <f>IF(BL44&lt;BM44,1,0)</f>
        <v>1</v>
      </c>
      <c r="EN44" s="61">
        <f>IF(BN44&lt;BO44,1,0)</f>
        <v>1</v>
      </c>
      <c r="EO44" s="61">
        <f>IF(BP44&lt;BQ44,1,0)</f>
        <v>1</v>
      </c>
      <c r="EP44" s="61">
        <f>IF(BR44&lt;BS44,1,0)</f>
        <v>1</v>
      </c>
      <c r="EQ44" s="61">
        <f>IF(BT44&lt;BU44,1,0)</f>
        <v>1</v>
      </c>
      <c r="ER44" s="61">
        <f>IF(BV44&lt;BW44,1,0)</f>
        <v>1</v>
      </c>
      <c r="ES44" s="61">
        <f>IF(BX44&lt;BY44,1,0)</f>
        <v>1</v>
      </c>
      <c r="ET44" s="61">
        <f>IF(BZ44&lt;CA44,1,0)</f>
        <v>1</v>
      </c>
      <c r="EU44" s="61">
        <f>IF(CB44&lt;CC44,1,0)</f>
        <v>1</v>
      </c>
      <c r="EV44" s="61">
        <f>IF(CD44&lt;CE44,1,0)</f>
        <v>1</v>
      </c>
      <c r="EW44" s="61">
        <f>IF(CF44&lt;CG44,1,0)</f>
        <v>1</v>
      </c>
      <c r="EX44" s="61">
        <f>IF(CH44&lt;CI44,1,0)</f>
        <v>1</v>
      </c>
      <c r="EY44" s="61">
        <f>IF(CJ44&lt;CK44,1,0)</f>
        <v>0</v>
      </c>
      <c r="EZ44" s="61">
        <f>IF(CL44&lt;CM44,1,0)</f>
        <v>0</v>
      </c>
      <c r="FA44" s="61">
        <f>IF(CN44&lt;CO44,1,0)</f>
        <v>1</v>
      </c>
      <c r="FB44" s="61">
        <f>IF(CP44&lt;CQ44,1,0)</f>
        <v>1</v>
      </c>
      <c r="FC44" s="61">
        <f>IF(CR44&lt;CS44,1,0)</f>
        <v>1</v>
      </c>
      <c r="FD44" s="61">
        <f>IF(CT44&lt;CU44,1,0)</f>
        <v>0</v>
      </c>
      <c r="FE44" s="61">
        <f>IF(CV44&lt;CW44,1,0)</f>
        <v>0</v>
      </c>
      <c r="FF44" s="61">
        <f>IF(CX44&lt;CY44,1,0)</f>
        <v>1</v>
      </c>
      <c r="FG44" s="61">
        <f>IF(CZ44&lt;DA44,1,0)</f>
        <v>1</v>
      </c>
      <c r="FH44" s="61">
        <f>IF(DB44&lt;DC44,1,0)</f>
        <v>1</v>
      </c>
      <c r="FI44" s="61">
        <f>IF(DD44&lt;DE44,1,0)</f>
        <v>0</v>
      </c>
      <c r="FJ44" s="61">
        <f>IF(DF44&lt;DG44,1,0)</f>
        <v>0</v>
      </c>
      <c r="FK44" s="61">
        <f>IF(DH44&lt;DI44,1,0)</f>
        <v>0</v>
      </c>
      <c r="FL44" s="61">
        <f>IF(DJ44&lt;DK44,1,0)</f>
        <v>0</v>
      </c>
      <c r="FM44" s="61"/>
      <c r="FN44" s="61"/>
      <c r="FO44" s="61"/>
      <c r="FP44" s="61"/>
      <c r="FQ44" s="61">
        <f>C44/H44</f>
        <v>678229</v>
      </c>
      <c r="FR44" s="61">
        <f>C44/SUM(FV44:FV44)</f>
        <v>678229</v>
      </c>
      <c r="FS44" s="53">
        <f>$B44/SQRT(H44*(H44+1))</f>
        <v>539477.66219202</v>
      </c>
      <c r="FT44" s="64">
        <f>FU44+2</f>
        <v>4</v>
      </c>
      <c r="FU44" s="64">
        <v>2</v>
      </c>
      <c r="FV44" s="64">
        <v>2</v>
      </c>
    </row>
    <row r="45" ht="26.75" customHeight="1">
      <c r="A45" t="s" s="51">
        <v>227</v>
      </c>
      <c r="B45" s="52">
        <v>1333074</v>
      </c>
      <c r="C45" s="53">
        <v>1338404</v>
      </c>
      <c r="D45" s="53">
        <f>L45</f>
        <v>666537</v>
      </c>
      <c r="E45" s="53">
        <f>N45</f>
        <v>444358</v>
      </c>
      <c r="F45" s="54">
        <f>ROUND((C45-B45)/C45,2)</f>
        <v>0</v>
      </c>
      <c r="G45" s="55"/>
      <c r="H45" s="56">
        <v>2</v>
      </c>
      <c r="I45" s="57">
        <f>RANK(FS45,FS3:FS52)</f>
        <v>42</v>
      </c>
      <c r="J45" s="58">
        <f>SUM(FC3:FC52)</f>
        <v>8</v>
      </c>
      <c r="K45" s="59">
        <f>H45+2</f>
        <v>4</v>
      </c>
      <c r="L45" s="60">
        <f>B45/H45</f>
        <v>666537</v>
      </c>
      <c r="M45" s="53">
        <f>C45/K45</f>
        <v>334601</v>
      </c>
      <c r="N45" s="61">
        <f>$B45/(H45+1)</f>
        <v>444358</v>
      </c>
      <c r="O45" s="62"/>
      <c r="P45" s="63">
        <f>ABS(($D45-VLOOKUP(P$2,$A1:$E52,5))/VLOOKUP(P$2,$A1:$E52,5))</f>
        <v>0.0361253119109432</v>
      </c>
      <c r="Q45" s="63">
        <f>ABS((VLOOKUP(Q$2,$A1:$E52,4)-$E45)/$E45)</f>
        <v>0.585581513528909</v>
      </c>
      <c r="R45" s="63">
        <f>ABS(($D45-VLOOKUP(R$2,$A1:$E52,5))/VLOOKUP(R$2,$A1:$E52,5))</f>
        <v>0.0240042332685803</v>
      </c>
      <c r="S45" s="63">
        <f>ABS((VLOOKUP(S$2,$A1:$E52,4)-$E45)/$E45)</f>
        <v>0.5795833539623459</v>
      </c>
      <c r="T45" s="63">
        <f>ABS(($D45-VLOOKUP(T$2,$A1:$E52,5))/VLOOKUP(T$2,$A1:$E52,5))</f>
        <v>0.0390307838580343</v>
      </c>
      <c r="U45" s="63">
        <f>ABS((VLOOKUP(U$2,$A1:$E52,4)-$E45)/$E45)</f>
        <v>0.6187360941703151</v>
      </c>
      <c r="V45" s="63">
        <f>ABS(($D45-VLOOKUP(V$2,$A1:$E52,5))/VLOOKUP(V$2,$A1:$E52,5))</f>
        <v>0.0125781628084733</v>
      </c>
      <c r="W45" s="63">
        <f>ABS((VLOOKUP(W$2,$A1:$E52,4)-$E45)/$E45)</f>
        <v>0.575370826292381</v>
      </c>
      <c r="X45" s="63">
        <f>ABS(($D45-VLOOKUP(X$2,$A1:$E52,5))/VLOOKUP(X$2,$A1:$E52,5))</f>
        <v>0.0155605633540049</v>
      </c>
      <c r="Y45" s="63">
        <f>ABS((VLOOKUP(Y$2,$A1:$E52,4)-$E45)/$E45)</f>
        <v>0.6083603260834241</v>
      </c>
      <c r="Z45" s="63">
        <f>ABS(($D45-VLOOKUP(Z$2,$A1:$E52,5))/VLOOKUP(Z$2,$A1:$E52,5))</f>
        <v>0.00555182783067506</v>
      </c>
      <c r="AA45" s="63">
        <f>ABS((VLOOKUP(AA$2,$A1:$E52,4)-$E45)/$E45)</f>
        <v>0.592172802610107</v>
      </c>
      <c r="AB45" s="63">
        <f>ABS(($D45-VLOOKUP(AB$2,$A1:$E52,5))/VLOOKUP(AB$2,$A1:$E52,5))</f>
        <v>0.0205183128833959</v>
      </c>
      <c r="AC45" s="63">
        <f>ABS((VLOOKUP(AC$2,$A1:$E52,4)-$E45)/$E45)</f>
        <v>0.627136087343988</v>
      </c>
      <c r="AD45" s="63">
        <f>ABS(($D45-VLOOKUP(AD$2,$A1:$E52,5))/VLOOKUP(AD$2,$A1:$E52,5))</f>
        <v>0.008719961790325321</v>
      </c>
      <c r="AE45" s="63">
        <f>ABS((VLOOKUP(AE$2,$A1:$E52,4)-$E45)/$E45)</f>
        <v>0.593249779939342</v>
      </c>
      <c r="AF45" s="63">
        <f>ABS(($D45-VLOOKUP(AF$2,$A1:$E52,5))/VLOOKUP(AF$2,$A1:$E52,5))</f>
        <v>0.0278064420225985</v>
      </c>
      <c r="AG45" s="63">
        <f>ABS((VLOOKUP(AG$2,$A1:$E52,4)-$E45)/$E45)</f>
        <v>0.5636629538730999</v>
      </c>
      <c r="AH45" s="63">
        <f>ABS(($D45-VLOOKUP(AH$2,$A1:$E52,5))/VLOOKUP(AH$2,$A1:$E52,5))</f>
        <v>0.0244896888189259</v>
      </c>
      <c r="AI45" s="63">
        <f>ABS((VLOOKUP(AI$2,$A1:$E52,4)-$E45)/$E45)</f>
        <v>0.655938022253021</v>
      </c>
      <c r="AJ45" s="63">
        <f>ABS(($D45-VLOOKUP(AJ$2,$A1:$E52,5))/VLOOKUP(AJ$2,$A1:$E52,5))</f>
        <v>0.0161816615178359</v>
      </c>
      <c r="AK45" s="63">
        <f>ABS((VLOOKUP(AK$2,$A1:$E52,4)-$E45)/$E45)</f>
        <v>0.651727698537366</v>
      </c>
      <c r="AL45" s="63">
        <f>ABS(($D45-VLOOKUP(AL$2,$A1:$E52,5))/VLOOKUP(AL$2,$A1:$E52,5))</f>
        <v>0.00488844122275178</v>
      </c>
      <c r="AM45" s="63">
        <f>ABS((VLOOKUP(AM$2,$A1:$E52,4)-$E45)/$E45)</f>
        <v>0.644402199864238</v>
      </c>
      <c r="AN45" s="63">
        <f>ABS(($D45-VLOOKUP(AN$2,$A1:$E52,5))/VLOOKUP(AN$2,$A1:$E52,5))</f>
        <v>0.0856665761933051</v>
      </c>
      <c r="AO45" s="63">
        <f>ABS((VLOOKUP(AO$2,$A1:$E52,4)-$E45)/$E45)</f>
        <v>0.519803626805414</v>
      </c>
      <c r="AP45" s="63">
        <f>ABS(($D45-VLOOKUP(AP$2,$A1:$E52,5))/VLOOKUP(AP$2,$A1:$E52,5))</f>
        <v>0.016117642969649</v>
      </c>
      <c r="AQ45" s="63">
        <f>ABS((VLOOKUP(AQ$2,$A1:$E52,4)-$E45)/$E45)</f>
        <v>0.6402300247398111</v>
      </c>
      <c r="AR45" s="63">
        <f>ABS(($D45-VLOOKUP(AR$2,$A1:$E52,5))/VLOOKUP(AR$2,$A1:$E52,5))</f>
        <v>0.025192022495448</v>
      </c>
      <c r="AS45" s="63">
        <f>ABS((VLOOKUP(AS$2,$A1:$E52,4)-$E45)/$E45)</f>
        <v>0.62571170092583</v>
      </c>
      <c r="AT45" s="63">
        <f>ABS(($D45-VLOOKUP(AT$2,$A1:$E52,5))/VLOOKUP(AT$2,$A1:$E52,5))</f>
        <v>0.0394015001481435</v>
      </c>
      <c r="AU45" s="63">
        <f>ABS((VLOOKUP(AU$2,$A1:$E52,4)-$E45)/$E45)</f>
        <v>0.603486878197809</v>
      </c>
      <c r="AV45" s="63">
        <f>ABS(($D45-VLOOKUP(AV$2,$A1:$E52,5))/VLOOKUP(AV$2,$A1:$E52,5))</f>
        <v>0.0454775528117236</v>
      </c>
      <c r="AW45" s="63">
        <f>ABS((VLOOKUP(AW$2,$A1:$E52,4)-$E45)/$E45)</f>
        <v>0.594167815640142</v>
      </c>
      <c r="AX45" s="63">
        <f>ABS(($D45-VLOOKUP(AX$2,$A1:$E52,5))/VLOOKUP(AX$2,$A1:$E52,5))</f>
        <v>0.00210347605031575</v>
      </c>
      <c r="AY45" s="63">
        <f>ABS((VLOOKUP(AY$2,$A1:$E52,4)-$E45)/$E45)</f>
        <v>0.691057098105582</v>
      </c>
      <c r="AZ45" s="63">
        <f>ABS(($D45-VLOOKUP(AZ$2,$A1:$E52,5))/VLOOKUP(AZ$2,$A1:$E52,5))</f>
        <v>0.0360805806081567</v>
      </c>
      <c r="BA45" s="63">
        <f>ABS((VLOOKUP(BA$2,$A1:$E52,4)-$E45)/$E45)</f>
        <v>0.628734320075255</v>
      </c>
      <c r="BB45" s="63">
        <f>ABS(($D45-VLOOKUP(BB$2,$A1:$E52,5))/VLOOKUP(BB$2,$A1:$E52,5))</f>
        <v>0.0527537498486367</v>
      </c>
      <c r="BC45" s="63">
        <f>ABS((VLOOKUP(BC$2,$A1:$E52,4)-$E45)/$E45)</f>
        <v>0.60293895912755</v>
      </c>
      <c r="BD45" s="63">
        <f>ABS(($D45-VLOOKUP(BD$2,$A1:$E52,5))/VLOOKUP(BD$2,$A1:$E52,5))</f>
        <v>0.128686654954892</v>
      </c>
      <c r="BE45" s="63">
        <f>ABS((VLOOKUP(BE$2,$A1:$E52,4)-$E45)/$E45)</f>
        <v>0.495100515800323</v>
      </c>
      <c r="BF45" s="63">
        <f>ABS(($D45-VLOOKUP(BF$2,$A1:$E52,5))/VLOOKUP(BF$2,$A1:$E52,5))</f>
        <v>0.0569613453506788</v>
      </c>
      <c r="BG45" s="63">
        <f>ABS((VLOOKUP(BG$2,$A1:$E52,4)-$E45)/$E45)</f>
        <v>0.6219001024270659</v>
      </c>
      <c r="BH45" s="63">
        <f>ABS(($D45-VLOOKUP(BH$2,$A1:$E52,5))/VLOOKUP(BH$2,$A1:$E52,5))</f>
        <v>0.110205284966714</v>
      </c>
      <c r="BI45" s="63">
        <f>ABS((VLOOKUP(BI$2,$A1:$E52,4)-$E45)/$E45)</f>
        <v>0.544115973413973</v>
      </c>
      <c r="BJ45" s="63">
        <f>ABS(($D45-VLOOKUP(BJ$2,$A1:$E52,5))/VLOOKUP(BJ$2,$A1:$E52,5))</f>
        <v>0.14772378241381</v>
      </c>
      <c r="BK45" s="63">
        <f>ABS((VLOOKUP(BK$2,$A1:$E52,4)-$E45)/$E45)</f>
        <v>0.493639620048956</v>
      </c>
      <c r="BL45" s="63">
        <f>ABS(($D45-VLOOKUP(BL$2,$A1:$E52,5))/VLOOKUP(BL$2,$A1:$E52,5))</f>
        <v>0.0245493923752548</v>
      </c>
      <c r="BM45" s="63">
        <f>ABS((VLOOKUP(BM$2,$A1:$E52,4)-$E45)/$E45)</f>
        <v>0.708067969220014</v>
      </c>
      <c r="BN45" s="63">
        <f>ABS(($D45-VLOOKUP(BN$2,$A1:$E52,5))/VLOOKUP(BN$2,$A1:$E52,5))</f>
        <v>0.0724388740327207</v>
      </c>
      <c r="BO45" s="63">
        <f>ABS((VLOOKUP(BO$2,$A1:$E52,4)-$E45)/$E45)</f>
        <v>0.631794634056324</v>
      </c>
      <c r="BP45" s="63">
        <f>ABS(($D45-VLOOKUP(BP$2,$A1:$E52,5))/VLOOKUP(BP$2,$A1:$E52,5))</f>
        <v>0.0391352089561784</v>
      </c>
      <c r="BQ45" s="63">
        <f>ABS((VLOOKUP(BQ$2,$A1:$E52,4)-$E45)/$E45)</f>
        <v>0.732209614770073</v>
      </c>
      <c r="BR45" s="63">
        <f>ABS(($D45-VLOOKUP(BR$2,$A1:$E52,5))/VLOOKUP(BR$2,$A1:$E52,5))</f>
        <v>0.0622436506642179</v>
      </c>
      <c r="BS45" s="63">
        <f>ABS((VLOOKUP(BS$2,$A1:$E52,4)-$E45)/$E45)</f>
        <v>0.694526485401411</v>
      </c>
      <c r="BT45" s="63">
        <f>ABS(($D45-VLOOKUP(BT$2,$A1:$E52,5))/VLOOKUP(BT$2,$A1:$E52,5))</f>
        <v>0.116593348052897</v>
      </c>
      <c r="BU45" s="63">
        <f>ABS((VLOOKUP(BU$2,$A1:$E52,4)-$E45)/$E45)</f>
        <v>0.612046142974809</v>
      </c>
      <c r="BV45" s="63">
        <f>ABS(($D45-VLOOKUP(BV$2,$A1:$E52,5))/VLOOKUP(BV$2,$A1:$E52,5))</f>
        <v>0.091328570067264</v>
      </c>
      <c r="BW45" s="63">
        <f>ABS((VLOOKUP(BW$2,$A1:$E52,4)-$E45)/$E45)</f>
        <v>0.718089355879719</v>
      </c>
      <c r="BX45" s="63">
        <f>ABS(($D45-VLOOKUP(BX$2,$A1:$E52,5))/VLOOKUP(BX$2,$A1:$E52,5))</f>
        <v>0.119011563876652</v>
      </c>
      <c r="BY45" s="63">
        <f>ABS((VLOOKUP(BY$2,$A1:$E52,4)-$E45)/$E45)</f>
        <v>0.675585901457834</v>
      </c>
      <c r="BZ45" s="63">
        <f>ABS(($D45-VLOOKUP(BZ$2,$A1:$E52,5))/VLOOKUP(BZ$2,$A1:$E52,5))</f>
        <v>0.138900954094844</v>
      </c>
      <c r="CA45" s="63">
        <f>ABS((VLOOKUP(CA$2,$A1:$E52,4)-$E45)/$E45)</f>
        <v>0.646324022522381</v>
      </c>
      <c r="CB45" s="63">
        <f>ABS(($D45-VLOOKUP(CB$2,$A1:$E52,5))/VLOOKUP(CB$2,$A1:$E52,5))</f>
        <v>0.163722980515837</v>
      </c>
      <c r="CC45" s="63">
        <f>ABS((VLOOKUP(CC$2,$A1:$E52,4)-$E45)/$E45)</f>
        <v>0.6112081924934401</v>
      </c>
      <c r="CD45" s="63">
        <f>ABS(($D45-VLOOKUP(CD$2,$A1:$E52,5))/VLOOKUP(CD$2,$A1:$E52,5))</f>
        <v>0.202803196951023</v>
      </c>
      <c r="CE45" s="63">
        <f>ABS((VLOOKUP(CE$2,$A1:$E52,4)-$E45)/$E45)</f>
        <v>0.558858510480288</v>
      </c>
      <c r="CF45" s="63">
        <f>ABS(($D45-VLOOKUP(CF$2,$A1:$E52,5))/VLOOKUP(CF$2,$A1:$E52,5))</f>
        <v>0.230030869938792</v>
      </c>
      <c r="CG45" s="63">
        <f>ABS((VLOOKUP(CG$2,$A1:$E52,4)-$E45)/$E45)</f>
        <v>0.524351986461367</v>
      </c>
      <c r="CH45" s="63">
        <f>ABS(($D45-VLOOKUP(CH$2,$A1:$E52,5))/VLOOKUP(CH$2,$A1:$E52,5))</f>
        <v>0.289693233549705</v>
      </c>
      <c r="CI45" s="63">
        <f>ABS((VLOOKUP(CI$2,$A1:$E52,4)-$E45)/$E45)</f>
        <v>0.550756372114376</v>
      </c>
      <c r="CJ45" s="63">
        <f>ABS(($D45-VLOOKUP(CJ$2,$A1:$E52,5))/VLOOKUP(CJ$2,$A1:$E52,5))</f>
        <v>0.433555488045854</v>
      </c>
      <c r="CK45" s="63">
        <f>ABS((VLOOKUP(CK$2,$A1:$E52,4)-$E45)/$E45)</f>
        <v>0.395132603291339</v>
      </c>
      <c r="CL45" s="63">
        <f>ABS(($D45-VLOOKUP(CL$2,$A1:$E52,5))/VLOOKUP(CL$2,$A1:$E52,5))</f>
        <v>0.455459992084397</v>
      </c>
      <c r="CM45" s="63">
        <f>ABS((VLOOKUP(CM$2,$A1:$E52,4)-$E45)/$E45)</f>
        <v>0.374136019455783</v>
      </c>
      <c r="CN45" s="63">
        <f>ABS(($D45-VLOOKUP(CN$2,$A1:$E52,5))/VLOOKUP(CN$2,$A1:$E52,5))</f>
        <v>0.270805383416195</v>
      </c>
      <c r="CO45" s="63">
        <f>ABS((VLOOKUP(CO$2,$A1:$E52,4)-$E45)/$E45)</f>
        <v>0.7705307432295579</v>
      </c>
      <c r="CP45" s="63">
        <f>ABS(($D45-VLOOKUP(CP$2,$A1:$E52,5))/VLOOKUP(CP$2,$A1:$E52,5))</f>
        <v>0.462920909352955</v>
      </c>
      <c r="CQ45" s="63">
        <f>ABS((VLOOKUP(CQ$2,$A1:$E52,4)-$E45)/$E45)</f>
        <v>0.538018894675014</v>
      </c>
      <c r="CR45" s="63"/>
      <c r="CS45" s="63"/>
      <c r="CT45" s="63">
        <f>ABS(($D45-VLOOKUP(CT$2,$A1:$E52,5))/VLOOKUP(CT$2,$A1:$E52,5))</f>
        <v>0.513200322374369</v>
      </c>
      <c r="CU45" s="63">
        <f>ABS((VLOOKUP(CU$2,$A1:$E52,4)-$E45)/$E45)</f>
        <v>0.486914829934422</v>
      </c>
      <c r="CV45" s="63">
        <f>ABS(($D45-VLOOKUP(CV$2,$A1:$E52,5))/VLOOKUP(CV$2,$A1:$E52,5))</f>
        <v>0.894922231477559</v>
      </c>
      <c r="CW45" s="63">
        <f>ABS((VLOOKUP(CW$2,$A1:$E52,4)-$E45)/$E45)</f>
        <v>0.187383821153214</v>
      </c>
      <c r="CX45" s="63">
        <f>ABS(($D45-VLOOKUP(CX$2,$A1:$E52,5))/VLOOKUP(CX$2,$A1:$E52,5))</f>
        <v>0.340559685282618</v>
      </c>
      <c r="CY45" s="63">
        <f>ABS((VLOOKUP(CY$2,$A1:$E52,4)-$E45)/$E45)</f>
        <v>1.23787126596123</v>
      </c>
      <c r="CZ45" s="63">
        <f>ABS(($D45-VLOOKUP(CZ$2,$A1:$E52,5))/VLOOKUP(CZ$2,$A1:$E52,5))</f>
        <v>0.479751397804584</v>
      </c>
      <c r="DA45" s="63">
        <f>ABS((VLOOKUP(DA$2,$A1:$E52,4)-$E45)/$E45)</f>
        <v>1.02736757299295</v>
      </c>
      <c r="DB45" s="63">
        <f>ABS(($D45-VLOOKUP(DB$2,$A1:$E52,5))/VLOOKUP(DB$2,$A1:$E52,5))</f>
        <v>0.626173970218149</v>
      </c>
      <c r="DC45" s="63">
        <f>ABS((VLOOKUP(DC$2,$A1:$E52,4)-$E45)/$E45)</f>
        <v>0.844821067697667</v>
      </c>
      <c r="DD45" s="63">
        <f>ABS(($D45-VLOOKUP(DD$2,$A1:$E52,5))/VLOOKUP(DD$2,$A1:$E52,5))</f>
        <v>0.847583514316245</v>
      </c>
      <c r="DE45" s="63">
        <f>ABS((VLOOKUP(DE$2,$A1:$E52,4)-$E45)/$E45)</f>
        <v>0.623742567929462</v>
      </c>
      <c r="DF45" s="63">
        <f>ABS(($D45-VLOOKUP(DF$2,$A1:$E52,5))/VLOOKUP(DF$2,$A1:$E52,5))</f>
        <v>0.972280128124515</v>
      </c>
      <c r="DG45" s="63">
        <f>ABS((VLOOKUP(DG$2,$A1:$E52,4)-$E45)/$E45)</f>
        <v>0.521082100468541</v>
      </c>
      <c r="DH45" s="63">
        <f>ABS(($D45-VLOOKUP(DH$2,$A1:$E52,5))/VLOOKUP(DH$2,$A1:$E52,5))</f>
        <v>1.11485919436746</v>
      </c>
      <c r="DI45" s="63">
        <f>ABS((VLOOKUP(DI$2,$A1:$E52,4)-$E45)/$E45)</f>
        <v>0.418534154893127</v>
      </c>
      <c r="DJ45" s="63">
        <f>ABS(($D45-VLOOKUP(DJ$2,$A1:$E52,5))/VLOOKUP(DJ$2,$A1:$E52,5))</f>
        <v>1.34572232975541</v>
      </c>
      <c r="DK45" s="63">
        <f>ABS((VLOOKUP(DK$2,$A1:$E52,4)-$E45)/$E45)</f>
        <v>0.278923750669505</v>
      </c>
      <c r="DL45" s="63"/>
      <c r="DM45" s="63"/>
      <c r="DN45" s="63"/>
      <c r="DO45" s="61">
        <f>IF(P45&lt;Q45,1,0)</f>
        <v>1</v>
      </c>
      <c r="DP45" s="61">
        <f>IF(R45&lt;S45,1,0)</f>
        <v>1</v>
      </c>
      <c r="DQ45" s="61">
        <f>IF(T45&lt;U45,1,0)</f>
        <v>1</v>
      </c>
      <c r="DR45" s="61">
        <f>IF(V45&lt;W45,1,0)</f>
        <v>1</v>
      </c>
      <c r="DS45" s="61">
        <f>IF(X45&lt;Y45,1,0)</f>
        <v>1</v>
      </c>
      <c r="DT45" s="61">
        <f>IF(Z45&lt;AA45,1,0)</f>
        <v>1</v>
      </c>
      <c r="DU45" s="61">
        <f>IF(AB45&lt;AC45,1,0)</f>
        <v>1</v>
      </c>
      <c r="DV45" s="61">
        <f>IF(AD45&lt;AE45,1,0)</f>
        <v>1</v>
      </c>
      <c r="DW45" s="61">
        <f>IF(AF45&lt;AG45,1,0)</f>
        <v>1</v>
      </c>
      <c r="DX45" s="61">
        <f>IF(AH45&lt;AI45,1,0)</f>
        <v>1</v>
      </c>
      <c r="DY45" s="61">
        <f>IF(AJ45&lt;AK45,1,0)</f>
        <v>1</v>
      </c>
      <c r="DZ45" s="61">
        <f>IF(AL45&lt;AM45,1,0)</f>
        <v>1</v>
      </c>
      <c r="EA45" s="61">
        <f>IF(AN45&lt;AO45,1,0)</f>
        <v>1</v>
      </c>
      <c r="EB45" s="61">
        <f>IF(AP45&lt;AQ45,1,0)</f>
        <v>1</v>
      </c>
      <c r="EC45" s="61">
        <f>IF(AR45&lt;AS45,1,0)</f>
        <v>1</v>
      </c>
      <c r="ED45" s="61">
        <f>IF(AT45&lt;AU45,1,0)</f>
        <v>1</v>
      </c>
      <c r="EE45" s="61">
        <f>IF(AV45&lt;AW45,1,0)</f>
        <v>1</v>
      </c>
      <c r="EF45" s="61">
        <f>IF(AX45&lt;AY45,1,0)</f>
        <v>1</v>
      </c>
      <c r="EG45" s="61">
        <f>IF(AZ45&lt;BA45,1,0)</f>
        <v>1</v>
      </c>
      <c r="EH45" s="61">
        <f>IF(BB45&lt;BC45,1,0)</f>
        <v>1</v>
      </c>
      <c r="EI45" s="61">
        <f>IF(BD45&lt;BE45,1,0)</f>
        <v>1</v>
      </c>
      <c r="EJ45" s="61">
        <f>IF(BF45&lt;BG45,1,0)</f>
        <v>1</v>
      </c>
      <c r="EK45" s="61">
        <f>IF(BH45&lt;BI45,1,0)</f>
        <v>1</v>
      </c>
      <c r="EL45" s="61">
        <f>IF(BJ45&lt;BK45,1,0)</f>
        <v>1</v>
      </c>
      <c r="EM45" s="61">
        <f>IF(BL45&lt;BM45,1,0)</f>
        <v>1</v>
      </c>
      <c r="EN45" s="61">
        <f>IF(BN45&lt;BO45,1,0)</f>
        <v>1</v>
      </c>
      <c r="EO45" s="61">
        <f>IF(BP45&lt;BQ45,1,0)</f>
        <v>1</v>
      </c>
      <c r="EP45" s="61">
        <f>IF(BR45&lt;BS45,1,0)</f>
        <v>1</v>
      </c>
      <c r="EQ45" s="61">
        <f>IF(BT45&lt;BU45,1,0)</f>
        <v>1</v>
      </c>
      <c r="ER45" s="61">
        <f>IF(BV45&lt;BW45,1,0)</f>
        <v>1</v>
      </c>
      <c r="ES45" s="61">
        <f>IF(BX45&lt;BY45,1,0)</f>
        <v>1</v>
      </c>
      <c r="ET45" s="61">
        <f>IF(BZ45&lt;CA45,1,0)</f>
        <v>1</v>
      </c>
      <c r="EU45" s="61">
        <f>IF(CB45&lt;CC45,1,0)</f>
        <v>1</v>
      </c>
      <c r="EV45" s="61">
        <f>IF(CD45&lt;CE45,1,0)</f>
        <v>1</v>
      </c>
      <c r="EW45" s="61">
        <f>IF(CF45&lt;CG45,1,0)</f>
        <v>1</v>
      </c>
      <c r="EX45" s="61">
        <f>IF(CH45&lt;CI45,1,0)</f>
        <v>1</v>
      </c>
      <c r="EY45" s="61">
        <f>IF(CJ45&lt;CK45,1,0)</f>
        <v>0</v>
      </c>
      <c r="EZ45" s="61">
        <f>IF(CL45&lt;CM45,1,0)</f>
        <v>0</v>
      </c>
      <c r="FA45" s="61">
        <f>IF(CN45&lt;CO45,1,0)</f>
        <v>1</v>
      </c>
      <c r="FB45" s="61">
        <f>IF(CP45&lt;CQ45,1,0)</f>
        <v>1</v>
      </c>
      <c r="FC45" s="61">
        <f>IF(CR45&lt;CS45,1,0)</f>
        <v>0</v>
      </c>
      <c r="FD45" s="61">
        <f>IF(CT45&lt;CU45,1,0)</f>
        <v>0</v>
      </c>
      <c r="FE45" s="61">
        <f>IF(CV45&lt;CW45,1,0)</f>
        <v>0</v>
      </c>
      <c r="FF45" s="61">
        <f>IF(CX45&lt;CY45,1,0)</f>
        <v>1</v>
      </c>
      <c r="FG45" s="61">
        <f>IF(CZ45&lt;DA45,1,0)</f>
        <v>1</v>
      </c>
      <c r="FH45" s="61">
        <f>IF(DB45&lt;DC45,1,0)</f>
        <v>1</v>
      </c>
      <c r="FI45" s="61">
        <f>IF(DD45&lt;DE45,1,0)</f>
        <v>0</v>
      </c>
      <c r="FJ45" s="61">
        <f>IF(DF45&lt;DG45,1,0)</f>
        <v>0</v>
      </c>
      <c r="FK45" s="61">
        <f>IF(DH45&lt;DI45,1,0)</f>
        <v>0</v>
      </c>
      <c r="FL45" s="61">
        <f>IF(DJ45&lt;DK45,1,0)</f>
        <v>0</v>
      </c>
      <c r="FM45" s="61"/>
      <c r="FN45" s="61"/>
      <c r="FO45" s="61"/>
      <c r="FP45" s="61"/>
      <c r="FQ45" s="61">
        <f>C45/H45</f>
        <v>669202</v>
      </c>
      <c r="FR45" s="61">
        <f>C45/SUM(FV45:FV45)</f>
        <v>669202</v>
      </c>
      <c r="FS45" s="53">
        <f>$B45/SQRT(H45*(H45+1))</f>
        <v>544225.1815618241</v>
      </c>
      <c r="FT45" s="64">
        <f>FU45+2</f>
        <v>4</v>
      </c>
      <c r="FU45" s="64">
        <v>2</v>
      </c>
      <c r="FV45" s="64">
        <v>2</v>
      </c>
    </row>
    <row r="46" ht="26.75" customHeight="1">
      <c r="A46" t="s" s="51">
        <v>231</v>
      </c>
      <c r="B46" s="52">
        <v>900877</v>
      </c>
      <c r="C46" s="53">
        <v>967171</v>
      </c>
      <c r="D46" s="53">
        <f>L46</f>
        <v>900877</v>
      </c>
      <c r="E46" s="53">
        <f>N46</f>
        <v>450438.5</v>
      </c>
      <c r="F46" s="54">
        <f>ROUND((C46-B46)/C46,2)</f>
        <v>0.07000000000000001</v>
      </c>
      <c r="G46" s="55"/>
      <c r="H46" s="56">
        <v>1</v>
      </c>
      <c r="I46" s="57">
        <f>RANK(FS46,FS3:FS52)</f>
        <v>34</v>
      </c>
      <c r="J46" s="58">
        <f>SUM(FG3:FG52)</f>
        <v>16</v>
      </c>
      <c r="K46" s="59">
        <f>H46+2</f>
        <v>3</v>
      </c>
      <c r="L46" s="60">
        <f>B46/H46</f>
        <v>900877</v>
      </c>
      <c r="M46" s="53">
        <f>C46/K46</f>
        <v>322390.333333333</v>
      </c>
      <c r="N46" s="61">
        <f>$B46/(H46+1)</f>
        <v>450438.5</v>
      </c>
      <c r="O46" s="62"/>
      <c r="P46" s="63">
        <f>ABS(($D46-VLOOKUP(P$2,$A1:$E52,5))/VLOOKUP(P$2,$A1:$E52,5))</f>
        <v>0.30275219137363</v>
      </c>
      <c r="Q46" s="63">
        <f>ABS((VLOOKUP(Q$2,$A1:$E52,4)-$E46)/$E46)</f>
        <v>0.564177640651674</v>
      </c>
      <c r="R46" s="63">
        <f>ABS(($D46-VLOOKUP(R$2,$A1:$E52,5))/VLOOKUP(R$2,$A1:$E52,5))</f>
        <v>0.319134779233113</v>
      </c>
      <c r="S46" s="63">
        <f>ABS((VLOOKUP(S$2,$A1:$E52,4)-$E46)/$E46)</f>
        <v>0.558260450649756</v>
      </c>
      <c r="T46" s="63">
        <f>ABS(($D46-VLOOKUP(T$2,$A1:$E52,5))/VLOOKUP(T$2,$A1:$E52,5))</f>
        <v>0.298825218300448</v>
      </c>
      <c r="U46" s="63">
        <f>ABS((VLOOKUP(U$2,$A1:$E52,4)-$E46)/$E46)</f>
        <v>0.596884665350171</v>
      </c>
      <c r="V46" s="63">
        <f>ABS(($D46-VLOOKUP(V$2,$A1:$E52,5))/VLOOKUP(V$2,$A1:$E52,5))</f>
        <v>0.334578009058148</v>
      </c>
      <c r="W46" s="63">
        <f>ABS((VLOOKUP(W$2,$A1:$E52,4)-$E46)/$E46)</f>
        <v>0.5541047881778089</v>
      </c>
      <c r="X46" s="63">
        <f>ABS(($D46-VLOOKUP(X$2,$A1:$E52,5))/VLOOKUP(X$2,$A1:$E52,5))</f>
        <v>0.330547060954357</v>
      </c>
      <c r="Y46" s="63">
        <f>ABS((VLOOKUP(Y$2,$A1:$E52,4)-$E46)/$E46)</f>
        <v>0.5866489604635881</v>
      </c>
      <c r="Z46" s="63">
        <f>ABS(($D46-VLOOKUP(Z$2,$A1:$E52,5))/VLOOKUP(Z$2,$A1:$E52,5))</f>
        <v>0.344074651518798</v>
      </c>
      <c r="AA46" s="63">
        <f>ABS((VLOOKUP(AA$2,$A1:$E52,4)-$E46)/$E46)</f>
        <v>0.570679953472498</v>
      </c>
      <c r="AB46" s="63">
        <f>ABS(($D46-VLOOKUP(AB$2,$A1:$E52,5))/VLOOKUP(AB$2,$A1:$E52,5))</f>
        <v>0.323846273867085</v>
      </c>
      <c r="AC46" s="63">
        <f>ABS((VLOOKUP(AC$2,$A1:$E52,4)-$E46)/$E46)</f>
        <v>0.605171266443699</v>
      </c>
      <c r="AD46" s="63">
        <f>ABS(($D46-VLOOKUP(AD$2,$A1:$E52,5))/VLOOKUP(AD$2,$A1:$E52,5))</f>
        <v>0.363364093842927</v>
      </c>
      <c r="AE46" s="63">
        <f>ABS((VLOOKUP(AE$2,$A1:$E52,4)-$E46)/$E46)</f>
        <v>0.571742392611391</v>
      </c>
      <c r="AF46" s="63">
        <f>ABS(($D46-VLOOKUP(AF$2,$A1:$E52,5))/VLOOKUP(AF$2,$A1:$E52,5))</f>
        <v>0.389160967913248</v>
      </c>
      <c r="AG46" s="63">
        <f>ABS((VLOOKUP(AG$2,$A1:$E52,4)-$E46)/$E46)</f>
        <v>0.542554961125976</v>
      </c>
      <c r="AH46" s="63">
        <f>ABS(($D46-VLOOKUP(AH$2,$A1:$E52,5))/VLOOKUP(AH$2,$A1:$E52,5))</f>
        <v>0.318478648005846</v>
      </c>
      <c r="AI46" s="63">
        <f>ABS((VLOOKUP(AI$2,$A1:$E52,4)-$E46)/$E46)</f>
        <v>0.633584402071111</v>
      </c>
      <c r="AJ46" s="63">
        <f>ABS(($D46-VLOOKUP(AJ$2,$A1:$E52,5))/VLOOKUP(AJ$2,$A1:$E52,5))</f>
        <v>0.329707598103026</v>
      </c>
      <c r="AK46" s="63">
        <f>ABS((VLOOKUP(AK$2,$A1:$E52,4)-$E46)/$E46)</f>
        <v>0.629430913802144</v>
      </c>
      <c r="AL46" s="63">
        <f>ABS(($D46-VLOOKUP(AL$2,$A1:$E52,5))/VLOOKUP(AL$2,$A1:$E52,5))</f>
        <v>0.344971270516972</v>
      </c>
      <c r="AM46" s="63">
        <f>ABS((VLOOKUP(AM$2,$A1:$E52,4)-$E46)/$E46)</f>
        <v>0.6222043025346921</v>
      </c>
      <c r="AN46" s="63">
        <f>ABS(($D46-VLOOKUP(AN$2,$A1:$E52,5))/VLOOKUP(AN$2,$A1:$E52,5))</f>
        <v>0.467363474437722</v>
      </c>
      <c r="AO46" s="63">
        <f>ABS((VLOOKUP(AO$2,$A1:$E52,4)-$E46)/$E46)</f>
        <v>0.499287694102525</v>
      </c>
      <c r="AP46" s="63">
        <f>ABS(($D46-VLOOKUP(AP$2,$A1:$E52,5))/VLOOKUP(AP$2,$A1:$E52,5))</f>
        <v>0.373362639801794</v>
      </c>
      <c r="AQ46" s="63">
        <f>ABS((VLOOKUP(AQ$2,$A1:$E52,4)-$E46)/$E46)</f>
        <v>0.618088447886522</v>
      </c>
      <c r="AR46" s="63">
        <f>ABS(($D46-VLOOKUP(AR$2,$A1:$E52,5))/VLOOKUP(AR$2,$A1:$E52,5))</f>
        <v>0.385627374998885</v>
      </c>
      <c r="AS46" s="63">
        <f>ABS((VLOOKUP(AS$2,$A1:$E52,4)-$E46)/$E46)</f>
        <v>0.603766107914843</v>
      </c>
      <c r="AT46" s="63">
        <f>ABS(($D46-VLOOKUP(AT$2,$A1:$E52,5))/VLOOKUP(AT$2,$A1:$E52,5))</f>
        <v>0.404832597813713</v>
      </c>
      <c r="AU46" s="63">
        <f>ABS((VLOOKUP(AU$2,$A1:$E52,4)-$E46)/$E46)</f>
        <v>0.581841299583011</v>
      </c>
      <c r="AV46" s="63">
        <f>ABS(($D46-VLOOKUP(AV$2,$A1:$E52,5))/VLOOKUP(AV$2,$A1:$E52,5))</f>
        <v>0.413044859241673</v>
      </c>
      <c r="AW46" s="63">
        <f>ABS((VLOOKUP(AW$2,$A1:$E52,4)-$E46)/$E46)</f>
        <v>0.57264803568572</v>
      </c>
      <c r="AX46" s="63">
        <f>ABS(($D46-VLOOKUP(AX$2,$A1:$E52,5))/VLOOKUP(AX$2,$A1:$E52,5))</f>
        <v>0.348735369238646</v>
      </c>
      <c r="AY46" s="63">
        <f>ABS((VLOOKUP(AY$2,$A1:$E52,4)-$E46)/$E46)</f>
        <v>0.668229403126065</v>
      </c>
      <c r="AZ46" s="63">
        <f>ABS(($D46-VLOOKUP(AZ$2,$A1:$E52,5))/VLOOKUP(AZ$2,$A1:$E52,5))</f>
        <v>0.400344114755121</v>
      </c>
      <c r="BA46" s="63">
        <f>ABS((VLOOKUP(BA$2,$A1:$E52,4)-$E46)/$E46)</f>
        <v>0.606747924522438</v>
      </c>
      <c r="BB46" s="63">
        <f>ABS(($D46-VLOOKUP(BB$2,$A1:$E52,5))/VLOOKUP(BB$2,$A1:$E52,5))</f>
        <v>0.422879209859903</v>
      </c>
      <c r="BC46" s="63">
        <f>ABS((VLOOKUP(BC$2,$A1:$E52,4)-$E46)/$E46)</f>
        <v>0.581300776909611</v>
      </c>
      <c r="BD46" s="63">
        <f>ABS(($D46-VLOOKUP(BD$2,$A1:$E52,5))/VLOOKUP(BD$2,$A1:$E52,5))</f>
        <v>0.525508482883618</v>
      </c>
      <c r="BE46" s="63">
        <f>ABS((VLOOKUP(BE$2,$A1:$E52,4)-$E46)/$E46)</f>
        <v>0.474918052075922</v>
      </c>
      <c r="BF46" s="63">
        <f>ABS(($D46-VLOOKUP(BF$2,$A1:$E52,5))/VLOOKUP(BF$2,$A1:$E52,5))</f>
        <v>0.428566104980644</v>
      </c>
      <c r="BG46" s="63">
        <f>ABS((VLOOKUP(BG$2,$A1:$E52,4)-$E46)/$E46)</f>
        <v>0.600005962443899</v>
      </c>
      <c r="BH46" s="63">
        <f>ABS(($D46-VLOOKUP(BH$2,$A1:$E52,5))/VLOOKUP(BH$2,$A1:$E52,5))</f>
        <v>0.500529462737941</v>
      </c>
      <c r="BI46" s="63">
        <f>ABS((VLOOKUP(BI$2,$A1:$E52,4)-$E46)/$E46)</f>
        <v>0.523271846687808</v>
      </c>
      <c r="BJ46" s="63">
        <f>ABS(($D46-VLOOKUP(BJ$2,$A1:$E52,5))/VLOOKUP(BJ$2,$A1:$E52,5))</f>
        <v>0.551238652812381</v>
      </c>
      <c r="BK46" s="63">
        <f>ABS((VLOOKUP(BK$2,$A1:$E52,4)-$E46)/$E46)</f>
        <v>0.473476877055833</v>
      </c>
      <c r="BL46" s="63">
        <f>ABS(($D46-VLOOKUP(BL$2,$A1:$E52,5))/VLOOKUP(BL$2,$A1:$E52,5))</f>
        <v>0.384758810020813</v>
      </c>
      <c r="BM46" s="63">
        <f>ABS((VLOOKUP(BM$2,$A1:$E52,4)-$E46)/$E46)</f>
        <v>0.6850106433323681</v>
      </c>
      <c r="BN46" s="63">
        <f>ABS(($D46-VLOOKUP(BN$2,$A1:$E52,5))/VLOOKUP(BN$2,$A1:$E52,5))</f>
        <v>0.449485198154004</v>
      </c>
      <c r="BO46" s="63">
        <f>ABS((VLOOKUP(BO$2,$A1:$E52,4)-$E46)/$E46)</f>
        <v>0.609766927116576</v>
      </c>
      <c r="BP46" s="63">
        <f>ABS(($D46-VLOOKUP(BP$2,$A1:$E52,5))/VLOOKUP(BP$2,$A1:$E52,5))</f>
        <v>0.404472684395338</v>
      </c>
      <c r="BQ46" s="63">
        <f>ABS((VLOOKUP(BQ$2,$A1:$E52,4)-$E46)/$E46)</f>
        <v>0.70882639916437</v>
      </c>
      <c r="BR46" s="63">
        <f>ABS(($D46-VLOOKUP(BR$2,$A1:$E52,5))/VLOOKUP(BR$2,$A1:$E52,5))</f>
        <v>0.435705554649522</v>
      </c>
      <c r="BS46" s="63">
        <f>ABS((VLOOKUP(BS$2,$A1:$E52,4)-$E46)/$E46)</f>
        <v>0.671651956926417</v>
      </c>
      <c r="BT46" s="63">
        <f>ABS(($D46-VLOOKUP(BT$2,$A1:$E52,5))/VLOOKUP(BT$2,$A1:$E52,5))</f>
        <v>0.509163430708047</v>
      </c>
      <c r="BU46" s="63">
        <f>ABS((VLOOKUP(BU$2,$A1:$E52,4)-$E46)/$E46)</f>
        <v>0.590285022261641</v>
      </c>
      <c r="BV46" s="63">
        <f>ABS(($D46-VLOOKUP(BV$2,$A1:$E52,5))/VLOOKUP(BV$2,$A1:$E52,5))</f>
        <v>0.475016102956755</v>
      </c>
      <c r="BW46" s="63">
        <f>ABS((VLOOKUP(BW$2,$A1:$E52,4)-$E46)/$E46)</f>
        <v>0.694896750610794</v>
      </c>
      <c r="BX46" s="63">
        <f>ABS(($D46-VLOOKUP(BX$2,$A1:$E52,5))/VLOOKUP(BX$2,$A1:$E52,5))</f>
        <v>0.512431838938433</v>
      </c>
      <c r="BY46" s="63">
        <f>ABS((VLOOKUP(BY$2,$A1:$E52,4)-$E46)/$E46)</f>
        <v>0.652967053215922</v>
      </c>
      <c r="BZ46" s="63">
        <f>ABS(($D46-VLOOKUP(BZ$2,$A1:$E52,5))/VLOOKUP(BZ$2,$A1:$E52,5))</f>
        <v>0.53931390878841</v>
      </c>
      <c r="CA46" s="63">
        <f>ABS((VLOOKUP(CA$2,$A1:$E52,4)-$E46)/$E46)</f>
        <v>0.624100182377838</v>
      </c>
      <c r="CB46" s="63">
        <f>ABS(($D46-VLOOKUP(CB$2,$A1:$E52,5))/VLOOKUP(CB$2,$A1:$E52,5))</f>
        <v>0.57286282309634</v>
      </c>
      <c r="CC46" s="63">
        <f>ABS((VLOOKUP(CC$2,$A1:$E52,4)-$E46)/$E46)</f>
        <v>0.5894583833309101</v>
      </c>
      <c r="CD46" s="63">
        <f>ABS(($D46-VLOOKUP(CD$2,$A1:$E52,5))/VLOOKUP(CD$2,$A1:$E52,5))</f>
        <v>0.625682798793835</v>
      </c>
      <c r="CE46" s="63">
        <f>ABS((VLOOKUP(CE$2,$A1:$E52,4)-$E46)/$E46)</f>
        <v>0.537815373241852</v>
      </c>
      <c r="CF46" s="63">
        <f>ABS(($D46-VLOOKUP(CF$2,$A1:$E52,5))/VLOOKUP(CF$2,$A1:$E52,5))</f>
        <v>0.662483132996141</v>
      </c>
      <c r="CG46" s="63">
        <f>ABS((VLOOKUP(CG$2,$A1:$E52,4)-$E46)/$E46)</f>
        <v>0.503774655141601</v>
      </c>
      <c r="CH46" s="63">
        <f>ABS(($D46-VLOOKUP(CH$2,$A1:$E52,5))/VLOOKUP(CH$2,$A1:$E52,5))</f>
        <v>0.743121493871395</v>
      </c>
      <c r="CI46" s="63">
        <f>ABS((VLOOKUP(CI$2,$A1:$E52,4)-$E46)/$E46)</f>
        <v>0.529822606193742</v>
      </c>
      <c r="CJ46" s="63">
        <f>ABS(($D46-VLOOKUP(CJ$2,$A1:$E52,5))/VLOOKUP(CJ$2,$A1:$E52,5))</f>
        <v>0.937562607033495</v>
      </c>
      <c r="CK46" s="63">
        <f>ABS((VLOOKUP(CK$2,$A1:$E52,4)-$E46)/$E46)</f>
        <v>0.376299613228738</v>
      </c>
      <c r="CL46" s="63">
        <f>ABS(($D46-VLOOKUP(CL$2,$A1:$E52,5))/VLOOKUP(CL$2,$A1:$E52,5))</f>
        <v>0.967168261160318</v>
      </c>
      <c r="CM46" s="63">
        <f>ABS((VLOOKUP(CM$2,$A1:$E52,4)-$E46)/$E46)</f>
        <v>0.355586463708881</v>
      </c>
      <c r="CN46" s="63">
        <f>ABS(($D46-VLOOKUP(CN$2,$A1:$E52,5))/VLOOKUP(CN$2,$A1:$E52,5))</f>
        <v>0.717593083948575</v>
      </c>
      <c r="CO46" s="63">
        <f>ABS((VLOOKUP(CO$2,$A1:$E52,4)-$E46)/$E46)</f>
        <v>0.7466302280999511</v>
      </c>
      <c r="CP46" s="63">
        <f>ABS(($D46-VLOOKUP(CP$2,$A1:$E52,5))/VLOOKUP(CP$2,$A1:$E52,5))</f>
        <v>0.977252275650357</v>
      </c>
      <c r="CQ46" s="63">
        <f>ABS((VLOOKUP(CQ$2,$A1:$E52,4)-$E46)/$E46)</f>
        <v>0.517257072830142</v>
      </c>
      <c r="CR46" s="63">
        <f>ABS(($D46-VLOOKUP(CR$2,$A1:$E52,5))/VLOOKUP(CR$2,$A1:$E52,5))</f>
        <v>1.02736757299295</v>
      </c>
      <c r="CS46" s="63">
        <f>ABS((VLOOKUP(CS$2,$A1:$E52,4)-$E46)/$E46)</f>
        <v>0.479751397804584</v>
      </c>
      <c r="CT46" s="63">
        <f>ABS(($D46-VLOOKUP(CT$2,$A1:$E52,5))/VLOOKUP(CT$2,$A1:$E52,5))</f>
        <v>1.04520884334951</v>
      </c>
      <c r="CU46" s="63">
        <f>ABS((VLOOKUP(CU$2,$A1:$E52,4)-$E46)/$E46)</f>
        <v>0.466842865341218</v>
      </c>
      <c r="CV46" s="63">
        <f>ABS(($D46-VLOOKUP(CV$2,$A1:$E52,5))/VLOOKUP(CV$2,$A1:$E52,5))</f>
        <v>1.56113592362736</v>
      </c>
      <c r="CW46" s="63">
        <f>ABS((VLOOKUP(CW$2,$A1:$E52,4)-$E46)/$E46)</f>
        <v>0.171355246054678</v>
      </c>
      <c r="CX46" s="63">
        <f>ABS(($D46-VLOOKUP(CX$2,$A1:$E52,5))/VLOOKUP(CX$2,$A1:$E52,5))</f>
        <v>0.811871490402407</v>
      </c>
      <c r="CY46" s="63">
        <f>ABS((VLOOKUP(CY$2,$A1:$E52,4)-$E46)/$E46)</f>
        <v>1.20766208927523</v>
      </c>
      <c r="CZ46" s="63"/>
      <c r="DA46" s="63"/>
      <c r="DB46" s="63">
        <f>ABS(($D46-VLOOKUP(DB$2,$A1:$E52,5))/VLOOKUP(DB$2,$A1:$E52,5))</f>
        <v>1.19790158351032</v>
      </c>
      <c r="DC46" s="63">
        <f>ABS((VLOOKUP(DC$2,$A1:$E52,4)-$E46)/$E46)</f>
        <v>0.819917702416645</v>
      </c>
      <c r="DD46" s="63">
        <f>ABS(($D46-VLOOKUP(DD$2,$A1:$E52,5))/VLOOKUP(DD$2,$A1:$E52,5))</f>
        <v>1.49715393688074</v>
      </c>
      <c r="DE46" s="63">
        <f>ABS((VLOOKUP(DE$2,$A1:$E52,4)-$E46)/$E46)</f>
        <v>0.601823556378951</v>
      </c>
      <c r="DF46" s="63">
        <f>ABS(($D46-VLOOKUP(DF$2,$A1:$E52,5))/VLOOKUP(DF$2,$A1:$E52,5))</f>
        <v>1.66569118441201</v>
      </c>
      <c r="DG46" s="63">
        <f>ABS((VLOOKUP(DG$2,$A1:$E52,4)-$E46)/$E46)</f>
        <v>0.500548909562571</v>
      </c>
      <c r="DH46" s="63">
        <f>ABS(($D46-VLOOKUP(DH$2,$A1:$E52,5))/VLOOKUP(DH$2,$A1:$E52,5))</f>
        <v>1.85839796807105</v>
      </c>
      <c r="DI46" s="63">
        <f>ABS((VLOOKUP(DI$2,$A1:$E52,4)-$E46)/$E46)</f>
        <v>0.399385265691099</v>
      </c>
      <c r="DJ46" s="63">
        <f>ABS(($D46-VLOOKUP(DJ$2,$A1:$E52,5))/VLOOKUP(DJ$2,$A1:$E52,5))</f>
        <v>2.17042759106106</v>
      </c>
      <c r="DK46" s="63">
        <f>ABS((VLOOKUP(DK$2,$A1:$E52,4)-$E46)/$E46)</f>
        <v>0.261659471825788</v>
      </c>
      <c r="DL46" s="63"/>
      <c r="DM46" s="63"/>
      <c r="DN46" s="63"/>
      <c r="DO46" s="61">
        <f>IF(P46&lt;Q46,1,0)</f>
        <v>1</v>
      </c>
      <c r="DP46" s="61">
        <f>IF(R46&lt;S46,1,0)</f>
        <v>1</v>
      </c>
      <c r="DQ46" s="61">
        <f>IF(T46&lt;U46,1,0)</f>
        <v>1</v>
      </c>
      <c r="DR46" s="61">
        <f>IF(V46&lt;W46,1,0)</f>
        <v>1</v>
      </c>
      <c r="DS46" s="61">
        <f>IF(X46&lt;Y46,1,0)</f>
        <v>1</v>
      </c>
      <c r="DT46" s="61">
        <f>IF(Z46&lt;AA46,1,0)</f>
        <v>1</v>
      </c>
      <c r="DU46" s="61">
        <f>IF(AB46&lt;AC46,1,0)</f>
        <v>1</v>
      </c>
      <c r="DV46" s="61">
        <f>IF(AD46&lt;AE46,1,0)</f>
        <v>1</v>
      </c>
      <c r="DW46" s="61">
        <f>IF(AF46&lt;AG46,1,0)</f>
        <v>1</v>
      </c>
      <c r="DX46" s="61">
        <f>IF(AH46&lt;AI46,1,0)</f>
        <v>1</v>
      </c>
      <c r="DY46" s="61">
        <f>IF(AJ46&lt;AK46,1,0)</f>
        <v>1</v>
      </c>
      <c r="DZ46" s="61">
        <f>IF(AL46&lt;AM46,1,0)</f>
        <v>1</v>
      </c>
      <c r="EA46" s="61">
        <f>IF(AN46&lt;AO46,1,0)</f>
        <v>1</v>
      </c>
      <c r="EB46" s="61">
        <f>IF(AP46&lt;AQ46,1,0)</f>
        <v>1</v>
      </c>
      <c r="EC46" s="61">
        <f>IF(AR46&lt;AS46,1,0)</f>
        <v>1</v>
      </c>
      <c r="ED46" s="61">
        <f>IF(AT46&lt;AU46,1,0)</f>
        <v>1</v>
      </c>
      <c r="EE46" s="61">
        <f>IF(AV46&lt;AW46,1,0)</f>
        <v>1</v>
      </c>
      <c r="EF46" s="61">
        <f>IF(AX46&lt;AY46,1,0)</f>
        <v>1</v>
      </c>
      <c r="EG46" s="61">
        <f>IF(AZ46&lt;BA46,1,0)</f>
        <v>1</v>
      </c>
      <c r="EH46" s="61">
        <f>IF(BB46&lt;BC46,1,0)</f>
        <v>1</v>
      </c>
      <c r="EI46" s="61">
        <f>IF(BD46&lt;BE46,1,0)</f>
        <v>0</v>
      </c>
      <c r="EJ46" s="61">
        <f>IF(BF46&lt;BG46,1,0)</f>
        <v>1</v>
      </c>
      <c r="EK46" s="61">
        <f>IF(BH46&lt;BI46,1,0)</f>
        <v>1</v>
      </c>
      <c r="EL46" s="61">
        <f>IF(BJ46&lt;BK46,1,0)</f>
        <v>0</v>
      </c>
      <c r="EM46" s="61">
        <f>IF(BL46&lt;BM46,1,0)</f>
        <v>1</v>
      </c>
      <c r="EN46" s="61">
        <f>IF(BN46&lt;BO46,1,0)</f>
        <v>1</v>
      </c>
      <c r="EO46" s="61">
        <f>IF(BP46&lt;BQ46,1,0)</f>
        <v>1</v>
      </c>
      <c r="EP46" s="61">
        <f>IF(BR46&lt;BS46,1,0)</f>
        <v>1</v>
      </c>
      <c r="EQ46" s="61">
        <f>IF(BT46&lt;BU46,1,0)</f>
        <v>1</v>
      </c>
      <c r="ER46" s="61">
        <f>IF(BV46&lt;BW46,1,0)</f>
        <v>1</v>
      </c>
      <c r="ES46" s="61">
        <f>IF(BX46&lt;BY46,1,0)</f>
        <v>1</v>
      </c>
      <c r="ET46" s="61">
        <f>IF(BZ46&lt;CA46,1,0)</f>
        <v>1</v>
      </c>
      <c r="EU46" s="61">
        <f>IF(CB46&lt;CC46,1,0)</f>
        <v>1</v>
      </c>
      <c r="EV46" s="61">
        <f>IF(CD46&lt;CE46,1,0)</f>
        <v>0</v>
      </c>
      <c r="EW46" s="61">
        <f>IF(CF46&lt;CG46,1,0)</f>
        <v>0</v>
      </c>
      <c r="EX46" s="61">
        <f>IF(CH46&lt;CI46,1,0)</f>
        <v>0</v>
      </c>
      <c r="EY46" s="61">
        <f>IF(CJ46&lt;CK46,1,0)</f>
        <v>0</v>
      </c>
      <c r="EZ46" s="61">
        <f>IF(CL46&lt;CM46,1,0)</f>
        <v>0</v>
      </c>
      <c r="FA46" s="61">
        <f>IF(CN46&lt;CO46,1,0)</f>
        <v>1</v>
      </c>
      <c r="FB46" s="61">
        <f>IF(CP46&lt;CQ46,1,0)</f>
        <v>0</v>
      </c>
      <c r="FC46" s="61">
        <f>IF(CR46&lt;CS46,1,0)</f>
        <v>0</v>
      </c>
      <c r="FD46" s="61">
        <f>IF(CT46&lt;CU46,1,0)</f>
        <v>0</v>
      </c>
      <c r="FE46" s="61">
        <f>IF(CV46&lt;CW46,1,0)</f>
        <v>0</v>
      </c>
      <c r="FF46" s="61">
        <f>IF(CX46&lt;CY46,1,0)</f>
        <v>1</v>
      </c>
      <c r="FG46" s="61">
        <f>IF(CZ46&lt;DA46,1,0)</f>
        <v>0</v>
      </c>
      <c r="FH46" s="61">
        <f>IF(DB46&lt;DC46,1,0)</f>
        <v>0</v>
      </c>
      <c r="FI46" s="61">
        <f>IF(DD46&lt;DE46,1,0)</f>
        <v>0</v>
      </c>
      <c r="FJ46" s="61">
        <f>IF(DF46&lt;DG46,1,0)</f>
        <v>0</v>
      </c>
      <c r="FK46" s="61">
        <f>IF(DH46&lt;DI46,1,0)</f>
        <v>0</v>
      </c>
      <c r="FL46" s="61">
        <f>IF(DJ46&lt;DK46,1,0)</f>
        <v>0</v>
      </c>
      <c r="FM46" s="61"/>
      <c r="FN46" s="61"/>
      <c r="FO46" s="61"/>
      <c r="FP46" s="61"/>
      <c r="FQ46" s="61">
        <f>C46/H46</f>
        <v>967171</v>
      </c>
      <c r="FR46" s="61">
        <f>C46/SUM(FV46:FV46)</f>
        <v>483585.5</v>
      </c>
      <c r="FS46" s="53">
        <f>$B46/SQRT(H46*(H46+1))</f>
        <v>637016.235714993</v>
      </c>
      <c r="FT46" s="64">
        <f>FU46+2</f>
        <v>3</v>
      </c>
      <c r="FU46" s="64">
        <v>1</v>
      </c>
      <c r="FV46" s="64">
        <v>2</v>
      </c>
    </row>
    <row r="47" ht="26.75" customHeight="1">
      <c r="A47" t="s" s="51">
        <v>232</v>
      </c>
      <c r="B47" s="52">
        <v>819761</v>
      </c>
      <c r="C47" s="53">
        <v>882235</v>
      </c>
      <c r="D47" s="53">
        <f>L47</f>
        <v>819761</v>
      </c>
      <c r="E47" s="53">
        <f>N47</f>
        <v>409880.5</v>
      </c>
      <c r="F47" s="54">
        <f>ROUND((C47-B47)/C47,2)</f>
        <v>0.07000000000000001</v>
      </c>
      <c r="G47" s="55"/>
      <c r="H47" s="56">
        <v>1</v>
      </c>
      <c r="I47" s="57">
        <f>RANK(FS47,FS3:FS52)</f>
        <v>40</v>
      </c>
      <c r="J47" s="58">
        <f>SUM(FH3:FH52)</f>
        <v>10</v>
      </c>
      <c r="K47" s="59">
        <f>H47+2</f>
        <v>3</v>
      </c>
      <c r="L47" s="60">
        <f>B47/H47</f>
        <v>819761</v>
      </c>
      <c r="M47" s="53">
        <f>C47/K47</f>
        <v>294078.333333333</v>
      </c>
      <c r="N47" s="61">
        <f>$B47/(H47+1)</f>
        <v>409880.5</v>
      </c>
      <c r="O47" s="62"/>
      <c r="P47" s="63">
        <f>ABS(($D47-VLOOKUP(P$2,$A1:$E52,5))/VLOOKUP(P$2,$A1:$E52,5))</f>
        <v>0.185450887471473</v>
      </c>
      <c r="Q47" s="63">
        <f>ABS((VLOOKUP(Q$2,$A1:$E52,4)-$E47)/$E47)</f>
        <v>0.718954256639872</v>
      </c>
      <c r="R47" s="63">
        <f>ABS(($D47-VLOOKUP(R$2,$A1:$E52,5))/VLOOKUP(R$2,$A1:$E52,5))</f>
        <v>0.200358368299907</v>
      </c>
      <c r="S47" s="63">
        <f>ABS((VLOOKUP(S$2,$A1:$E52,4)-$E47)/$E47)</f>
        <v>0.712451556002298</v>
      </c>
      <c r="T47" s="63">
        <f>ABS(($D47-VLOOKUP(T$2,$A1:$E52,5))/VLOOKUP(T$2,$A1:$E52,5))</f>
        <v>0.181877503565074</v>
      </c>
      <c r="U47" s="63">
        <f>ABS((VLOOKUP(U$2,$A1:$E52,4)-$E47)/$E47)</f>
        <v>0.754897667328241</v>
      </c>
      <c r="V47" s="63">
        <f>ABS(($D47-VLOOKUP(V$2,$A1:$E52,5))/VLOOKUP(V$2,$A1:$E52,5))</f>
        <v>0.214411071970443</v>
      </c>
      <c r="W47" s="63">
        <f>ABS((VLOOKUP(W$2,$A1:$E52,4)-$E47)/$E47)</f>
        <v>0.707884687438485</v>
      </c>
      <c r="X47" s="63">
        <f>ABS(($D47-VLOOKUP(X$2,$A1:$E52,5))/VLOOKUP(X$2,$A1:$E52,5))</f>
        <v>0.210743075064636</v>
      </c>
      <c r="Y47" s="63">
        <f>ABS((VLOOKUP(Y$2,$A1:$E52,4)-$E47)/$E47)</f>
        <v>0.743649131338959</v>
      </c>
      <c r="Z47" s="63">
        <f>ABS(($D47-VLOOKUP(Z$2,$A1:$E52,5))/VLOOKUP(Z$2,$A1:$E52,5))</f>
        <v>0.223052625834272</v>
      </c>
      <c r="AA47" s="63">
        <f>ABS((VLOOKUP(AA$2,$A1:$E52,4)-$E47)/$E47)</f>
        <v>0.726099978462557</v>
      </c>
      <c r="AB47" s="63">
        <f>ABS(($D47-VLOOKUP(AB$2,$A1:$E52,5))/VLOOKUP(AB$2,$A1:$E52,5))</f>
        <v>0.204645634544511</v>
      </c>
      <c r="AC47" s="63">
        <f>ABS((VLOOKUP(AC$2,$A1:$E52,4)-$E47)/$E47)</f>
        <v>0.764004234160932</v>
      </c>
      <c r="AD47" s="63">
        <f>ABS(($D47-VLOOKUP(AD$2,$A1:$E52,5))/VLOOKUP(AD$2,$A1:$E52,5))</f>
        <v>0.240605224611985</v>
      </c>
      <c r="AE47" s="63">
        <f>ABS((VLOOKUP(AE$2,$A1:$E52,4)-$E47)/$E47)</f>
        <v>0.727267546795434</v>
      </c>
      <c r="AF47" s="63">
        <f>ABS(($D47-VLOOKUP(AF$2,$A1:$E52,5))/VLOOKUP(AF$2,$A1:$E52,5))</f>
        <v>0.26407931850578</v>
      </c>
      <c r="AG47" s="63">
        <f>ABS((VLOOKUP(AG$2,$A1:$E52,4)-$E47)/$E47)</f>
        <v>0.6951919958552381</v>
      </c>
      <c r="AH47" s="63">
        <f>ABS(($D47-VLOOKUP(AH$2,$A1:$E52,5))/VLOOKUP(AH$2,$A1:$E52,5))</f>
        <v>0.199761315882102</v>
      </c>
      <c r="AI47" s="63">
        <f>ABS((VLOOKUP(AI$2,$A1:$E52,4)-$E47)/$E47)</f>
        <v>0.795228872054923</v>
      </c>
      <c r="AJ47" s="63">
        <f>ABS(($D47-VLOOKUP(AJ$2,$A1:$E52,5))/VLOOKUP(AJ$2,$A1:$E52,5))</f>
        <v>0.209979198412807</v>
      </c>
      <c r="AK47" s="63">
        <f>ABS((VLOOKUP(AK$2,$A1:$E52,4)-$E47)/$E47)</f>
        <v>0.790664392833197</v>
      </c>
      <c r="AL47" s="63">
        <f>ABS(($D47-VLOOKUP(AL$2,$A1:$E52,5))/VLOOKUP(AL$2,$A1:$E52,5))</f>
        <v>0.223868512227822</v>
      </c>
      <c r="AM47" s="63">
        <f>ABS((VLOOKUP(AM$2,$A1:$E52,4)-$E47)/$E47)</f>
        <v>0.782722702659124</v>
      </c>
      <c r="AN47" s="63">
        <f>ABS(($D47-VLOOKUP(AN$2,$A1:$E52,5))/VLOOKUP(AN$2,$A1:$E52,5))</f>
        <v>0.335240381504403</v>
      </c>
      <c r="AO47" s="63">
        <f>ABS((VLOOKUP(AO$2,$A1:$E52,4)-$E47)/$E47)</f>
        <v>0.647643398502734</v>
      </c>
      <c r="AP47" s="63">
        <f>ABS(($D47-VLOOKUP(AP$2,$A1:$E52,5))/VLOOKUP(AP$2,$A1:$E52,5))</f>
        <v>0.24970349000647</v>
      </c>
      <c r="AQ47" s="63">
        <f>ABS((VLOOKUP(AQ$2,$A1:$E52,4)-$E47)/$E47)</f>
        <v>0.778199580934768</v>
      </c>
      <c r="AR47" s="63">
        <f>ABS(($D47-VLOOKUP(AR$2,$A1:$E52,5))/VLOOKUP(AR$2,$A1:$E52,5))</f>
        <v>0.260863894356789</v>
      </c>
      <c r="AS47" s="63">
        <f>ABS((VLOOKUP(AS$2,$A1:$E52,4)-$E47)/$E47)</f>
        <v>0.762460034083105</v>
      </c>
      <c r="AT47" s="63">
        <f>ABS(($D47-VLOOKUP(AT$2,$A1:$E52,5))/VLOOKUP(AT$2,$A1:$E52,5))</f>
        <v>0.27833985684657</v>
      </c>
      <c r="AU47" s="63">
        <f>ABS((VLOOKUP(AU$2,$A1:$E52,4)-$E47)/$E47)</f>
        <v>0.7383657486077581</v>
      </c>
      <c r="AV47" s="63">
        <f>ABS(($D47-VLOOKUP(AV$2,$A1:$E52,5))/VLOOKUP(AV$2,$A1:$E52,5))</f>
        <v>0.285812676821379</v>
      </c>
      <c r="AW47" s="63">
        <f>ABS((VLOOKUP(AW$2,$A1:$E52,4)-$E47)/$E47)</f>
        <v>0.728262803969015</v>
      </c>
      <c r="AX47" s="63">
        <f>ABS(($D47-VLOOKUP(AX$2,$A1:$E52,5))/VLOOKUP(AX$2,$A1:$E52,5))</f>
        <v>0.227293687176431</v>
      </c>
      <c r="AY47" s="63">
        <f>ABS((VLOOKUP(AY$2,$A1:$E52,4)-$E47)/$E47)</f>
        <v>0.833302023394624</v>
      </c>
      <c r="AZ47" s="63">
        <f>ABS(($D47-VLOOKUP(AZ$2,$A1:$E52,5))/VLOOKUP(AZ$2,$A1:$E52,5))</f>
        <v>0.274255521958906</v>
      </c>
      <c r="BA47" s="63">
        <f>ABS((VLOOKUP(BA$2,$A1:$E52,4)-$E47)/$E47)</f>
        <v>0.765736903804889</v>
      </c>
      <c r="BB47" s="63">
        <f>ABS(($D47-VLOOKUP(BB$2,$A1:$E52,5))/VLOOKUP(BB$2,$A1:$E52,5))</f>
        <v>0.294761531212323</v>
      </c>
      <c r="BC47" s="63">
        <f>ABS((VLOOKUP(BC$2,$A1:$E52,4)-$E47)/$E47)</f>
        <v>0.737771740787864</v>
      </c>
      <c r="BD47" s="63">
        <f>ABS(($D47-VLOOKUP(BD$2,$A1:$E52,5))/VLOOKUP(BD$2,$A1:$E52,5))</f>
        <v>0.388149946593328</v>
      </c>
      <c r="BE47" s="63">
        <f>ABS((VLOOKUP(BE$2,$A1:$E52,4)-$E47)/$E47)</f>
        <v>0.620862361102809</v>
      </c>
      <c r="BF47" s="63">
        <f>ABS(($D47-VLOOKUP(BF$2,$A1:$E52,5))/VLOOKUP(BF$2,$A1:$E52,5))</f>
        <v>0.299936371763335</v>
      </c>
      <c r="BG47" s="63">
        <f>ABS((VLOOKUP(BG$2,$A1:$E52,4)-$E47)/$E47)</f>
        <v>0.758327819240696</v>
      </c>
      <c r="BH47" s="63">
        <f>ABS(($D47-VLOOKUP(BH$2,$A1:$E52,5))/VLOOKUP(BH$2,$A1:$E52,5))</f>
        <v>0.365420066117258</v>
      </c>
      <c r="BI47" s="63">
        <f>ABS((VLOOKUP(BI$2,$A1:$E52,4)-$E47)/$E47)</f>
        <v>0.6740008019759079</v>
      </c>
      <c r="BJ47" s="63">
        <f>ABS(($D47-VLOOKUP(BJ$2,$A1:$E52,5))/VLOOKUP(BJ$2,$A1:$E52,5))</f>
        <v>0.4115633424631</v>
      </c>
      <c r="BK47" s="63">
        <f>ABS((VLOOKUP(BK$2,$A1:$E52,4)-$E47)/$E47)</f>
        <v>0.619278580673426</v>
      </c>
      <c r="BL47" s="63">
        <f>ABS(($D47-VLOOKUP(BL$2,$A1:$E52,5))/VLOOKUP(BL$2,$A1:$E52,5))</f>
        <v>0.260073535967142</v>
      </c>
      <c r="BM47" s="63">
        <f>ABS((VLOOKUP(BM$2,$A1:$E52,4)-$E47)/$E47)</f>
        <v>0.851743780605974</v>
      </c>
      <c r="BN47" s="63">
        <f>ABS(($D47-VLOOKUP(BN$2,$A1:$E52,5))/VLOOKUP(BN$2,$A1:$E52,5))</f>
        <v>0.318971885755685</v>
      </c>
      <c r="BO47" s="63">
        <f>ABS((VLOOKUP(BO$2,$A1:$E52,4)-$E47)/$E47)</f>
        <v>0.769054639096029</v>
      </c>
      <c r="BP47" s="63">
        <f>ABS(($D47-VLOOKUP(BP$2,$A1:$E52,5))/VLOOKUP(BP$2,$A1:$E52,5))</f>
        <v>0.27801235044585</v>
      </c>
      <c r="BQ47" s="63">
        <f>ABS((VLOOKUP(BQ$2,$A1:$E52,4)-$E47)/$E47)</f>
        <v>0.8779161243338</v>
      </c>
      <c r="BR47" s="63">
        <f>ABS(($D47-VLOOKUP(BR$2,$A1:$E52,5))/VLOOKUP(BR$2,$A1:$E52,5))</f>
        <v>0.306432977182287</v>
      </c>
      <c r="BS47" s="63">
        <f>ABS((VLOOKUP(BS$2,$A1:$E52,4)-$E47)/$E47)</f>
        <v>0.837063241603345</v>
      </c>
      <c r="BT47" s="63">
        <f>ABS(($D47-VLOOKUP(BT$2,$A1:$E52,5))/VLOOKUP(BT$2,$A1:$E52,5))</f>
        <v>0.373276621692705</v>
      </c>
      <c r="BU47" s="63">
        <f>ABS((VLOOKUP(BU$2,$A1:$E52,4)-$E47)/$E47)</f>
        <v>0.747644984330799</v>
      </c>
      <c r="BV47" s="63">
        <f>ABS(($D47-VLOOKUP(BV$2,$A1:$E52,5))/VLOOKUP(BV$2,$A1:$E52,5))</f>
        <v>0.342203958560306</v>
      </c>
      <c r="BW47" s="63">
        <f>ABS((VLOOKUP(BW$2,$A1:$E52,4)-$E47)/$E47)</f>
        <v>0.862608126026976</v>
      </c>
      <c r="BX47" s="63">
        <f>ABS(($D47-VLOOKUP(BX$2,$A1:$E52,5))/VLOOKUP(BX$2,$A1:$E52,5))</f>
        <v>0.376250738691308</v>
      </c>
      <c r="BY47" s="63">
        <f>ABS((VLOOKUP(BY$2,$A1:$E52,4)-$E47)/$E47)</f>
        <v>0.816529451876828</v>
      </c>
      <c r="BZ47" s="63">
        <f>ABS(($D47-VLOOKUP(BZ$2,$A1:$E52,5))/VLOOKUP(BZ$2,$A1:$E52,5))</f>
        <v>0.400712316090094</v>
      </c>
      <c r="CA47" s="63">
        <f>ABS((VLOOKUP(CA$2,$A1:$E52,4)-$E47)/$E47)</f>
        <v>0.784806181313822</v>
      </c>
      <c r="CB47" s="63">
        <f>ABS(($D47-VLOOKUP(CB$2,$A1:$E52,5))/VLOOKUP(CB$2,$A1:$E52,5))</f>
        <v>0.431240447613025</v>
      </c>
      <c r="CC47" s="63">
        <f>ABS((VLOOKUP(CC$2,$A1:$E52,4)-$E47)/$E47)</f>
        <v>0.746736548823377</v>
      </c>
      <c r="CD47" s="63">
        <f>ABS(($D47-VLOOKUP(CD$2,$A1:$E52,5))/VLOOKUP(CD$2,$A1:$E52,5))</f>
        <v>0.479304452019569</v>
      </c>
      <c r="CE47" s="63">
        <f>ABS((VLOOKUP(CE$2,$A1:$E52,4)-$E47)/$E47)</f>
        <v>0.689983421997387</v>
      </c>
      <c r="CF47" s="63">
        <f>ABS(($D47-VLOOKUP(CF$2,$A1:$E52,5))/VLOOKUP(CF$2,$A1:$E52,5))</f>
        <v>0.512791241854381</v>
      </c>
      <c r="CG47" s="63">
        <f>ABS((VLOOKUP(CG$2,$A1:$E52,4)-$E47)/$E47)</f>
        <v>0.652574347889202</v>
      </c>
      <c r="CH47" s="63">
        <f>ABS(($D47-VLOOKUP(CH$2,$A1:$E52,5))/VLOOKUP(CH$2,$A1:$E52,5))</f>
        <v>0.58616883207975</v>
      </c>
      <c r="CI47" s="63">
        <f>ABS((VLOOKUP(CI$2,$A1:$E52,4)-$E47)/$E47)</f>
        <v>0.681199764321552</v>
      </c>
      <c r="CJ47" s="63">
        <f>ABS(($D47-VLOOKUP(CJ$2,$A1:$E52,5))/VLOOKUP(CJ$2,$A1:$E52,5))</f>
        <v>0.7631022440404019</v>
      </c>
      <c r="CK47" s="63">
        <f>ABS((VLOOKUP(CK$2,$A1:$E52,4)-$E47)/$E47)</f>
        <v>0.512485549650039</v>
      </c>
      <c r="CL47" s="63">
        <f>ABS(($D47-VLOOKUP(CL$2,$A1:$E52,5))/VLOOKUP(CL$2,$A1:$E52,5))</f>
        <v>0.7900421710589171</v>
      </c>
      <c r="CM47" s="63">
        <f>ABS((VLOOKUP(CM$2,$A1:$E52,4)-$E47)/$E47)</f>
        <v>0.48972281758545</v>
      </c>
      <c r="CN47" s="63">
        <f>ABS(($D47-VLOOKUP(CN$2,$A1:$E52,5))/VLOOKUP(CN$2,$A1:$E52,5))</f>
        <v>0.562939029513205</v>
      </c>
      <c r="CO47" s="63">
        <f>ABS((VLOOKUP(CO$2,$A1:$E52,4)-$E47)/$E47)</f>
        <v>0.919460672073934</v>
      </c>
      <c r="CP47" s="63">
        <f>ABS(($D47-VLOOKUP(CP$2,$A1:$E52,5))/VLOOKUP(CP$2,$A1:$E52,5))</f>
        <v>0.79921820929984</v>
      </c>
      <c r="CQ47" s="63">
        <f>ABS((VLOOKUP(CQ$2,$A1:$E52,4)-$E47)/$E47)</f>
        <v>0.667390861482798</v>
      </c>
      <c r="CR47" s="63">
        <f>ABS(($D47-VLOOKUP(CR$2,$A1:$E52,5))/VLOOKUP(CR$2,$A1:$E52,5))</f>
        <v>0.844821067697667</v>
      </c>
      <c r="CS47" s="63">
        <f>ABS((VLOOKUP(CS$2,$A1:$E52,4)-$E47)/$E47)</f>
        <v>0.626173970218149</v>
      </c>
      <c r="CT47" s="63">
        <f>ABS(($D47-VLOOKUP(CT$2,$A1:$E52,5))/VLOOKUP(CT$2,$A1:$E52,5))</f>
        <v>0.861055889575425</v>
      </c>
      <c r="CU47" s="63">
        <f>ABS((VLOOKUP(CU$2,$A1:$E52,4)-$E47)/$E47)</f>
        <v>0.611988128247135</v>
      </c>
      <c r="CV47" s="63">
        <f>ABS(($D47-VLOOKUP(CV$2,$A1:$E52,5))/VLOOKUP(CV$2,$A1:$E52,5))</f>
        <v>1.33052830285232</v>
      </c>
      <c r="CW47" s="63">
        <f>ABS((VLOOKUP(CW$2,$A1:$E52,4)-$E47)/$E47)</f>
        <v>0.287261775078346</v>
      </c>
      <c r="CX47" s="63">
        <f>ABS(($D47-VLOOKUP(CX$2,$A1:$E52,5))/VLOOKUP(CX$2,$A1:$E52,5))</f>
        <v>0.648728499943686</v>
      </c>
      <c r="CY47" s="63">
        <f>ABS((VLOOKUP(CY$2,$A1:$E52,4)-$E47)/$E47)</f>
        <v>1.42611200093686</v>
      </c>
      <c r="CZ47" s="63">
        <f>ABS(($D47-VLOOKUP(CZ$2,$A1:$E52,5))/VLOOKUP(CZ$2,$A1:$E52,5))</f>
        <v>0.819917702416645</v>
      </c>
      <c r="DA47" s="63">
        <f>ABS((VLOOKUP(DA$2,$A1:$E52,4)-$E47)/$E47)</f>
        <v>1.19790158351032</v>
      </c>
      <c r="DB47" s="63"/>
      <c r="DC47" s="63"/>
      <c r="DD47" s="63">
        <f>ABS(($D47-VLOOKUP(DD$2,$A1:$E52,5))/VLOOKUP(DD$2,$A1:$E52,5))</f>
        <v>1.27230732769434</v>
      </c>
      <c r="DE47" s="63">
        <f>ABS((VLOOKUP(DE$2,$A1:$E52,4)-$E47)/$E47)</f>
        <v>0.760325265534711</v>
      </c>
      <c r="DF47" s="63">
        <f>ABS(($D47-VLOOKUP(DF$2,$A1:$E52,5))/VLOOKUP(DF$2,$A1:$E52,5))</f>
        <v>1.42566928784371</v>
      </c>
      <c r="DG47" s="63">
        <f>ABS((VLOOKUP(DG$2,$A1:$E52,4)-$E47)/$E47)</f>
        <v>0.649029412231126</v>
      </c>
      <c r="DH47" s="63">
        <f>ABS(($D47-VLOOKUP(DH$2,$A1:$E52,5))/VLOOKUP(DH$2,$A1:$E52,5))</f>
        <v>1.60102453132213</v>
      </c>
      <c r="DI47" s="63">
        <f>ABS((VLOOKUP(DI$2,$A1:$E52,4)-$E47)/$E47)</f>
        <v>0.537855545701735</v>
      </c>
      <c r="DJ47" s="63">
        <f>ABS(($D47-VLOOKUP(DJ$2,$A1:$E52,5))/VLOOKUP(DJ$2,$A1:$E52,5))</f>
        <v>1.88495864860109</v>
      </c>
      <c r="DK47" s="63">
        <f>ABS((VLOOKUP(DK$2,$A1:$E52,4)-$E47)/$E47)</f>
        <v>0.386501675488344</v>
      </c>
      <c r="DL47" s="63"/>
      <c r="DM47" s="63"/>
      <c r="DN47" s="63"/>
      <c r="DO47" s="61">
        <f>IF(P47&lt;Q47,1,0)</f>
        <v>1</v>
      </c>
      <c r="DP47" s="61">
        <f>IF(R47&lt;S47,1,0)</f>
        <v>1</v>
      </c>
      <c r="DQ47" s="61">
        <f>IF(T47&lt;U47,1,0)</f>
        <v>1</v>
      </c>
      <c r="DR47" s="61">
        <f>IF(V47&lt;W47,1,0)</f>
        <v>1</v>
      </c>
      <c r="DS47" s="61">
        <f>IF(X47&lt;Y47,1,0)</f>
        <v>1</v>
      </c>
      <c r="DT47" s="61">
        <f>IF(Z47&lt;AA47,1,0)</f>
        <v>1</v>
      </c>
      <c r="DU47" s="61">
        <f>IF(AB47&lt;AC47,1,0)</f>
        <v>1</v>
      </c>
      <c r="DV47" s="61">
        <f>IF(AD47&lt;AE47,1,0)</f>
        <v>1</v>
      </c>
      <c r="DW47" s="61">
        <f>IF(AF47&lt;AG47,1,0)</f>
        <v>1</v>
      </c>
      <c r="DX47" s="61">
        <f>IF(AH47&lt;AI47,1,0)</f>
        <v>1</v>
      </c>
      <c r="DY47" s="61">
        <f>IF(AJ47&lt;AK47,1,0)</f>
        <v>1</v>
      </c>
      <c r="DZ47" s="61">
        <f>IF(AL47&lt;AM47,1,0)</f>
        <v>1</v>
      </c>
      <c r="EA47" s="61">
        <f>IF(AN47&lt;AO47,1,0)</f>
        <v>1</v>
      </c>
      <c r="EB47" s="61">
        <f>IF(AP47&lt;AQ47,1,0)</f>
        <v>1</v>
      </c>
      <c r="EC47" s="61">
        <f>IF(AR47&lt;AS47,1,0)</f>
        <v>1</v>
      </c>
      <c r="ED47" s="61">
        <f>IF(AT47&lt;AU47,1,0)</f>
        <v>1</v>
      </c>
      <c r="EE47" s="61">
        <f>IF(AV47&lt;AW47,1,0)</f>
        <v>1</v>
      </c>
      <c r="EF47" s="61">
        <f>IF(AX47&lt;AY47,1,0)</f>
        <v>1</v>
      </c>
      <c r="EG47" s="61">
        <f>IF(AZ47&lt;BA47,1,0)</f>
        <v>1</v>
      </c>
      <c r="EH47" s="61">
        <f>IF(BB47&lt;BC47,1,0)</f>
        <v>1</v>
      </c>
      <c r="EI47" s="61">
        <f>IF(BD47&lt;BE47,1,0)</f>
        <v>1</v>
      </c>
      <c r="EJ47" s="61">
        <f>IF(BF47&lt;BG47,1,0)</f>
        <v>1</v>
      </c>
      <c r="EK47" s="61">
        <f>IF(BH47&lt;BI47,1,0)</f>
        <v>1</v>
      </c>
      <c r="EL47" s="61">
        <f>IF(BJ47&lt;BK47,1,0)</f>
        <v>1</v>
      </c>
      <c r="EM47" s="61">
        <f>IF(BL47&lt;BM47,1,0)</f>
        <v>1</v>
      </c>
      <c r="EN47" s="61">
        <f>IF(BN47&lt;BO47,1,0)</f>
        <v>1</v>
      </c>
      <c r="EO47" s="61">
        <f>IF(BP47&lt;BQ47,1,0)</f>
        <v>1</v>
      </c>
      <c r="EP47" s="61">
        <f>IF(BR47&lt;BS47,1,0)</f>
        <v>1</v>
      </c>
      <c r="EQ47" s="61">
        <f>IF(BT47&lt;BU47,1,0)</f>
        <v>1</v>
      </c>
      <c r="ER47" s="61">
        <f>IF(BV47&lt;BW47,1,0)</f>
        <v>1</v>
      </c>
      <c r="ES47" s="61">
        <f>IF(BX47&lt;BY47,1,0)</f>
        <v>1</v>
      </c>
      <c r="ET47" s="61">
        <f>IF(BZ47&lt;CA47,1,0)</f>
        <v>1</v>
      </c>
      <c r="EU47" s="61">
        <f>IF(CB47&lt;CC47,1,0)</f>
        <v>1</v>
      </c>
      <c r="EV47" s="61">
        <f>IF(CD47&lt;CE47,1,0)</f>
        <v>1</v>
      </c>
      <c r="EW47" s="61">
        <f>IF(CF47&lt;CG47,1,0)</f>
        <v>1</v>
      </c>
      <c r="EX47" s="61">
        <f>IF(CH47&lt;CI47,1,0)</f>
        <v>1</v>
      </c>
      <c r="EY47" s="61">
        <f>IF(CJ47&lt;CK47,1,0)</f>
        <v>0</v>
      </c>
      <c r="EZ47" s="61">
        <f>IF(CL47&lt;CM47,1,0)</f>
        <v>0</v>
      </c>
      <c r="FA47" s="61">
        <f>IF(CN47&lt;CO47,1,0)</f>
        <v>1</v>
      </c>
      <c r="FB47" s="61">
        <f>IF(CP47&lt;CQ47,1,0)</f>
        <v>0</v>
      </c>
      <c r="FC47" s="61">
        <f>IF(CR47&lt;CS47,1,0)</f>
        <v>0</v>
      </c>
      <c r="FD47" s="61">
        <f>IF(CT47&lt;CU47,1,0)</f>
        <v>0</v>
      </c>
      <c r="FE47" s="61">
        <f>IF(CV47&lt;CW47,1,0)</f>
        <v>0</v>
      </c>
      <c r="FF47" s="61">
        <f>IF(CX47&lt;CY47,1,0)</f>
        <v>1</v>
      </c>
      <c r="FG47" s="61">
        <f>IF(CZ47&lt;DA47,1,0)</f>
        <v>1</v>
      </c>
      <c r="FH47" s="61">
        <f>IF(DB47&lt;DC47,1,0)</f>
        <v>0</v>
      </c>
      <c r="FI47" s="61">
        <f>IF(DD47&lt;DE47,1,0)</f>
        <v>0</v>
      </c>
      <c r="FJ47" s="61">
        <f>IF(DF47&lt;DG47,1,0)</f>
        <v>0</v>
      </c>
      <c r="FK47" s="61">
        <f>IF(DH47&lt;DI47,1,0)</f>
        <v>0</v>
      </c>
      <c r="FL47" s="61">
        <f>IF(DJ47&lt;DK47,1,0)</f>
        <v>0</v>
      </c>
      <c r="FM47" s="61"/>
      <c r="FN47" s="61"/>
      <c r="FO47" s="61"/>
      <c r="FP47" s="61"/>
      <c r="FQ47" s="61">
        <f>C47/H47</f>
        <v>882235</v>
      </c>
      <c r="FR47" s="61">
        <f>C47/SUM(FV47:FV47)</f>
        <v>441117.5</v>
      </c>
      <c r="FS47" s="53">
        <f>$B47/SQRT(H47*(H47+1))</f>
        <v>579658.562052265</v>
      </c>
      <c r="FT47" s="64">
        <f>FU47+2</f>
        <v>3</v>
      </c>
      <c r="FU47" s="64">
        <v>1</v>
      </c>
      <c r="FV47" s="64">
        <v>2</v>
      </c>
    </row>
    <row r="48" ht="26.75" customHeight="1">
      <c r="A48" t="s" s="51">
        <v>229</v>
      </c>
      <c r="B48" s="52">
        <v>1055247</v>
      </c>
      <c r="C48" s="53">
        <v>1057315</v>
      </c>
      <c r="D48" s="53">
        <f>L48</f>
        <v>527623.5</v>
      </c>
      <c r="E48" s="53">
        <f>N48</f>
        <v>351749</v>
      </c>
      <c r="F48" s="54">
        <f>ROUND((C48-B48)/C48,2)</f>
        <v>0</v>
      </c>
      <c r="G48" s="55"/>
      <c r="H48" s="56">
        <v>2</v>
      </c>
      <c r="I48" s="57">
        <f>RANK(FS48,FS3:FS52)</f>
        <v>49</v>
      </c>
      <c r="J48" s="58">
        <f>SUM(FE3:FE52)</f>
        <v>1</v>
      </c>
      <c r="K48" s="59">
        <f>H48+2</f>
        <v>4</v>
      </c>
      <c r="L48" s="60">
        <f>B48/H48</f>
        <v>527623.5</v>
      </c>
      <c r="M48" s="53">
        <f>C48/K48</f>
        <v>264328.75</v>
      </c>
      <c r="N48" s="61">
        <f>$B48/(H48+1)</f>
        <v>351749</v>
      </c>
      <c r="O48" s="62"/>
      <c r="P48" s="63">
        <f>ABS(($D48-VLOOKUP(P$2,$A1:$E52,5))/VLOOKUP(P$2,$A1:$E52,5))</f>
        <v>0.237007193162635</v>
      </c>
      <c r="Q48" s="63">
        <f>ABS((VLOOKUP(Q$2,$A1:$E52,4)-$E48)/$E48)</f>
        <v>1.00303577320384</v>
      </c>
      <c r="R48" s="63">
        <f>ABS(($D48-VLOOKUP(R$2,$A1:$E52,5))/VLOOKUP(R$2,$A1:$E52,5))</f>
        <v>0.227412278046057</v>
      </c>
      <c r="S48" s="63">
        <f>ABS((VLOOKUP(S$2,$A1:$E52,4)-$E48)/$E48)</f>
        <v>0.995458409263424</v>
      </c>
      <c r="T48" s="63">
        <f>ABS(($D48-VLOOKUP(T$2,$A1:$E52,5))/VLOOKUP(T$2,$A1:$E52,5))</f>
        <v>0.239307133417829</v>
      </c>
      <c r="U48" s="63">
        <f>ABS((VLOOKUP(U$2,$A1:$E52,4)-$E48)/$E48)</f>
        <v>1.04491934115899</v>
      </c>
      <c r="V48" s="63">
        <f>ABS(($D48-VLOOKUP(V$2,$A1:$E52,5))/VLOOKUP(V$2,$A1:$E52,5))</f>
        <v>0.218367523910265</v>
      </c>
      <c r="W48" s="63">
        <f>ABS((VLOOKUP(W$2,$A1:$E52,4)-$E48)/$E48)</f>
        <v>0.990136801041737</v>
      </c>
      <c r="X48" s="63">
        <f>ABS(($D48-VLOOKUP(X$2,$A1:$E52,5))/VLOOKUP(X$2,$A1:$E52,5))</f>
        <v>0.22072836001424</v>
      </c>
      <c r="Y48" s="63">
        <f>ABS((VLOOKUP(Y$2,$A1:$E52,4)-$E48)/$E48)</f>
        <v>1.03181182541465</v>
      </c>
      <c r="Z48" s="63">
        <f>ABS(($D48-VLOOKUP(Z$2,$A1:$E52,5))/VLOOKUP(Z$2,$A1:$E52,5))</f>
        <v>0.212805552927172</v>
      </c>
      <c r="AA48" s="63">
        <f>ABS((VLOOKUP(AA$2,$A1:$E52,4)-$E48)/$E48)</f>
        <v>1.01136242667988</v>
      </c>
      <c r="AB48" s="63">
        <f>ABS(($D48-VLOOKUP(AB$2,$A1:$E52,5))/VLOOKUP(AB$2,$A1:$E52,5))</f>
        <v>0.224652861067926</v>
      </c>
      <c r="AC48" s="63">
        <f>ABS((VLOOKUP(AC$2,$A1:$E52,4)-$E48)/$E48)</f>
        <v>1.05553089703169</v>
      </c>
      <c r="AD48" s="63">
        <f>ABS(($D48-VLOOKUP(AD$2,$A1:$E52,5))/VLOOKUP(AD$2,$A1:$E52,5))</f>
        <v>0.201508158197253</v>
      </c>
      <c r="AE48" s="63">
        <f>ABS((VLOOKUP(AE$2,$A1:$E52,4)-$E48)/$E48)</f>
        <v>1.01272295220253</v>
      </c>
      <c r="AF48" s="63">
        <f>ABS(($D48-VLOOKUP(AF$2,$A1:$E52,5))/VLOOKUP(AF$2,$A1:$E52,5))</f>
        <v>0.186399506310212</v>
      </c>
      <c r="AG48" s="63">
        <f>ABS((VLOOKUP(AG$2,$A1:$E52,4)-$E48)/$E48)</f>
        <v>0.9753464625546709</v>
      </c>
      <c r="AH48" s="63">
        <f>ABS(($D48-VLOOKUP(AH$2,$A1:$E52,5))/VLOOKUP(AH$2,$A1:$E52,5))</f>
        <v>0.227796559423637</v>
      </c>
      <c r="AI48" s="63">
        <f>ABS((VLOOKUP(AI$2,$A1:$E52,4)-$E48)/$E48)</f>
        <v>1.09191584821082</v>
      </c>
      <c r="AJ48" s="63">
        <f>ABS(($D48-VLOOKUP(AJ$2,$A1:$E52,5))/VLOOKUP(AJ$2,$A1:$E52,5))</f>
        <v>0.221220014621628</v>
      </c>
      <c r="AK48" s="63">
        <f>ABS((VLOOKUP(AK$2,$A1:$E52,4)-$E48)/$E48)</f>
        <v>1.08659702420381</v>
      </c>
      <c r="AL48" s="63">
        <f>ABS(($D48-VLOOKUP(AL$2,$A1:$E52,5))/VLOOKUP(AL$2,$A1:$E52,5))</f>
        <v>0.21228042324356</v>
      </c>
      <c r="AM48" s="63">
        <f>ABS((VLOOKUP(AM$2,$A1:$E52,4)-$E48)/$E48)</f>
        <v>1.07734285734223</v>
      </c>
      <c r="AN48" s="63">
        <f>ABS(($D48-VLOOKUP(AN$2,$A1:$E52,5))/VLOOKUP(AN$2,$A1:$E52,5))</f>
        <v>0.140598048174177</v>
      </c>
      <c r="AO48" s="63">
        <f>ABS((VLOOKUP(AO$2,$A1:$E52,4)-$E48)/$E48)</f>
        <v>0.9199397866092009</v>
      </c>
      <c r="AP48" s="63">
        <f>ABS(($D48-VLOOKUP(AP$2,$A1:$E52,5))/VLOOKUP(AP$2,$A1:$E52,5))</f>
        <v>0.195652233566334</v>
      </c>
      <c r="AQ48" s="63">
        <f>ABS((VLOOKUP(AQ$2,$A1:$E52,4)-$E48)/$E48)</f>
        <v>1.0720722257443</v>
      </c>
      <c r="AR48" s="63">
        <f>ABS(($D48-VLOOKUP(AR$2,$A1:$E52,5))/VLOOKUP(AR$2,$A1:$E52,5))</f>
        <v>0.188469052609042</v>
      </c>
      <c r="AS48" s="63">
        <f>ABS((VLOOKUP(AS$2,$A1:$E52,4)-$E48)/$E48)</f>
        <v>1.05373149603837</v>
      </c>
      <c r="AT48" s="63">
        <f>ABS(($D48-VLOOKUP(AT$2,$A1:$E52,5))/VLOOKUP(AT$2,$A1:$E52,5))</f>
        <v>0.177220983361143</v>
      </c>
      <c r="AU48" s="63">
        <f>ABS((VLOOKUP(AU$2,$A1:$E52,4)-$E48)/$E48)</f>
        <v>1.02565528891972</v>
      </c>
      <c r="AV48" s="63">
        <f>ABS(($D48-VLOOKUP(AV$2,$A1:$E52,5))/VLOOKUP(AV$2,$A1:$E52,5))</f>
        <v>0.172411245608336</v>
      </c>
      <c r="AW48" s="63">
        <f>ABS((VLOOKUP(AW$2,$A1:$E52,4)-$E48)/$E48)</f>
        <v>1.01388268970835</v>
      </c>
      <c r="AX48" s="63">
        <f>ABS(($D48-VLOOKUP(AX$2,$A1:$E52,5))/VLOOKUP(AX$2,$A1:$E52,5))</f>
        <v>0.210075874851409</v>
      </c>
      <c r="AY48" s="63">
        <f>ABS((VLOOKUP(AY$2,$A1:$E52,4)-$E48)/$E48)</f>
        <v>1.1362811265988</v>
      </c>
      <c r="AZ48" s="63">
        <f>ABS(($D48-VLOOKUP(AZ$2,$A1:$E52,5))/VLOOKUP(AZ$2,$A1:$E52,5))</f>
        <v>0.179849787449897</v>
      </c>
      <c r="BA48" s="63">
        <f>ABS((VLOOKUP(BA$2,$A1:$E52,4)-$E48)/$E48)</f>
        <v>1.05754991485406</v>
      </c>
      <c r="BB48" s="63">
        <f>ABS(($D48-VLOOKUP(BB$2,$A1:$E52,5))/VLOOKUP(BB$2,$A1:$E52,5))</f>
        <v>0.166651486514234</v>
      </c>
      <c r="BC48" s="63">
        <f>ABS((VLOOKUP(BC$2,$A1:$E52,4)-$E48)/$E48)</f>
        <v>1.02496311290153</v>
      </c>
      <c r="BD48" s="63">
        <f>ABS(($D48-VLOOKUP(BD$2,$A1:$E52,5))/VLOOKUP(BD$2,$A1:$E52,5))</f>
        <v>0.106543817836681</v>
      </c>
      <c r="BE48" s="63">
        <f>ABS((VLOOKUP(BE$2,$A1:$E52,4)-$E48)/$E48)</f>
        <v>0.8887328037890651</v>
      </c>
      <c r="BF48" s="63">
        <f>ABS(($D48-VLOOKUP(BF$2,$A1:$E52,5))/VLOOKUP(BF$2,$A1:$E52,5))</f>
        <v>0.163320799297513</v>
      </c>
      <c r="BG48" s="63">
        <f>ABS((VLOOKUP(BG$2,$A1:$E52,4)-$E48)/$E48)</f>
        <v>1.04891637421652</v>
      </c>
      <c r="BH48" s="63">
        <f>ABS(($D48-VLOOKUP(BH$2,$A1:$E52,5))/VLOOKUP(BH$2,$A1:$E52,5))</f>
        <v>0.121173470981153</v>
      </c>
      <c r="BI48" s="63">
        <f>ABS((VLOOKUP(BI$2,$A1:$E52,4)-$E48)/$E48)</f>
        <v>0.950653124001166</v>
      </c>
      <c r="BJ48" s="63">
        <f>ABS(($D48-VLOOKUP(BJ$2,$A1:$E52,5))/VLOOKUP(BJ$2,$A1:$E52,5))</f>
        <v>0.0914742330727135</v>
      </c>
      <c r="BK48" s="63">
        <f>ABS((VLOOKUP(BK$2,$A1:$E52,4)-$E48)/$E48)</f>
        <v>0.886887281230974</v>
      </c>
      <c r="BL48" s="63">
        <f>ABS(($D48-VLOOKUP(BL$2,$A1:$E52,5))/VLOOKUP(BL$2,$A1:$E52,5))</f>
        <v>0.188977751680844</v>
      </c>
      <c r="BM48" s="63">
        <f>ABS((VLOOKUP(BM$2,$A1:$E52,4)-$E48)/$E48)</f>
        <v>1.15777064516649</v>
      </c>
      <c r="BN48" s="63">
        <f>ABS(($D48-VLOOKUP(BN$2,$A1:$E52,5))/VLOOKUP(BN$2,$A1:$E52,5))</f>
        <v>0.151068954531852</v>
      </c>
      <c r="BO48" s="63">
        <f>ABS((VLOOKUP(BO$2,$A1:$E52,4)-$E48)/$E48)</f>
        <v>1.06141595285274</v>
      </c>
      <c r="BP48" s="63">
        <f>ABS(($D48-VLOOKUP(BP$2,$A1:$E52,5))/VLOOKUP(BP$2,$A1:$E52,5))</f>
        <v>0.177431776596513</v>
      </c>
      <c r="BQ48" s="63">
        <f>ABS((VLOOKUP(BQ$2,$A1:$E52,4)-$E48)/$E48)</f>
        <v>1.18826833907133</v>
      </c>
      <c r="BR48" s="63">
        <f>ABS(($D48-VLOOKUP(BR$2,$A1:$E52,5))/VLOOKUP(BR$2,$A1:$E52,5))</f>
        <v>0.159139383385721</v>
      </c>
      <c r="BS48" s="63">
        <f>ABS((VLOOKUP(BS$2,$A1:$E52,4)-$E48)/$E48)</f>
        <v>1.14066393934311</v>
      </c>
      <c r="BT48" s="63">
        <f>ABS(($D48-VLOOKUP(BT$2,$A1:$E52,5))/VLOOKUP(BT$2,$A1:$E52,5))</f>
        <v>0.116116749143127</v>
      </c>
      <c r="BU48" s="63">
        <f>ABS((VLOOKUP(BU$2,$A1:$E52,4)-$E48)/$E48)</f>
        <v>1.03646804966041</v>
      </c>
      <c r="BV48" s="63">
        <f>ABS(($D48-VLOOKUP(BV$2,$A1:$E52,5))/VLOOKUP(BV$2,$A1:$E52,5))</f>
        <v>0.136116074893239</v>
      </c>
      <c r="BW48" s="63">
        <f>ABS((VLOOKUP(BW$2,$A1:$E52,4)-$E48)/$E48)</f>
        <v>1.17043047741429</v>
      </c>
      <c r="BX48" s="63">
        <f>ABS(($D48-VLOOKUP(BX$2,$A1:$E52,5))/VLOOKUP(BX$2,$A1:$E52,5))</f>
        <v>0.114202515579671</v>
      </c>
      <c r="BY48" s="63">
        <f>ABS((VLOOKUP(BY$2,$A1:$E52,4)-$E48)/$E48)</f>
        <v>1.11673665028188</v>
      </c>
      <c r="BZ48" s="63">
        <f>ABS(($D48-VLOOKUP(BZ$2,$A1:$E52,5))/VLOOKUP(BZ$2,$A1:$E52,5))</f>
        <v>0.0984582888078821</v>
      </c>
      <c r="CA48" s="63">
        <f>ABS((VLOOKUP(CA$2,$A1:$E52,4)-$E48)/$E48)</f>
        <v>1.07977066032881</v>
      </c>
      <c r="CB48" s="63">
        <f>ABS(($D48-VLOOKUP(CB$2,$A1:$E52,5))/VLOOKUP(CB$2,$A1:$E52,5))</f>
        <v>0.0788094404208655</v>
      </c>
      <c r="CC48" s="63">
        <f>ABS((VLOOKUP(CC$2,$A1:$E52,4)-$E48)/$E48)</f>
        <v>1.03540948232973</v>
      </c>
      <c r="CD48" s="63">
        <f>ABS(($D48-VLOOKUP(CD$2,$A1:$E52,5))/VLOOKUP(CD$2,$A1:$E52,5))</f>
        <v>0.0478739626059951</v>
      </c>
      <c r="CE48" s="63">
        <f>ABS((VLOOKUP(CE$2,$A1:$E52,4)-$E48)/$E48)</f>
        <v>0.969277098158062</v>
      </c>
      <c r="CF48" s="63">
        <f>ABS(($D48-VLOOKUP(CF$2,$A1:$E52,5))/VLOOKUP(CF$2,$A1:$E52,5))</f>
        <v>0.0263208303437769</v>
      </c>
      <c r="CG48" s="63">
        <f>ABS((VLOOKUP(CG$2,$A1:$E52,4)-$E48)/$E48)</f>
        <v>0.925685645161749</v>
      </c>
      <c r="CH48" s="63">
        <f>ABS(($D48-VLOOKUP(CH$2,$A1:$E52,5))/VLOOKUP(CH$2,$A1:$E52,5))</f>
        <v>0.0209072531784626</v>
      </c>
      <c r="CI48" s="63">
        <f>ABS((VLOOKUP(CI$2,$A1:$E52,4)-$E48)/$E48)</f>
        <v>0.959041816750012</v>
      </c>
      <c r="CJ48" s="63">
        <f>ABS(($D48-VLOOKUP(CJ$2,$A1:$E52,5))/VLOOKUP(CJ$2,$A1:$E52,5))</f>
        <v>0.134787062154031</v>
      </c>
      <c r="CK48" s="63">
        <f>ABS((VLOOKUP(CK$2,$A1:$E52,4)-$E48)/$E48)</f>
        <v>0.762445190557281</v>
      </c>
      <c r="CL48" s="63">
        <f>ABS(($D48-VLOOKUP(CL$2,$A1:$E52,5))/VLOOKUP(CL$2,$A1:$E52,5))</f>
        <v>0.152126431291199</v>
      </c>
      <c r="CM48" s="63">
        <f>ABS((VLOOKUP(CM$2,$A1:$E52,4)-$E48)/$E48)</f>
        <v>0.7359205948938961</v>
      </c>
      <c r="CN48" s="63">
        <f>ABS(($D48-VLOOKUP(CN$2,$A1:$E52,5))/VLOOKUP(CN$2,$A1:$E52,5))</f>
        <v>0.00595583473519779</v>
      </c>
      <c r="CO48" s="63">
        <f>ABS((VLOOKUP(CO$2,$A1:$E52,4)-$E48)/$E48)</f>
        <v>1.23667871124012</v>
      </c>
      <c r="CP48" s="63">
        <f>ABS(($D48-VLOOKUP(CP$2,$A1:$E52,5))/VLOOKUP(CP$2,$A1:$E52,5))</f>
        <v>0.158032412928298</v>
      </c>
      <c r="CQ48" s="63">
        <f>ABS((VLOOKUP(CQ$2,$A1:$E52,4)-$E48)/$E48)</f>
        <v>0.942950797301485</v>
      </c>
      <c r="CR48" s="63">
        <f>ABS(($D48-VLOOKUP(CR$2,$A1:$E52,5))/VLOOKUP(CR$2,$A1:$E52,5))</f>
        <v>0.187383821153214</v>
      </c>
      <c r="CS48" s="63">
        <f>ABS((VLOOKUP(CS$2,$A1:$E52,4)-$E48)/$E48)</f>
        <v>0.894922231477559</v>
      </c>
      <c r="CT48" s="63">
        <f>ABS(($D48-VLOOKUP(CT$2,$A1:$E52,5))/VLOOKUP(CT$2,$A1:$E52,5))</f>
        <v>0.197833053967436</v>
      </c>
      <c r="CU48" s="63">
        <f>ABS((VLOOKUP(CU$2,$A1:$E52,4)-$E48)/$E48)</f>
        <v>0.878391978370941</v>
      </c>
      <c r="CV48" s="63"/>
      <c r="CW48" s="63"/>
      <c r="CX48" s="63">
        <f>ABS(($D48-VLOOKUP(CX$2,$A1:$E52,5))/VLOOKUP(CX$2,$A1:$E52,5))</f>
        <v>0.0611725877298837</v>
      </c>
      <c r="CY48" s="63">
        <f>ABS((VLOOKUP(CY$2,$A1:$E52,4)-$E48)/$E48)</f>
        <v>1.82706134203651</v>
      </c>
      <c r="CZ48" s="63">
        <f>ABS(($D48-VLOOKUP(CZ$2,$A1:$E52,5))/VLOOKUP(CZ$2,$A1:$E52,5))</f>
        <v>0.171355246054678</v>
      </c>
      <c r="DA48" s="63">
        <f>ABS((VLOOKUP(DA$2,$A1:$E52,4)-$E48)/$E48)</f>
        <v>1.56113592362736</v>
      </c>
      <c r="DB48" s="63">
        <f>ABS(($D48-VLOOKUP(DB$2,$A1:$E52,5))/VLOOKUP(DB$2,$A1:$E52,5))</f>
        <v>0.287261775078346</v>
      </c>
      <c r="DC48" s="63">
        <f>ABS((VLOOKUP(DC$2,$A1:$E52,4)-$E48)/$E48)</f>
        <v>1.33052830285232</v>
      </c>
      <c r="DD48" s="63">
        <f>ABS(($D48-VLOOKUP(DD$2,$A1:$E52,5))/VLOOKUP(DD$2,$A1:$E52,5))</f>
        <v>0.462527182085672</v>
      </c>
      <c r="DE48" s="63">
        <f>ABS((VLOOKUP(DE$2,$A1:$E52,4)-$E48)/$E48)</f>
        <v>1.05124392677733</v>
      </c>
      <c r="DF48" s="63">
        <f>ABS(($D48-VLOOKUP(DF$2,$A1:$E52,5))/VLOOKUP(DF$2,$A1:$E52,5))</f>
        <v>0.561235676611358</v>
      </c>
      <c r="DG48" s="63">
        <f>ABS((VLOOKUP(DG$2,$A1:$E52,4)-$E48)/$E48)</f>
        <v>0.921554858720281</v>
      </c>
      <c r="DH48" s="63">
        <f>ABS(($D48-VLOOKUP(DH$2,$A1:$E52,5))/VLOOKUP(DH$2,$A1:$E52,5))</f>
        <v>0.674099727606027</v>
      </c>
      <c r="DI48" s="63">
        <f>ABS((VLOOKUP(DI$2,$A1:$E52,4)-$E48)/$E48)</f>
        <v>0.792007937478145</v>
      </c>
      <c r="DJ48" s="63">
        <f>ABS(($D48-VLOOKUP(DJ$2,$A1:$E52,5))/VLOOKUP(DJ$2,$A1:$E52,5))</f>
        <v>0.856848495512933</v>
      </c>
      <c r="DK48" s="63">
        <f>ABS((VLOOKUP(DK$2,$A1:$E52,4)-$E48)/$E48)</f>
        <v>0.615640698338872</v>
      </c>
      <c r="DL48" s="63"/>
      <c r="DM48" s="63"/>
      <c r="DN48" s="63"/>
      <c r="DO48" s="61">
        <f>IF(P48&lt;Q48,1,0)</f>
        <v>1</v>
      </c>
      <c r="DP48" s="61">
        <f>IF(R48&lt;S48,1,0)</f>
        <v>1</v>
      </c>
      <c r="DQ48" s="61">
        <f>IF(T48&lt;U48,1,0)</f>
        <v>1</v>
      </c>
      <c r="DR48" s="61">
        <f>IF(V48&lt;W48,1,0)</f>
        <v>1</v>
      </c>
      <c r="DS48" s="61">
        <f>IF(X48&lt;Y48,1,0)</f>
        <v>1</v>
      </c>
      <c r="DT48" s="61">
        <f>IF(Z48&lt;AA48,1,0)</f>
        <v>1</v>
      </c>
      <c r="DU48" s="61">
        <f>IF(AB48&lt;AC48,1,0)</f>
        <v>1</v>
      </c>
      <c r="DV48" s="61">
        <f>IF(AD48&lt;AE48,1,0)</f>
        <v>1</v>
      </c>
      <c r="DW48" s="61">
        <f>IF(AF48&lt;AG48,1,0)</f>
        <v>1</v>
      </c>
      <c r="DX48" s="61">
        <f>IF(AH48&lt;AI48,1,0)</f>
        <v>1</v>
      </c>
      <c r="DY48" s="61">
        <f>IF(AJ48&lt;AK48,1,0)</f>
        <v>1</v>
      </c>
      <c r="DZ48" s="61">
        <f>IF(AL48&lt;AM48,1,0)</f>
        <v>1</v>
      </c>
      <c r="EA48" s="61">
        <f>IF(AN48&lt;AO48,1,0)</f>
        <v>1</v>
      </c>
      <c r="EB48" s="61">
        <f>IF(AP48&lt;AQ48,1,0)</f>
        <v>1</v>
      </c>
      <c r="EC48" s="61">
        <f>IF(AR48&lt;AS48,1,0)</f>
        <v>1</v>
      </c>
      <c r="ED48" s="61">
        <f>IF(AT48&lt;AU48,1,0)</f>
        <v>1</v>
      </c>
      <c r="EE48" s="61">
        <f>IF(AV48&lt;AW48,1,0)</f>
        <v>1</v>
      </c>
      <c r="EF48" s="61">
        <f>IF(AX48&lt;AY48,1,0)</f>
        <v>1</v>
      </c>
      <c r="EG48" s="61">
        <f>IF(AZ48&lt;BA48,1,0)</f>
        <v>1</v>
      </c>
      <c r="EH48" s="61">
        <f>IF(BB48&lt;BC48,1,0)</f>
        <v>1</v>
      </c>
      <c r="EI48" s="61">
        <f>IF(BD48&lt;BE48,1,0)</f>
        <v>1</v>
      </c>
      <c r="EJ48" s="61">
        <f>IF(BF48&lt;BG48,1,0)</f>
        <v>1</v>
      </c>
      <c r="EK48" s="61">
        <f>IF(BH48&lt;BI48,1,0)</f>
        <v>1</v>
      </c>
      <c r="EL48" s="61">
        <f>IF(BJ48&lt;BK48,1,0)</f>
        <v>1</v>
      </c>
      <c r="EM48" s="61">
        <f>IF(BL48&lt;BM48,1,0)</f>
        <v>1</v>
      </c>
      <c r="EN48" s="61">
        <f>IF(BN48&lt;BO48,1,0)</f>
        <v>1</v>
      </c>
      <c r="EO48" s="61">
        <f>IF(BP48&lt;BQ48,1,0)</f>
        <v>1</v>
      </c>
      <c r="EP48" s="61">
        <f>IF(BR48&lt;BS48,1,0)</f>
        <v>1</v>
      </c>
      <c r="EQ48" s="61">
        <f>IF(BT48&lt;BU48,1,0)</f>
        <v>1</v>
      </c>
      <c r="ER48" s="61">
        <f>IF(BV48&lt;BW48,1,0)</f>
        <v>1</v>
      </c>
      <c r="ES48" s="61">
        <f>IF(BX48&lt;BY48,1,0)</f>
        <v>1</v>
      </c>
      <c r="ET48" s="61">
        <f>IF(BZ48&lt;CA48,1,0)</f>
        <v>1</v>
      </c>
      <c r="EU48" s="61">
        <f>IF(CB48&lt;CC48,1,0)</f>
        <v>1</v>
      </c>
      <c r="EV48" s="61">
        <f>IF(CD48&lt;CE48,1,0)</f>
        <v>1</v>
      </c>
      <c r="EW48" s="61">
        <f>IF(CF48&lt;CG48,1,0)</f>
        <v>1</v>
      </c>
      <c r="EX48" s="61">
        <f>IF(CH48&lt;CI48,1,0)</f>
        <v>1</v>
      </c>
      <c r="EY48" s="61">
        <f>IF(CJ48&lt;CK48,1,0)</f>
        <v>1</v>
      </c>
      <c r="EZ48" s="61">
        <f>IF(CL48&lt;CM48,1,0)</f>
        <v>1</v>
      </c>
      <c r="FA48" s="61">
        <f>IF(CN48&lt;CO48,1,0)</f>
        <v>1</v>
      </c>
      <c r="FB48" s="61">
        <f>IF(CP48&lt;CQ48,1,0)</f>
        <v>1</v>
      </c>
      <c r="FC48" s="61">
        <f>IF(CR48&lt;CS48,1,0)</f>
        <v>1</v>
      </c>
      <c r="FD48" s="61">
        <f>IF(CT48&lt;CU48,1,0)</f>
        <v>1</v>
      </c>
      <c r="FE48" s="61">
        <f>IF(CV48&lt;CW48,1,0)</f>
        <v>0</v>
      </c>
      <c r="FF48" s="61">
        <f>IF(CX48&lt;CY48,1,0)</f>
        <v>1</v>
      </c>
      <c r="FG48" s="61">
        <f>IF(CZ48&lt;DA48,1,0)</f>
        <v>1</v>
      </c>
      <c r="FH48" s="61">
        <f>IF(DB48&lt;DC48,1,0)</f>
        <v>1</v>
      </c>
      <c r="FI48" s="61">
        <f>IF(DD48&lt;DE48,1,0)</f>
        <v>1</v>
      </c>
      <c r="FJ48" s="61">
        <f>IF(DF48&lt;DG48,1,0)</f>
        <v>1</v>
      </c>
      <c r="FK48" s="61">
        <f>IF(DH48&lt;DI48,1,0)</f>
        <v>1</v>
      </c>
      <c r="FL48" s="61">
        <f>IF(DJ48&lt;DK48,1,0)</f>
        <v>0</v>
      </c>
      <c r="FM48" s="61"/>
      <c r="FN48" s="61"/>
      <c r="FO48" s="61"/>
      <c r="FP48" s="61"/>
      <c r="FQ48" s="61">
        <f>C48/H48</f>
        <v>528657.5</v>
      </c>
      <c r="FR48" s="61">
        <f>C48/SUM(FV48:FV48)</f>
        <v>528657.5</v>
      </c>
      <c r="FS48" s="53">
        <f>$B48/SQRT(H48*(H48+1))</f>
        <v>430802.78376712</v>
      </c>
      <c r="FT48" s="64">
        <f>FU48+2</f>
        <v>4</v>
      </c>
      <c r="FU48" s="64">
        <v>2</v>
      </c>
      <c r="FV48" s="64">
        <v>2</v>
      </c>
    </row>
    <row r="49" ht="26.75" customHeight="1">
      <c r="A49" t="s" s="51">
        <v>234</v>
      </c>
      <c r="B49" s="52">
        <v>675905</v>
      </c>
      <c r="C49" s="53">
        <v>760077</v>
      </c>
      <c r="D49" s="53">
        <f>L49</f>
        <v>675905</v>
      </c>
      <c r="E49" s="53">
        <f>N49</f>
        <v>337952.5</v>
      </c>
      <c r="F49" s="54">
        <f>ROUND((C49-B49)/C49,2)</f>
        <v>0.11</v>
      </c>
      <c r="G49" s="55"/>
      <c r="H49" s="56">
        <v>1</v>
      </c>
      <c r="I49" s="57">
        <f>RANK(FS49,FS3:FS52)</f>
        <v>47</v>
      </c>
      <c r="J49" s="58">
        <f>SUM(FJ3:FJ52)</f>
        <v>3</v>
      </c>
      <c r="K49" s="59">
        <f>H49+2</f>
        <v>3</v>
      </c>
      <c r="L49" s="60">
        <f>B49/H49</f>
        <v>675905</v>
      </c>
      <c r="M49" s="53">
        <f>C49/K49</f>
        <v>253359</v>
      </c>
      <c r="N49" s="61">
        <f>$B49/(H49+1)</f>
        <v>337952.5</v>
      </c>
      <c r="O49" s="62"/>
      <c r="P49" s="63">
        <f>ABS(($D49-VLOOKUP(P$2,$A1:$E52,5))/VLOOKUP(P$2,$A1:$E52,5))</f>
        <v>0.022578309902025</v>
      </c>
      <c r="Q49" s="63">
        <f>ABS((VLOOKUP(Q$2,$A1:$E52,4)-$E49)/$E49)</f>
        <v>1.08480727376977</v>
      </c>
      <c r="R49" s="63">
        <f>ABS(($D49-VLOOKUP(R$2,$A1:$E52,5))/VLOOKUP(R$2,$A1:$E52,5))</f>
        <v>0.0102868727278452</v>
      </c>
      <c r="S49" s="63">
        <f>ABS((VLOOKUP(S$2,$A1:$E52,4)-$E49)/$E49)</f>
        <v>1.07692057315747</v>
      </c>
      <c r="T49" s="63">
        <f>ABS(($D49-VLOOKUP(T$2,$A1:$E52,5))/VLOOKUP(T$2,$A1:$E52,5))</f>
        <v>0.0255246174834475</v>
      </c>
      <c r="U49" s="63">
        <f>ABS((VLOOKUP(U$2,$A1:$E52,4)-$E49)/$E49)</f>
        <v>1.12840068747334</v>
      </c>
      <c r="V49" s="63">
        <f>ABS(($D49-VLOOKUP(V$2,$A1:$E52,5))/VLOOKUP(V$2,$A1:$E52,5))</f>
        <v>0.00129978810919553</v>
      </c>
      <c r="W49" s="63">
        <f>ABS((VLOOKUP(W$2,$A1:$E52,4)-$E49)/$E49)</f>
        <v>1.07138171674904</v>
      </c>
      <c r="X49" s="63">
        <f>ABS(($D49-VLOOKUP(X$2,$A1:$E52,5))/VLOOKUP(X$2,$A1:$E52,5))</f>
        <v>0.00172452928162826</v>
      </c>
      <c r="Y49" s="63">
        <f>ABS((VLOOKUP(Y$2,$A1:$E52,4)-$E49)/$E49)</f>
        <v>1.11475807333213</v>
      </c>
      <c r="Z49" s="63">
        <f>ABS(($D49-VLOOKUP(Z$2,$A1:$E52,5))/VLOOKUP(Z$2,$A1:$E52,5))</f>
        <v>0.008424876353612141</v>
      </c>
      <c r="AA49" s="63">
        <f>ABS((VLOOKUP(AA$2,$A1:$E52,4)-$E49)/$E49)</f>
        <v>1.09347385275215</v>
      </c>
      <c r="AB49" s="63">
        <f>ABS(($D49-VLOOKUP(AB$2,$A1:$E52,5))/VLOOKUP(AB$2,$A1:$E52,5))</f>
        <v>0.00675195866013695</v>
      </c>
      <c r="AC49" s="63">
        <f>ABS((VLOOKUP(AC$2,$A1:$E52,4)-$E49)/$E49)</f>
        <v>1.13944544721522</v>
      </c>
      <c r="AD49" s="63">
        <f>ABS(($D49-VLOOKUP(AD$2,$A1:$E52,5))/VLOOKUP(AD$2,$A1:$E52,5))</f>
        <v>0.0228972521763831</v>
      </c>
      <c r="AE49" s="63">
        <f>ABS((VLOOKUP(AE$2,$A1:$E52,4)-$E49)/$E49)</f>
        <v>1.09488992007541</v>
      </c>
      <c r="AF49" s="63">
        <f>ABS(($D49-VLOOKUP(AF$2,$A1:$E52,5))/VLOOKUP(AF$2,$A1:$E52,5))</f>
        <v>0.0422519878045546</v>
      </c>
      <c r="AG49" s="63">
        <f>ABS((VLOOKUP(AG$2,$A1:$E52,4)-$E49)/$E49)</f>
        <v>1.05598758067226</v>
      </c>
      <c r="AH49" s="63">
        <f>ABS(($D49-VLOOKUP(AH$2,$A1:$E52,5))/VLOOKUP(AH$2,$A1:$E52,5))</f>
        <v>0.0107791512266478</v>
      </c>
      <c r="AI49" s="63">
        <f>ABS((VLOOKUP(AI$2,$A1:$E52,4)-$E49)/$E49)</f>
        <v>1.17731576979696</v>
      </c>
      <c r="AJ49" s="63">
        <f>ABS(($D49-VLOOKUP(AJ$2,$A1:$E52,5))/VLOOKUP(AJ$2,$A1:$E52,5))</f>
        <v>0.00235435681471975</v>
      </c>
      <c r="AK49" s="63">
        <f>ABS((VLOOKUP(AK$2,$A1:$E52,4)-$E49)/$E49)</f>
        <v>1.17177981126539</v>
      </c>
      <c r="AL49" s="63">
        <f>ABS(($D49-VLOOKUP(AL$2,$A1:$E52,5))/VLOOKUP(AL$2,$A1:$E52,5))</f>
        <v>0.009097586683613899</v>
      </c>
      <c r="AM49" s="63">
        <f>ABS((VLOOKUP(AM$2,$A1:$E52,4)-$E49)/$E49)</f>
        <v>1.16214785429098</v>
      </c>
      <c r="AN49" s="63">
        <f>ABS(($D49-VLOOKUP(AN$2,$A1:$E52,5))/VLOOKUP(AN$2,$A1:$E52,5))</f>
        <v>0.100925330749735</v>
      </c>
      <c r="AO49" s="63">
        <f>ABS((VLOOKUP(AO$2,$A1:$E52,4)-$E49)/$E49)</f>
        <v>0.998318994533255</v>
      </c>
      <c r="AP49" s="63">
        <f>ABS(($D49-VLOOKUP(AP$2,$A1:$E52,5))/VLOOKUP(AP$2,$A1:$E52,5))</f>
        <v>0.0303989057942779</v>
      </c>
      <c r="AQ49" s="63">
        <f>ABS((VLOOKUP(AQ$2,$A1:$E52,4)-$E49)/$E49)</f>
        <v>1.15666205556501</v>
      </c>
      <c r="AR49" s="63">
        <f>ABS(($D49-VLOOKUP(AR$2,$A1:$E52,5))/VLOOKUP(AR$2,$A1:$E52,5))</f>
        <v>0.039600823307312</v>
      </c>
      <c r="AS49" s="63">
        <f>ABS((VLOOKUP(AS$2,$A1:$E52,4)-$E49)/$E49)</f>
        <v>1.13757258786368</v>
      </c>
      <c r="AT49" s="63">
        <f>ABS(($D49-VLOOKUP(AT$2,$A1:$E52,5))/VLOOKUP(AT$2,$A1:$E52,5))</f>
        <v>0.0540100113836605</v>
      </c>
      <c r="AU49" s="63">
        <f>ABS((VLOOKUP(AU$2,$A1:$E52,4)-$E49)/$E49)</f>
        <v>1.10835020371864</v>
      </c>
      <c r="AV49" s="63">
        <f>ABS(($D49-VLOOKUP(AV$2,$A1:$E52,5))/VLOOKUP(AV$2,$A1:$E52,5))</f>
        <v>0.0601714613490445</v>
      </c>
      <c r="AW49" s="63">
        <f>ABS((VLOOKUP(AW$2,$A1:$E52,4)-$E49)/$E49)</f>
        <v>1.09609700245514</v>
      </c>
      <c r="AX49" s="63">
        <f>ABS(($D49-VLOOKUP(AX$2,$A1:$E52,5))/VLOOKUP(AX$2,$A1:$E52,5))</f>
        <v>0.0119216937997611</v>
      </c>
      <c r="AY49" s="63">
        <f>ABS((VLOOKUP(AY$2,$A1:$E52,4)-$E49)/$E49)</f>
        <v>1.22349220674503</v>
      </c>
      <c r="AZ49" s="63">
        <f>ABS(($D49-VLOOKUP(AZ$2,$A1:$E52,5))/VLOOKUP(AZ$2,$A1:$E52,5))</f>
        <v>0.0506424172040804</v>
      </c>
      <c r="BA49" s="63">
        <f>ABS((VLOOKUP(BA$2,$A1:$E52,4)-$E49)/$E49)</f>
        <v>1.14154688898588</v>
      </c>
      <c r="BB49" s="63">
        <f>ABS(($D49-VLOOKUP(BB$2,$A1:$E52,5))/VLOOKUP(BB$2,$A1:$E52,5))</f>
        <v>0.0675499233972649</v>
      </c>
      <c r="BC49" s="63">
        <f>ABS((VLOOKUP(BC$2,$A1:$E52,4)-$E49)/$E49)</f>
        <v>1.10762977045591</v>
      </c>
      <c r="BD49" s="63">
        <f>ABS(($D49-VLOOKUP(BD$2,$A1:$E52,5))/VLOOKUP(BD$2,$A1:$E52,5))</f>
        <v>0.144550045259732</v>
      </c>
      <c r="BE49" s="63">
        <f>ABS((VLOOKUP(BE$2,$A1:$E52,4)-$E49)/$E49)</f>
        <v>0.965838024574459</v>
      </c>
      <c r="BF49" s="63">
        <f>ABS(($D49-VLOOKUP(BF$2,$A1:$E52,5))/VLOOKUP(BF$2,$A1:$E52,5))</f>
        <v>0.0718166555333771</v>
      </c>
      <c r="BG49" s="63">
        <f>ABS((VLOOKUP(BG$2,$A1:$E52,4)-$E49)/$E49)</f>
        <v>1.13256089454668</v>
      </c>
      <c r="BH49" s="63">
        <f>ABS(($D49-VLOOKUP(BH$2,$A1:$E52,5))/VLOOKUP(BH$2,$A1:$E52,5))</f>
        <v>0.125808924538964</v>
      </c>
      <c r="BI49" s="63">
        <f>ABS((VLOOKUP(BI$2,$A1:$E52,4)-$E49)/$E49)</f>
        <v>1.03028616658935</v>
      </c>
      <c r="BJ49" s="63">
        <f>ABS(($D49-VLOOKUP(BJ$2,$A1:$E52,5))/VLOOKUP(BJ$2,$A1:$E52,5))</f>
        <v>0.163854734474464</v>
      </c>
      <c r="BK49" s="63">
        <f>ABS((VLOOKUP(BK$2,$A1:$E52,4)-$E49)/$E49)</f>
        <v>0.963917160801337</v>
      </c>
      <c r="BL49" s="63">
        <f>ABS(($D49-VLOOKUP(BL$2,$A1:$E52,5))/VLOOKUP(BL$2,$A1:$E52,5))</f>
        <v>0.0389491611919467</v>
      </c>
      <c r="BM49" s="63">
        <f>ABS((VLOOKUP(BM$2,$A1:$E52,4)-$E49)/$E49)</f>
        <v>1.24585900878575</v>
      </c>
      <c r="BN49" s="63">
        <f>ABS(($D49-VLOOKUP(BN$2,$A1:$E52,5))/VLOOKUP(BN$2,$A1:$E52,5))</f>
        <v>0.08751171675853869</v>
      </c>
      <c r="BO49" s="63">
        <f>ABS((VLOOKUP(BO$2,$A1:$E52,4)-$E49)/$E49)</f>
        <v>1.14557075328633</v>
      </c>
      <c r="BP49" s="63">
        <f>ABS(($D49-VLOOKUP(BP$2,$A1:$E52,5))/VLOOKUP(BP$2,$A1:$E52,5))</f>
        <v>0.0537399775399202</v>
      </c>
      <c r="BQ49" s="63">
        <f>ABS((VLOOKUP(BQ$2,$A1:$E52,4)-$E49)/$E49)</f>
        <v>1.27760173397149</v>
      </c>
      <c r="BR49" s="63">
        <f>ABS(($D49-VLOOKUP(BR$2,$A1:$E52,5))/VLOOKUP(BR$2,$A1:$E52,5))</f>
        <v>0.07717320224113321</v>
      </c>
      <c r="BS49" s="63">
        <f>ABS((VLOOKUP(BS$2,$A1:$E52,4)-$E49)/$E49)</f>
        <v>1.22805394249192</v>
      </c>
      <c r="BT49" s="63">
        <f>ABS(($D49-VLOOKUP(BT$2,$A1:$E52,5))/VLOOKUP(BT$2,$A1:$E52,5))</f>
        <v>0.132286770150334</v>
      </c>
      <c r="BU49" s="63">
        <f>ABS((VLOOKUP(BU$2,$A1:$E52,4)-$E49)/$E49)</f>
        <v>1.11960438227266</v>
      </c>
      <c r="BV49" s="63">
        <f>ABS(($D49-VLOOKUP(BV$2,$A1:$E52,5))/VLOOKUP(BV$2,$A1:$E52,5))</f>
        <v>0.106666902439496</v>
      </c>
      <c r="BW49" s="63">
        <f>ABS((VLOOKUP(BW$2,$A1:$E52,4)-$E49)/$E49)</f>
        <v>1.25903566329588</v>
      </c>
      <c r="BX49" s="63">
        <f>ABS(($D49-VLOOKUP(BX$2,$A1:$E52,5))/VLOOKUP(BX$2,$A1:$E52,5))</f>
        <v>0.13473897335339</v>
      </c>
      <c r="BY49" s="63">
        <f>ABS((VLOOKUP(BY$2,$A1:$E52,4)-$E49)/$E49)</f>
        <v>1.20314985094059</v>
      </c>
      <c r="BZ49" s="63">
        <f>ABS(($D49-VLOOKUP(BZ$2,$A1:$E52,5))/VLOOKUP(BZ$2,$A1:$E52,5))</f>
        <v>0.154907903653473</v>
      </c>
      <c r="CA49" s="63">
        <f>ABS((VLOOKUP(CA$2,$A1:$E52,4)-$E49)/$E49)</f>
        <v>1.16467476938327</v>
      </c>
      <c r="CB49" s="63">
        <f>ABS(($D49-VLOOKUP(CB$2,$A1:$E52,5))/VLOOKUP(CB$2,$A1:$E52,5))</f>
        <v>0.18007879704436</v>
      </c>
      <c r="CC49" s="63">
        <f>ABS((VLOOKUP(CC$2,$A1:$E52,4)-$E49)/$E49)</f>
        <v>1.11850260021749</v>
      </c>
      <c r="CD49" s="63">
        <f>ABS(($D49-VLOOKUP(CD$2,$A1:$E52,5))/VLOOKUP(CD$2,$A1:$E52,5))</f>
        <v>0.219708275512359</v>
      </c>
      <c r="CE49" s="63">
        <f>ABS((VLOOKUP(CE$2,$A1:$E52,4)-$E49)/$E49)</f>
        <v>1.04967044185204</v>
      </c>
      <c r="CF49" s="63">
        <f>ABS(($D49-VLOOKUP(CF$2,$A1:$E52,5))/VLOOKUP(CF$2,$A1:$E52,5))</f>
        <v>0.247318626191763</v>
      </c>
      <c r="CG49" s="63">
        <f>ABS((VLOOKUP(CG$2,$A1:$E52,4)-$E49)/$E49)</f>
        <v>1.00429942077659</v>
      </c>
      <c r="CH49" s="63">
        <f>ABS(($D49-VLOOKUP(CH$2,$A1:$E52,5))/VLOOKUP(CH$2,$A1:$E52,5))</f>
        <v>0.3078195284319</v>
      </c>
      <c r="CI49" s="63">
        <f>ABS((VLOOKUP(CI$2,$A1:$E52,4)-$E49)/$E49)</f>
        <v>1.03901731752243</v>
      </c>
      <c r="CJ49" s="63">
        <f>ABS(($D49-VLOOKUP(CJ$2,$A1:$E52,5))/VLOOKUP(CJ$2,$A1:$E52,5))</f>
        <v>0.453703728596661</v>
      </c>
      <c r="CK49" s="63">
        <f>ABS((VLOOKUP(CK$2,$A1:$E52,4)-$E49)/$E49)</f>
        <v>0.834394873046754</v>
      </c>
      <c r="CL49" s="63">
        <f>ABS(($D49-VLOOKUP(CL$2,$A1:$E52,5))/VLOOKUP(CL$2,$A1:$E52,5))</f>
        <v>0.475916094605107</v>
      </c>
      <c r="CM49" s="63">
        <f>ABS((VLOOKUP(CM$2,$A1:$E52,4)-$E49)/$E49)</f>
        <v>0.806787443008509</v>
      </c>
      <c r="CN49" s="63">
        <f>ABS(($D49-VLOOKUP(CN$2,$A1:$E52,5))/VLOOKUP(CN$2,$A1:$E52,5))</f>
        <v>0.288666214595623</v>
      </c>
      <c r="CO49" s="63">
        <f>ABS((VLOOKUP(CO$2,$A1:$E52,4)-$E49)/$E49)</f>
        <v>1.32798840073679</v>
      </c>
      <c r="CP49" s="63">
        <f>ABS(($D49-VLOOKUP(CP$2,$A1:$E52,5))/VLOOKUP(CP$2,$A1:$E52,5))</f>
        <v>0.483481873078627</v>
      </c>
      <c r="CQ49" s="63">
        <f>ABS((VLOOKUP(CQ$2,$A1:$E52,4)-$E49)/$E49)</f>
        <v>1.02226940176504</v>
      </c>
      <c r="CR49" s="63">
        <f>ABS(($D49-VLOOKUP(CR$2,$A1:$E52,5))/VLOOKUP(CR$2,$A1:$E52,5))</f>
        <v>0.521082100468541</v>
      </c>
      <c r="CS49" s="63">
        <f>ABS((VLOOKUP(CS$2,$A1:$E52,4)-$E49)/$E49)</f>
        <v>0.972280128124515</v>
      </c>
      <c r="CT49" s="63">
        <f>ABS(($D49-VLOOKUP(CT$2,$A1:$E52,5))/VLOOKUP(CT$2,$A1:$E52,5))</f>
        <v>0.53446794985792</v>
      </c>
      <c r="CU49" s="63">
        <f>ABS((VLOOKUP(CU$2,$A1:$E52,4)-$E49)/$E49)</f>
        <v>0.955075047528869</v>
      </c>
      <c r="CV49" s="63">
        <f>ABS(($D49-VLOOKUP(CV$2,$A1:$E52,5))/VLOOKUP(CV$2,$A1:$E52,5))</f>
        <v>0.921554858720281</v>
      </c>
      <c r="CW49" s="63">
        <f>ABS((VLOOKUP(CW$2,$A1:$E52,4)-$E49)/$E49)</f>
        <v>0.561235676611358</v>
      </c>
      <c r="CX49" s="63">
        <f>ABS(($D49-VLOOKUP(CX$2,$A1:$E52,5))/VLOOKUP(CX$2,$A1:$E52,5))</f>
        <v>0.359400894595421</v>
      </c>
      <c r="CY49" s="63">
        <f>ABS((VLOOKUP(CY$2,$A1:$E52,4)-$E49)/$E49)</f>
        <v>1.94247268477079</v>
      </c>
      <c r="CZ49" s="63">
        <f>ABS(($D49-VLOOKUP(CZ$2,$A1:$E52,5))/VLOOKUP(CZ$2,$A1:$E52,5))</f>
        <v>0.500548909562571</v>
      </c>
      <c r="DA49" s="63">
        <f>ABS((VLOOKUP(DA$2,$A1:$E52,4)-$E49)/$E49)</f>
        <v>1.66569118441201</v>
      </c>
      <c r="DB49" s="63">
        <f>ABS(($D49-VLOOKUP(DB$2,$A1:$E52,5))/VLOOKUP(DB$2,$A1:$E52,5))</f>
        <v>0.649029412231126</v>
      </c>
      <c r="DC49" s="63">
        <f>ABS((VLOOKUP(DC$2,$A1:$E52,4)-$E49)/$E49)</f>
        <v>1.42566928784371</v>
      </c>
      <c r="DD49" s="63">
        <f>ABS(($D49-VLOOKUP(DD$2,$A1:$E52,5))/VLOOKUP(DD$2,$A1:$E52,5))</f>
        <v>0.873550808498135</v>
      </c>
      <c r="DE49" s="63">
        <f>ABS((VLOOKUP(DE$2,$A1:$E52,4)-$E49)/$E49)</f>
        <v>1.13498346661143</v>
      </c>
      <c r="DF49" s="63"/>
      <c r="DG49" s="63"/>
      <c r="DH49" s="63">
        <f>ABS(($D49-VLOOKUP(DH$2,$A1:$E52,5))/VLOOKUP(DH$2,$A1:$E52,5))</f>
        <v>1.14458297704244</v>
      </c>
      <c r="DI49" s="63">
        <f>ABS((VLOOKUP(DI$2,$A1:$E52,4)-$E49)/$E49)</f>
        <v>0.865164483174411</v>
      </c>
      <c r="DJ49" s="63">
        <f>ABS(($D49-VLOOKUP(DJ$2,$A1:$E52,5))/VLOOKUP(DJ$2,$A1:$E52,5))</f>
        <v>1.37869083230688</v>
      </c>
      <c r="DK49" s="63">
        <f>ABS((VLOOKUP(DK$2,$A1:$E52,4)-$E49)/$E49)</f>
        <v>0.681597265887958</v>
      </c>
      <c r="DL49" s="63"/>
      <c r="DM49" s="63"/>
      <c r="DN49" s="63"/>
      <c r="DO49" s="61">
        <f>IF(P49&lt;Q49,1,0)</f>
        <v>1</v>
      </c>
      <c r="DP49" s="61">
        <f>IF(R49&lt;S49,1,0)</f>
        <v>1</v>
      </c>
      <c r="DQ49" s="61">
        <f>IF(T49&lt;U49,1,0)</f>
        <v>1</v>
      </c>
      <c r="DR49" s="61">
        <f>IF(V49&lt;W49,1,0)</f>
        <v>1</v>
      </c>
      <c r="DS49" s="61">
        <f>IF(X49&lt;Y49,1,0)</f>
        <v>1</v>
      </c>
      <c r="DT49" s="61">
        <f>IF(Z49&lt;AA49,1,0)</f>
        <v>1</v>
      </c>
      <c r="DU49" s="61">
        <f>IF(AB49&lt;AC49,1,0)</f>
        <v>1</v>
      </c>
      <c r="DV49" s="61">
        <f>IF(AD49&lt;AE49,1,0)</f>
        <v>1</v>
      </c>
      <c r="DW49" s="61">
        <f>IF(AF49&lt;AG49,1,0)</f>
        <v>1</v>
      </c>
      <c r="DX49" s="61">
        <f>IF(AH49&lt;AI49,1,0)</f>
        <v>1</v>
      </c>
      <c r="DY49" s="61">
        <f>IF(AJ49&lt;AK49,1,0)</f>
        <v>1</v>
      </c>
      <c r="DZ49" s="61">
        <f>IF(AL49&lt;AM49,1,0)</f>
        <v>1</v>
      </c>
      <c r="EA49" s="61">
        <f>IF(AN49&lt;AO49,1,0)</f>
        <v>1</v>
      </c>
      <c r="EB49" s="61">
        <f>IF(AP49&lt;AQ49,1,0)</f>
        <v>1</v>
      </c>
      <c r="EC49" s="61">
        <f>IF(AR49&lt;AS49,1,0)</f>
        <v>1</v>
      </c>
      <c r="ED49" s="61">
        <f>IF(AT49&lt;AU49,1,0)</f>
        <v>1</v>
      </c>
      <c r="EE49" s="61">
        <f>IF(AV49&lt;AW49,1,0)</f>
        <v>1</v>
      </c>
      <c r="EF49" s="61">
        <f>IF(AX49&lt;AY49,1,0)</f>
        <v>1</v>
      </c>
      <c r="EG49" s="61">
        <f>IF(AZ49&lt;BA49,1,0)</f>
        <v>1</v>
      </c>
      <c r="EH49" s="61">
        <f>IF(BB49&lt;BC49,1,0)</f>
        <v>1</v>
      </c>
      <c r="EI49" s="61">
        <f>IF(BD49&lt;BE49,1,0)</f>
        <v>1</v>
      </c>
      <c r="EJ49" s="61">
        <f>IF(BF49&lt;BG49,1,0)</f>
        <v>1</v>
      </c>
      <c r="EK49" s="61">
        <f>IF(BH49&lt;BI49,1,0)</f>
        <v>1</v>
      </c>
      <c r="EL49" s="61">
        <f>IF(BJ49&lt;BK49,1,0)</f>
        <v>1</v>
      </c>
      <c r="EM49" s="61">
        <f>IF(BL49&lt;BM49,1,0)</f>
        <v>1</v>
      </c>
      <c r="EN49" s="61">
        <f>IF(BN49&lt;BO49,1,0)</f>
        <v>1</v>
      </c>
      <c r="EO49" s="61">
        <f>IF(BP49&lt;BQ49,1,0)</f>
        <v>1</v>
      </c>
      <c r="EP49" s="61">
        <f>IF(BR49&lt;BS49,1,0)</f>
        <v>1</v>
      </c>
      <c r="EQ49" s="61">
        <f>IF(BT49&lt;BU49,1,0)</f>
        <v>1</v>
      </c>
      <c r="ER49" s="61">
        <f>IF(BV49&lt;BW49,1,0)</f>
        <v>1</v>
      </c>
      <c r="ES49" s="61">
        <f>IF(BX49&lt;BY49,1,0)</f>
        <v>1</v>
      </c>
      <c r="ET49" s="61">
        <f>IF(BZ49&lt;CA49,1,0)</f>
        <v>1</v>
      </c>
      <c r="EU49" s="61">
        <f>IF(CB49&lt;CC49,1,0)</f>
        <v>1</v>
      </c>
      <c r="EV49" s="61">
        <f>IF(CD49&lt;CE49,1,0)</f>
        <v>1</v>
      </c>
      <c r="EW49" s="61">
        <f>IF(CF49&lt;CG49,1,0)</f>
        <v>1</v>
      </c>
      <c r="EX49" s="61">
        <f>IF(CH49&lt;CI49,1,0)</f>
        <v>1</v>
      </c>
      <c r="EY49" s="61">
        <f>IF(CJ49&lt;CK49,1,0)</f>
        <v>1</v>
      </c>
      <c r="EZ49" s="61">
        <f>IF(CL49&lt;CM49,1,0)</f>
        <v>1</v>
      </c>
      <c r="FA49" s="61">
        <f>IF(CN49&lt;CO49,1,0)</f>
        <v>1</v>
      </c>
      <c r="FB49" s="61">
        <f>IF(CP49&lt;CQ49,1,0)</f>
        <v>1</v>
      </c>
      <c r="FC49" s="61">
        <f>IF(CR49&lt;CS49,1,0)</f>
        <v>1</v>
      </c>
      <c r="FD49" s="61">
        <f>IF(CT49&lt;CU49,1,0)</f>
        <v>1</v>
      </c>
      <c r="FE49" s="61">
        <f>IF(CV49&lt;CW49,1,0)</f>
        <v>0</v>
      </c>
      <c r="FF49" s="61">
        <f>IF(CX49&lt;CY49,1,0)</f>
        <v>1</v>
      </c>
      <c r="FG49" s="61">
        <f>IF(CZ49&lt;DA49,1,0)</f>
        <v>1</v>
      </c>
      <c r="FH49" s="61">
        <f>IF(DB49&lt;DC49,1,0)</f>
        <v>1</v>
      </c>
      <c r="FI49" s="61">
        <f>IF(DD49&lt;DE49,1,0)</f>
        <v>1</v>
      </c>
      <c r="FJ49" s="61">
        <f>IF(DF49&lt;DG49,1,0)</f>
        <v>0</v>
      </c>
      <c r="FK49" s="61">
        <f>IF(DH49&lt;DI49,1,0)</f>
        <v>0</v>
      </c>
      <c r="FL49" s="61">
        <f>IF(DJ49&lt;DK49,1,0)</f>
        <v>0</v>
      </c>
      <c r="FM49" s="61"/>
      <c r="FN49" s="61"/>
      <c r="FO49" s="61"/>
      <c r="FP49" s="61"/>
      <c r="FQ49" s="61">
        <f>C49/H49</f>
        <v>760077</v>
      </c>
      <c r="FR49" s="61">
        <f>C49/SUM(FV49:FV49)</f>
        <v>380038.5</v>
      </c>
      <c r="FS49" s="53">
        <f>$B49/SQRT(H49*(H49+1))</f>
        <v>477937.008937893</v>
      </c>
      <c r="FT49" s="64">
        <f>FU49+2</f>
        <v>3</v>
      </c>
      <c r="FU49" s="64">
        <v>1</v>
      </c>
      <c r="FV49" s="64">
        <v>2</v>
      </c>
    </row>
    <row r="50" ht="26.75" customHeight="1">
      <c r="A50" t="s" s="51">
        <v>233</v>
      </c>
      <c r="B50" s="52">
        <v>721523</v>
      </c>
      <c r="C50" s="53">
        <v>737438</v>
      </c>
      <c r="D50" s="53">
        <f>L50</f>
        <v>721523</v>
      </c>
      <c r="E50" s="53">
        <f>N50</f>
        <v>360761.5</v>
      </c>
      <c r="F50" s="54">
        <f>ROUND((C50-B50)/C50,2)</f>
        <v>0.02</v>
      </c>
      <c r="G50" s="55"/>
      <c r="H50" s="56">
        <v>1</v>
      </c>
      <c r="I50" s="57">
        <f>RANK(FS50,FS3:FS52)</f>
        <v>46</v>
      </c>
      <c r="J50" s="58">
        <f>SUM(FI3:FI52)</f>
        <v>4</v>
      </c>
      <c r="K50" s="59">
        <f>H50+2</f>
        <v>3</v>
      </c>
      <c r="L50" s="60">
        <f>B50/H50</f>
        <v>721523</v>
      </c>
      <c r="M50" s="53">
        <f>C50/K50</f>
        <v>245812.666666667</v>
      </c>
      <c r="N50" s="61">
        <f>$B50/(H50+1)</f>
        <v>360761.5</v>
      </c>
      <c r="O50" s="62"/>
      <c r="P50" s="63">
        <f>ABS(($D50-VLOOKUP(P$2,$A1:$E52,5))/VLOOKUP(P$2,$A1:$E52,5))</f>
        <v>0.0433895741332897</v>
      </c>
      <c r="Q50" s="63">
        <f>ABS((VLOOKUP(Q$2,$A1:$E52,4)-$E50)/$E50)</f>
        <v>0.952996176667075</v>
      </c>
      <c r="R50" s="63">
        <f>ABS(($D50-VLOOKUP(R$2,$A1:$E52,5))/VLOOKUP(R$2,$A1:$E52,5))</f>
        <v>0.0565105817071733</v>
      </c>
      <c r="S50" s="63">
        <f>ABS((VLOOKUP(S$2,$A1:$E52,4)-$E50)/$E50)</f>
        <v>0.9456081095127939</v>
      </c>
      <c r="T50" s="63">
        <f>ABS(($D50-VLOOKUP(T$2,$A1:$E52,5))/VLOOKUP(T$2,$A1:$E52,5))</f>
        <v>0.0402444151463453</v>
      </c>
      <c r="U50" s="63">
        <f>ABS((VLOOKUP(U$2,$A1:$E52,4)-$E50)/$E50)</f>
        <v>0.993833414411829</v>
      </c>
      <c r="V50" s="63">
        <f>ABS(($D50-VLOOKUP(V$2,$A1:$E52,5))/VLOOKUP(V$2,$A1:$E52,5))</f>
        <v>0.0688792463673313</v>
      </c>
      <c r="W50" s="63">
        <f>ABS((VLOOKUP(W$2,$A1:$E52,4)-$E50)/$E50)</f>
        <v>0.94041944506171</v>
      </c>
      <c r="X50" s="63">
        <f>ABS(($D50-VLOOKUP(X$2,$A1:$E52,5))/VLOOKUP(X$2,$A1:$E52,5))</f>
        <v>0.0656508125537342</v>
      </c>
      <c r="Y50" s="63">
        <f>ABS((VLOOKUP(Y$2,$A1:$E52,4)-$E50)/$E50)</f>
        <v>0.981053349034689</v>
      </c>
      <c r="Z50" s="63">
        <f>ABS(($D50-VLOOKUP(Z$2,$A1:$E52,5))/VLOOKUP(Z$2,$A1:$E52,5))</f>
        <v>0.0764852191673198</v>
      </c>
      <c r="AA50" s="63">
        <f>ABS((VLOOKUP(AA$2,$A1:$E52,4)-$E50)/$E50)</f>
        <v>0.961114814696751</v>
      </c>
      <c r="AB50" s="63">
        <f>ABS(($D50-VLOOKUP(AB$2,$A1:$E52,5))/VLOOKUP(AB$2,$A1:$E52,5))</f>
        <v>0.0602840732523979</v>
      </c>
      <c r="AC50" s="63">
        <f>ABS((VLOOKUP(AC$2,$A1:$E52,4)-$E50)/$E50)</f>
        <v>1.00417987368386</v>
      </c>
      <c r="AD50" s="63">
        <f>ABS(($D50-VLOOKUP(AD$2,$A1:$E52,5))/VLOOKUP(AD$2,$A1:$E52,5))</f>
        <v>0.09193436071942129</v>
      </c>
      <c r="AE50" s="63">
        <f>ABS((VLOOKUP(AE$2,$A1:$E52,4)-$E50)/$E50)</f>
        <v>0.962441351735942</v>
      </c>
      <c r="AF50" s="63">
        <f>ABS(($D50-VLOOKUP(AF$2,$A1:$E52,5))/VLOOKUP(AF$2,$A1:$E52,5))</f>
        <v>0.112595381002812</v>
      </c>
      <c r="AG50" s="63">
        <f>ABS((VLOOKUP(AG$2,$A1:$E52,4)-$E50)/$E50)</f>
        <v>0.9259985970153219</v>
      </c>
      <c r="AH50" s="63">
        <f>ABS(($D50-VLOOKUP(AH$2,$A1:$E52,5))/VLOOKUP(AH$2,$A1:$E52,5))</f>
        <v>0.0559850784792174</v>
      </c>
      <c r="AI50" s="63">
        <f>ABS((VLOOKUP(AI$2,$A1:$E52,4)-$E50)/$E50)</f>
        <v>1.03965586042942</v>
      </c>
      <c r="AJ50" s="63">
        <f>ABS(($D50-VLOOKUP(AJ$2,$A1:$E52,5))/VLOOKUP(AJ$2,$A1:$E52,5))</f>
        <v>0.0649784768687507</v>
      </c>
      <c r="AK50" s="63">
        <f>ABS((VLOOKUP(AK$2,$A1:$E52,4)-$E50)/$E50)</f>
        <v>1.0344699106381</v>
      </c>
      <c r="AL50" s="63">
        <f>ABS(($D50-VLOOKUP(AL$2,$A1:$E52,5))/VLOOKUP(AL$2,$A1:$E52,5))</f>
        <v>0.077203331883506</v>
      </c>
      <c r="AM50" s="63">
        <f>ABS((VLOOKUP(AM$2,$A1:$E52,4)-$E50)/$E50)</f>
        <v>1.02544693024969</v>
      </c>
      <c r="AN50" s="63">
        <f>ABS(($D50-VLOOKUP(AN$2,$A1:$E52,5))/VLOOKUP(AN$2,$A1:$E52,5))</f>
        <v>0.175228689562203</v>
      </c>
      <c r="AO50" s="63">
        <f>ABS((VLOOKUP(AO$2,$A1:$E52,4)-$E50)/$E50)</f>
        <v>0.871976083922481</v>
      </c>
      <c r="AP50" s="63">
        <f>ABS(($D50-VLOOKUP(AP$2,$A1:$E52,5))/VLOOKUP(AP$2,$A1:$E52,5))</f>
        <v>0.0999423139426469</v>
      </c>
      <c r="AQ50" s="63">
        <f>ABS((VLOOKUP(AQ$2,$A1:$E52,4)-$E50)/$E50)</f>
        <v>1.02030796893053</v>
      </c>
      <c r="AR50" s="63">
        <f>ABS(($D50-VLOOKUP(AR$2,$A1:$E52,5))/VLOOKUP(AR$2,$A1:$E52,5))</f>
        <v>0.109765284818372</v>
      </c>
      <c r="AS50" s="63">
        <f>ABS((VLOOKUP(AS$2,$A1:$E52,4)-$E50)/$E50)</f>
        <v>1.00242542510772</v>
      </c>
      <c r="AT50" s="63">
        <f>ABS(($D50-VLOOKUP(AT$2,$A1:$E52,5))/VLOOKUP(AT$2,$A1:$E52,5))</f>
        <v>0.125146973973521</v>
      </c>
      <c r="AU50" s="63">
        <f>ABS((VLOOKUP(AU$2,$A1:$E52,4)-$E50)/$E50)</f>
        <v>0.975050614387128</v>
      </c>
      <c r="AV50" s="63">
        <f>ABS(($D50-VLOOKUP(AV$2,$A1:$E52,5))/VLOOKUP(AV$2,$A1:$E52,5))</f>
        <v>0.131724270876745</v>
      </c>
      <c r="AW50" s="63">
        <f>ABS((VLOOKUP(AW$2,$A1:$E52,4)-$E50)/$E50)</f>
        <v>0.963572116820176</v>
      </c>
      <c r="AX50" s="63">
        <f>ABS(($D50-VLOOKUP(AX$2,$A1:$E52,5))/VLOOKUP(AX$2,$A1:$E52,5))</f>
        <v>0.080218042883963</v>
      </c>
      <c r="AY50" s="63">
        <f>ABS((VLOOKUP(AY$2,$A1:$E52,4)-$E50)/$E50)</f>
        <v>1.08291281081823</v>
      </c>
      <c r="AZ50" s="63">
        <f>ABS(($D50-VLOOKUP(AZ$2,$A1:$E52,5))/VLOOKUP(AZ$2,$A1:$E52,5))</f>
        <v>0.121552095025691</v>
      </c>
      <c r="BA50" s="63">
        <f>ABS((VLOOKUP(BA$2,$A1:$E52,4)-$E50)/$E50)</f>
        <v>1.00614845264808</v>
      </c>
      <c r="BB50" s="63">
        <f>ABS(($D50-VLOOKUP(BB$2,$A1:$E52,5))/VLOOKUP(BB$2,$A1:$E52,5))</f>
        <v>0.139600718117731</v>
      </c>
      <c r="BC50" s="63">
        <f>ABS((VLOOKUP(BC$2,$A1:$E52,4)-$E50)/$E50)</f>
        <v>0.9743757302262021</v>
      </c>
      <c r="BD50" s="63">
        <f>ABS(($D50-VLOOKUP(BD$2,$A1:$E52,5))/VLOOKUP(BD$2,$A1:$E52,5))</f>
        <v>0.221797711669447</v>
      </c>
      <c r="BE50" s="63">
        <f>ABS((VLOOKUP(BE$2,$A1:$E52,4)-$E50)/$E50)</f>
        <v>0.841548710158928</v>
      </c>
      <c r="BF50" s="63">
        <f>ABS(($D50-VLOOKUP(BF$2,$A1:$E52,5))/VLOOKUP(BF$2,$A1:$E52,5))</f>
        <v>0.14415541940126</v>
      </c>
      <c r="BG50" s="63">
        <f>ABS((VLOOKUP(BG$2,$A1:$E52,4)-$E50)/$E50)</f>
        <v>0.997730594074717</v>
      </c>
      <c r="BH50" s="63">
        <f>ABS(($D50-VLOOKUP(BH$2,$A1:$E52,5))/VLOOKUP(BH$2,$A1:$E52,5))</f>
        <v>0.201791720227142</v>
      </c>
      <c r="BI50" s="63">
        <f>ABS((VLOOKUP(BI$2,$A1:$E52,4)-$E50)/$E50)</f>
        <v>0.901922144448025</v>
      </c>
      <c r="BJ50" s="63">
        <f>ABS(($D50-VLOOKUP(BJ$2,$A1:$E52,5))/VLOOKUP(BJ$2,$A1:$E52,5))</f>
        <v>0.24240530782021</v>
      </c>
      <c r="BK50" s="63">
        <f>ABS((VLOOKUP(BK$2,$A1:$E52,4)-$E50)/$E50)</f>
        <v>0.839749292221354</v>
      </c>
      <c r="BL50" s="63">
        <f>ABS(($D50-VLOOKUP(BL$2,$A1:$E52,5))/VLOOKUP(BL$2,$A1:$E52,5))</f>
        <v>0.109069640897311</v>
      </c>
      <c r="BM50" s="63">
        <f>ABS((VLOOKUP(BM$2,$A1:$E52,4)-$E50)/$E50)</f>
        <v>1.10386548084168</v>
      </c>
      <c r="BN50" s="63">
        <f>ABS(($D50-VLOOKUP(BN$2,$A1:$E52,5))/VLOOKUP(BN$2,$A1:$E52,5))</f>
        <v>0.160909767512847</v>
      </c>
      <c r="BO50" s="63">
        <f>ABS((VLOOKUP(BO$2,$A1:$E52,4)-$E50)/$E50)</f>
        <v>1.00991790975478</v>
      </c>
      <c r="BP50" s="63">
        <f>ABS(($D50-VLOOKUP(BP$2,$A1:$E52,5))/VLOOKUP(BP$2,$A1:$E52,5))</f>
        <v>0.124858715077616</v>
      </c>
      <c r="BQ50" s="63">
        <f>ABS((VLOOKUP(BQ$2,$A1:$E52,4)-$E50)/$E50)</f>
        <v>1.13360128505952</v>
      </c>
      <c r="BR50" s="63">
        <f>ABS(($D50-VLOOKUP(BR$2,$A1:$E52,5))/VLOOKUP(BR$2,$A1:$E52,5))</f>
        <v>0.149873488730856</v>
      </c>
      <c r="BS50" s="63">
        <f>ABS((VLOOKUP(BS$2,$A1:$E52,4)-$E50)/$E50)</f>
        <v>1.0871861326666</v>
      </c>
      <c r="BT50" s="63">
        <f>ABS(($D50-VLOOKUP(BT$2,$A1:$E52,5))/VLOOKUP(BT$2,$A1:$E52,5))</f>
        <v>0.208706766866911</v>
      </c>
      <c r="BU50" s="63">
        <f>ABS((VLOOKUP(BU$2,$A1:$E52,4)-$E50)/$E50)</f>
        <v>0.985593252051563</v>
      </c>
      <c r="BV50" s="63">
        <f>ABS(($D50-VLOOKUP(BV$2,$A1:$E52,5))/VLOOKUP(BV$2,$A1:$E52,5))</f>
        <v>0.181357769877205</v>
      </c>
      <c r="BW50" s="63">
        <f>ABS((VLOOKUP(BW$2,$A1:$E52,4)-$E50)/$E50)</f>
        <v>1.11620904669706</v>
      </c>
      <c r="BX50" s="63">
        <f>ABS(($D50-VLOOKUP(BX$2,$A1:$E52,5))/VLOOKUP(BX$2,$A1:$E52,5))</f>
        <v>0.211324473514559</v>
      </c>
      <c r="BY50" s="63">
        <f>ABS((VLOOKUP(BY$2,$A1:$E52,4)-$E50)/$E50)</f>
        <v>1.06385659223614</v>
      </c>
      <c r="BZ50" s="63">
        <f>ABS(($D50-VLOOKUP(BZ$2,$A1:$E52,5))/VLOOKUP(BZ$2,$A1:$E52,5))</f>
        <v>0.232854639879517</v>
      </c>
      <c r="CA50" s="63">
        <f>ABS((VLOOKUP(CA$2,$A1:$E52,4)-$E50)/$E50)</f>
        <v>1.02781408215677</v>
      </c>
      <c r="CB50" s="63">
        <f>ABS(($D50-VLOOKUP(CB$2,$A1:$E52,5))/VLOOKUP(CB$2,$A1:$E52,5))</f>
        <v>0.259724360494208</v>
      </c>
      <c r="CC50" s="63">
        <f>ABS((VLOOKUP(CC$2,$A1:$E52,4)-$E50)/$E50)</f>
        <v>0.9845611297214359</v>
      </c>
      <c r="CD50" s="63">
        <f>ABS(($D50-VLOOKUP(CD$2,$A1:$E52,5))/VLOOKUP(CD$2,$A1:$E52,5))</f>
        <v>0.302028501154013</v>
      </c>
      <c r="CE50" s="63">
        <f>ABS((VLOOKUP(CE$2,$A1:$E52,4)-$E50)/$E50)</f>
        <v>0.920080856743305</v>
      </c>
      <c r="CF50" s="63">
        <f>ABS(($D50-VLOOKUP(CF$2,$A1:$E52,5))/VLOOKUP(CF$2,$A1:$E52,5))</f>
        <v>0.331502322257949</v>
      </c>
      <c r="CG50" s="63">
        <f>ABS((VLOOKUP(CG$2,$A1:$E52,4)-$E50)/$E50)</f>
        <v>0.877578400134161</v>
      </c>
      <c r="CH50" s="63">
        <f>ABS(($D50-VLOOKUP(CH$2,$A1:$E52,5))/VLOOKUP(CH$2,$A1:$E52,5))</f>
        <v>0.396086535256834</v>
      </c>
      <c r="CI50" s="63">
        <f>ABS((VLOOKUP(CI$2,$A1:$E52,4)-$E50)/$E50)</f>
        <v>0.910101271892926</v>
      </c>
      <c r="CJ50" s="63">
        <f>ABS(($D50-VLOOKUP(CJ$2,$A1:$E52,5))/VLOOKUP(CJ$2,$A1:$E52,5))</f>
        <v>0.551816712952632</v>
      </c>
      <c r="CK50" s="63">
        <f>ABS((VLOOKUP(CK$2,$A1:$E52,4)-$E50)/$E50)</f>
        <v>0.71841599875079</v>
      </c>
      <c r="CL50" s="63">
        <f>ABS(($D50-VLOOKUP(CL$2,$A1:$E52,5))/VLOOKUP(CL$2,$A1:$E52,5))</f>
        <v>0.575528230043809</v>
      </c>
      <c r="CM50" s="63">
        <f>ABS((VLOOKUP(CM$2,$A1:$E52,4)-$E50)/$E50)</f>
        <v>0.6925540373164349</v>
      </c>
      <c r="CN50" s="63">
        <f>ABS(($D50-VLOOKUP(CN$2,$A1:$E52,5))/VLOOKUP(CN$2,$A1:$E52,5))</f>
        <v>0.375640531071198</v>
      </c>
      <c r="CO50" s="63">
        <f>ABS((VLOOKUP(CO$2,$A1:$E52,4)-$E50)/$E50)</f>
        <v>1.18080227518735</v>
      </c>
      <c r="CP50" s="63">
        <f>ABS(($D50-VLOOKUP(CP$2,$A1:$E52,5))/VLOOKUP(CP$2,$A1:$E52,5))</f>
        <v>0.583604636020314</v>
      </c>
      <c r="CQ50" s="63">
        <f>ABS((VLOOKUP(CQ$2,$A1:$E52,4)-$E50)/$E50)</f>
        <v>0.894412236338966</v>
      </c>
      <c r="CR50" s="63">
        <f>ABS(($D50-VLOOKUP(CR$2,$A1:$E52,5))/VLOOKUP(CR$2,$A1:$E52,5))</f>
        <v>0.623742567929462</v>
      </c>
      <c r="CS50" s="63">
        <f>ABS((VLOOKUP(CS$2,$A1:$E52,4)-$E50)/$E50)</f>
        <v>0.847583514316245</v>
      </c>
      <c r="CT50" s="63">
        <f>ABS(($D50-VLOOKUP(CT$2,$A1:$E52,5))/VLOOKUP(CT$2,$A1:$E52,5))</f>
        <v>0.638031851495899</v>
      </c>
      <c r="CU50" s="63">
        <f>ABS((VLOOKUP(CU$2,$A1:$E52,4)-$E50)/$E50)</f>
        <v>0.831466217986121</v>
      </c>
      <c r="CV50" s="63">
        <f>ABS(($D50-VLOOKUP(CV$2,$A1:$E52,5))/VLOOKUP(CV$2,$A1:$E52,5))</f>
        <v>1.05124392677733</v>
      </c>
      <c r="CW50" s="63">
        <f>ABS((VLOOKUP(CW$2,$A1:$E52,4)-$E50)/$E50)</f>
        <v>0.462527182085672</v>
      </c>
      <c r="CX50" s="63">
        <f>ABS(($D50-VLOOKUP(CX$2,$A1:$E52,5))/VLOOKUP(CX$2,$A1:$E52,5))</f>
        <v>0.451149217229007</v>
      </c>
      <c r="CY50" s="63">
        <f>ABS((VLOOKUP(CY$2,$A1:$E52,4)-$E50)/$E50)</f>
        <v>1.75643603876799</v>
      </c>
      <c r="CZ50" s="63">
        <f>ABS(($D50-VLOOKUP(CZ$2,$A1:$E52,5))/VLOOKUP(CZ$2,$A1:$E52,5))</f>
        <v>0.601823556378951</v>
      </c>
      <c r="DA50" s="63">
        <f>ABS((VLOOKUP(DA$2,$A1:$E52,4)-$E50)/$E50)</f>
        <v>1.49715393688074</v>
      </c>
      <c r="DB50" s="63">
        <f>ABS(($D50-VLOOKUP(DB$2,$A1:$E52,5))/VLOOKUP(DB$2,$A1:$E52,5))</f>
        <v>0.760325265534711</v>
      </c>
      <c r="DC50" s="63">
        <f>ABS((VLOOKUP(DC$2,$A1:$E52,4)-$E50)/$E50)</f>
        <v>1.27230732769434</v>
      </c>
      <c r="DD50" s="63"/>
      <c r="DE50" s="63"/>
      <c r="DF50" s="63">
        <f>ABS(($D50-VLOOKUP(DF$2,$A1:$E52,5))/VLOOKUP(DF$2,$A1:$E52,5))</f>
        <v>1.13498346661143</v>
      </c>
      <c r="DG50" s="63">
        <f>ABS((VLOOKUP(DG$2,$A1:$E52,4)-$E50)/$E50)</f>
        <v>0.873550808498135</v>
      </c>
      <c r="DH50" s="63">
        <f>ABS(($D50-VLOOKUP(DH$2,$A1:$E52,5))/VLOOKUP(DH$2,$A1:$E52,5))</f>
        <v>1.28932459938097</v>
      </c>
      <c r="DI50" s="63">
        <f>ABS((VLOOKUP(DI$2,$A1:$E52,4)-$E50)/$E50)</f>
        <v>0.747240212716712</v>
      </c>
      <c r="DJ50" s="63">
        <f>ABS(($D50-VLOOKUP(DJ$2,$A1:$E52,5))/VLOOKUP(DJ$2,$A1:$E52,5))</f>
        <v>1.53923279957769</v>
      </c>
      <c r="DK50" s="63">
        <f>ABS((VLOOKUP(DK$2,$A1:$E52,4)-$E50)/$E50)</f>
        <v>0.5752789585363181</v>
      </c>
      <c r="DL50" s="63"/>
      <c r="DM50" s="63"/>
      <c r="DN50" s="63"/>
      <c r="DO50" s="61">
        <f>IF(P50&lt;Q50,1,0)</f>
        <v>1</v>
      </c>
      <c r="DP50" s="61">
        <f>IF(R50&lt;S50,1,0)</f>
        <v>1</v>
      </c>
      <c r="DQ50" s="61">
        <f>IF(T50&lt;U50,1,0)</f>
        <v>1</v>
      </c>
      <c r="DR50" s="61">
        <f>IF(V50&lt;W50,1,0)</f>
        <v>1</v>
      </c>
      <c r="DS50" s="61">
        <f>IF(X50&lt;Y50,1,0)</f>
        <v>1</v>
      </c>
      <c r="DT50" s="61">
        <f>IF(Z50&lt;AA50,1,0)</f>
        <v>1</v>
      </c>
      <c r="DU50" s="61">
        <f>IF(AB50&lt;AC50,1,0)</f>
        <v>1</v>
      </c>
      <c r="DV50" s="61">
        <f>IF(AD50&lt;AE50,1,0)</f>
        <v>1</v>
      </c>
      <c r="DW50" s="61">
        <f>IF(AF50&lt;AG50,1,0)</f>
        <v>1</v>
      </c>
      <c r="DX50" s="61">
        <f>IF(AH50&lt;AI50,1,0)</f>
        <v>1</v>
      </c>
      <c r="DY50" s="61">
        <f>IF(AJ50&lt;AK50,1,0)</f>
        <v>1</v>
      </c>
      <c r="DZ50" s="61">
        <f>IF(AL50&lt;AM50,1,0)</f>
        <v>1</v>
      </c>
      <c r="EA50" s="61">
        <f>IF(AN50&lt;AO50,1,0)</f>
        <v>1</v>
      </c>
      <c r="EB50" s="61">
        <f>IF(AP50&lt;AQ50,1,0)</f>
        <v>1</v>
      </c>
      <c r="EC50" s="61">
        <f>IF(AR50&lt;AS50,1,0)</f>
        <v>1</v>
      </c>
      <c r="ED50" s="61">
        <f>IF(AT50&lt;AU50,1,0)</f>
        <v>1</v>
      </c>
      <c r="EE50" s="61">
        <f>IF(AV50&lt;AW50,1,0)</f>
        <v>1</v>
      </c>
      <c r="EF50" s="61">
        <f>IF(AX50&lt;AY50,1,0)</f>
        <v>1</v>
      </c>
      <c r="EG50" s="61">
        <f>IF(AZ50&lt;BA50,1,0)</f>
        <v>1</v>
      </c>
      <c r="EH50" s="61">
        <f>IF(BB50&lt;BC50,1,0)</f>
        <v>1</v>
      </c>
      <c r="EI50" s="61">
        <f>IF(BD50&lt;BE50,1,0)</f>
        <v>1</v>
      </c>
      <c r="EJ50" s="61">
        <f>IF(BF50&lt;BG50,1,0)</f>
        <v>1</v>
      </c>
      <c r="EK50" s="61">
        <f>IF(BH50&lt;BI50,1,0)</f>
        <v>1</v>
      </c>
      <c r="EL50" s="61">
        <f>IF(BJ50&lt;BK50,1,0)</f>
        <v>1</v>
      </c>
      <c r="EM50" s="61">
        <f>IF(BL50&lt;BM50,1,0)</f>
        <v>1</v>
      </c>
      <c r="EN50" s="61">
        <f>IF(BN50&lt;BO50,1,0)</f>
        <v>1</v>
      </c>
      <c r="EO50" s="61">
        <f>IF(BP50&lt;BQ50,1,0)</f>
        <v>1</v>
      </c>
      <c r="EP50" s="61">
        <f>IF(BR50&lt;BS50,1,0)</f>
        <v>1</v>
      </c>
      <c r="EQ50" s="61">
        <f>IF(BT50&lt;BU50,1,0)</f>
        <v>1</v>
      </c>
      <c r="ER50" s="61">
        <f>IF(BV50&lt;BW50,1,0)</f>
        <v>1</v>
      </c>
      <c r="ES50" s="61">
        <f>IF(BX50&lt;BY50,1,0)</f>
        <v>1</v>
      </c>
      <c r="ET50" s="61">
        <f>IF(BZ50&lt;CA50,1,0)</f>
        <v>1</v>
      </c>
      <c r="EU50" s="61">
        <f>IF(CB50&lt;CC50,1,0)</f>
        <v>1</v>
      </c>
      <c r="EV50" s="61">
        <f>IF(CD50&lt;CE50,1,0)</f>
        <v>1</v>
      </c>
      <c r="EW50" s="61">
        <f>IF(CF50&lt;CG50,1,0)</f>
        <v>1</v>
      </c>
      <c r="EX50" s="61">
        <f>IF(CH50&lt;CI50,1,0)</f>
        <v>1</v>
      </c>
      <c r="EY50" s="61">
        <f>IF(CJ50&lt;CK50,1,0)</f>
        <v>1</v>
      </c>
      <c r="EZ50" s="61">
        <f>IF(CL50&lt;CM50,1,0)</f>
        <v>1</v>
      </c>
      <c r="FA50" s="61">
        <f>IF(CN50&lt;CO50,1,0)</f>
        <v>1</v>
      </c>
      <c r="FB50" s="61">
        <f>IF(CP50&lt;CQ50,1,0)</f>
        <v>1</v>
      </c>
      <c r="FC50" s="61">
        <f>IF(CR50&lt;CS50,1,0)</f>
        <v>1</v>
      </c>
      <c r="FD50" s="61">
        <f>IF(CT50&lt;CU50,1,0)</f>
        <v>1</v>
      </c>
      <c r="FE50" s="61">
        <f>IF(CV50&lt;CW50,1,0)</f>
        <v>0</v>
      </c>
      <c r="FF50" s="61">
        <f>IF(CX50&lt;CY50,1,0)</f>
        <v>1</v>
      </c>
      <c r="FG50" s="61">
        <f>IF(CZ50&lt;DA50,1,0)</f>
        <v>1</v>
      </c>
      <c r="FH50" s="61">
        <f>IF(DB50&lt;DC50,1,0)</f>
        <v>1</v>
      </c>
      <c r="FI50" s="61">
        <f>IF(DD50&lt;DE50,1,0)</f>
        <v>0</v>
      </c>
      <c r="FJ50" s="61">
        <f>IF(DF50&lt;DG50,1,0)</f>
        <v>0</v>
      </c>
      <c r="FK50" s="61">
        <f>IF(DH50&lt;DI50,1,0)</f>
        <v>0</v>
      </c>
      <c r="FL50" s="61">
        <f>IF(DJ50&lt;DK50,1,0)</f>
        <v>0</v>
      </c>
      <c r="FM50" s="61"/>
      <c r="FN50" s="61"/>
      <c r="FO50" s="61"/>
      <c r="FP50" s="61"/>
      <c r="FQ50" s="61">
        <f>C50/H50</f>
        <v>737438</v>
      </c>
      <c r="FR50" s="61">
        <f>C50/SUM(FV50:FV50)</f>
        <v>368719</v>
      </c>
      <c r="FS50" s="53">
        <f>$B50/SQRT(H50*(H50+1))</f>
        <v>510193.806082061</v>
      </c>
      <c r="FT50" s="64">
        <f>FU50+2</f>
        <v>3</v>
      </c>
      <c r="FU50" s="64">
        <v>1</v>
      </c>
      <c r="FV50" s="64">
        <v>2</v>
      </c>
    </row>
    <row r="51" ht="26.75" customHeight="1">
      <c r="A51" t="s" s="51">
        <v>235</v>
      </c>
      <c r="B51" s="52">
        <v>630337</v>
      </c>
      <c r="C51" s="53">
        <v>626299</v>
      </c>
      <c r="D51" s="53">
        <f>L51</f>
        <v>630337</v>
      </c>
      <c r="E51" s="53">
        <f>N51</f>
        <v>315168.5</v>
      </c>
      <c r="F51" s="54">
        <f>ROUND((C51-B51)/C51,2)</f>
        <v>-0.01</v>
      </c>
      <c r="G51" t="s" s="55">
        <v>237</v>
      </c>
      <c r="H51" s="56">
        <v>1</v>
      </c>
      <c r="I51" s="57">
        <f>RANK(FS51,FS3:FS52)</f>
        <v>48</v>
      </c>
      <c r="J51" s="58">
        <f>SUM(FK3:FK52)</f>
        <v>2</v>
      </c>
      <c r="K51" s="66">
        <f>H51+2</f>
        <v>3</v>
      </c>
      <c r="L51" s="60">
        <f>B51/H51</f>
        <v>630337</v>
      </c>
      <c r="M51" s="53">
        <f>C51/K51</f>
        <v>208766.333333333</v>
      </c>
      <c r="N51" s="61">
        <f>$B51/(H51+1)</f>
        <v>315168.5</v>
      </c>
      <c r="O51" s="62"/>
      <c r="P51" s="63">
        <f>ABS(($D51-VLOOKUP(P$2,$A1:$E52,5))/VLOOKUP(P$2,$A1:$E52,5))</f>
        <v>0.08847388927247581</v>
      </c>
      <c r="Q51" s="63">
        <f>ABS((VLOOKUP(Q$2,$A1:$E52,4)-$E51)/$E51)</f>
        <v>1.23552109487046</v>
      </c>
      <c r="R51" s="63">
        <f>ABS(($D51-VLOOKUP(R$2,$A1:$E52,5))/VLOOKUP(R$2,$A1:$E52,5))</f>
        <v>0.0770111132402508</v>
      </c>
      <c r="S51" s="63">
        <f>ABS((VLOOKUP(S$2,$A1:$E52,4)-$E51)/$E51)</f>
        <v>1.22706425293137</v>
      </c>
      <c r="T51" s="63">
        <f>ABS(($D51-VLOOKUP(T$2,$A1:$E52,5))/VLOOKUP(T$2,$A1:$E52,5))</f>
        <v>0.0912215634011642</v>
      </c>
      <c r="U51" s="63">
        <f>ABS((VLOOKUP(U$2,$A1:$E52,4)-$E51)/$E51)</f>
        <v>1.28226594134037</v>
      </c>
      <c r="V51" s="63">
        <f>ABS(($D51-VLOOKUP(V$2,$A1:$E52,5))/VLOOKUP(V$2,$A1:$E52,5))</f>
        <v>0.0662055991043327</v>
      </c>
      <c r="W51" s="63">
        <f>ABS((VLOOKUP(W$2,$A1:$E52,4)-$E51)/$E51)</f>
        <v>1.22112498434847</v>
      </c>
      <c r="X51" s="63">
        <f>ABS(($D51-VLOOKUP(X$2,$A1:$E52,5))/VLOOKUP(X$2,$A1:$E52,5))</f>
        <v>0.0690260237959384</v>
      </c>
      <c r="Y51" s="63">
        <f>ABS((VLOOKUP(Y$2,$A1:$E52,4)-$E51)/$E51)</f>
        <v>1.26763708231558</v>
      </c>
      <c r="Z51" s="63">
        <f>ABS(($D51-VLOOKUP(Z$2,$A1:$E52,5))/VLOOKUP(Z$2,$A1:$E52,5))</f>
        <v>0.0595608683378481</v>
      </c>
      <c r="AA51" s="63">
        <f>ABS((VLOOKUP(AA$2,$A1:$E52,4)-$E51)/$E51)</f>
        <v>1.24481419374786</v>
      </c>
      <c r="AB51" s="63">
        <f>ABS(($D51-VLOOKUP(AB$2,$A1:$E52,5))/VLOOKUP(AB$2,$A1:$E52,5))</f>
        <v>0.0737145151551694</v>
      </c>
      <c r="AC51" s="63">
        <f>ABS((VLOOKUP(AC$2,$A1:$E52,4)-$E51)/$E51)</f>
        <v>1.29410914320435</v>
      </c>
      <c r="AD51" s="63">
        <f>ABS(($D51-VLOOKUP(AD$2,$A1:$E52,5))/VLOOKUP(AD$2,$A1:$E52,5))</f>
        <v>0.0460641876519559</v>
      </c>
      <c r="AE51" s="63">
        <f>ABS((VLOOKUP(AE$2,$A1:$E52,4)-$E51)/$E51)</f>
        <v>1.24633263068576</v>
      </c>
      <c r="AF51" s="63">
        <f>ABS(($D51-VLOOKUP(AF$2,$A1:$E52,5))/VLOOKUP(AF$2,$A1:$E52,5))</f>
        <v>0.0280143049145079</v>
      </c>
      <c r="AG51" s="63">
        <f>ABS((VLOOKUP(AG$2,$A1:$E52,4)-$E51)/$E51)</f>
        <v>1.2046179832602</v>
      </c>
      <c r="AH51" s="63">
        <f>ABS(($D51-VLOOKUP(AH$2,$A1:$E52,5))/VLOOKUP(AH$2,$A1:$E52,5))</f>
        <v>0.07747020342614939</v>
      </c>
      <c r="AI51" s="63">
        <f>ABS((VLOOKUP(AI$2,$A1:$E52,4)-$E51)/$E51)</f>
        <v>1.33471716777631</v>
      </c>
      <c r="AJ51" s="63">
        <f>ABS(($D51-VLOOKUP(AJ$2,$A1:$E52,5))/VLOOKUP(AJ$2,$A1:$E52,5))</f>
        <v>0.0696133897685622</v>
      </c>
      <c r="AK51" s="63">
        <f>ABS((VLOOKUP(AK$2,$A1:$E52,4)-$E51)/$E51)</f>
        <v>1.3287810065621</v>
      </c>
      <c r="AL51" s="63">
        <f>ABS(($D51-VLOOKUP(AL$2,$A1:$E52,5))/VLOOKUP(AL$2,$A1:$E52,5))</f>
        <v>0.0589335106303561</v>
      </c>
      <c r="AM51" s="63">
        <f>ABS((VLOOKUP(AM$2,$A1:$E52,4)-$E51)/$E51)</f>
        <v>1.31845274108064</v>
      </c>
      <c r="AN51" s="63">
        <f>ABS(($D51-VLOOKUP(AN$2,$A1:$E52,5))/VLOOKUP(AN$2,$A1:$E52,5))</f>
        <v>0.0267034127707229</v>
      </c>
      <c r="AO51" s="63">
        <f>ABS((VLOOKUP(AO$2,$A1:$E52,4)-$E51)/$E51)</f>
        <v>1.14278044918829</v>
      </c>
      <c r="AP51" s="63">
        <f>ABS(($D51-VLOOKUP(AP$2,$A1:$E52,5))/VLOOKUP(AP$2,$A1:$E52,5))</f>
        <v>0.0390682787053688</v>
      </c>
      <c r="AQ51" s="63">
        <f>ABS((VLOOKUP(AQ$2,$A1:$E52,4)-$E51)/$E51)</f>
        <v>1.31257036579903</v>
      </c>
      <c r="AR51" s="63">
        <f>ABS(($D51-VLOOKUP(AR$2,$A1:$E52,5))/VLOOKUP(AR$2,$A1:$E52,5))</f>
        <v>0.0304867338441629</v>
      </c>
      <c r="AS51" s="63">
        <f>ABS((VLOOKUP(AS$2,$A1:$E52,4)-$E51)/$E51)</f>
        <v>1.2921008920625</v>
      </c>
      <c r="AT51" s="63">
        <f>ABS(($D51-VLOOKUP(AT$2,$A1:$E52,5))/VLOOKUP(AT$2,$A1:$E52,5))</f>
        <v>0.0170489809284701</v>
      </c>
      <c r="AU51" s="63">
        <f>ABS((VLOOKUP(AU$2,$A1:$E52,4)-$E51)/$E51)</f>
        <v>1.26076597826947</v>
      </c>
      <c r="AV51" s="63">
        <f>ABS(($D51-VLOOKUP(AV$2,$A1:$E52,5))/VLOOKUP(AV$2,$A1:$E52,5))</f>
        <v>0.0113029221083249</v>
      </c>
      <c r="AW51" s="63">
        <f>ABS((VLOOKUP(AW$2,$A1:$E52,4)-$E51)/$E51)</f>
        <v>1.24762697484749</v>
      </c>
      <c r="AX51" s="63">
        <f>ABS(($D51-VLOOKUP(AX$2,$A1:$E52,5))/VLOOKUP(AX$2,$A1:$E52,5))</f>
        <v>0.0562997984854972</v>
      </c>
      <c r="AY51" s="63">
        <f>ABS((VLOOKUP(AY$2,$A1:$E52,4)-$E51)/$E51)</f>
        <v>1.38423176808596</v>
      </c>
      <c r="AZ51" s="63">
        <f>ABS(($D51-VLOOKUP(AZ$2,$A1:$E52,5))/VLOOKUP(AZ$2,$A1:$E52,5))</f>
        <v>0.0201895394572189</v>
      </c>
      <c r="BA51" s="63">
        <f>ABS((VLOOKUP(BA$2,$A1:$E52,4)-$E51)/$E51)</f>
        <v>1.29636250132865</v>
      </c>
      <c r="BB51" s="63">
        <f>ABS(($D51-VLOOKUP(BB$2,$A1:$E52,5))/VLOOKUP(BB$2,$A1:$E52,5))</f>
        <v>0.00442189943192939</v>
      </c>
      <c r="BC51" s="63">
        <f>ABS((VLOOKUP(BC$2,$A1:$E52,4)-$E51)/$E51)</f>
        <v>1.2599934638138</v>
      </c>
      <c r="BD51" s="63">
        <f>ABS(($D51-VLOOKUP(BD$2,$A1:$E52,5))/VLOOKUP(BD$2,$A1:$E52,5))</f>
        <v>0.0673870468170585</v>
      </c>
      <c r="BE51" s="63">
        <f>ABS((VLOOKUP(BE$2,$A1:$E52,4)-$E51)/$E51)</f>
        <v>1.10795138156256</v>
      </c>
      <c r="BF51" s="63">
        <f>ABS(($D51-VLOOKUP(BF$2,$A1:$E52,5))/VLOOKUP(BF$2,$A1:$E52,5))</f>
        <v>0.000442820812181735</v>
      </c>
      <c r="BG51" s="63">
        <f>ABS((VLOOKUP(BG$2,$A1:$E52,4)-$E51)/$E51)</f>
        <v>1.2867268959756</v>
      </c>
      <c r="BH51" s="63">
        <f>ABS(($D51-VLOOKUP(BH$2,$A1:$E52,5))/VLOOKUP(BH$2,$A1:$E52,5))</f>
        <v>0.0499094104454274</v>
      </c>
      <c r="BI51" s="63">
        <f>ABS((VLOOKUP(BI$2,$A1:$E52,4)-$E51)/$E51)</f>
        <v>1.17705857569613</v>
      </c>
      <c r="BJ51" s="63">
        <f>ABS(($D51-VLOOKUP(BJ$2,$A1:$E52,5))/VLOOKUP(BJ$2,$A1:$E52,5))</f>
        <v>0.0853902571580777</v>
      </c>
      <c r="BK51" s="63">
        <f>ABS((VLOOKUP(BK$2,$A1:$E52,4)-$E51)/$E51)</f>
        <v>1.10589165568803</v>
      </c>
      <c r="BL51" s="63">
        <f>ABS(($D51-VLOOKUP(BL$2,$A1:$E52,5))/VLOOKUP(BL$2,$A1:$E52,5))</f>
        <v>0.0310944623604677</v>
      </c>
      <c r="BM51" s="63">
        <f>ABS((VLOOKUP(BM$2,$A1:$E52,4)-$E51)/$E51)</f>
        <v>1.40821549953967</v>
      </c>
      <c r="BN51" s="63">
        <f>ABS(($D51-VLOOKUP(BN$2,$A1:$E52,5))/VLOOKUP(BN$2,$A1:$E52,5))</f>
        <v>0.0141941145670279</v>
      </c>
      <c r="BO51" s="63">
        <f>ABS((VLOOKUP(BO$2,$A1:$E52,4)-$E51)/$E51)</f>
        <v>1.300677256769</v>
      </c>
      <c r="BP51" s="63">
        <f>ABS(($D51-VLOOKUP(BP$2,$A1:$E52,5))/VLOOKUP(BP$2,$A1:$E52,5))</f>
        <v>0.0173008096957699</v>
      </c>
      <c r="BQ51" s="63">
        <f>ABS((VLOOKUP(BQ$2,$A1:$E52,4)-$E51)/$E51)</f>
        <v>1.4422529535788</v>
      </c>
      <c r="BR51" s="63">
        <f>ABS(($D51-VLOOKUP(BR$2,$A1:$E52,5))/VLOOKUP(BR$2,$A1:$E52,5))</f>
        <v>0.00455259952370407</v>
      </c>
      <c r="BS51" s="63">
        <f>ABS((VLOOKUP(BS$2,$A1:$E52,4)-$E51)/$E51)</f>
        <v>1.38912327850023</v>
      </c>
      <c r="BT51" s="63">
        <f>ABS(($D51-VLOOKUP(BT$2,$A1:$E52,5))/VLOOKUP(BT$2,$A1:$E52,5))</f>
        <v>0.0559505342263351</v>
      </c>
      <c r="BU51" s="63">
        <f>ABS((VLOOKUP(BU$2,$A1:$E52,4)-$E51)/$E51)</f>
        <v>1.27283373814325</v>
      </c>
      <c r="BV51" s="63">
        <f>ABS(($D51-VLOOKUP(BV$2,$A1:$E52,5))/VLOOKUP(BV$2,$A1:$E52,5))</f>
        <v>0.0320579005673939</v>
      </c>
      <c r="BW51" s="63">
        <f>ABS((VLOOKUP(BW$2,$A1:$E52,4)-$E51)/$E51)</f>
        <v>1.42234471401806</v>
      </c>
      <c r="BX51" s="63">
        <f>ABS(($D51-VLOOKUP(BX$2,$A1:$E52,5))/VLOOKUP(BX$2,$A1:$E52,5))</f>
        <v>0.0582374153862684</v>
      </c>
      <c r="BY51" s="63">
        <f>ABS((VLOOKUP(BY$2,$A1:$E52,4)-$E51)/$E51)</f>
        <v>1.36241883310039</v>
      </c>
      <c r="BZ51" s="63">
        <f>ABS(($D51-VLOOKUP(BZ$2,$A1:$E52,5))/VLOOKUP(BZ$2,$A1:$E52,5))</f>
        <v>0.07704660161593641</v>
      </c>
      <c r="CA51" s="63">
        <f>ABS((VLOOKUP(CA$2,$A1:$E52,4)-$E51)/$E51)</f>
        <v>1.32116233062632</v>
      </c>
      <c r="CB51" s="63">
        <f>ABS(($D51-VLOOKUP(CB$2,$A1:$E52,5))/VLOOKUP(CB$2,$A1:$E52,5))</f>
        <v>0.100520529797162</v>
      </c>
      <c r="CC51" s="63">
        <f>ABS((VLOOKUP(CC$2,$A1:$E52,4)-$E51)/$E51)</f>
        <v>1.27165230662328</v>
      </c>
      <c r="CD51" s="63">
        <f>ABS(($D51-VLOOKUP(CD$2,$A1:$E52,5))/VLOOKUP(CD$2,$A1:$E52,5))</f>
        <v>0.13747827765978</v>
      </c>
      <c r="CE51" s="63">
        <f>ABS((VLOOKUP(CE$2,$A1:$E52,4)-$E51)/$E51)</f>
        <v>1.19784416907146</v>
      </c>
      <c r="CF51" s="63">
        <f>ABS(($D51-VLOOKUP(CF$2,$A1:$E52,5))/VLOOKUP(CF$2,$A1:$E52,5))</f>
        <v>0.163227200387387</v>
      </c>
      <c r="CG51" s="63">
        <f>ABS((VLOOKUP(CG$2,$A1:$E52,4)-$E51)/$E51)</f>
        <v>1.14919320934675</v>
      </c>
      <c r="CH51" s="63">
        <f>ABS(($D51-VLOOKUP(CH$2,$A1:$E52,5))/VLOOKUP(CH$2,$A1:$E52,5))</f>
        <v>0.219649267416543</v>
      </c>
      <c r="CI51" s="63">
        <f>ABS((VLOOKUP(CI$2,$A1:$E52,4)-$E51)/$E51)</f>
        <v>1.18642091452667</v>
      </c>
      <c r="CJ51" s="63">
        <f>ABS(($D51-VLOOKUP(CJ$2,$A1:$E52,5))/VLOOKUP(CJ$2,$A1:$E52,5))</f>
        <v>0.355698281818353</v>
      </c>
      <c r="CK51" s="63">
        <f>ABS((VLOOKUP(CK$2,$A1:$E52,4)-$E51)/$E51)</f>
        <v>0.967006008954997</v>
      </c>
      <c r="CL51" s="63">
        <f>ABS(($D51-VLOOKUP(CL$2,$A1:$E52,5))/VLOOKUP(CL$2,$A1:$E52,5))</f>
        <v>0.376413139901464</v>
      </c>
      <c r="CM51" s="63">
        <f>ABS((VLOOKUP(CM$2,$A1:$E52,4)-$E51)/$E51)</f>
        <v>0.937402796705042</v>
      </c>
      <c r="CN51" s="63">
        <f>ABS(($D51-VLOOKUP(CN$2,$A1:$E52,5))/VLOOKUP(CN$2,$A1:$E52,5))</f>
        <v>0.201787227065285</v>
      </c>
      <c r="CO51" s="63">
        <f>ABS((VLOOKUP(CO$2,$A1:$E52,4)-$E51)/$E51)</f>
        <v>1.49628214748619</v>
      </c>
      <c r="CP51" s="63">
        <f>ABS(($D51-VLOOKUP(CP$2,$A1:$E52,5))/VLOOKUP(CP$2,$A1:$E52,5))</f>
        <v>0.383468850549652</v>
      </c>
      <c r="CQ51" s="63">
        <f>ABS((VLOOKUP(CQ$2,$A1:$E52,4)-$E51)/$E51)</f>
        <v>1.16846226700955</v>
      </c>
      <c r="CR51" s="63">
        <f>ABS(($D51-VLOOKUP(CR$2,$A1:$E52,5))/VLOOKUP(CR$2,$A1:$E52,5))</f>
        <v>0.418534154893127</v>
      </c>
      <c r="CS51" s="63">
        <f>ABS((VLOOKUP(CS$2,$A1:$E52,4)-$E51)/$E51)</f>
        <v>1.11485919436746</v>
      </c>
      <c r="CT51" s="63">
        <f>ABS(($D51-VLOOKUP(CT$2,$A1:$E52,5))/VLOOKUP(CT$2,$A1:$E52,5))</f>
        <v>0.431017560322222</v>
      </c>
      <c r="CU51" s="63">
        <f>ABS((VLOOKUP(CU$2,$A1:$E52,4)-$E51)/$E51)</f>
        <v>1.09641033288542</v>
      </c>
      <c r="CV51" s="63">
        <f>ABS(($D51-VLOOKUP(CV$2,$A1:$E52,5))/VLOOKUP(CV$2,$A1:$E52,5))</f>
        <v>0.792007937478145</v>
      </c>
      <c r="CW51" s="63">
        <f>ABS((VLOOKUP(CW$2,$A1:$E52,4)-$E51)/$E51)</f>
        <v>0.674099727606027</v>
      </c>
      <c r="CX51" s="63">
        <f>ABS(($D51-VLOOKUP(CX$2,$A1:$E52,5))/VLOOKUP(CX$2,$A1:$E52,5))</f>
        <v>0.26775313349745</v>
      </c>
      <c r="CY51" s="63">
        <f>ABS((VLOOKUP(CY$2,$A1:$E52,4)-$E51)/$E51)</f>
        <v>2.1551884150859</v>
      </c>
      <c r="CZ51" s="63">
        <f>ABS(($D51-VLOOKUP(CZ$2,$A1:$E52,5))/VLOOKUP(CZ$2,$A1:$E52,5))</f>
        <v>0.399385265691099</v>
      </c>
      <c r="DA51" s="63">
        <f>ABS((VLOOKUP(DA$2,$A1:$E52,4)-$E51)/$E51)</f>
        <v>1.85839796807105</v>
      </c>
      <c r="DB51" s="63">
        <f>ABS(($D51-VLOOKUP(DB$2,$A1:$E52,5))/VLOOKUP(DB$2,$A1:$E52,5))</f>
        <v>0.537855545701735</v>
      </c>
      <c r="DC51" s="63">
        <f>ABS((VLOOKUP(DC$2,$A1:$E52,4)-$E51)/$E51)</f>
        <v>1.60102453132213</v>
      </c>
      <c r="DD51" s="63">
        <f>ABS(($D51-VLOOKUP(DD$2,$A1:$E52,5))/VLOOKUP(DD$2,$A1:$E52,5))</f>
        <v>0.747240212716712</v>
      </c>
      <c r="DE51" s="63">
        <f>ABS((VLOOKUP(DE$2,$A1:$E52,4)-$E51)/$E51)</f>
        <v>1.28932459938097</v>
      </c>
      <c r="DF51" s="63">
        <f>ABS(($D51-VLOOKUP(DF$2,$A1:$E52,5))/VLOOKUP(DF$2,$A1:$E52,5))</f>
        <v>0.865164483174411</v>
      </c>
      <c r="DG51" s="63">
        <f>ABS((VLOOKUP(DG$2,$A1:$E52,4)-$E51)/$E51)</f>
        <v>1.14458297704244</v>
      </c>
      <c r="DH51" s="63"/>
      <c r="DI51" s="63"/>
      <c r="DJ51" s="63">
        <f>ABS(($D51-VLOOKUP(DJ$2,$A1:$E52,5))/VLOOKUP(DJ$2,$A1:$E52,5))</f>
        <v>1.21832482843569</v>
      </c>
      <c r="DK51" s="63">
        <f>ABS((VLOOKUP(DK$2,$A1:$E52,4)-$E51)/$E51)</f>
        <v>0.803162435332211</v>
      </c>
      <c r="DL51" s="63"/>
      <c r="DM51" s="63"/>
      <c r="DN51" s="63"/>
      <c r="DO51" s="61">
        <f>IF(P51&lt;Q51,1,0)</f>
        <v>1</v>
      </c>
      <c r="DP51" s="61">
        <f>IF(R51&lt;S51,1,0)</f>
        <v>1</v>
      </c>
      <c r="DQ51" s="61">
        <f>IF(T51&lt;U51,1,0)</f>
        <v>1</v>
      </c>
      <c r="DR51" s="61">
        <f>IF(V51&lt;W51,1,0)</f>
        <v>1</v>
      </c>
      <c r="DS51" s="61">
        <f>IF(X51&lt;Y51,1,0)</f>
        <v>1</v>
      </c>
      <c r="DT51" s="61">
        <f>IF(Z51&lt;AA51,1,0)</f>
        <v>1</v>
      </c>
      <c r="DU51" s="61">
        <f>IF(AB51&lt;AC51,1,0)</f>
        <v>1</v>
      </c>
      <c r="DV51" s="61">
        <f>IF(AD51&lt;AE51,1,0)</f>
        <v>1</v>
      </c>
      <c r="DW51" s="61">
        <f>IF(AF51&lt;AG51,1,0)</f>
        <v>1</v>
      </c>
      <c r="DX51" s="61">
        <f>IF(AH51&lt;AI51,1,0)</f>
        <v>1</v>
      </c>
      <c r="DY51" s="61">
        <f>IF(AJ51&lt;AK51,1,0)</f>
        <v>1</v>
      </c>
      <c r="DZ51" s="61">
        <f>IF(AL51&lt;AM51,1,0)</f>
        <v>1</v>
      </c>
      <c r="EA51" s="61">
        <f>IF(AN51&lt;AO51,1,0)</f>
        <v>1</v>
      </c>
      <c r="EB51" s="61">
        <f>IF(AP51&lt;AQ51,1,0)</f>
        <v>1</v>
      </c>
      <c r="EC51" s="61">
        <f>IF(AR51&lt;AS51,1,0)</f>
        <v>1</v>
      </c>
      <c r="ED51" s="61">
        <f>IF(AT51&lt;AU51,1,0)</f>
        <v>1</v>
      </c>
      <c r="EE51" s="61">
        <f>IF(AV51&lt;AW51,1,0)</f>
        <v>1</v>
      </c>
      <c r="EF51" s="61">
        <f>IF(AX51&lt;AY51,1,0)</f>
        <v>1</v>
      </c>
      <c r="EG51" s="61">
        <f>IF(AZ51&lt;BA51,1,0)</f>
        <v>1</v>
      </c>
      <c r="EH51" s="61">
        <f>IF(BB51&lt;BC51,1,0)</f>
        <v>1</v>
      </c>
      <c r="EI51" s="61">
        <f>IF(BD51&lt;BE51,1,0)</f>
        <v>1</v>
      </c>
      <c r="EJ51" s="61">
        <f>IF(BF51&lt;BG51,1,0)</f>
        <v>1</v>
      </c>
      <c r="EK51" s="61">
        <f>IF(BH51&lt;BI51,1,0)</f>
        <v>1</v>
      </c>
      <c r="EL51" s="61">
        <f>IF(BJ51&lt;BK51,1,0)</f>
        <v>1</v>
      </c>
      <c r="EM51" s="61">
        <f>IF(BL51&lt;BM51,1,0)</f>
        <v>1</v>
      </c>
      <c r="EN51" s="61">
        <f>IF(BN51&lt;BO51,1,0)</f>
        <v>1</v>
      </c>
      <c r="EO51" s="61">
        <f>IF(BP51&lt;BQ51,1,0)</f>
        <v>1</v>
      </c>
      <c r="EP51" s="61">
        <f>IF(BR51&lt;BS51,1,0)</f>
        <v>1</v>
      </c>
      <c r="EQ51" s="61">
        <f>IF(BT51&lt;BU51,1,0)</f>
        <v>1</v>
      </c>
      <c r="ER51" s="61">
        <f>IF(BV51&lt;BW51,1,0)</f>
        <v>1</v>
      </c>
      <c r="ES51" s="61">
        <f>IF(BX51&lt;BY51,1,0)</f>
        <v>1</v>
      </c>
      <c r="ET51" s="61">
        <f>IF(BZ51&lt;CA51,1,0)</f>
        <v>1</v>
      </c>
      <c r="EU51" s="61">
        <f>IF(CB51&lt;CC51,1,0)</f>
        <v>1</v>
      </c>
      <c r="EV51" s="61">
        <f>IF(CD51&lt;CE51,1,0)</f>
        <v>1</v>
      </c>
      <c r="EW51" s="61">
        <f>IF(CF51&lt;CG51,1,0)</f>
        <v>1</v>
      </c>
      <c r="EX51" s="61">
        <f>IF(CH51&lt;CI51,1,0)</f>
        <v>1</v>
      </c>
      <c r="EY51" s="61">
        <f>IF(CJ51&lt;CK51,1,0)</f>
        <v>1</v>
      </c>
      <c r="EZ51" s="61">
        <f>IF(CL51&lt;CM51,1,0)</f>
        <v>1</v>
      </c>
      <c r="FA51" s="61">
        <f>IF(CN51&lt;CO51,1,0)</f>
        <v>1</v>
      </c>
      <c r="FB51" s="61">
        <f>IF(CP51&lt;CQ51,1,0)</f>
        <v>1</v>
      </c>
      <c r="FC51" s="61">
        <f>IF(CR51&lt;CS51,1,0)</f>
        <v>1</v>
      </c>
      <c r="FD51" s="61">
        <f>IF(CT51&lt;CU51,1,0)</f>
        <v>1</v>
      </c>
      <c r="FE51" s="61">
        <f>IF(CV51&lt;CW51,1,0)</f>
        <v>0</v>
      </c>
      <c r="FF51" s="61">
        <f>IF(CX51&lt;CY51,1,0)</f>
        <v>1</v>
      </c>
      <c r="FG51" s="61">
        <f>IF(CZ51&lt;DA51,1,0)</f>
        <v>1</v>
      </c>
      <c r="FH51" s="61">
        <f>IF(DB51&lt;DC51,1,0)</f>
        <v>1</v>
      </c>
      <c r="FI51" s="61">
        <f>IF(DD51&lt;DE51,1,0)</f>
        <v>1</v>
      </c>
      <c r="FJ51" s="61">
        <f>IF(DF51&lt;DG51,1,0)</f>
        <v>1</v>
      </c>
      <c r="FK51" s="61">
        <f>IF(DH51&lt;DI51,1,0)</f>
        <v>0</v>
      </c>
      <c r="FL51" s="61">
        <f>IF(DJ51&lt;DK51,1,0)</f>
        <v>0</v>
      </c>
      <c r="FM51" s="61"/>
      <c r="FN51" s="61"/>
      <c r="FO51" s="61"/>
      <c r="FP51" s="61"/>
      <c r="FQ51" s="61">
        <f>C51/H51</f>
        <v>626299</v>
      </c>
      <c r="FR51" s="61">
        <f>C51/SUM(FV51:FV51)</f>
        <v>313149.5</v>
      </c>
      <c r="FS51" s="53">
        <f>$B51/SQRT(H51*(H51+1))</f>
        <v>445715.567132785</v>
      </c>
      <c r="FT51" s="64">
        <f>FU51+2</f>
        <v>3</v>
      </c>
      <c r="FU51" s="64">
        <v>1</v>
      </c>
      <c r="FV51" s="64">
        <v>2</v>
      </c>
    </row>
    <row r="52" ht="26.75" customHeight="1">
      <c r="A52" t="s" s="51">
        <v>236</v>
      </c>
      <c r="B52" s="52">
        <v>568300</v>
      </c>
      <c r="C52" s="53">
        <v>577737</v>
      </c>
      <c r="D52" s="53">
        <f>L52</f>
        <v>568300</v>
      </c>
      <c r="E52" s="53">
        <f>N52</f>
        <v>284150</v>
      </c>
      <c r="F52" s="54">
        <f>ROUND((C52-B52)/C52,2)</f>
        <v>0.02</v>
      </c>
      <c r="G52" s="55"/>
      <c r="H52" s="56">
        <v>1</v>
      </c>
      <c r="I52" s="57">
        <f>RANK(FS52,FS3:FS52)</f>
        <v>50</v>
      </c>
      <c r="J52" s="58">
        <f>SUM(FL3:FL52)</f>
        <v>0</v>
      </c>
      <c r="K52" s="68">
        <f>H52+2</f>
        <v>3</v>
      </c>
      <c r="L52" s="60">
        <f>B52/H52</f>
        <v>568300</v>
      </c>
      <c r="M52" s="53">
        <f>C52/K52</f>
        <v>192579</v>
      </c>
      <c r="N52" s="61">
        <f>$B52/(H52+1)</f>
        <v>284150</v>
      </c>
      <c r="O52" s="62"/>
      <c r="P52" s="63">
        <f>ABS(($D52-VLOOKUP(P$2,$A1:$E52,5))/VLOOKUP(P$2,$A1:$E52,5))</f>
        <v>0.178185179155829</v>
      </c>
      <c r="Q52" s="63">
        <f>ABS((VLOOKUP(Q$2,$A1:$E52,4)-$E52)/$E52)</f>
        <v>1.47955597462143</v>
      </c>
      <c r="R52" s="63">
        <f>ABS(($D52-VLOOKUP(R$2,$A1:$E52,5))/VLOOKUP(R$2,$A1:$E52,5))</f>
        <v>0.167850555582862</v>
      </c>
      <c r="S52" s="63">
        <f>ABS((VLOOKUP(S$2,$A1:$E52,4)-$E52)/$E52)</f>
        <v>1.47017596339961</v>
      </c>
      <c r="T52" s="63">
        <f>ABS(($D52-VLOOKUP(T$2,$A1:$E52,5))/VLOOKUP(T$2,$A1:$E52,5))</f>
        <v>0.180662430542522</v>
      </c>
      <c r="U52" s="63">
        <f>ABS((VLOOKUP(U$2,$A1:$E52,4)-$E52)/$E52)</f>
        <v>1.53140360138424</v>
      </c>
      <c r="V52" s="63">
        <f>ABS(($D52-VLOOKUP(V$2,$A1:$E52,5))/VLOOKUP(V$2,$A1:$E52,5))</f>
        <v>0.158108506990693</v>
      </c>
      <c r="W52" s="63">
        <f>ABS((VLOOKUP(W$2,$A1:$E52,4)-$E52)/$E52)</f>
        <v>1.46358834991951</v>
      </c>
      <c r="X52" s="63">
        <f>ABS(($D52-VLOOKUP(X$2,$A1:$E52,5))/VLOOKUP(X$2,$A1:$E52,5))</f>
        <v>0.160651348918486</v>
      </c>
      <c r="Y52" s="63">
        <f>ABS((VLOOKUP(Y$2,$A1:$E52,4)-$E52)/$E52)</f>
        <v>1.51517782079105</v>
      </c>
      <c r="Z52" s="63">
        <f>ABS(($D52-VLOOKUP(Z$2,$A1:$E52,5))/VLOOKUP(Z$2,$A1:$E52,5))</f>
        <v>0.152117742535182</v>
      </c>
      <c r="AA52" s="63">
        <f>ABS((VLOOKUP(AA$2,$A1:$E52,4)-$E52)/$E52)</f>
        <v>1.48986353060786</v>
      </c>
      <c r="AB52" s="63">
        <f>ABS(($D52-VLOOKUP(AB$2,$A1:$E52,5))/VLOOKUP(AB$2,$A1:$E52,5))</f>
        <v>0.164878404667159</v>
      </c>
      <c r="AC52" s="63">
        <f>ABS((VLOOKUP(AC$2,$A1:$E52,4)-$E52)/$E52)</f>
        <v>1.54453963575576</v>
      </c>
      <c r="AD52" s="63">
        <f>ABS(($D52-VLOOKUP(AD$2,$A1:$E52,5))/VLOOKUP(AD$2,$A1:$E52,5))</f>
        <v>0.139949388727945</v>
      </c>
      <c r="AE52" s="63">
        <f>ABS((VLOOKUP(AE$2,$A1:$E52,4)-$E52)/$E52)</f>
        <v>1.49154772378774</v>
      </c>
      <c r="AF52" s="63">
        <f>ABS(($D52-VLOOKUP(AF$2,$A1:$E52,5))/VLOOKUP(AF$2,$A1:$E52,5))</f>
        <v>0.123675953470786</v>
      </c>
      <c r="AG52" s="63">
        <f>ABS((VLOOKUP(AG$2,$A1:$E52,4)-$E52)/$E52)</f>
        <v>1.44527940474096</v>
      </c>
      <c r="AH52" s="63">
        <f>ABS(($D52-VLOOKUP(AH$2,$A1:$E52,5))/VLOOKUP(AH$2,$A1:$E52,5))</f>
        <v>0.168264462671683</v>
      </c>
      <c r="AI52" s="63">
        <f>ABS((VLOOKUP(AI$2,$A1:$E52,4)-$E52)/$E52)</f>
        <v>1.58958053032662</v>
      </c>
      <c r="AJ52" s="63">
        <f>ABS(($D52-VLOOKUP(AJ$2,$A1:$E52,5))/VLOOKUP(AJ$2,$A1:$E52,5))</f>
        <v>0.1611809070473</v>
      </c>
      <c r="AK52" s="63">
        <f>ABS((VLOOKUP(AK$2,$A1:$E52,4)-$E52)/$E52)</f>
        <v>1.58299636342308</v>
      </c>
      <c r="AL52" s="63">
        <f>ABS(($D52-VLOOKUP(AL$2,$A1:$E52,5))/VLOOKUP(AL$2,$A1:$E52,5))</f>
        <v>0.151552128609349</v>
      </c>
      <c r="AM52" s="63">
        <f>ABS((VLOOKUP(AM$2,$A1:$E52,4)-$E52)/$E52)</f>
        <v>1.57154063954698</v>
      </c>
      <c r="AN52" s="63">
        <f>ABS(($D52-VLOOKUP(AN$2,$A1:$E52,5))/VLOOKUP(AN$2,$A1:$E52,5))</f>
        <v>0.07434348693222539</v>
      </c>
      <c r="AO52" s="63">
        <f>ABS((VLOOKUP(AO$2,$A1:$E52,4)-$E52)/$E52)</f>
        <v>1.37669153616048</v>
      </c>
      <c r="AP52" s="63">
        <f>ABS(($D52-VLOOKUP(AP$2,$A1:$E52,5))/VLOOKUP(AP$2,$A1:$E52,5))</f>
        <v>0.1336420086212</v>
      </c>
      <c r="AQ52" s="63">
        <f>ABS((VLOOKUP(AQ$2,$A1:$E52,4)-$E52)/$E52)</f>
        <v>1.5650161299783</v>
      </c>
      <c r="AR52" s="63">
        <f>ABS(($D52-VLOOKUP(AR$2,$A1:$E52,5))/VLOOKUP(AR$2,$A1:$E52,5))</f>
        <v>0.125905048955777</v>
      </c>
      <c r="AS52" s="63">
        <f>ABS((VLOOKUP(AS$2,$A1:$E52,4)-$E52)/$E52)</f>
        <v>1.54231215907091</v>
      </c>
      <c r="AT52" s="63">
        <f>ABS(($D52-VLOOKUP(AT$2,$A1:$E52,5))/VLOOKUP(AT$2,$A1:$E52,5))</f>
        <v>0.113789823319351</v>
      </c>
      <c r="AU52" s="63">
        <f>ABS((VLOOKUP(AU$2,$A1:$E52,4)-$E52)/$E52)</f>
        <v>1.50755665043893</v>
      </c>
      <c r="AV52" s="63">
        <f>ABS(($D52-VLOOKUP(AV$2,$A1:$E52,5))/VLOOKUP(AV$2,$A1:$E52,5))</f>
        <v>0.108609284611503</v>
      </c>
      <c r="AW52" s="63">
        <f>ABS((VLOOKUP(AW$2,$A1:$E52,4)-$E52)/$E52)</f>
        <v>1.49298336168299</v>
      </c>
      <c r="AX52" s="63">
        <f>ABS(($D52-VLOOKUP(AX$2,$A1:$E52,5))/VLOOKUP(AX$2,$A1:$E52,5))</f>
        <v>0.149177623206805</v>
      </c>
      <c r="AY52" s="63">
        <f>ABS((VLOOKUP(AY$2,$A1:$E52,4)-$E52)/$E52)</f>
        <v>1.6445002639451</v>
      </c>
      <c r="AZ52" s="63">
        <f>ABS(($D52-VLOOKUP(AZ$2,$A1:$E52,5))/VLOOKUP(AZ$2,$A1:$E52,5))</f>
        <v>0.116621291901852</v>
      </c>
      <c r="BA52" s="63">
        <f>ABS((VLOOKUP(BA$2,$A1:$E52,4)-$E52)/$E52)</f>
        <v>1.54703897589301</v>
      </c>
      <c r="BB52" s="63">
        <f>ABS(($D52-VLOOKUP(BB$2,$A1:$E52,5))/VLOOKUP(BB$2,$A1:$E52,5))</f>
        <v>0.10240548380813</v>
      </c>
      <c r="BC52" s="63">
        <f>ABS((VLOOKUP(BC$2,$A1:$E52,4)-$E52)/$E52)</f>
        <v>1.50669980644026</v>
      </c>
      <c r="BD52" s="63">
        <f>ABS(($D52-VLOOKUP(BD$2,$A1:$E52,5))/VLOOKUP(BD$2,$A1:$E52,5))</f>
        <v>0.0376638866096479</v>
      </c>
      <c r="BE52" s="63">
        <f>ABS((VLOOKUP(BE$2,$A1:$E52,4)-$E52)/$E52)</f>
        <v>1.33806044342777</v>
      </c>
      <c r="BF52" s="63">
        <f>ABS(($D52-VLOOKUP(BF$2,$A1:$E52,5))/VLOOKUP(BF$2,$A1:$E52,5))</f>
        <v>0.0988180212609491</v>
      </c>
      <c r="BG52" s="63">
        <f>ABS((VLOOKUP(BG$2,$A1:$E52,4)-$E52)/$E52)</f>
        <v>1.53635152459717</v>
      </c>
      <c r="BH52" s="63">
        <f>ABS(($D52-VLOOKUP(BH$2,$A1:$E52,5))/VLOOKUP(BH$2,$A1:$E52,5))</f>
        <v>0.0534213952915085</v>
      </c>
      <c r="BI52" s="63">
        <f>ABS((VLOOKUP(BI$2,$A1:$E52,4)-$E52)/$E52)</f>
        <v>1.41471154571278</v>
      </c>
      <c r="BJ52" s="63">
        <f>ABS(($D52-VLOOKUP(BJ$2,$A1:$E52,5))/VLOOKUP(BJ$2,$A1:$E52,5))</f>
        <v>0.0214325303084928</v>
      </c>
      <c r="BK52" s="63">
        <f>ABS((VLOOKUP(BK$2,$A1:$E52,4)-$E52)/$E52)</f>
        <v>1.33577587290415</v>
      </c>
      <c r="BL52" s="63">
        <f>ABS(($D52-VLOOKUP(BL$2,$A1:$E52,5))/VLOOKUP(BL$2,$A1:$E52,5))</f>
        <v>0.126452965571518</v>
      </c>
      <c r="BM52" s="63">
        <f>ABS((VLOOKUP(BM$2,$A1:$E52,4)-$E52)/$E52)</f>
        <v>1.67110211742624</v>
      </c>
      <c r="BN52" s="63">
        <f>ABS(($D52-VLOOKUP(BN$2,$A1:$E52,5))/VLOOKUP(BN$2,$A1:$E52,5))</f>
        <v>0.0856216352388612</v>
      </c>
      <c r="BO52" s="63">
        <f>ABS((VLOOKUP(BO$2,$A1:$E52,4)-$E52)/$E52)</f>
        <v>1.55182474045399</v>
      </c>
      <c r="BP52" s="63">
        <f>ABS(($D52-VLOOKUP(BP$2,$A1:$E52,5))/VLOOKUP(BP$2,$A1:$E52,5))</f>
        <v>0.114016867406016</v>
      </c>
      <c r="BQ52" s="63">
        <f>ABS((VLOOKUP(BQ$2,$A1:$E52,4)-$E52)/$E52)</f>
        <v>1.70885518212212</v>
      </c>
      <c r="BR52" s="63">
        <f>ABS(($D52-VLOOKUP(BR$2,$A1:$E52,5))/VLOOKUP(BR$2,$A1:$E52,5))</f>
        <v>0.0943142441117672</v>
      </c>
      <c r="BS52" s="63">
        <f>ABS((VLOOKUP(BS$2,$A1:$E52,4)-$E52)/$E52)</f>
        <v>1.64992574344536</v>
      </c>
      <c r="BT52" s="63">
        <f>ABS(($D52-VLOOKUP(BT$2,$A1:$E52,5))/VLOOKUP(BT$2,$A1:$E52,5))</f>
        <v>0.0479748315570461</v>
      </c>
      <c r="BU52" s="63">
        <f>ABS((VLOOKUP(BU$2,$A1:$E52,4)-$E52)/$E52)</f>
        <v>1.52094175611473</v>
      </c>
      <c r="BV52" s="63">
        <f>ABS(($D52-VLOOKUP(BV$2,$A1:$E52,5))/VLOOKUP(BV$2,$A1:$E52,5))</f>
        <v>0.06951598130452449</v>
      </c>
      <c r="BW52" s="63">
        <f>ABS((VLOOKUP(BW$2,$A1:$E52,4)-$E52)/$E52)</f>
        <v>1.6867737110681</v>
      </c>
      <c r="BX52" s="63">
        <f>ABS(($D52-VLOOKUP(BX$2,$A1:$E52,5))/VLOOKUP(BX$2,$A1:$E52,5))</f>
        <v>0.0459130224562158</v>
      </c>
      <c r="BY52" s="63">
        <f>ABS((VLOOKUP(BY$2,$A1:$E52,4)-$E52)/$E52)</f>
        <v>1.62030617631533</v>
      </c>
      <c r="BZ52" s="63">
        <f>ABS(($D52-VLOOKUP(BZ$2,$A1:$E52,5))/VLOOKUP(BZ$2,$A1:$E52,5))</f>
        <v>0.0289550134319631</v>
      </c>
      <c r="CA52" s="63">
        <f>ABS((VLOOKUP(CA$2,$A1:$E52,4)-$E52)/$E52)</f>
        <v>1.574546014429</v>
      </c>
      <c r="CB52" s="63">
        <f>ABS(($D52-VLOOKUP(CB$2,$A1:$E52,5))/VLOOKUP(CB$2,$A1:$E52,5))</f>
        <v>0.00779136067892701</v>
      </c>
      <c r="CC52" s="63">
        <f>ABS((VLOOKUP(CC$2,$A1:$E52,4)-$E52)/$E52)</f>
        <v>1.51963135667781</v>
      </c>
      <c r="CD52" s="63">
        <f>ABS(($D52-VLOOKUP(CD$2,$A1:$E52,5))/VLOOKUP(CD$2,$A1:$E52,5))</f>
        <v>0.0255290506412489</v>
      </c>
      <c r="CE52" s="63">
        <f>ABS((VLOOKUP(CE$2,$A1:$E52,4)-$E52)/$E52)</f>
        <v>1.43776614464191</v>
      </c>
      <c r="CF52" s="63">
        <f>ABS(($D52-VLOOKUP(CF$2,$A1:$E52,5))/VLOOKUP(CF$2,$A1:$E52,5))</f>
        <v>0.0487437957475958</v>
      </c>
      <c r="CG52" s="63">
        <f>ABS((VLOOKUP(CG$2,$A1:$E52,4)-$E52)/$E52)</f>
        <v>1.38380432869963</v>
      </c>
      <c r="CH52" s="63">
        <f>ABS(($D52-VLOOKUP(CH$2,$A1:$E52,5))/VLOOKUP(CH$2,$A1:$E52,5))</f>
        <v>0.0996128716429809</v>
      </c>
      <c r="CI52" s="63">
        <f>ABS((VLOOKUP(CI$2,$A1:$E52,4)-$E52)/$E52)</f>
        <v>1.42509590005279</v>
      </c>
      <c r="CJ52" s="63">
        <f>ABS(($D52-VLOOKUP(CJ$2,$A1:$E52,5))/VLOOKUP(CJ$2,$A1:$E52,5))</f>
        <v>0.222272107709638</v>
      </c>
      <c r="CK52" s="63">
        <f>ABS((VLOOKUP(CK$2,$A1:$E52,4)-$E52)/$E52)</f>
        <v>1.18172913367353</v>
      </c>
      <c r="CL52" s="63">
        <f>ABS(($D52-VLOOKUP(CL$2,$A1:$E52,5))/VLOOKUP(CL$2,$A1:$E52,5))</f>
        <v>0.24094823468399</v>
      </c>
      <c r="CM52" s="63">
        <f>ABS((VLOOKUP(CM$2,$A1:$E52,4)-$E52)/$E52)</f>
        <v>1.14889436330576</v>
      </c>
      <c r="CN52" s="63">
        <f>ABS(($D52-VLOOKUP(CN$2,$A1:$E52,5))/VLOOKUP(CN$2,$A1:$E52,5))</f>
        <v>0.0835087915530921</v>
      </c>
      <c r="CO52" s="63">
        <f>ABS((VLOOKUP(CO$2,$A1:$E52,4)-$E52)/$E52)</f>
        <v>1.76878233327468</v>
      </c>
      <c r="CP52" s="63">
        <f>ABS(($D52-VLOOKUP(CP$2,$A1:$E52,5))/VLOOKUP(CP$2,$A1:$E52,5))</f>
        <v>0.247309530881683</v>
      </c>
      <c r="CQ52" s="63">
        <f>ABS((VLOOKUP(CQ$2,$A1:$E52,4)-$E52)/$E52)</f>
        <v>1.40517684321661</v>
      </c>
      <c r="CR52" s="63">
        <f>ABS(($D52-VLOOKUP(CR$2,$A1:$E52,5))/VLOOKUP(CR$2,$A1:$E52,5))</f>
        <v>0.278923750669505</v>
      </c>
      <c r="CS52" s="63">
        <f>ABS((VLOOKUP(CS$2,$A1:$E52,4)-$E52)/$E52)</f>
        <v>1.34572232975541</v>
      </c>
      <c r="CT52" s="63">
        <f>ABS(($D52-VLOOKUP(CT$2,$A1:$E52,5))/VLOOKUP(CT$2,$A1:$E52,5))</f>
        <v>0.290178554536889</v>
      </c>
      <c r="CU52" s="63">
        <f>ABS((VLOOKUP(CU$2,$A1:$E52,4)-$E52)/$E52)</f>
        <v>1.32525954601443</v>
      </c>
      <c r="CV52" s="63">
        <f>ABS(($D52-VLOOKUP(CV$2,$A1:$E52,5))/VLOOKUP(CV$2,$A1:$E52,5))</f>
        <v>0.615640698338872</v>
      </c>
      <c r="CW52" s="63">
        <f>ABS((VLOOKUP(CW$2,$A1:$E52,4)-$E52)/$E52)</f>
        <v>0.856848495512933</v>
      </c>
      <c r="CX52" s="63">
        <f>ABS(($D52-VLOOKUP(CX$2,$A1:$E52,5))/VLOOKUP(CX$2,$A1:$E52,5))</f>
        <v>0.142982413798652</v>
      </c>
      <c r="CY52" s="63">
        <f>ABS((VLOOKUP(CY$2,$A1:$E52,4)-$E52)/$E52)</f>
        <v>2.49961639978884</v>
      </c>
      <c r="CZ52" s="63">
        <f>ABS(($D52-VLOOKUP(CZ$2,$A1:$E52,5))/VLOOKUP(CZ$2,$A1:$E52,5))</f>
        <v>0.261659471825788</v>
      </c>
      <c r="DA52" s="63">
        <f>ABS((VLOOKUP(DA$2,$A1:$E52,4)-$E52)/$E52)</f>
        <v>2.17042759106106</v>
      </c>
      <c r="DB52" s="63">
        <f>ABS(($D52-VLOOKUP(DB$2,$A1:$E52,5))/VLOOKUP(DB$2,$A1:$E52,5))</f>
        <v>0.386501675488344</v>
      </c>
      <c r="DC52" s="63">
        <f>ABS((VLOOKUP(DC$2,$A1:$E52,4)-$E52)/$E52)</f>
        <v>1.88495864860109</v>
      </c>
      <c r="DD52" s="63">
        <f>ABS(($D52-VLOOKUP(DD$2,$A1:$E52,5))/VLOOKUP(DD$2,$A1:$E52,5))</f>
        <v>0.5752789585363181</v>
      </c>
      <c r="DE52" s="63">
        <f>ABS((VLOOKUP(DE$2,$A1:$E52,4)-$E52)/$E52)</f>
        <v>1.53923279957769</v>
      </c>
      <c r="DF52" s="63">
        <f>ABS(($D52-VLOOKUP(DF$2,$A1:$E52,5))/VLOOKUP(DF$2,$A1:$E52,5))</f>
        <v>0.681597265887958</v>
      </c>
      <c r="DG52" s="63">
        <f>ABS((VLOOKUP(DG$2,$A1:$E52,4)-$E52)/$E52)</f>
        <v>1.37869083230688</v>
      </c>
      <c r="DH52" s="63">
        <f>ABS(($D52-VLOOKUP(DH$2,$A1:$E52,5))/VLOOKUP(DH$2,$A1:$E52,5))</f>
        <v>0.803162435332211</v>
      </c>
      <c r="DI52" s="63">
        <f>ABS((VLOOKUP(DI$2,$A1:$E52,4)-$E52)/$E52)</f>
        <v>1.21832482843569</v>
      </c>
      <c r="DJ52" s="63"/>
      <c r="DK52" s="63"/>
      <c r="DL52" s="63"/>
      <c r="DM52" s="63"/>
      <c r="DN52" s="63"/>
      <c r="DO52" s="61">
        <f>IF(P52&lt;Q52,1,0)</f>
        <v>1</v>
      </c>
      <c r="DP52" s="61">
        <f>IF(R52&lt;S52,1,0)</f>
        <v>1</v>
      </c>
      <c r="DQ52" s="61">
        <f>IF(T52&lt;U52,1,0)</f>
        <v>1</v>
      </c>
      <c r="DR52" s="61">
        <f>IF(V52&lt;W52,1,0)</f>
        <v>1</v>
      </c>
      <c r="DS52" s="61">
        <f>IF(X52&lt;Y52,1,0)</f>
        <v>1</v>
      </c>
      <c r="DT52" s="61">
        <f>IF(Z52&lt;AA52,1,0)</f>
        <v>1</v>
      </c>
      <c r="DU52" s="61">
        <f>IF(AB52&lt;AC52,1,0)</f>
        <v>1</v>
      </c>
      <c r="DV52" s="61">
        <f>IF(AD52&lt;AE52,1,0)</f>
        <v>1</v>
      </c>
      <c r="DW52" s="61">
        <f>IF(AF52&lt;AG52,1,0)</f>
        <v>1</v>
      </c>
      <c r="DX52" s="61">
        <f>IF(AH52&lt;AI52,1,0)</f>
        <v>1</v>
      </c>
      <c r="DY52" s="61">
        <f>IF(AJ52&lt;AK52,1,0)</f>
        <v>1</v>
      </c>
      <c r="DZ52" s="61">
        <f>IF(AL52&lt;AM52,1,0)</f>
        <v>1</v>
      </c>
      <c r="EA52" s="61">
        <f>IF(AN52&lt;AO52,1,0)</f>
        <v>1</v>
      </c>
      <c r="EB52" s="61">
        <f>IF(AP52&lt;AQ52,1,0)</f>
        <v>1</v>
      </c>
      <c r="EC52" s="61">
        <f>IF(AR52&lt;AS52,1,0)</f>
        <v>1</v>
      </c>
      <c r="ED52" s="61">
        <f>IF(AT52&lt;AU52,1,0)</f>
        <v>1</v>
      </c>
      <c r="EE52" s="61">
        <f>IF(AV52&lt;AW52,1,0)</f>
        <v>1</v>
      </c>
      <c r="EF52" s="61">
        <f>IF(AX52&lt;AY52,1,0)</f>
        <v>1</v>
      </c>
      <c r="EG52" s="61">
        <f>IF(AZ52&lt;BA52,1,0)</f>
        <v>1</v>
      </c>
      <c r="EH52" s="61">
        <f>IF(BB52&lt;BC52,1,0)</f>
        <v>1</v>
      </c>
      <c r="EI52" s="61">
        <f>IF(BD52&lt;BE52,1,0)</f>
        <v>1</v>
      </c>
      <c r="EJ52" s="61">
        <f>IF(BF52&lt;BG52,1,0)</f>
        <v>1</v>
      </c>
      <c r="EK52" s="61">
        <f>IF(BH52&lt;BI52,1,0)</f>
        <v>1</v>
      </c>
      <c r="EL52" s="61">
        <f>IF(BJ52&lt;BK52,1,0)</f>
        <v>1</v>
      </c>
      <c r="EM52" s="61">
        <f>IF(BL52&lt;BM52,1,0)</f>
        <v>1</v>
      </c>
      <c r="EN52" s="61">
        <f>IF(BN52&lt;BO52,1,0)</f>
        <v>1</v>
      </c>
      <c r="EO52" s="61">
        <f>IF(BP52&lt;BQ52,1,0)</f>
        <v>1</v>
      </c>
      <c r="EP52" s="61">
        <f>IF(BR52&lt;BS52,1,0)</f>
        <v>1</v>
      </c>
      <c r="EQ52" s="61">
        <f>IF(BT52&lt;BU52,1,0)</f>
        <v>1</v>
      </c>
      <c r="ER52" s="61">
        <f>IF(BV52&lt;BW52,1,0)</f>
        <v>1</v>
      </c>
      <c r="ES52" s="61">
        <f>IF(BX52&lt;BY52,1,0)</f>
        <v>1</v>
      </c>
      <c r="ET52" s="61">
        <f>IF(BZ52&lt;CA52,1,0)</f>
        <v>1</v>
      </c>
      <c r="EU52" s="61">
        <f>IF(CB52&lt;CC52,1,0)</f>
        <v>1</v>
      </c>
      <c r="EV52" s="61">
        <f>IF(CD52&lt;CE52,1,0)</f>
        <v>1</v>
      </c>
      <c r="EW52" s="61">
        <f>IF(CF52&lt;CG52,1,0)</f>
        <v>1</v>
      </c>
      <c r="EX52" s="61">
        <f>IF(CH52&lt;CI52,1,0)</f>
        <v>1</v>
      </c>
      <c r="EY52" s="61">
        <f>IF(CJ52&lt;CK52,1,0)</f>
        <v>1</v>
      </c>
      <c r="EZ52" s="61">
        <f>IF(CL52&lt;CM52,1,0)</f>
        <v>1</v>
      </c>
      <c r="FA52" s="61">
        <f>IF(CN52&lt;CO52,1,0)</f>
        <v>1</v>
      </c>
      <c r="FB52" s="61">
        <f>IF(CP52&lt;CQ52,1,0)</f>
        <v>1</v>
      </c>
      <c r="FC52" s="61">
        <f>IF(CR52&lt;CS52,1,0)</f>
        <v>1</v>
      </c>
      <c r="FD52" s="61">
        <f>IF(CT52&lt;CU52,1,0)</f>
        <v>1</v>
      </c>
      <c r="FE52" s="61">
        <f>IF(CV52&lt;CW52,1,0)</f>
        <v>1</v>
      </c>
      <c r="FF52" s="61">
        <f>IF(CX52&lt;CY52,1,0)</f>
        <v>1</v>
      </c>
      <c r="FG52" s="61">
        <f>IF(CZ52&lt;DA52,1,0)</f>
        <v>1</v>
      </c>
      <c r="FH52" s="61">
        <f>IF(DB52&lt;DC52,1,0)</f>
        <v>1</v>
      </c>
      <c r="FI52" s="61">
        <f>IF(DD52&lt;DE52,1,0)</f>
        <v>1</v>
      </c>
      <c r="FJ52" s="61">
        <f>IF(DF52&lt;DG52,1,0)</f>
        <v>1</v>
      </c>
      <c r="FK52" s="61">
        <f>IF(DH52&lt;DI52,1,0)</f>
        <v>1</v>
      </c>
      <c r="FL52" s="61">
        <f>IF(DJ52&lt;DK52,1,0)</f>
        <v>0</v>
      </c>
      <c r="FM52" s="61"/>
      <c r="FN52" s="61"/>
      <c r="FO52" s="61"/>
      <c r="FP52" s="61"/>
      <c r="FQ52" s="61">
        <f>C52/H52</f>
        <v>577737</v>
      </c>
      <c r="FR52" s="61">
        <f>C52/SUM(FV52:FV52)</f>
        <v>288868.5</v>
      </c>
      <c r="FS52" s="53">
        <f>$B52/SQRT(H52*(H52+1))</f>
        <v>401848.783748315</v>
      </c>
      <c r="FT52" s="64">
        <f>FU52+2</f>
        <v>3</v>
      </c>
      <c r="FU52" s="64">
        <v>1</v>
      </c>
      <c r="FV52" s="64">
        <v>2</v>
      </c>
    </row>
  </sheetData>
  <conditionalFormatting sqref="F3:F52">
    <cfRule type="cellIs" dxfId="0" priority="1" operator="greaterThanOrEqual" stopIfTrue="1">
      <formula>'House &amp; EC Calculations - Table'!$B$2</formula>
    </cfRule>
    <cfRule type="cellIs" dxfId="1" priority="2" operator="lessThanOrEqual" stopIfTrue="1">
      <formula>'House &amp; EC Calculations - Table'!$B$6</formula>
    </cfRule>
    <cfRule type="cellIs" dxfId="2" priority="3" operator="between" stopIfTrue="1">
      <formula>'House &amp; EC Calculations - Table'!$B$6</formula>
      <formula>'House &amp; EC Calculations - Table'!$B$5</formula>
    </cfRule>
    <cfRule type="cellIs" dxfId="3" priority="4" operator="between" stopIfTrue="1">
      <formula>'House &amp; EC Calculations - Table'!$B$3</formula>
      <formula>'House &amp; EC Calculations - Table'!$B$2</formula>
    </cfRule>
  </conditionalFormatting>
  <conditionalFormatting sqref="H3:H52">
    <cfRule type="cellIs" dxfId="4" priority="1" operator="equal" stopIfTrue="1">
      <formula>FU3</formula>
    </cfRule>
  </conditionalFormatting>
  <conditionalFormatting sqref="I3:I52">
    <cfRule type="cellIs" dxfId="5" priority="1" operator="equal" stopIfTrue="1">
      <formula>1</formula>
    </cfRule>
  </conditionalFormatting>
  <conditionalFormatting sqref="J3:J52">
    <cfRule type="cellIs" dxfId="6" priority="1" operator="equal" stopIfTrue="1">
      <formula>49</formula>
    </cfRule>
  </conditionalFormatting>
  <conditionalFormatting sqref="K3:K52">
    <cfRule type="cellIs" dxfId="7" priority="1" operator="equal" stopIfTrue="1">
      <formula>FT3</formula>
    </cfRule>
  </conditionalFormatting>
  <conditionalFormatting sqref="L3:L52">
    <cfRule type="cellIs" dxfId="8" priority="1" operator="lessThanOrEqual" stopIfTrue="1">
      <formula>'House &amp; EC Calculations - Table'!$F$2</formula>
    </cfRule>
    <cfRule type="cellIs" dxfId="9" priority="2" operator="greaterThanOrEqual" stopIfTrue="1">
      <formula>'House &amp; EC Calculations - Table'!$F$6</formula>
    </cfRule>
    <cfRule type="cellIs" dxfId="10" priority="3" operator="between" stopIfTrue="1">
      <formula>'House &amp; EC Calculations - Table'!$F$6</formula>
      <formula>'House &amp; EC Calculations - Table'!$F$5</formula>
    </cfRule>
    <cfRule type="cellIs" dxfId="11" priority="4" operator="between" stopIfTrue="1">
      <formula>'House &amp; EC Calculations - Table'!$F$2</formula>
      <formula>'House &amp; EC Calculations - Table'!$F$3</formula>
    </cfRule>
  </conditionalFormatting>
  <conditionalFormatting sqref="M3:M52">
    <cfRule type="cellIs" dxfId="12" priority="1" operator="greaterThanOrEqual" stopIfTrue="1">
      <formula>'House &amp; EC Calculations - Table'!$G$6</formula>
    </cfRule>
    <cfRule type="cellIs" dxfId="13" priority="2" operator="lessThanOrEqual" stopIfTrue="1">
      <formula>'House &amp; EC Calculations - Table'!$G$2</formula>
    </cfRule>
    <cfRule type="cellIs" dxfId="14" priority="3" operator="between" stopIfTrue="1">
      <formula>'House &amp; EC Calculations - Table'!$G$5</formula>
      <formula>'House &amp; EC Calculations - Table'!$G$6</formula>
    </cfRule>
    <cfRule type="cellIs" dxfId="15" priority="4" operator="between" stopIfTrue="1">
      <formula>'House &amp; EC Calculations - Table'!$G$2</formula>
      <formula>'House &amp; EC Calculations - Table'!$G$3</formula>
    </cfRule>
  </conditionalFormatting>
  <conditionalFormatting sqref="P3 R3 T3 V3 X3 Z3 AB3 AD3 AF3 AH3 AJ3 AL3 AN3 AP3 AR3 AT3 AV3 AX3 AZ3 BB3 BD3 BF3 BH3 BJ3 BL3 BN3 BP3 BR3 BT3 BV3 BX3 BZ3 CB3 CD3 CF3 CH3 CJ3 CL3 CN3 CP3 CR3 CT3 CV3 CX3 CZ3 DB3 DD3 DF3 DH3 DJ3 DL3:DM3 P4 R4 T4 V4 X4 Z4 AB4 AD4 AF4 AH4 AJ4 AL4 AN4 AP4 AR4 AT4 AV4 AX4 AZ4 BB4 BD4 BF4 BH4 BJ4 BL4 BN4 BP4 BR4 BT4 BV4 BX4 BZ4 CB4 CD4 CF4 CH4 CJ4 CL4 CN4 CP4 CR4 CT4 CV4 CX4 CZ4 DB4 DD4 DF4 DH4 DJ4 DL4:DM4 P5 R5 T5 V5 X5 Z5 AB5 AD5 AF5 AH5 AJ5 AL5 AN5 AP5 AR5 AT5 AV5 AX5 AZ5 BB5 BD5 BF5 BH5 BJ5 BL5 BN5 BP5 BR5 BT5 BV5 BX5 BZ5 CB5 CD5 CF5 CH5 CJ5 CL5 CN5 CP5 CR5 CT5 CV5 CX5 CZ5 DB5 DD5 DF5 DH5 DJ5 DL5:DM5 P6 R6 T6 V6 X6 Z6 AB6 AD6 AF6 AH6 AJ6 AL6 AN6 AP6 AR6 AT6 AV6 AX6 AZ6 BB6 BD6 BF6 BH6 BJ6 BL6 BN6 BP6 BR6 BT6 BV6 BX6 BZ6 CB6 CD6 CF6 CH6 CJ6 CL6 CN6 CP6 CR6 CT6 CV6 CX6 CZ6 DB6 DD6 DF6 DH6 DJ6 DL6:DM6 P7 R7 T7 V7 X7 Z7 AB7 AD7 AF7 AH7 AJ7 AL7 AN7 AP7 AR7 AT7 AV7 AX7 AZ7 BB7 BD7 BF7 BH7 BJ7 BL7 BN7 BP7 BR7 BT7 BV7 BX7 BZ7 CB7 CD7 CF7 CH7 CJ7 CL7 CN7 CP7 CR7 CT7 CV7 CX7 CZ7 DB7 DD7 DF7 DH7 DJ7 DL7:DM7 P8 R8 T8 V8 X8 Z8 AB8 AD8 AF8 AH8 AJ8 AL8 AN8 AP8 AR8 AT8 AV8 AX8 AZ8 BB8 BD8 BF8 BH8 BJ8 BL8 BN8 BP8 BR8 BT8 BV8 BX8 BZ8 CB8 CD8 CF8 CH8 CJ8 CL8 CN8 CP8 CR8 CT8 CV8 CX8 CZ8 DB8 DD8 DF8 DH8 DJ8 DL8:DM8 P9 R9 T9 V9 X9 Z9 AB9 AD9 AF9 AH9 AJ9 AL9 AN9 AP9 AR9 AT9 AV9 AX9 AZ9 BB9 BD9 BF9 BH9 BJ9 BL9 BN9 BP9 BR9 BT9 BV9 BX9 BZ9 CB9 CD9 CF9 CH9 CJ9 CL9 CN9 CP9 CR9 CT9 CV9 CX9 CZ9 DB9 DD9 DF9 DH9 DJ9 DL9:DM9 P10 R10 T10 V10 X10 Z10 AB10 AD10 AF10 AH10 AJ10 AL10 AN10 AP10 AR10 AT10 AV10 AX10 AZ10 BB10 BD10 BF10 BH10 BJ10 BL10 BN10 BP10 BR10 BT10 BV10 BX10 BZ10 CB10 CD10 CF10 CH10 CJ10 CL10 CN10 CP10 CR10 CT10 CV10 CX10 CZ10 DB10 DD10 DF10 DH10 DJ10 DL10:DM10 P11 R11 T11 V11 X11 Z11 AB11 AD11 AF11 AH11 AJ11 AL11 AN11 AP11 AR11 AT11 AV11 AX11 AZ11 BB11 BD11 BF11 BH11 BJ11 BL11 BN11 BP11 BR11 BT11 BV11 BX11 BZ11 CB11 CD11 CF11 CH11 CJ11 CL11 CN11 CP11 CR11 CT11 CV11 CX11 CZ11 DB11 DD11 DF11 DH11 DJ11 DL11:DM11 P12 R12 T12 V12 X12 Z12 AB12 AD12 AF12 AH12 AJ12 AL12 AN12 AP12 AR12 AT12 AV12 AX12 AZ12 BB12 BD12 BF12 BH12 BJ12 BL12 BN12 BP12 BR12 BT12 BV12 BX12 BZ12 CB12 CD12 CF12 CH12 CJ12 CL12 CN12 CP12 CR12 CT12 CV12 CX12 CZ12 DB12 DD12 DF12 DH12 DJ12 DL12:DM12 P13 R13 T13 V13 X13 Z13 AB13 AD13 AF13 AH13 AJ13 AL13 AN13 AP13 AR13 AT13 AV13 AX13 AZ13 BB13 BD13 BF13 BH13 BJ13 BL13 BN13 BP13 BR13 BT13 BV13 BX13 BZ13 CB13 CD13 CF13 CH13 CJ13 CL13 CN13 CP13 CR13 CT13 CV13 CX13 CZ13 DB13 DD13 DF13 DH13 DJ13 DL13:DM13 P14 R14 T14 V14 X14 Z14 AB14 AD14 AF14 AH14 AJ14 AL14 AN14 AP14 AR14 AT14 AV14 AX14 AZ14 BB14 BD14 BF14 BH14 BJ14 BL14 BN14 BP14 BR14 BT14 BV14 BX14 BZ14 CB14 CD14 CF14 CH14 CJ14 CL14 CN14 CP14 CR14 CT14 CV14 CX14 CZ14 DB14 DD14 DF14 DH14 DJ14 DL14:DM14 P15 R15 T15 V15 X15 Z15 AB15 AD15 AF15 AH15 AJ15 AL15 AN15 AP15 AR15 AT15 AV15 AX15 AZ15 BB15 BD15 BF15 BH15 BJ15 BL15 BN15 BP15 BR15 BT15 BV15 BX15 BZ15 CB15 CD15 CF15 CH15 CJ15 CL15 CN15 CP15 CR15 CT15 CV15 CX15 CZ15 DB15 DD15 DF15 DH15 DJ15 DL15:DM15 P16 R16 T16 V16 X16 Z16 AB16 AD16 AF16 AH16 AJ16 AL16 AN16 AP16 AR16 AT16 AV16 AX16 AZ16 BB16 BD16 BF16 BH16 BJ16 BL16 BN16 BP16 BR16 BT16 BV16 BX16 BZ16 CB16 CD16 CF16 CH16 CJ16 CL16 CN16 CP16 CR16 CT16 CV16 CX16 CZ16 DB16 DD16 DF16 DH16 DJ16 DL16:DM16 P17 R17 T17 V17 X17 Z17 AB17 AD17 AF17 AH17 AJ17 AL17 AN17 AP17 AR17 AT17 AV17 AX17 AZ17 BB17 BD17 BF17 BH17 BJ17 BL17 BN17 BP17 BR17 BT17 BV17 BX17 BZ17 CB17 CD17 CF17 CH17 CJ17 CL17 CN17 CP17 CR17 CT17 CV17 CX17 CZ17 DB17 DD17 DF17 DH17 DJ17 DL17:DM17 P18 R18 T18 V18 X18 Z18 AB18 AD18 AF18 AH18 AJ18 AL18 AN18 AP18 AR18 AT18 AV18 AX18 AZ18 BB18 BD18 BF18 BH18 BJ18 BL18 BN18 BP18 BR18 BT18 BV18 BX18 BZ18 CB18 CD18 CF18 CH18 CJ18 CL18 CN18 CP18 CR18 CT18 CV18 CX18 CZ18 DB18 DD18 DF18 DH18 DJ18 DL18:DM18 P19 R19 T19 V19 X19 Z19 AB19 AD19 AF19 AH19 AJ19 AL19 AN19 AP19 AR19 AT19 AV19 AX19 AZ19 BB19 BD19 BF19 BH19 BJ19 BL19 BN19 BP19 BR19 BT19 BV19 BX19 BZ19 CB19 CD19 CF19 CH19 CJ19 CL19 CN19 CP19 CR19 CT19 CV19 CX19 CZ19 DB19 DD19 DF19 DH19 DJ19 DL19:DM19 P20 R20 T20 V20 X20 Z20 AB20 AD20 AF20 AH20 AJ20 AL20 AN20 AP20 AR20 AT20 AV20 AX20 AZ20 BB20 BD20 BF20 BH20 BJ20 BL20 BN20 BP20 BR20 BT20 BV20 BX20 BZ20 CB20 CD20 CF20 CH20 CJ20 CL20 CN20 CP20 CR20 CT20 CV20 CX20 CZ20 DB20 DD20 DF20 DH20 DJ20 DL20:DM20 P21 R21 T21 V21 X21 Z21 AB21 AD21 AF21 AH21 AJ21 AL21 AN21 AP21 AR21 AT21 AV21 AX21 AZ21 BB21 BD21 BF21 BH21 BJ21 BL21 BN21 BP21 BR21 BT21 BV21 BX21 BZ21 CB21 CD21 CF21 CH21 CJ21 CL21 CN21 CP21 CR21 CT21 CV21 CX21 CZ21 DB21 DD21 DF21 DH21 DJ21 DL21:DM21 P22 R22 T22 V22 X22 Z22 AB22 AD22 AF22 AH22 AJ22 AL22 AN22 AP22 AR22 AT22 AV22 AX22 AZ22 BB22 BD22 BF22 BH22 BJ22 BL22 BN22 BP22 BR22 BT22 BV22 BX22 BZ22 CB22 CD22 CF22 CH22 CJ22 CL22 CN22 CP22 CR22 CT22 CV22 CX22 CZ22 DB22 DD22 DF22 DH22 DJ22 DL22:DM22 P23 R23 T23 V23 X23 Z23 AB23 AD23 AF23 AH23 AJ23 AL23 AN23 AP23 AR23 AT23 AV23 AX23 AZ23 BB23 BD23 BF23 BH23 BJ23 BL23 BN23 BP23 BR23 BT23 BV23 BX23 BZ23 CB23 CD23 CF23 CH23 CJ23 CL23 CN23 CP23 CR23 CT23 CV23 CX23 CZ23 DB23 DD23 DF23 DH23 DJ23 DL23:DM23 P24 R24 T24 V24 X24 Z24 AB24 AD24 AF24 AH24 AJ24 AL24 AN24 AP24 AR24 AT24 AV24 AX24 AZ24 BB24 BD24 BF24 BH24 BJ24 BL24 BN24 BP24 BR24 BT24 BV24 BX24 BZ24 CB24 CD24 CF24 CH24 CJ24 CL24 CN24 CP24 CR24 CT24 CV24 CX24 CZ24 DB24 DD24 DF24 DH24 DJ24 DL24:DM24 P25 R25 T25 V25 X25 Z25 AB25 AD25 AF25 AH25 AJ25 AL25 AN25 AP25 AR25 AT25 AV25 AX25 AZ25 BB25 BD25 BF25 BH25 BJ25 BL25 BN25 BP25 BR25 BT25 BV25 BX25 BZ25 CB25 CD25 CF25 CH25 CJ25 CL25 CN25 CP25 CR25 CT25 CV25 CX25 CZ25 DB25 DD25 DF25 DH25 DJ25 DL25:DM25 P26 R26 T26 V26 X26 Z26 AB26 AD26 AF26 AH26 AJ26 AL26 AN26 AP26 AR26 AT26 AV26 AX26 AZ26 BB26 BD26 BF26 BH26 BJ26 BL26 BN26 BP26 BR26 BT26 BV26 BX26 BZ26 CB26 CD26 CF26 CH26 CJ26 CL26 CN26 CP26 CR26 CT26 CV26 CX26 CZ26 DB26 DD26 DF26 DH26 DJ26 DL26:DM26 P27 R27 T27 V27 X27 Z27 AB27 AD27 AF27 AH27 AJ27 AL27 AN27 AP27 AR27 AT27 AV27 AX27 AZ27 BB27 BD27 BF27 BH27 BJ27 BL27 BN27 BP27 BR27 BT27 BV27 BX27 BZ27 CB27 CD27 CF27 CH27 CJ27 CL27 CN27 CP27 CR27 CT27 CV27 CX27 CZ27 DB27 DD27 DF27 DH27 DJ27 DL27:DM27 P28 R28 T28 V28 X28 Z28 AB28 AD28 AF28 AH28 AJ28 AL28 AN28 AP28 AR28 AT28 AV28 AX28 AZ28 BB28 BD28 BF28 BH28 BJ28 BL28 BN28 BP28 BR28 BT28 BV28 BX28 BZ28 CB28 CD28 CF28 CH28 CJ28 CL28 CN28 CP28 CR28 CT28 CV28 CX28 CZ28 DB28 DD28 DF28 DH28 DJ28 DL28:DM28 P29 R29 T29 V29 X29 Z29 AB29 AD29 AF29 AH29 AJ29 AL29 AN29 AP29 AR29 AT29 AV29 AX29 AZ29 BB29 BD29 BF29 BH29 BJ29 BL29 BN29 BP29 BR29 BT29 BV29 BX29 BZ29 CB29 CD29 CF29 CH29 CJ29 CL29 CN29 CP29 CR29 CT29 CV29 CX29 CZ29 DB29 DD29 DF29 DH29 DJ29 DL29:DM29 P30 R30 T30 V30 X30 Z30 AB30 AD30 AF30 AH30 AJ30 AL30 AN30 AP30 AR30 AT30 AV30 AX30 AZ30 BB30 BD30 BF30 BH30 BJ30 BL30 BN30 BP30 BR30 BT30 BV30 BX30 BZ30 CB30 CD30 CF30 CH30 CJ30 CL30 CN30 CP30 CR30 CT30 CV30 CX30 CZ30 DB30 DD30 DF30 DH30 DJ30 DL30:DM30 P31 R31 T31 V31 X31 Z31 AB31 AD31 AF31 AH31 AJ31 AL31 AN31 AP31 AR31 AT31 AV31 AX31 AZ31 BB31 BD31 BF31 BH31 BJ31 BL31 BN31 BP31 BR31 BT31 BV31 BX31 BZ31 CB31 CD31 CF31 CH31 CJ31 CL31 CN31 CP31 CR31 CT31 CV31 CX31 CZ31 DB31 DD31 DF31 DH31 DJ31 DL31:DM31 P32 R32 T32 V32 X32 Z32 AB32 AD32 AF32 AH32 AJ32 AL32 AN32 AP32 AR32 AT32 AV32 AX32 AZ32 BB32 BD32 BF32 BH32 BJ32 BL32 BN32 BP32 BR32 BT32 BV32 BX32 BZ32 CB32 CD32 CF32 CH32 CJ32 CL32 CN32 CP32 CR32 CT32 CV32 CX32 CZ32 DB32 DD32 DF32 DH32 DJ32 DL32:DM32 P33 R33 T33 V33 X33 Z33 AB33 AD33 AF33 AH33 AJ33 AL33 AN33 AP33 AR33 AT33 AV33 AX33 AZ33 BB33 BD33 BF33 BH33 BJ33 BL33 BN33 BP33 BR33 BT33 BV33 BX33 BZ33 CB33 CD33 CF33 CH33 CJ33 CL33 CN33 CP33 CR33 CT33 CV33 CX33 CZ33 DB33 DD33 DF33 DH33 DJ33 DL33:DM33 P34 R34 T34 V34 X34 Z34 AB34 AD34 AF34 AH34 AJ34 AL34 AN34 AP34 AR34 AT34 AV34 AX34 AZ34 BB34 BD34 BF34 BH34 BJ34 BL34 BN34 BP34 BR34 BT34 BV34 BX34 BZ34 CB34 CD34 CF34 CH34 CJ34 CL34 CN34 CP34 CR34 CT34 CV34 CX34 CZ34 DB34 DD34 DF34 DH34 DJ34 DL34:DM34 P35 R35 T35 V35 X35 Z35 AB35 AD35 AF35 AH35 AJ35 AL35 AN35 AP35 AR35 AT35 AV35 AX35 AZ35 BB35 BD35 BF35 BH35 BJ35 BL35 BN35 BP35 BR35 BT35 BV35 BX35 BZ35 CB35 CD35 CF35 CH35 CJ35 CL35 CN35 CP35 CR35 CT35 CV35 CX35 CZ35 DB35 DD35 DF35 DH35 DJ35 DL35:DM35 P36 R36 T36 V36 X36 Z36 AB36 AD36 AF36 AH36 AJ36 AL36 AN36 AP36 AR36 AT36 AV36 AX36 AZ36 BB36 BD36 BF36 BH36 BJ36 BL36 BN36 BP36 BR36 BT36 BV36 BX36 BZ36 CB36 CD36 CF36 CH36 CJ36 CL36 CN36 CP36 CR36 CT36 CV36 CX36 CZ36 DB36 DD36 DF36 DH36 DJ36 DL36:DM36 P37 R37 T37 V37 X37 Z37 AB37 AD37 AF37 AH37 AJ37 AL37 AN37 AP37 AR37 AT37 AV37 AX37 AZ37 BB37 BD37 BF37 BH37 BJ37 BL37 BN37 BP37 BR37 BT37 BV37 BX37 BZ37 CB37 CD37 CF37 CH37 CJ37 CL37 CN37 CP37 CR37 CT37 CV37 CX37 CZ37 DB37 DD37 DF37 DH37 DJ37 DL37:DM37 P38 R38 T38 V38 X38 Z38 AB38 AD38 AF38 AH38 AJ38 AL38 AN38 AP38 AR38 AT38 AV38 AX38 AZ38 BB38 BD38 BF38 BH38 BJ38 BL38 BN38 BP38 BR38 BT38 BV38 BX38 BZ38 CB38 CD38 CF38 CH38 CJ38 CL38 CN38 CP38 CR38 CT38 CV38 CX38 CZ38 DB38 DD38 DF38 DH38 DJ38 DL38:DM38 P39 R39 T39 V39 X39 Z39 AB39 AD39 AF39 AH39 AJ39 AL39 AN39 AP39 AR39 AT39 AV39 AX39 AZ39 BB39 BD39 BF39 BH39 BJ39 BL39 BN39 BP39 BR39 BT39 BV39 BX39 BZ39 CB39 CD39 CF39 CH39 CJ39 CL39 CN39 CP39 CR39 CT39 CV39 CX39 CZ39 DB39 DD39 DF39 DH39 DJ39 DL39:DM39 P40 R40 T40 V40 X40 Z40 AB40 AD40 AF40 AH40 AJ40 AL40 AN40 AP40 AR40 AT40 AV40 AX40 AZ40 BB40 BD40 BF40 BH40 BJ40 BL40 BN40 BP40 BR40 BT40 BV40 BX40 BZ40 CB40 CD40 CF40 CH40 CJ40 CL40 CN40 CP40 CR40 CT40 CV40 CX40 CZ40 DB40 DD40 DF40 DH40 DJ40 DL40:DM40 P41 R41 T41 V41 X41 Z41 AB41 AD41 AF41 AH41 AJ41 AL41 AN41 AP41 AR41 AT41 AV41 AX41 AZ41 BB41 BD41 BF41 BH41 BJ41 BL41 BN41 BP41 BR41 BT41 BV41 BX41 BZ41 CB41 CD41 CF41 CH41 CJ41 CL41 CN41 CP41 CR41 CT41 CV41 CX41 CZ41 DB41 DD41 DF41 DH41 DJ41 DL41:DM41 P42 R42 T42 V42 X42 Z42 AB42 AD42 AF42 AH42 AJ42 AL42 AN42 AP42 AR42 AT42 AV42 AX42 AZ42 BB42 BD42 BF42 BH42 BJ42 BL42 BN42 BP42 BR42 BT42 BV42 BX42 BZ42 CB42 CD42 CF42 CH42 CJ42 CL42 CN42 CP42 CR42 CT42 CV42 CX42 CZ42 DB42 DD42 DF42 DH42 DJ42 DL42:DM42 P43 R43 T43 V43 X43 Z43 AB43 AD43 AF43 AH43 AJ43 AL43 AN43 AP43 AR43 AT43 AV43 AX43 AZ43 BB43 BD43 BF43 BH43 BJ43 BL43 BN43 BP43 BR43 BT43 BV43 BX43 BZ43 CB43 CD43 CF43 CH43 CJ43 CL43 CN43 CP43 CR43 CT43 CV43 CX43 CZ43 DB43 DD43 DF43 DH43 DJ43 DL43:DM43 P44 R44 T44 V44 X44 Z44 AB44 AD44 AF44 AH44 AJ44 AL44 AN44 AP44 AR44 AT44 AV44 AX44 AZ44 BB44 BD44 BF44 BH44 BJ44 BL44 BN44 BP44 BR44 BT44 BV44 BX44 BZ44 CB44 CD44 CF44 CH44 CJ44 CL44 CN44 CP44 CR44 CT44 CV44 CX44 CZ44 DB44 DD44 DF44 DH44 DJ44 DL44:DM44 P45 R45 T45 V45 X45 Z45 AB45 AD45 AF45 AH45 AJ45 AL45 AN45 AP45 AR45 AT45 AV45 AX45 AZ45 BB45 BD45 BF45 BH45 BJ45 BL45 BN45 BP45 BR45 BT45 BV45 BX45 BZ45 CB45 CD45 CF45 CH45 CJ45 CL45 CN45 CP45 CR45 CT45 CV45 CX45 CZ45 DB45 DD45 DF45 DH45 DJ45 DL45:DM45 P46 R46 T46 V46 X46 Z46 AB46 AD46 AF46 AH46 AJ46 AL46 AN46 AP46 AR46 AT46 AV46 AX46 AZ46 BB46 BD46 BF46 BH46 BJ46 BL46 BN46 BP46 BR46 BT46 BV46 BX46 BZ46 CB46 CD46 CF46 CH46 CJ46 CL46 CN46 CP46 CR46 CT46 CV46 CX46 CZ46 DB46 DD46 DF46 DH46 DJ46 DL46:DM46 P47 R47 T47 V47 X47 Z47 AB47 AD47 AF47 AH47 AJ47 AL47 AN47 AP47 AR47 AT47 AV47 AX47 AZ47 BB47 BD47 BF47 BH47 BJ47 BL47 BN47 BP47 BR47 BT47 BV47 BX47 BZ47 CB47 CD47 CF47 CH47 CJ47 CL47 CN47 CP47 CR47 CT47 CV47 CX47 CZ47 DB47 DD47 DF47 DH47 DJ47 DL47:DM47 P48 R48 T48 V48 X48 Z48 AB48 AD48 AF48 AH48 AJ48 AL48 AN48 AP48 AR48 AT48 AV48 AX48 AZ48 BB48 BD48 BF48 BH48 BJ48 BL48 BN48 BP48 BR48 BT48 BV48 BX48 BZ48 CB48 CD48 CF48 CH48 CJ48 CL48 CN48 CP48 CR48 CT48 CV48 CX48 CZ48 DB48 DD48 DF48 DH48 DJ48 DL48:DM48 P49 R49 T49 V49 X49 Z49 AB49 AD49 AF49 AH49 AJ49 AL49 AN49 AP49 AR49 AT49 AV49 AX49 AZ49 BB49 BD49 BF49 BH49 BJ49 BL49 BN49 BP49 BR49 BT49 BV49 BX49 BZ49 CB49 CD49 CF49 CH49 CJ49 CL49 CN49 CP49 CR49 CT49 CV49 CX49 CZ49 DB49 DD49 DF49 DH49 DJ49 DL49:DM49 P50 R50 T50 V50 X50 Z50 AB50 AD50 AF50 AH50 AJ50 AL50 AN50 AP50 AR50 AT50 AV50 AX50 AZ50 BB50 BD50 BF50 BH50 BJ50 BL50 BN50 BP50 BR50 BT50 BV50 BX50 BZ50 CB50 CD50 CF50 CH50 CJ50 CL50 CN50 CP50 CR50 CT50 CV50 CX50 CZ50 DB50 DD50 DF50 DH50 DJ50 DL50:DM50 P51 R51 T51 V51 X51 Z51 AB51 AD51 AF51 AH51 AJ51 AL51 AN51 AP51 AR51 AT51 AV51 AX51 AZ51 BB51 BD51 BF51 BH51 BJ51 BL51 BN51 BP51 BR51 BT51 BV51 BX51 BZ51 CB51 CD51 CF51 CH51 CJ51 CL51 CN51 CP51 CR51 CT51 CV51 CX51 CZ51 DB51 DD51 DF51 DH51 DJ51 DL51:DM51 P52 R52 T52 V52 X52 Z52 AB52 AD52 AF52 AH52 AJ52 AL52 AN52 AP52 AR52 AT52 AV52 AX52 AZ52 BB52 BD52 BF52 BH52 BJ52 BL52 BN52 BP52 BR52 BT52 BV52 BX52 BZ52 CB52 CD52 CF52 CH52 CJ52 CL52 CN52 CP52 CR52 CT52 CV52 CX52 CZ52 DB52 DD52 DF52 DH52 DJ52 DL52:DM52">
    <cfRule type="cellIs" dxfId="16" priority="1" operator="lessThan" stopIfTrue="1">
      <formula>Q3</formula>
    </cfRule>
  </conditionalFormatting>
  <conditionalFormatting sqref="DO3:FL52">
    <cfRule type="cellIs" dxfId="17" priority="1" operator="equal" stopIfTrue="1">
      <formula>1</formula>
    </cfRule>
  </conditionalFormatting>
  <conditionalFormatting sqref="FS3:FS52">
    <cfRule type="cellIs" dxfId="18" priority="1" operator="equal" stopIfTrue="1">
      <formula>'House &amp; EC Calculations - Table'!$K$2</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B52"/>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2" width="6.5" style="69" customWidth="1"/>
    <col min="3" max="256" width="16.3516" style="69" customWidth="1"/>
  </cols>
  <sheetData>
    <row r="1" ht="27.65" customHeight="1">
      <c r="A1" t="s" s="70">
        <v>238</v>
      </c>
      <c r="B1" s="70"/>
    </row>
    <row r="2" ht="21.55" customHeight="1">
      <c r="A2" t="s" s="9">
        <v>34</v>
      </c>
      <c r="B2" t="s" s="9">
        <v>35</v>
      </c>
    </row>
    <row r="3" ht="21.55" customHeight="1">
      <c r="A3" s="49"/>
      <c r="B3" s="49"/>
    </row>
    <row r="4" ht="21.35" customHeight="1">
      <c r="A4" s="63">
        <f>ABS(('House &amp; EC Calculations - State'!L4-'House &amp; EC Calculations - State'!N3)/'House &amp; EC Calculations - State'!N3)</f>
        <v>0.0250368383290287</v>
      </c>
      <c r="B4" s="63">
        <f>ABS(('House &amp; EC Calculations - State'!L3-'House &amp; EC Calculations - State'!N4)/'House &amp; EC Calculations - State'!N4)</f>
        <v>0.039810064911102</v>
      </c>
    </row>
    <row r="5" ht="21.35" customHeight="1">
      <c r="A5" s="63">
        <f>ABS(('House &amp; EC Calculations - State'!L5-'House &amp; EC Calculations - State'!N4)/'House &amp; EC Calculations - State'!N4)</f>
        <v>0.0437585407370913</v>
      </c>
      <c r="B5" s="63">
        <f>ABS(('House &amp; EC Calculations - State'!L4-'House &amp; EC Calculations - State'!N5)/'House &amp; EC Calculations - State'!N5)</f>
        <v>0.0123067092114459</v>
      </c>
    </row>
    <row r="6" ht="21.35" customHeight="1">
      <c r="A6" s="63">
        <f>ABS(('House &amp; EC Calculations - State'!L6-'House &amp; EC Calculations - State'!N5)/'House &amp; EC Calculations - State'!N5)</f>
        <v>0.0640778297959603</v>
      </c>
      <c r="B6" s="63">
        <f>ABS(('House &amp; EC Calculations - State'!L5-'House &amp; EC Calculations - State'!N6)/'House &amp; EC Calculations - State'!N6)</f>
        <v>0.0311674104436964</v>
      </c>
    </row>
    <row r="7" ht="21.35" customHeight="1">
      <c r="A7" s="63">
        <f>ABS(('House &amp; EC Calculations - State'!L7-'House &amp; EC Calculations - State'!N6)/'House &amp; EC Calculations - State'!N6)</f>
        <v>0.0527291672960805</v>
      </c>
      <c r="B7" s="63">
        <f>ABS(('House &amp; EC Calculations - State'!L6-'House &amp; EC Calculations - State'!N7)/'House &amp; EC Calculations - State'!N7)</f>
        <v>0.0608703088161085</v>
      </c>
    </row>
    <row r="8" ht="21.35" customHeight="1">
      <c r="A8" s="63">
        <f>ABS(('House &amp; EC Calculations - State'!L8-'House &amp; EC Calculations - State'!N7)/'House &amp; EC Calculations - State'!N7)</f>
        <v>0.00175464206244244</v>
      </c>
      <c r="B8" s="63">
        <f>ABS(('House &amp; EC Calculations - State'!L7-'House &amp; EC Calculations - State'!N8)/'House &amp; EC Calculations - State'!N8)</f>
        <v>0.109164923681833</v>
      </c>
    </row>
    <row r="9" ht="21.35" customHeight="1">
      <c r="A9" s="63">
        <f>ABS(('House &amp; EC Calculations - State'!L9-'House &amp; EC Calculations - State'!N8)/'House &amp; EC Calculations - State'!N8)</f>
        <v>0.126751449531064</v>
      </c>
      <c r="B9" s="63">
        <f>ABS(('House &amp; EC Calculations - State'!L8-'House &amp; EC Calculations - State'!N9)/'House &amp; EC Calculations - State'!N9)</f>
        <v>0.0373460529539313</v>
      </c>
    </row>
    <row r="10" ht="21.35" customHeight="1">
      <c r="A10" s="63">
        <f>ABS(('House &amp; EC Calculations - State'!L10-'House &amp; EC Calculations - State'!N9)/'House &amp; EC Calculations - State'!N9)</f>
        <v>0.06376555122819021</v>
      </c>
      <c r="B10" s="63">
        <f>ABS(('House &amp; EC Calculations - State'!L9-'House &amp; EC Calculations - State'!N10)/'House &amp; EC Calculations - State'!N10)</f>
        <v>0.139462742257197</v>
      </c>
    </row>
    <row r="11" ht="21.35" customHeight="1">
      <c r="A11" s="63">
        <f>ABS(('House &amp; EC Calculations - State'!L11-'House &amp; EC Calculations - State'!N10)/'House &amp; EC Calculations - State'!N10)</f>
        <v>0.127498460087015</v>
      </c>
      <c r="B11" s="63">
        <f>ABS(('House &amp; EC Calculations - State'!L10-'House &amp; EC Calculations - State'!N11)/'House &amp; EC Calculations - State'!N11)</f>
        <v>0.0470573551510177</v>
      </c>
    </row>
    <row r="12" ht="21.35" customHeight="1">
      <c r="A12" s="63">
        <f>ABS(('House &amp; EC Calculations - State'!L12-'House &amp; EC Calculations - State'!N11)/'House &amp; EC Calculations - State'!N11)</f>
        <v>0.0396694019211464</v>
      </c>
      <c r="B12" s="63">
        <f>ABS(('House &amp; EC Calculations - State'!L11-'House &amp; EC Calculations - State'!N12)/'House &amp; EC Calculations - State'!N12)</f>
        <v>0.07873500528665089</v>
      </c>
    </row>
    <row r="13" ht="21.35" customHeight="1">
      <c r="A13" s="63">
        <f>ABS(('House &amp; EC Calculations - State'!L13-'House &amp; EC Calculations - State'!N12)/'House &amp; EC Calculations - State'!N12)</f>
        <v>0.0662873243088801</v>
      </c>
      <c r="B13" s="63">
        <f>ABS(('House &amp; EC Calculations - State'!L12-'House &amp; EC Calculations - State'!N13)/'House &amp; EC Calculations - State'!N13)</f>
        <v>0.0449317978963794</v>
      </c>
    </row>
    <row r="14" ht="21.35" customHeight="1">
      <c r="A14" s="63">
        <f>ABS(('House &amp; EC Calculations - State'!L14-'House &amp; EC Calculations - State'!N13)/'House &amp; EC Calculations - State'!N13)</f>
        <v>0.0840172566938073</v>
      </c>
      <c r="B14" s="63">
        <f>ABS(('House &amp; EC Calculations - State'!L13-'House &amp; EC Calculations - State'!N14)/'House &amp; EC Calculations - State'!N14)</f>
        <v>0.0548895891253504</v>
      </c>
    </row>
    <row r="15" ht="21.35" customHeight="1">
      <c r="A15" s="63">
        <f>ABS(('House &amp; EC Calculations - State'!L15-'House &amp; EC Calculations - State'!N14)/'House &amp; EC Calculations - State'!N14)</f>
        <v>0.06377004263589831</v>
      </c>
      <c r="B15" s="63">
        <f>ABS(('House &amp; EC Calculations - State'!L14-'House &amp; EC Calculations - State'!N15)/'House &amp; EC Calculations - State'!N15)</f>
        <v>0.16387488693269</v>
      </c>
    </row>
    <row r="16" ht="21.35" customHeight="1">
      <c r="A16" s="63">
        <f>ABS(('House &amp; EC Calculations - State'!L16-'House &amp; EC Calculations - State'!N15)/'House &amp; EC Calculations - State'!N15)</f>
        <v>0.0709157907047273</v>
      </c>
      <c r="B16" s="63">
        <f>ABS(('House &amp; EC Calculations - State'!L15-'House &amp; EC Calculations - State'!N16)/'House &amp; EC Calculations - State'!N16)</f>
        <v>0.173895154086375</v>
      </c>
    </row>
    <row r="17" ht="21.35" customHeight="1">
      <c r="A17" s="63">
        <f>ABS(('House &amp; EC Calculations - State'!L17-'House &amp; EC Calculations - State'!N16)/'House &amp; EC Calculations - State'!N16)</f>
        <v>0.187161943419154</v>
      </c>
      <c r="B17" s="63">
        <f>ABS(('House &amp; EC Calculations - State'!L16-'House &amp; EC Calculations - State'!N17)/'House &amp; EC Calculations - State'!N17)</f>
        <v>0.0295328526974939</v>
      </c>
    </row>
    <row r="18" ht="21.35" customHeight="1">
      <c r="A18" s="63">
        <f>ABS(('House &amp; EC Calculations - State'!L18-'House &amp; EC Calculations - State'!N17)/'House &amp; EC Calculations - State'!N17)</f>
        <v>0.0792861407025839</v>
      </c>
      <c r="B18" s="63">
        <f>ABS(('House &amp; EC Calculations - State'!L17-'House &amp; EC Calculations - State'!N18)/'House &amp; EC Calculations - State'!N18)</f>
        <v>0.103021845255258</v>
      </c>
    </row>
    <row r="19" ht="21.35" customHeight="1">
      <c r="A19" s="63">
        <f>ABS(('House &amp; EC Calculations - State'!L19-'House &amp; EC Calculations - State'!N18)/'House &amp; EC Calculations - State'!N18)</f>
        <v>0.0720459320532599</v>
      </c>
      <c r="B19" s="63">
        <f>ABS(('House &amp; EC Calculations - State'!L18-'House &amp; EC Calculations - State'!N19)/'House &amp; EC Calculations - State'!N19)</f>
        <v>0.110471253965867</v>
      </c>
    </row>
    <row r="20" ht="21.35" customHeight="1">
      <c r="A20" s="63">
        <f>ABS(('House &amp; EC Calculations - State'!L20-'House &amp; EC Calculations - State'!N19)/'House &amp; EC Calculations - State'!N19)</f>
        <v>0.178641491061545</v>
      </c>
      <c r="B20" s="63">
        <f>ABS(('House &amp; EC Calculations - State'!L19-'House &amp; EC Calculations - State'!N20)/'House &amp; EC Calculations - State'!N20)</f>
        <v>0.0605430145465055</v>
      </c>
    </row>
    <row r="21" ht="21.35" customHeight="1">
      <c r="A21" s="63">
        <f>ABS(('House &amp; EC Calculations - State'!L21-'House &amp; EC Calculations - State'!N20)/'House &amp; EC Calculations - State'!N20)</f>
        <v>0.0815280368654763</v>
      </c>
      <c r="B21" s="63">
        <f>ABS(('House &amp; EC Calculations - State'!L20-'House &amp; EC Calculations - State'!N21)/'House &amp; EC Calculations - State'!N21)</f>
        <v>0.155772164374763</v>
      </c>
    </row>
    <row r="22" ht="21.35" customHeight="1">
      <c r="A22" s="63">
        <f>ABS(('House &amp; EC Calculations - State'!L22-'House &amp; EC Calculations - State'!N21)/'House &amp; EC Calculations - State'!N21)</f>
        <v>0.113176954470466</v>
      </c>
      <c r="B22" s="63">
        <f>ABS(('House &amp; EC Calculations - State'!L21-'House &amp; EC Calculations - State'!N22)/'House &amp; EC Calculations - State'!N22)</f>
        <v>0.122912215331139</v>
      </c>
    </row>
    <row r="23" ht="21.35" customHeight="1">
      <c r="A23" s="63">
        <f>ABS(('House &amp; EC Calculations - State'!L23-'House &amp; EC Calculations - State'!N22)/'House &amp; EC Calculations - State'!N22)</f>
        <v>0.196472495604006</v>
      </c>
      <c r="B23" s="63">
        <f>ABS(('House &amp; EC Calculations - State'!L22-'House &amp; EC Calculations - State'!N23)/'House &amp; EC Calculations - State'!N23)</f>
        <v>0.128316785350333</v>
      </c>
    </row>
    <row r="24" ht="21.35" customHeight="1">
      <c r="A24" s="63">
        <f>ABS(('House &amp; EC Calculations - State'!L24-'House &amp; EC Calculations - State'!N23)/'House &amp; EC Calculations - State'!N23)</f>
        <v>0.183275710737863</v>
      </c>
      <c r="B24" s="63">
        <f>ABS(('House &amp; EC Calculations - State'!L23-'House &amp; EC Calculations - State'!N24)/'House &amp; EC Calculations - State'!N24)</f>
        <v>0.183156205519501</v>
      </c>
    </row>
    <row r="25" ht="21.35" customHeight="1">
      <c r="A25" s="63">
        <f>ABS(('House &amp; EC Calculations - State'!L25-'House &amp; EC Calculations - State'!N24)/'House &amp; EC Calculations - State'!N24)</f>
        <v>0.09486009105917</v>
      </c>
      <c r="B25" s="63">
        <f>ABS(('House &amp; EC Calculations - State'!L24-'House &amp; EC Calculations - State'!N25)/'House &amp; EC Calculations - State'!N25)</f>
        <v>0.198783306395144</v>
      </c>
    </row>
    <row r="26" ht="21.35" customHeight="1">
      <c r="A26" s="63">
        <f>ABS(('House &amp; EC Calculations - State'!L26-'House &amp; EC Calculations - State'!N25)/'House &amp; EC Calculations - State'!N25)</f>
        <v>0.0482898072860209</v>
      </c>
      <c r="B26" s="63">
        <f>ABS(('House &amp; EC Calculations - State'!L25-'House &amp; EC Calculations - State'!N26)/'House &amp; EC Calculations - State'!N26)</f>
        <v>0.226487443432218</v>
      </c>
    </row>
    <row r="27" ht="21.35" customHeight="1">
      <c r="A27" s="63">
        <f>ABS(('House &amp; EC Calculations - State'!L27-'House &amp; EC Calculations - State'!N26)/'House &amp; EC Calculations - State'!N26)</f>
        <v>0.296565564816858</v>
      </c>
      <c r="B27" s="63">
        <f>ABS(('House &amp; EC Calculations - State'!L26-'House &amp; EC Calculations - State'!N27)/'House &amp; EC Calculations - State'!N27)</f>
        <v>0.0577394685183456</v>
      </c>
    </row>
    <row r="28" ht="21.35" customHeight="1">
      <c r="A28" s="63">
        <f>ABS(('House &amp; EC Calculations - State'!L28-'House &amp; EC Calculations - State'!N27)/'House &amp; EC Calculations - State'!N27)</f>
        <v>0.058774020009127</v>
      </c>
      <c r="B28" s="63">
        <f>ABS(('House &amp; EC Calculations - State'!L27-'House &amp; EC Calculations - State'!N28)/'House &amp; EC Calculations - State'!N28)</f>
        <v>0.275059620360125</v>
      </c>
    </row>
    <row r="29" ht="21.35" customHeight="1">
      <c r="A29" s="63">
        <f>ABS(('House &amp; EC Calculations - State'!L29-'House &amp; EC Calculations - State'!N28)/'House &amp; EC Calculations - State'!N28)</f>
        <v>0.227856551390916</v>
      </c>
      <c r="B29" s="63">
        <f>ABS(('House &amp; EC Calculations - State'!L28-'House &amp; EC Calculations - State'!N29)/'House &amp; EC Calculations - State'!N29)</f>
        <v>0.06893594248709239</v>
      </c>
    </row>
    <row r="30" ht="21.35" customHeight="1">
      <c r="A30" s="63">
        <f>ABS(('House &amp; EC Calculations - State'!L30-'House &amp; EC Calculations - State'!N29)/'House &amp; EC Calculations - State'!N29)</f>
        <v>0.103979997269346</v>
      </c>
      <c r="B30" s="63">
        <f>ABS(('House &amp; EC Calculations - State'!L29-'House &amp; EC Calculations - State'!N30)/'House &amp; EC Calculations - State'!N30)</f>
        <v>0.207751351139771</v>
      </c>
    </row>
    <row r="31" ht="21.35" customHeight="1">
      <c r="A31" s="63">
        <f>ABS(('House &amp; EC Calculations - State'!L31-'House &amp; EC Calculations - State'!N30)/'House &amp; EC Calculations - State'!N30)</f>
        <v>0.153768637900371</v>
      </c>
      <c r="B31" s="63">
        <f>ABS(('House &amp; EC Calculations - State'!L30-'House &amp; EC Calculations - State'!N31)/'House &amp; EC Calculations - State'!N31)</f>
        <v>0.238178419523644</v>
      </c>
    </row>
    <row r="32" ht="21.35" customHeight="1">
      <c r="A32" s="63">
        <f>ABS(('House &amp; EC Calculations - State'!L32-'House &amp; EC Calculations - State'!N31)/'House &amp; EC Calculations - State'!N31)</f>
        <v>0.377682246599766</v>
      </c>
      <c r="B32" s="63">
        <f>ABS(('House &amp; EC Calculations - State'!L31-'House &amp; EC Calculations - State'!N32)/'House &amp; EC Calculations - State'!N32)</f>
        <v>0.134151219453092</v>
      </c>
    </row>
    <row r="33" ht="21.35" customHeight="1">
      <c r="A33" s="63">
        <f>ABS(('House &amp; EC Calculations - State'!L33-'House &amp; EC Calculations - State'!N32)/'House &amp; EC Calculations - State'!N32)</f>
        <v>0.172848008063431</v>
      </c>
      <c r="B33" s="63">
        <f>ABS(('House &amp; EC Calculations - State'!L32-'House &amp; EC Calculations - State'!N33)/'House &amp; EC Calculations - State'!N33)</f>
        <v>0.278938097423853</v>
      </c>
    </row>
    <row r="34" ht="21.35" customHeight="1">
      <c r="A34" s="63">
        <f>ABS(('House &amp; EC Calculations - State'!L34-'House &amp; EC Calculations - State'!N33)/'House &amp; EC Calculations - State'!N33)</f>
        <v>0.134720858782654</v>
      </c>
      <c r="B34" s="63">
        <f>ABS(('House &amp; EC Calculations - State'!L33-'House &amp; EC Calculations - State'!N34)/'House &amp; EC Calculations - State'!N34)</f>
        <v>0.321911013083185</v>
      </c>
    </row>
    <row r="35" ht="21.35" customHeight="1">
      <c r="A35" s="63">
        <f>ABS(('House &amp; EC Calculations - State'!L35-'House &amp; EC Calculations - State'!N34)/'House &amp; EC Calculations - State'!N34)</f>
        <v>0.350019579749556</v>
      </c>
      <c r="B35" s="63">
        <f>ABS(('House &amp; EC Calculations - State'!L34-'House &amp; EC Calculations - State'!N35)/'House &amp; EC Calculations - State'!N35)</f>
        <v>0.15739062117148</v>
      </c>
    </row>
    <row r="36" ht="21.35" customHeight="1">
      <c r="A36" s="63">
        <f>ABS(('House &amp; EC Calculations - State'!L36-'House &amp; EC Calculations - State'!N35)/'House &amp; EC Calculations - State'!N35)</f>
        <v>0.27221758789213</v>
      </c>
      <c r="B36" s="63">
        <f>ABS(('House &amp; EC Calculations - State'!L35-'House &amp; EC Calculations - State'!N36)/'House &amp; EC Calculations - State'!N36)</f>
        <v>0.22817041272698</v>
      </c>
    </row>
    <row r="37" ht="21.35" customHeight="1">
      <c r="A37" s="63">
        <f>ABS(('House &amp; EC Calculations - State'!L37-'House &amp; EC Calculations - State'!N36)/'House &amp; EC Calculations - State'!N36)</f>
        <v>0.201973732808639</v>
      </c>
      <c r="B37" s="63">
        <f>ABS(('House &amp; EC Calculations - State'!L36-'House &amp; EC Calculations - State'!N37)/'House &amp; EC Calculations - State'!N37)</f>
        <v>0.299945212903217</v>
      </c>
    </row>
    <row r="38" ht="21.35" customHeight="1">
      <c r="A38" s="63">
        <f>ABS(('House &amp; EC Calculations - State'!L38-'House &amp; EC Calculations - State'!N37)/'House &amp; EC Calculations - State'!N37)</f>
        <v>0.373604875737347</v>
      </c>
      <c r="B38" s="63">
        <f>ABS(('House &amp; EC Calculations - State'!L37-'House &amp; EC Calculations - State'!N38)/'House &amp; EC Calculations - State'!N38)</f>
        <v>0.365021363216627</v>
      </c>
    </row>
    <row r="39" ht="21.35" customHeight="1">
      <c r="A39" s="63">
        <f>ABS(('House &amp; EC Calculations - State'!L39-'House &amp; EC Calculations - State'!N38)/'House &amp; EC Calculations - State'!N38)</f>
        <v>0.313806364033278</v>
      </c>
      <c r="B39" s="63">
        <f>ABS(('House &amp; EC Calculations - State'!L38-'House &amp; EC Calculations - State'!N39)/'House &amp; EC Calculations - State'!N39)</f>
        <v>0.522294346223261</v>
      </c>
    </row>
    <row r="40" ht="21.35" customHeight="1">
      <c r="A40" s="63">
        <f>ABS(('House &amp; EC Calculations - State'!L40-'House &amp; EC Calculations - State'!N39)/'House &amp; EC Calculations - State'!N39)</f>
        <v>0.181475950846033</v>
      </c>
      <c r="B40" s="63">
        <f>ABS(('House &amp; EC Calculations - State'!L39-'House &amp; EC Calculations - State'!N40)/'House &amp; EC Calculations - State'!N40)</f>
        <v>0.5047092380549451</v>
      </c>
    </row>
    <row r="41" ht="21.35" customHeight="1">
      <c r="A41" s="63">
        <f>ABS(('House &amp; EC Calculations - State'!L41-'House &amp; EC Calculations - State'!N40)/'House &amp; EC Calculations - State'!N40)</f>
        <v>0.353706458495398</v>
      </c>
      <c r="B41" s="63">
        <f>ABS(('House &amp; EC Calculations - State'!L40-'House &amp; EC Calculations - State'!N41)/'House &amp; EC Calculations - State'!N41)</f>
        <v>0.313266821341548</v>
      </c>
    </row>
    <row r="42" ht="21.35" customHeight="1">
      <c r="A42" s="63">
        <f>ABS(('House &amp; EC Calculations - State'!L42-'House &amp; EC Calculations - State'!N41)/'House &amp; EC Calculations - State'!N41)</f>
        <v>0.46989028478639</v>
      </c>
      <c r="B42" s="63">
        <f>ABS(('House &amp; EC Calculations - State'!L41-'House &amp; EC Calculations - State'!N42)/'House &amp; EC Calculations - State'!N42)</f>
        <v>0.360645771116614</v>
      </c>
    </row>
    <row r="43" ht="21.35" customHeight="1">
      <c r="A43" s="63">
        <f>ABS(('House &amp; EC Calculations - State'!L43-'House &amp; EC Calculations - State'!N42)/'House &amp; EC Calculations - State'!N42)</f>
        <v>1.18255244494323</v>
      </c>
      <c r="B43" s="63">
        <f>ABS(('House &amp; EC Calculations - State'!L42-'House &amp; EC Calculations - State'!N43)/'House &amp; EC Calculations - State'!N43)</f>
        <v>0.374537416936172</v>
      </c>
    </row>
    <row r="44" ht="21.35" customHeight="1">
      <c r="A44" s="63">
        <f>ABS(('House &amp; EC Calculations - State'!L44-'House &amp; EC Calculations - State'!N43)/'House &amp; EC Calculations - State'!N43)</f>
        <v>0.328865384305965</v>
      </c>
      <c r="B44" s="63">
        <f>ABS(('House &amp; EC Calculations - State'!L43-'House &amp; EC Calculations - State'!N44)/'House &amp; EC Calculations - State'!N44)</f>
        <v>1.25756501405658</v>
      </c>
    </row>
    <row r="45" ht="21.35" customHeight="1">
      <c r="A45" s="63">
        <f>ABS(('House &amp; EC Calculations - State'!L45-'House &amp; EC Calculations - State'!N44)/'House &amp; EC Calculations - State'!N44)</f>
        <v>0.513200322374369</v>
      </c>
      <c r="B45" s="63">
        <f>ABS(('House &amp; EC Calculations - State'!L44-'House &amp; EC Calculations - State'!N45)/'House &amp; EC Calculations - State'!N45)</f>
        <v>0.486914829934422</v>
      </c>
    </row>
    <row r="46" ht="21.35" customHeight="1">
      <c r="A46" s="63">
        <f>ABS(('House &amp; EC Calculations - State'!L46-'House &amp; EC Calculations - State'!N45)/'House &amp; EC Calculations - State'!N45)</f>
        <v>1.02736757299295</v>
      </c>
      <c r="B46" s="63">
        <f>ABS(('House &amp; EC Calculations - State'!L45-'House &amp; EC Calculations - State'!N46)/'House &amp; EC Calculations - State'!N46)</f>
        <v>0.479751397804584</v>
      </c>
    </row>
    <row r="47" ht="21.35" customHeight="1">
      <c r="A47" s="63">
        <f>ABS(('House &amp; EC Calculations - State'!L47-'House &amp; EC Calculations - State'!N46)/'House &amp; EC Calculations - State'!N46)</f>
        <v>0.819917702416645</v>
      </c>
      <c r="B47" s="63">
        <f>ABS(('House &amp; EC Calculations - State'!L46-'House &amp; EC Calculations - State'!N47)/'House &amp; EC Calculations - State'!N47)</f>
        <v>1.19790158351032</v>
      </c>
    </row>
    <row r="48" ht="21.35" customHeight="1">
      <c r="A48" s="63">
        <f>ABS(('House &amp; EC Calculations - State'!L48-'House &amp; EC Calculations - State'!N47)/'House &amp; EC Calculations - State'!N47)</f>
        <v>0.287261775078346</v>
      </c>
      <c r="B48" s="63">
        <f>ABS(('House &amp; EC Calculations - State'!L47-'House &amp; EC Calculations - State'!N48)/'House &amp; EC Calculations - State'!N48)</f>
        <v>1.33052830285232</v>
      </c>
    </row>
    <row r="49" ht="21.35" customHeight="1">
      <c r="A49" s="63">
        <f>ABS(('House &amp; EC Calculations - State'!L49-'House &amp; EC Calculations - State'!N48)/'House &amp; EC Calculations - State'!N48)</f>
        <v>0.921554858720281</v>
      </c>
      <c r="B49" s="63">
        <f>ABS(('House &amp; EC Calculations - State'!L48-'House &amp; EC Calculations - State'!N49)/'House &amp; EC Calculations - State'!N49)</f>
        <v>0.561235676611358</v>
      </c>
    </row>
    <row r="50" ht="21.35" customHeight="1">
      <c r="A50" s="63">
        <f>ABS(('House &amp; EC Calculations - State'!L50-'House &amp; EC Calculations - State'!N49)/'House &amp; EC Calculations - State'!N49)</f>
        <v>1.13498346661143</v>
      </c>
      <c r="B50" s="63">
        <f>ABS(('House &amp; EC Calculations - State'!L49-'House &amp; EC Calculations - State'!N50)/'House &amp; EC Calculations - State'!N50)</f>
        <v>0.873550808498135</v>
      </c>
    </row>
    <row r="51" ht="21.35" customHeight="1">
      <c r="A51" s="63">
        <f>ABS(('House &amp; EC Calculations - State'!L51-'House &amp; EC Calculations - State'!N50)/'House &amp; EC Calculations - State'!N50)</f>
        <v>0.747240212716712</v>
      </c>
      <c r="B51" s="63">
        <f>ABS(('House &amp; EC Calculations - State'!L50-'House &amp; EC Calculations - State'!N51)/'House &amp; EC Calculations - State'!N51)</f>
        <v>1.28932459938097</v>
      </c>
    </row>
    <row r="52" ht="21.35" customHeight="1">
      <c r="A52" s="63">
        <f>ABS(('House &amp; EC Calculations - State'!L52-'House &amp; EC Calculations - State'!N51)/'House &amp; EC Calculations - State'!N51)</f>
        <v>0.803162435332211</v>
      </c>
      <c r="B52" s="63">
        <f>ABS(('House &amp; EC Calculations - State'!L51-'House &amp; EC Calculations - State'!N52)/'House &amp; EC Calculations - State'!N52)</f>
        <v>1.21832482843569</v>
      </c>
    </row>
  </sheetData>
  <mergeCells count="1">
    <mergeCell ref="A1:B1"/>
  </mergeCells>
  <conditionalFormatting sqref="A3:A52">
    <cfRule type="cellIs" dxfId="19" priority="1" operator="lessThan" stopIfTrue="1">
      <formula>B3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1" width="11.2266" style="71" customWidth="1"/>
    <col min="2" max="256" width="16.3516" style="71" customWidth="1"/>
  </cols>
  <sheetData>
    <row r="1" ht="20.25" customHeight="1">
      <c r="A1" t="s" s="28">
        <v>242</v>
      </c>
    </row>
    <row r="2" ht="20.25" customHeight="1">
      <c r="A2" t="s" s="72">
        <f>VLOOKUP(50+'House &amp; EC Calculations - Tabl1'!B2,'Census Priority Values'!B11:D400,3)</f>
        <v>243</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B2:F410"/>
  <sheetViews>
    <sheetView workbookViewId="0" showGridLines="0" defaultGridColor="1"/>
  </sheetViews>
  <sheetFormatPr defaultColWidth="7.5" defaultRowHeight="12" customHeight="1" outlineLevelRow="0" outlineLevelCol="0"/>
  <cols>
    <col min="1" max="1" width="63.9531" style="73" customWidth="1"/>
    <col min="2" max="2" width="6.85156" style="73" customWidth="1"/>
    <col min="3" max="3" width="12.1719" style="73" customWidth="1"/>
    <col min="4" max="4" width="16" style="73" customWidth="1"/>
    <col min="5" max="5" width="9.35156" style="73" customWidth="1"/>
    <col min="6" max="6" width="7.67188" style="73" customWidth="1"/>
    <col min="7" max="256" width="7.5" style="73" customWidth="1"/>
  </cols>
  <sheetData>
    <row r="1" ht="43.55" customHeight="1"/>
    <row r="2" ht="15" customHeight="1">
      <c r="B2" t="s" s="74">
        <v>245</v>
      </c>
      <c r="C2" s="75"/>
      <c r="D2" s="75"/>
      <c r="E2" s="75"/>
      <c r="F2" s="75"/>
    </row>
    <row r="3" ht="15" customHeight="1">
      <c r="B3" t="s" s="74">
        <v>246</v>
      </c>
      <c r="C3" s="75"/>
      <c r="D3" s="75"/>
      <c r="E3" s="75"/>
      <c r="F3" s="75"/>
    </row>
    <row r="4" ht="15" customHeight="1">
      <c r="B4" s="76"/>
      <c r="C4" s="75"/>
      <c r="D4" s="75"/>
      <c r="E4" s="75"/>
      <c r="F4" s="75"/>
    </row>
    <row r="5" ht="15" customHeight="1">
      <c r="B5" t="s" s="77">
        <v>247</v>
      </c>
      <c r="C5" s="75"/>
      <c r="D5" s="75"/>
      <c r="E5" s="75"/>
      <c r="F5" s="75"/>
    </row>
    <row r="6" ht="15" customHeight="1">
      <c r="B6" s="76"/>
      <c r="C6" s="75"/>
      <c r="D6" s="75"/>
      <c r="E6" s="75"/>
      <c r="F6" s="75"/>
    </row>
    <row r="7" ht="15" customHeight="1">
      <c r="B7" s="76"/>
      <c r="C7" s="75"/>
      <c r="D7" s="75"/>
      <c r="E7" s="75"/>
      <c r="F7" s="75"/>
    </row>
    <row r="8" ht="27" customHeight="1">
      <c r="B8" t="s" s="77">
        <v>248</v>
      </c>
      <c r="C8" t="s" s="78">
        <v>249</v>
      </c>
      <c r="D8" t="s" s="78">
        <v>250</v>
      </c>
      <c r="E8" t="s" s="78">
        <v>251</v>
      </c>
      <c r="F8" s="75"/>
    </row>
    <row r="9" ht="15" customHeight="1">
      <c r="B9" s="76"/>
      <c r="C9" s="79"/>
      <c r="D9" s="78"/>
      <c r="E9" s="78"/>
      <c r="F9" s="75"/>
    </row>
    <row r="10" ht="15" customHeight="1">
      <c r="B10" s="76"/>
      <c r="C10" s="79"/>
      <c r="D10" s="78"/>
      <c r="E10" s="78"/>
      <c r="F10" s="75"/>
    </row>
    <row r="11" ht="15" customHeight="1">
      <c r="B11" s="80">
        <v>51</v>
      </c>
      <c r="C11" s="80">
        <v>26404774</v>
      </c>
      <c r="D11" t="s" s="77">
        <v>252</v>
      </c>
      <c r="E11" t="s" s="77">
        <v>253</v>
      </c>
      <c r="F11" s="75"/>
    </row>
    <row r="12" ht="15" customHeight="1">
      <c r="B12" s="80">
        <v>52</v>
      </c>
      <c r="C12" s="80">
        <v>17867470</v>
      </c>
      <c r="D12" t="s" s="77">
        <v>254</v>
      </c>
      <c r="E12" t="s" s="77">
        <v>253</v>
      </c>
      <c r="F12" s="75"/>
    </row>
    <row r="13" ht="15" customHeight="1">
      <c r="B13" s="80">
        <v>53</v>
      </c>
      <c r="C13" s="80">
        <v>15244803</v>
      </c>
      <c r="D13" t="s" s="77">
        <v>252</v>
      </c>
      <c r="E13" t="s" s="77">
        <v>255</v>
      </c>
      <c r="F13" s="75"/>
    </row>
    <row r="14" ht="15" customHeight="1">
      <c r="B14" s="80">
        <v>54</v>
      </c>
      <c r="C14" s="80">
        <v>13732760</v>
      </c>
      <c r="D14" t="s" s="77">
        <v>256</v>
      </c>
      <c r="E14" t="s" s="77">
        <v>253</v>
      </c>
      <c r="F14" s="75"/>
    </row>
    <row r="15" ht="15" customHeight="1">
      <c r="B15" s="80">
        <v>55</v>
      </c>
      <c r="C15" s="80">
        <v>13364865</v>
      </c>
      <c r="D15" t="s" s="77">
        <v>257</v>
      </c>
      <c r="E15" t="s" s="77">
        <v>253</v>
      </c>
      <c r="F15" s="75"/>
    </row>
    <row r="16" ht="15" customHeight="1">
      <c r="B16" s="80">
        <v>56</v>
      </c>
      <c r="C16" s="80">
        <v>10779704</v>
      </c>
      <c r="D16" t="s" s="77">
        <v>252</v>
      </c>
      <c r="E16" t="s" s="77">
        <v>258</v>
      </c>
      <c r="F16" s="75"/>
    </row>
    <row r="17" ht="15" customHeight="1">
      <c r="B17" s="80">
        <v>57</v>
      </c>
      <c r="C17" s="80">
        <v>10315788</v>
      </c>
      <c r="D17" t="s" s="77">
        <v>254</v>
      </c>
      <c r="E17" t="s" s="77">
        <v>255</v>
      </c>
      <c r="F17" s="75"/>
    </row>
    <row r="18" ht="15" customHeight="1">
      <c r="B18" s="80">
        <v>58</v>
      </c>
      <c r="C18" s="80">
        <v>9096490</v>
      </c>
      <c r="D18" t="s" s="77">
        <v>259</v>
      </c>
      <c r="E18" t="s" s="77">
        <v>253</v>
      </c>
      <c r="F18" s="75"/>
    </row>
    <row r="19" ht="15" customHeight="1">
      <c r="B19" s="80">
        <v>59</v>
      </c>
      <c r="C19" s="80">
        <v>9004938</v>
      </c>
      <c r="D19" t="s" s="77">
        <v>260</v>
      </c>
      <c r="E19" t="s" s="77">
        <v>253</v>
      </c>
      <c r="F19" s="75"/>
    </row>
    <row r="20" ht="15" customHeight="1">
      <c r="B20" s="80">
        <v>60</v>
      </c>
      <c r="C20" s="80">
        <v>8349923</v>
      </c>
      <c r="D20" t="s" s="77">
        <v>252</v>
      </c>
      <c r="E20" t="s" s="77">
        <v>237</v>
      </c>
      <c r="F20" s="75"/>
    </row>
    <row r="21" ht="15" customHeight="1">
      <c r="B21" s="80">
        <v>61</v>
      </c>
      <c r="C21" s="80">
        <v>8180161</v>
      </c>
      <c r="D21" t="s" s="77">
        <v>261</v>
      </c>
      <c r="E21" t="s" s="77">
        <v>253</v>
      </c>
      <c r="F21" s="75"/>
    </row>
    <row r="22" ht="15" customHeight="1">
      <c r="B22" s="80">
        <v>62</v>
      </c>
      <c r="C22" s="80">
        <v>7928613</v>
      </c>
      <c r="D22" t="s" s="77">
        <v>256</v>
      </c>
      <c r="E22" t="s" s="77">
        <v>255</v>
      </c>
      <c r="F22" s="75"/>
    </row>
    <row r="23" ht="15" customHeight="1">
      <c r="B23" s="80">
        <v>63</v>
      </c>
      <c r="C23" s="80">
        <v>7716208</v>
      </c>
      <c r="D23" t="s" s="77">
        <v>257</v>
      </c>
      <c r="E23" t="s" s="77">
        <v>255</v>
      </c>
      <c r="F23" s="75"/>
    </row>
    <row r="24" ht="15" customHeight="1">
      <c r="B24" s="80">
        <v>64</v>
      </c>
      <c r="C24" s="80">
        <v>7294364</v>
      </c>
      <c r="D24" t="s" s="77">
        <v>254</v>
      </c>
      <c r="E24" t="s" s="77">
        <v>258</v>
      </c>
      <c r="F24" s="75"/>
    </row>
    <row r="25" ht="15" customHeight="1">
      <c r="B25" s="80">
        <v>65</v>
      </c>
      <c r="C25" s="80">
        <v>7008578</v>
      </c>
      <c r="D25" t="s" s="77">
        <v>262</v>
      </c>
      <c r="E25" t="s" s="77">
        <v>253</v>
      </c>
      <c r="F25" s="75"/>
    </row>
    <row r="26" ht="15" customHeight="1">
      <c r="B26" s="80">
        <v>66</v>
      </c>
      <c r="C26" s="80">
        <v>6878428</v>
      </c>
      <c r="D26" t="s" s="77">
        <v>263</v>
      </c>
      <c r="E26" t="s" s="77">
        <v>253</v>
      </c>
      <c r="F26" s="75"/>
    </row>
    <row r="27" ht="15" customHeight="1">
      <c r="B27" s="80">
        <v>67</v>
      </c>
      <c r="C27" s="80">
        <v>6817683</v>
      </c>
      <c r="D27" t="s" s="77">
        <v>252</v>
      </c>
      <c r="E27" t="s" s="77">
        <v>264</v>
      </c>
      <c r="F27" s="75"/>
    </row>
    <row r="28" ht="15" customHeight="1">
      <c r="B28" s="80">
        <v>68</v>
      </c>
      <c r="C28" s="80">
        <v>6764029</v>
      </c>
      <c r="D28" t="s" s="77">
        <v>243</v>
      </c>
      <c r="E28" t="s" s="77">
        <v>253</v>
      </c>
      <c r="F28" s="75"/>
    </row>
    <row r="29" ht="15" customHeight="1">
      <c r="B29" s="80">
        <v>69</v>
      </c>
      <c r="C29" s="80">
        <v>6227844</v>
      </c>
      <c r="D29" t="s" s="77">
        <v>265</v>
      </c>
      <c r="E29" t="s" s="77">
        <v>253</v>
      </c>
      <c r="F29" s="75"/>
    </row>
    <row r="30" ht="15" customHeight="1">
      <c r="B30" s="80">
        <v>70</v>
      </c>
      <c r="C30" s="80">
        <v>5761994</v>
      </c>
      <c r="D30" t="s" s="77">
        <v>252</v>
      </c>
      <c r="E30" t="s" s="77">
        <v>266</v>
      </c>
      <c r="F30" s="75"/>
    </row>
    <row r="31" ht="15" customHeight="1">
      <c r="B31" s="80">
        <v>71</v>
      </c>
      <c r="C31" s="80">
        <v>5683538</v>
      </c>
      <c r="D31" t="s" s="77">
        <v>267</v>
      </c>
      <c r="E31" t="s" s="77">
        <v>253</v>
      </c>
      <c r="F31" s="75"/>
    </row>
    <row r="32" ht="15" customHeight="1">
      <c r="B32" s="80">
        <v>72</v>
      </c>
      <c r="C32" s="80">
        <v>5650190</v>
      </c>
      <c r="D32" t="s" s="77">
        <v>254</v>
      </c>
      <c r="E32" t="s" s="77">
        <v>237</v>
      </c>
      <c r="F32" s="75"/>
    </row>
    <row r="33" ht="15" customHeight="1">
      <c r="B33" s="80">
        <v>73</v>
      </c>
      <c r="C33" s="80">
        <v>5606376</v>
      </c>
      <c r="D33" t="s" s="77">
        <v>256</v>
      </c>
      <c r="E33" t="s" s="77">
        <v>258</v>
      </c>
      <c r="F33" s="75"/>
    </row>
    <row r="34" ht="15" customHeight="1">
      <c r="B34" s="80">
        <v>74</v>
      </c>
      <c r="C34" s="80">
        <v>5456183</v>
      </c>
      <c r="D34" t="s" s="77">
        <v>257</v>
      </c>
      <c r="E34" t="s" s="77">
        <v>258</v>
      </c>
      <c r="F34" s="75"/>
    </row>
    <row r="35" ht="15" customHeight="1">
      <c r="B35" s="80">
        <v>75</v>
      </c>
      <c r="C35" s="80">
        <v>5251861</v>
      </c>
      <c r="D35" t="s" s="77">
        <v>259</v>
      </c>
      <c r="E35" t="s" s="77">
        <v>255</v>
      </c>
      <c r="F35" s="75"/>
    </row>
    <row r="36" ht="15" customHeight="1">
      <c r="B36" s="80">
        <v>76</v>
      </c>
      <c r="C36" s="80">
        <v>5199003</v>
      </c>
      <c r="D36" t="s" s="77">
        <v>260</v>
      </c>
      <c r="E36" t="s" s="77">
        <v>255</v>
      </c>
      <c r="F36" s="75"/>
    </row>
    <row r="37" ht="15" customHeight="1">
      <c r="B37" s="80">
        <v>77</v>
      </c>
      <c r="C37" s="80">
        <v>4990033</v>
      </c>
      <c r="D37" t="s" s="77">
        <v>252</v>
      </c>
      <c r="E37" t="s" s="77">
        <v>268</v>
      </c>
      <c r="F37" s="75"/>
    </row>
    <row r="38" ht="15" customHeight="1">
      <c r="B38" s="80">
        <v>78</v>
      </c>
      <c r="C38" s="80">
        <v>4775353</v>
      </c>
      <c r="D38" t="s" s="77">
        <v>269</v>
      </c>
      <c r="E38" t="s" s="77">
        <v>253</v>
      </c>
      <c r="F38" s="75"/>
    </row>
    <row r="39" ht="15" customHeight="1">
      <c r="B39" s="80">
        <v>79</v>
      </c>
      <c r="C39" s="80">
        <v>4722818</v>
      </c>
      <c r="D39" t="s" s="77">
        <v>261</v>
      </c>
      <c r="E39" t="s" s="77">
        <v>255</v>
      </c>
      <c r="F39" s="75"/>
    </row>
    <row r="40" ht="15" customHeight="1">
      <c r="B40" s="80">
        <v>80</v>
      </c>
      <c r="C40" s="80">
        <v>4638369</v>
      </c>
      <c r="D40" t="s" s="77">
        <v>270</v>
      </c>
      <c r="E40" t="s" s="77">
        <v>253</v>
      </c>
      <c r="F40" s="75"/>
    </row>
    <row r="41" ht="15" customHeight="1">
      <c r="B41" s="80">
        <v>81</v>
      </c>
      <c r="C41" s="80">
        <v>4613361</v>
      </c>
      <c r="D41" t="s" s="77">
        <v>254</v>
      </c>
      <c r="E41" t="s" s="77">
        <v>264</v>
      </c>
      <c r="F41" s="75"/>
    </row>
    <row r="42" ht="15" customHeight="1">
      <c r="B42" s="80">
        <v>82</v>
      </c>
      <c r="C42" s="80">
        <v>4597313</v>
      </c>
      <c r="D42" t="s" s="77">
        <v>271</v>
      </c>
      <c r="E42" t="s" s="77">
        <v>253</v>
      </c>
      <c r="F42" s="75"/>
    </row>
    <row r="43" ht="15" customHeight="1">
      <c r="B43" s="80">
        <v>83</v>
      </c>
      <c r="C43" s="80">
        <v>4534464</v>
      </c>
      <c r="D43" t="s" s="77">
        <v>272</v>
      </c>
      <c r="E43" t="s" s="77">
        <v>253</v>
      </c>
      <c r="F43" s="75"/>
    </row>
    <row r="44" ht="15" customHeight="1">
      <c r="B44" s="80">
        <v>84</v>
      </c>
      <c r="C44" s="80">
        <v>4508110</v>
      </c>
      <c r="D44" t="s" s="77">
        <v>273</v>
      </c>
      <c r="E44" t="s" s="77">
        <v>253</v>
      </c>
      <c r="F44" s="75"/>
    </row>
    <row r="45" ht="15" customHeight="1">
      <c r="B45" s="80">
        <v>85</v>
      </c>
      <c r="C45" s="80">
        <v>4400796</v>
      </c>
      <c r="D45" t="s" s="77">
        <v>252</v>
      </c>
      <c r="E45" t="s" s="77">
        <v>274</v>
      </c>
      <c r="F45" s="75"/>
    </row>
    <row r="46" ht="15" customHeight="1">
      <c r="B46" s="80">
        <v>86</v>
      </c>
      <c r="C46" s="80">
        <v>4342680</v>
      </c>
      <c r="D46" t="s" s="77">
        <v>256</v>
      </c>
      <c r="E46" t="s" s="77">
        <v>237</v>
      </c>
      <c r="F46" s="75"/>
    </row>
    <row r="47" ht="15" customHeight="1">
      <c r="B47" s="80">
        <v>87</v>
      </c>
      <c r="C47" s="80">
        <v>4250757</v>
      </c>
      <c r="D47" t="s" s="77">
        <v>275</v>
      </c>
      <c r="E47" t="s" s="77">
        <v>253</v>
      </c>
      <c r="F47" s="75"/>
    </row>
    <row r="48" ht="15" customHeight="1">
      <c r="B48" s="80">
        <v>88</v>
      </c>
      <c r="C48" s="80">
        <v>4226341</v>
      </c>
      <c r="D48" t="s" s="77">
        <v>257</v>
      </c>
      <c r="E48" t="s" s="77">
        <v>237</v>
      </c>
      <c r="F48" s="75"/>
    </row>
    <row r="49" ht="15" customHeight="1">
      <c r="B49" s="80">
        <v>89</v>
      </c>
      <c r="C49" s="80">
        <v>4094098</v>
      </c>
      <c r="D49" t="s" s="77">
        <v>276</v>
      </c>
      <c r="E49" t="s" s="77">
        <v>253</v>
      </c>
      <c r="F49" s="75"/>
    </row>
    <row r="50" ht="15" customHeight="1">
      <c r="B50" s="80">
        <v>90</v>
      </c>
      <c r="C50" s="80">
        <v>4046404</v>
      </c>
      <c r="D50" t="s" s="77">
        <v>262</v>
      </c>
      <c r="E50" t="s" s="77">
        <v>255</v>
      </c>
      <c r="F50" s="75"/>
    </row>
    <row r="51" ht="15" customHeight="1">
      <c r="B51" s="80">
        <v>91</v>
      </c>
      <c r="C51" s="80">
        <v>4029257</v>
      </c>
      <c r="D51" t="s" s="77">
        <v>277</v>
      </c>
      <c r="E51" t="s" s="77">
        <v>253</v>
      </c>
      <c r="F51" s="75"/>
    </row>
    <row r="52" ht="15" customHeight="1">
      <c r="B52" s="80">
        <v>92</v>
      </c>
      <c r="C52" s="80">
        <v>3971262</v>
      </c>
      <c r="D52" t="s" s="77">
        <v>263</v>
      </c>
      <c r="E52" t="s" s="77">
        <v>255</v>
      </c>
      <c r="F52" s="75"/>
    </row>
    <row r="53" ht="15" customHeight="1">
      <c r="B53" s="80">
        <v>93</v>
      </c>
      <c r="C53" s="80">
        <v>3936191</v>
      </c>
      <c r="D53" t="s" s="77">
        <v>252</v>
      </c>
      <c r="E53" t="s" s="77">
        <v>278</v>
      </c>
      <c r="F53" s="75"/>
    </row>
    <row r="54" ht="15" customHeight="1">
      <c r="B54" s="80">
        <v>94</v>
      </c>
      <c r="C54" s="80">
        <v>3905214</v>
      </c>
      <c r="D54" t="s" s="77">
        <v>243</v>
      </c>
      <c r="E54" t="s" s="77">
        <v>255</v>
      </c>
      <c r="F54" s="75"/>
    </row>
    <row r="55" ht="15" customHeight="1">
      <c r="B55" s="80">
        <v>95</v>
      </c>
      <c r="C55" s="80">
        <v>3899002</v>
      </c>
      <c r="D55" t="s" s="77">
        <v>254</v>
      </c>
      <c r="E55" t="s" s="77">
        <v>266</v>
      </c>
      <c r="F55" s="75"/>
    </row>
    <row r="56" ht="15" customHeight="1">
      <c r="B56" s="80">
        <v>96</v>
      </c>
      <c r="C56" s="80">
        <v>3758187</v>
      </c>
      <c r="D56" t="s" s="77">
        <v>279</v>
      </c>
      <c r="E56" t="s" s="77">
        <v>253</v>
      </c>
      <c r="F56" s="75"/>
    </row>
    <row r="57" ht="15" customHeight="1">
      <c r="B57" s="80">
        <v>97</v>
      </c>
      <c r="C57" s="80">
        <v>3713627</v>
      </c>
      <c r="D57" t="s" s="77">
        <v>259</v>
      </c>
      <c r="E57" t="s" s="77">
        <v>258</v>
      </c>
      <c r="F57" s="75"/>
    </row>
    <row r="58" ht="15" customHeight="1">
      <c r="B58" s="80">
        <v>98</v>
      </c>
      <c r="C58" s="80">
        <v>3676250</v>
      </c>
      <c r="D58" t="s" s="77">
        <v>260</v>
      </c>
      <c r="E58" t="s" s="77">
        <v>258</v>
      </c>
      <c r="F58" s="75"/>
    </row>
    <row r="59" ht="15" customHeight="1">
      <c r="B59" s="80">
        <v>99</v>
      </c>
      <c r="C59" s="80">
        <v>3595647</v>
      </c>
      <c r="D59" t="s" s="77">
        <v>265</v>
      </c>
      <c r="E59" t="s" s="77">
        <v>255</v>
      </c>
      <c r="F59" s="75"/>
    </row>
    <row r="60" ht="15" customHeight="1">
      <c r="B60" s="80">
        <v>100</v>
      </c>
      <c r="C60" s="80">
        <v>3567304</v>
      </c>
      <c r="D60" t="s" s="77">
        <v>280</v>
      </c>
      <c r="E60" t="s" s="77">
        <v>253</v>
      </c>
      <c r="F60" s="75"/>
    </row>
    <row r="61" ht="15" customHeight="1">
      <c r="B61" s="80">
        <v>101</v>
      </c>
      <c r="C61" s="80">
        <v>3560419</v>
      </c>
      <c r="D61" t="s" s="77">
        <v>252</v>
      </c>
      <c r="E61" t="s" s="77">
        <v>281</v>
      </c>
      <c r="F61" s="75"/>
    </row>
    <row r="62" ht="15" customHeight="1">
      <c r="B62" s="80">
        <v>102</v>
      </c>
      <c r="C62" s="80">
        <v>3545783</v>
      </c>
      <c r="D62" t="s" s="77">
        <v>256</v>
      </c>
      <c r="E62" t="s" s="77">
        <v>264</v>
      </c>
      <c r="F62" s="75"/>
    </row>
    <row r="63" ht="15" customHeight="1">
      <c r="B63" s="80">
        <v>103</v>
      </c>
      <c r="C63" s="80">
        <v>3450793</v>
      </c>
      <c r="D63" t="s" s="77">
        <v>257</v>
      </c>
      <c r="E63" t="s" s="77">
        <v>264</v>
      </c>
      <c r="F63" s="75"/>
    </row>
    <row r="64" ht="15" customHeight="1">
      <c r="B64" s="80">
        <v>104</v>
      </c>
      <c r="C64" s="80">
        <v>3396221</v>
      </c>
      <c r="D64" t="s" s="77">
        <v>282</v>
      </c>
      <c r="E64" t="s" s="77">
        <v>253</v>
      </c>
      <c r="F64" s="75"/>
    </row>
    <row r="65" ht="15" customHeight="1">
      <c r="B65" s="80">
        <v>105</v>
      </c>
      <c r="C65" s="80">
        <v>3376634</v>
      </c>
      <c r="D65" t="s" s="77">
        <v>254</v>
      </c>
      <c r="E65" t="s" s="77">
        <v>268</v>
      </c>
      <c r="F65" s="75"/>
    </row>
    <row r="66" ht="15" customHeight="1">
      <c r="B66" s="80">
        <v>106</v>
      </c>
      <c r="C66" s="80">
        <v>3339537</v>
      </c>
      <c r="D66" t="s" s="77">
        <v>261</v>
      </c>
      <c r="E66" t="s" s="77">
        <v>258</v>
      </c>
      <c r="F66" s="75"/>
    </row>
    <row r="67" ht="15" customHeight="1">
      <c r="B67" s="80">
        <v>107</v>
      </c>
      <c r="C67" s="80">
        <v>3285200</v>
      </c>
      <c r="D67" t="s" s="77">
        <v>283</v>
      </c>
      <c r="E67" t="s" s="77">
        <v>253</v>
      </c>
      <c r="F67" s="75"/>
    </row>
    <row r="68" ht="15" customHeight="1">
      <c r="B68" s="80">
        <v>108</v>
      </c>
      <c r="C68" s="80">
        <v>3281392</v>
      </c>
      <c r="D68" t="s" s="77">
        <v>267</v>
      </c>
      <c r="E68" t="s" s="77">
        <v>255</v>
      </c>
      <c r="F68" s="75"/>
    </row>
    <row r="69" ht="15" customHeight="1">
      <c r="B69" s="80">
        <v>109</v>
      </c>
      <c r="C69" s="80">
        <v>3250203</v>
      </c>
      <c r="D69" t="s" s="77">
        <v>252</v>
      </c>
      <c r="E69" t="s" s="77">
        <v>284</v>
      </c>
      <c r="F69" s="75"/>
    </row>
    <row r="70" ht="15" customHeight="1">
      <c r="B70" s="80">
        <v>110</v>
      </c>
      <c r="C70" s="80">
        <v>3220137</v>
      </c>
      <c r="D70" t="s" s="77">
        <v>285</v>
      </c>
      <c r="E70" t="s" s="77">
        <v>253</v>
      </c>
      <c r="F70" s="75"/>
    </row>
    <row r="71" ht="15" customHeight="1">
      <c r="B71" s="80">
        <v>111</v>
      </c>
      <c r="C71" s="80">
        <v>3076343</v>
      </c>
      <c r="D71" t="s" s="77">
        <v>286</v>
      </c>
      <c r="E71" t="s" s="77">
        <v>253</v>
      </c>
      <c r="F71" s="75"/>
    </row>
    <row r="72" ht="15" customHeight="1">
      <c r="B72" s="80">
        <v>112</v>
      </c>
      <c r="C72" s="80">
        <v>2996734</v>
      </c>
      <c r="D72" t="s" s="77">
        <v>256</v>
      </c>
      <c r="E72" t="s" s="77">
        <v>266</v>
      </c>
      <c r="F72" s="75"/>
    </row>
    <row r="73" ht="15" customHeight="1">
      <c r="B73" s="80">
        <v>113</v>
      </c>
      <c r="C73" s="80">
        <v>2989752</v>
      </c>
      <c r="D73" t="s" s="77">
        <v>252</v>
      </c>
      <c r="E73" t="s" s="77">
        <v>287</v>
      </c>
      <c r="F73" s="75"/>
    </row>
    <row r="74" ht="15" customHeight="1">
      <c r="B74" s="80">
        <v>114</v>
      </c>
      <c r="C74" s="80">
        <v>2977912</v>
      </c>
      <c r="D74" t="s" s="77">
        <v>254</v>
      </c>
      <c r="E74" t="s" s="77">
        <v>274</v>
      </c>
      <c r="F74" s="75"/>
    </row>
    <row r="75" ht="15" customHeight="1">
      <c r="B75" s="80">
        <v>115</v>
      </c>
      <c r="C75" s="80">
        <v>2916453</v>
      </c>
      <c r="D75" t="s" s="77">
        <v>257</v>
      </c>
      <c r="E75" t="s" s="77">
        <v>266</v>
      </c>
      <c r="F75" s="75"/>
    </row>
    <row r="76" ht="15" customHeight="1">
      <c r="B76" s="80">
        <v>116</v>
      </c>
      <c r="C76" s="80">
        <v>2876563</v>
      </c>
      <c r="D76" t="s" s="77">
        <v>259</v>
      </c>
      <c r="E76" t="s" s="77">
        <v>237</v>
      </c>
      <c r="F76" s="75"/>
    </row>
    <row r="77" ht="15" customHeight="1">
      <c r="B77" s="80">
        <v>117</v>
      </c>
      <c r="C77" s="80">
        <v>2861240</v>
      </c>
      <c r="D77" t="s" s="77">
        <v>262</v>
      </c>
      <c r="E77" t="s" s="77">
        <v>258</v>
      </c>
      <c r="F77" s="75"/>
    </row>
    <row r="78" ht="15" customHeight="1">
      <c r="B78" s="80">
        <v>118</v>
      </c>
      <c r="C78" s="80">
        <v>2847611</v>
      </c>
      <c r="D78" t="s" s="77">
        <v>260</v>
      </c>
      <c r="E78" t="s" s="77">
        <v>237</v>
      </c>
      <c r="F78" s="75"/>
    </row>
    <row r="79" ht="15" customHeight="1">
      <c r="B79" s="80">
        <v>119</v>
      </c>
      <c r="C79" s="80">
        <v>2808106</v>
      </c>
      <c r="D79" t="s" s="77">
        <v>263</v>
      </c>
      <c r="E79" t="s" s="77">
        <v>258</v>
      </c>
      <c r="F79" s="75"/>
    </row>
    <row r="80" ht="15" customHeight="1">
      <c r="B80" s="80">
        <v>120</v>
      </c>
      <c r="C80" s="80">
        <v>2767972</v>
      </c>
      <c r="D80" t="s" s="77">
        <v>252</v>
      </c>
      <c r="E80" t="s" s="77">
        <v>288</v>
      </c>
      <c r="F80" s="75"/>
    </row>
    <row r="81" ht="15" customHeight="1">
      <c r="B81" s="80">
        <v>121</v>
      </c>
      <c r="C81" s="80">
        <v>2761403</v>
      </c>
      <c r="D81" t="s" s="77">
        <v>243</v>
      </c>
      <c r="E81" t="s" s="77">
        <v>258</v>
      </c>
      <c r="F81" s="75"/>
    </row>
    <row r="82" ht="15" customHeight="1">
      <c r="B82" s="80">
        <v>122</v>
      </c>
      <c r="C82" s="80">
        <v>2757051</v>
      </c>
      <c r="D82" t="s" s="77">
        <v>269</v>
      </c>
      <c r="E82" t="s" s="77">
        <v>255</v>
      </c>
      <c r="F82" s="75"/>
    </row>
    <row r="83" ht="15" customHeight="1">
      <c r="B83" s="80">
        <v>123</v>
      </c>
      <c r="C83" s="80">
        <v>2721375</v>
      </c>
      <c r="D83" t="s" s="77">
        <v>289</v>
      </c>
      <c r="E83" t="s" s="77">
        <v>253</v>
      </c>
      <c r="F83" s="75"/>
    </row>
    <row r="84" ht="15" customHeight="1">
      <c r="B84" s="80">
        <v>124</v>
      </c>
      <c r="C84" s="80">
        <v>2677963</v>
      </c>
      <c r="D84" t="s" s="77">
        <v>270</v>
      </c>
      <c r="E84" t="s" s="77">
        <v>255</v>
      </c>
      <c r="F84" s="75"/>
    </row>
    <row r="85" ht="15" customHeight="1">
      <c r="B85" s="80">
        <v>125</v>
      </c>
      <c r="C85" s="80">
        <v>2663525</v>
      </c>
      <c r="D85" t="s" s="77">
        <v>254</v>
      </c>
      <c r="E85" t="s" s="77">
        <v>278</v>
      </c>
      <c r="F85" s="75"/>
    </row>
    <row r="86" ht="15" customHeight="1">
      <c r="B86" s="80">
        <v>126</v>
      </c>
      <c r="C86" s="80">
        <v>2662174</v>
      </c>
      <c r="D86" t="s" s="77">
        <v>290</v>
      </c>
      <c r="E86" t="s" s="77">
        <v>253</v>
      </c>
      <c r="F86" s="75"/>
    </row>
    <row r="87" ht="15" customHeight="1">
      <c r="B87" s="80">
        <v>127</v>
      </c>
      <c r="C87" s="80">
        <v>2654260</v>
      </c>
      <c r="D87" t="s" s="77">
        <v>271</v>
      </c>
      <c r="E87" t="s" s="77">
        <v>255</v>
      </c>
      <c r="F87" s="75"/>
    </row>
    <row r="88" ht="15" customHeight="1">
      <c r="B88" s="80">
        <v>128</v>
      </c>
      <c r="C88" s="80">
        <v>2617974</v>
      </c>
      <c r="D88" t="s" s="77">
        <v>272</v>
      </c>
      <c r="E88" t="s" s="77">
        <v>255</v>
      </c>
      <c r="F88" s="75"/>
    </row>
    <row r="89" ht="15" customHeight="1">
      <c r="B89" s="80">
        <v>129</v>
      </c>
      <c r="C89" s="80">
        <v>2602759</v>
      </c>
      <c r="D89" t="s" s="77">
        <v>273</v>
      </c>
      <c r="E89" t="s" s="77">
        <v>255</v>
      </c>
      <c r="F89" s="75"/>
    </row>
    <row r="90" ht="15" customHeight="1">
      <c r="B90" s="80">
        <v>130</v>
      </c>
      <c r="C90" s="80">
        <v>2595248</v>
      </c>
      <c r="D90" t="s" s="77">
        <v>256</v>
      </c>
      <c r="E90" t="s" s="77">
        <v>268</v>
      </c>
      <c r="F90" s="75"/>
    </row>
    <row r="91" ht="15" customHeight="1">
      <c r="B91" s="80">
        <v>131</v>
      </c>
      <c r="C91" s="80">
        <v>2586794</v>
      </c>
      <c r="D91" t="s" s="77">
        <v>261</v>
      </c>
      <c r="E91" t="s" s="77">
        <v>237</v>
      </c>
      <c r="F91" s="75"/>
    </row>
    <row r="92" ht="15" customHeight="1">
      <c r="B92" s="80">
        <v>132</v>
      </c>
      <c r="C92" s="80">
        <v>2576842</v>
      </c>
      <c r="D92" t="s" s="77">
        <v>252</v>
      </c>
      <c r="E92" t="s" s="77">
        <v>291</v>
      </c>
      <c r="F92" s="75"/>
    </row>
    <row r="93" ht="15" customHeight="1">
      <c r="B93" s="80">
        <v>133</v>
      </c>
      <c r="C93" s="80">
        <v>2542507</v>
      </c>
      <c r="D93" t="s" s="77">
        <v>265</v>
      </c>
      <c r="E93" t="s" s="77">
        <v>258</v>
      </c>
      <c r="F93" s="75"/>
    </row>
    <row r="94" ht="15" customHeight="1">
      <c r="B94" s="80">
        <v>134</v>
      </c>
      <c r="C94" s="80">
        <v>2532593</v>
      </c>
      <c r="D94" t="s" s="77">
        <v>292</v>
      </c>
      <c r="E94" t="s" s="77">
        <v>253</v>
      </c>
      <c r="F94" s="75"/>
    </row>
    <row r="95" ht="15" customHeight="1">
      <c r="B95" s="80">
        <v>135</v>
      </c>
      <c r="C95" s="80">
        <v>2525722</v>
      </c>
      <c r="D95" t="s" s="77">
        <v>257</v>
      </c>
      <c r="E95" t="s" s="77">
        <v>268</v>
      </c>
      <c r="F95" s="75"/>
    </row>
    <row r="96" ht="15" customHeight="1">
      <c r="B96" s="80">
        <v>136</v>
      </c>
      <c r="C96" s="80">
        <v>2454176</v>
      </c>
      <c r="D96" t="s" s="77">
        <v>275</v>
      </c>
      <c r="E96" t="s" s="77">
        <v>255</v>
      </c>
      <c r="F96" s="75"/>
    </row>
    <row r="97" ht="15" customHeight="1">
      <c r="B97" s="80">
        <v>137</v>
      </c>
      <c r="C97" s="80">
        <v>2410415</v>
      </c>
      <c r="D97" t="s" s="77">
        <v>252</v>
      </c>
      <c r="E97" t="s" s="77">
        <v>293</v>
      </c>
      <c r="F97" s="75"/>
    </row>
    <row r="98" ht="15" customHeight="1">
      <c r="B98" s="80">
        <v>138</v>
      </c>
      <c r="C98" s="80">
        <v>2409249</v>
      </c>
      <c r="D98" t="s" s="77">
        <v>254</v>
      </c>
      <c r="E98" t="s" s="77">
        <v>281</v>
      </c>
      <c r="F98" s="75"/>
    </row>
    <row r="99" ht="15" customHeight="1">
      <c r="B99" s="80">
        <v>139</v>
      </c>
      <c r="C99" s="80">
        <v>2363729</v>
      </c>
      <c r="D99" t="s" s="77">
        <v>276</v>
      </c>
      <c r="E99" t="s" s="77">
        <v>255</v>
      </c>
      <c r="F99" s="75"/>
    </row>
    <row r="100" ht="15" customHeight="1">
      <c r="B100" s="80">
        <v>140</v>
      </c>
      <c r="C100" s="80">
        <v>2348704</v>
      </c>
      <c r="D100" t="s" s="77">
        <v>259</v>
      </c>
      <c r="E100" t="s" s="77">
        <v>264</v>
      </c>
      <c r="F100" s="75"/>
    </row>
    <row r="101" ht="15" customHeight="1">
      <c r="B101" s="80">
        <v>141</v>
      </c>
      <c r="C101" s="80">
        <v>2326293</v>
      </c>
      <c r="D101" t="s" s="77">
        <v>277</v>
      </c>
      <c r="E101" t="s" s="77">
        <v>255</v>
      </c>
      <c r="F101" s="75"/>
    </row>
    <row r="102" ht="15" customHeight="1">
      <c r="B102" s="80">
        <v>142</v>
      </c>
      <c r="C102" s="80">
        <v>2325065</v>
      </c>
      <c r="D102" t="s" s="77">
        <v>260</v>
      </c>
      <c r="E102" t="s" s="77">
        <v>264</v>
      </c>
      <c r="F102" s="75"/>
    </row>
    <row r="103" ht="15" customHeight="1">
      <c r="B103" s="80">
        <v>143</v>
      </c>
      <c r="C103" s="80">
        <v>2320295</v>
      </c>
      <c r="D103" t="s" s="77">
        <v>267</v>
      </c>
      <c r="E103" t="s" s="77">
        <v>258</v>
      </c>
      <c r="F103" s="75"/>
    </row>
    <row r="104" ht="15" customHeight="1">
      <c r="B104" s="80">
        <v>144</v>
      </c>
      <c r="C104" s="80">
        <v>2288793</v>
      </c>
      <c r="D104" t="s" s="77">
        <v>256</v>
      </c>
      <c r="E104" t="s" s="77">
        <v>274</v>
      </c>
      <c r="F104" s="75"/>
    </row>
    <row r="105" ht="15" customHeight="1">
      <c r="B105" s="80">
        <v>145</v>
      </c>
      <c r="C105" s="80">
        <v>2264191</v>
      </c>
      <c r="D105" t="s" s="77">
        <v>252</v>
      </c>
      <c r="E105" t="s" s="77">
        <v>294</v>
      </c>
      <c r="F105" s="75"/>
    </row>
    <row r="106" ht="15" customHeight="1">
      <c r="B106" s="80">
        <v>146</v>
      </c>
      <c r="C106" s="80">
        <v>2227477</v>
      </c>
      <c r="D106" t="s" s="77">
        <v>257</v>
      </c>
      <c r="E106" t="s" s="77">
        <v>274</v>
      </c>
      <c r="F106" s="75"/>
    </row>
    <row r="107" ht="15" customHeight="1">
      <c r="B107" s="80">
        <v>147</v>
      </c>
      <c r="C107" s="80">
        <v>2216307</v>
      </c>
      <c r="D107" t="s" s="77">
        <v>262</v>
      </c>
      <c r="E107" t="s" s="77">
        <v>237</v>
      </c>
      <c r="F107" s="75"/>
    </row>
    <row r="108" ht="15" customHeight="1">
      <c r="B108" s="80">
        <v>148</v>
      </c>
      <c r="C108" s="80">
        <v>2199333</v>
      </c>
      <c r="D108" t="s" s="77">
        <v>254</v>
      </c>
      <c r="E108" t="s" s="77">
        <v>284</v>
      </c>
      <c r="F108" s="75"/>
    </row>
    <row r="109" ht="15" customHeight="1">
      <c r="B109" s="80">
        <v>149</v>
      </c>
      <c r="C109" s="80">
        <v>2175150</v>
      </c>
      <c r="D109" t="s" s="77">
        <v>263</v>
      </c>
      <c r="E109" t="s" s="77">
        <v>237</v>
      </c>
      <c r="F109" s="75"/>
    </row>
    <row r="110" ht="15" customHeight="1">
      <c r="B110" s="80">
        <v>150</v>
      </c>
      <c r="C110" s="80">
        <v>2169790</v>
      </c>
      <c r="D110" t="s" s="77">
        <v>279</v>
      </c>
      <c r="E110" t="s" s="77">
        <v>255</v>
      </c>
      <c r="F110" s="75"/>
    </row>
    <row r="111" ht="15" customHeight="1">
      <c r="B111" s="80">
        <v>151</v>
      </c>
      <c r="C111" s="80">
        <v>2159353</v>
      </c>
      <c r="D111" t="s" s="77">
        <v>295</v>
      </c>
      <c r="E111" t="s" s="77">
        <v>253</v>
      </c>
      <c r="F111" s="75"/>
    </row>
    <row r="112" ht="15" customHeight="1">
      <c r="B112" s="80">
        <v>152</v>
      </c>
      <c r="C112" s="80">
        <v>2138974</v>
      </c>
      <c r="D112" t="s" s="77">
        <v>243</v>
      </c>
      <c r="E112" t="s" s="77">
        <v>237</v>
      </c>
      <c r="F112" s="75"/>
    </row>
    <row r="113" ht="15" customHeight="1">
      <c r="B113" s="80">
        <v>153</v>
      </c>
      <c r="C113" s="80">
        <v>2134699</v>
      </c>
      <c r="D113" t="s" s="77">
        <v>252</v>
      </c>
      <c r="E113" t="s" s="77">
        <v>296</v>
      </c>
      <c r="F113" s="75"/>
    </row>
    <row r="114" ht="15" customHeight="1">
      <c r="B114" s="80">
        <v>154</v>
      </c>
      <c r="C114" s="80">
        <v>2112109</v>
      </c>
      <c r="D114" t="s" s="77">
        <v>261</v>
      </c>
      <c r="E114" t="s" s="77">
        <v>264</v>
      </c>
      <c r="F114" s="75"/>
    </row>
    <row r="115" ht="15" customHeight="1">
      <c r="B115" s="80">
        <v>155</v>
      </c>
      <c r="C115" s="80">
        <v>2105934</v>
      </c>
      <c r="D115" t="s" s="77">
        <v>297</v>
      </c>
      <c r="E115" t="s" s="77">
        <v>253</v>
      </c>
      <c r="F115" s="75"/>
    </row>
    <row r="116" ht="15" customHeight="1">
      <c r="B116" s="80">
        <v>156</v>
      </c>
      <c r="C116" s="80">
        <v>2069156</v>
      </c>
      <c r="D116" t="s" s="77">
        <v>298</v>
      </c>
      <c r="E116" t="s" s="77">
        <v>253</v>
      </c>
      <c r="F116" s="75"/>
    </row>
    <row r="117" ht="15" customHeight="1">
      <c r="B117" s="80">
        <v>157</v>
      </c>
      <c r="C117" s="80">
        <v>2059584</v>
      </c>
      <c r="D117" t="s" s="77">
        <v>280</v>
      </c>
      <c r="E117" t="s" s="77">
        <v>255</v>
      </c>
      <c r="F117" s="75"/>
    </row>
    <row r="118" ht="15" customHeight="1">
      <c r="B118" s="80">
        <v>158</v>
      </c>
      <c r="C118" s="80">
        <v>2047159</v>
      </c>
      <c r="D118" t="s" s="77">
        <v>256</v>
      </c>
      <c r="E118" t="s" s="77">
        <v>278</v>
      </c>
      <c r="F118" s="75"/>
    </row>
    <row r="119" ht="15" customHeight="1">
      <c r="B119" s="80">
        <v>159</v>
      </c>
      <c r="C119" s="80">
        <v>2025022</v>
      </c>
      <c r="D119" t="s" s="77">
        <v>299</v>
      </c>
      <c r="E119" t="s" s="77">
        <v>253</v>
      </c>
      <c r="F119" s="75"/>
    </row>
    <row r="120" ht="15" customHeight="1">
      <c r="B120" s="80">
        <v>160</v>
      </c>
      <c r="C120" s="80">
        <v>2023093</v>
      </c>
      <c r="D120" t="s" s="77">
        <v>254</v>
      </c>
      <c r="E120" t="s" s="77">
        <v>287</v>
      </c>
      <c r="F120" s="75"/>
    </row>
    <row r="121" ht="15" customHeight="1">
      <c r="B121" s="80">
        <v>161</v>
      </c>
      <c r="C121" s="80">
        <v>2019224</v>
      </c>
      <c r="D121" t="s" s="77">
        <v>252</v>
      </c>
      <c r="E121" t="s" s="77">
        <v>300</v>
      </c>
      <c r="F121" s="75"/>
    </row>
    <row r="122" ht="15" customHeight="1">
      <c r="B122" s="80">
        <v>162</v>
      </c>
      <c r="C122" s="80">
        <v>1992316</v>
      </c>
      <c r="D122" t="s" s="77">
        <v>257</v>
      </c>
      <c r="E122" t="s" s="77">
        <v>278</v>
      </c>
      <c r="F122" s="75"/>
    </row>
    <row r="123" ht="15" customHeight="1">
      <c r="B123" s="80">
        <v>163</v>
      </c>
      <c r="C123" s="80">
        <v>1985017</v>
      </c>
      <c r="D123" t="s" s="77">
        <v>259</v>
      </c>
      <c r="E123" t="s" s="77">
        <v>266</v>
      </c>
      <c r="F123" s="75"/>
    </row>
    <row r="124" ht="15" customHeight="1">
      <c r="B124" s="80">
        <v>164</v>
      </c>
      <c r="C124" s="80">
        <v>1969417</v>
      </c>
      <c r="D124" t="s" s="77">
        <v>265</v>
      </c>
      <c r="E124" t="s" s="77">
        <v>237</v>
      </c>
      <c r="F124" s="75"/>
    </row>
    <row r="125" ht="15" customHeight="1">
      <c r="B125" s="80">
        <v>165</v>
      </c>
      <c r="C125" s="80">
        <v>1965039</v>
      </c>
      <c r="D125" t="s" s="77">
        <v>260</v>
      </c>
      <c r="E125" t="s" s="77">
        <v>266</v>
      </c>
      <c r="F125" s="75"/>
    </row>
    <row r="126" ht="15" customHeight="1">
      <c r="B126" s="80">
        <v>166</v>
      </c>
      <c r="C126" s="80">
        <v>1960809</v>
      </c>
      <c r="D126" t="s" s="77">
        <v>282</v>
      </c>
      <c r="E126" t="s" s="77">
        <v>255</v>
      </c>
      <c r="F126" s="75"/>
    </row>
    <row r="127" ht="15" customHeight="1">
      <c r="B127" s="80">
        <v>167</v>
      </c>
      <c r="C127" s="80">
        <v>1959227</v>
      </c>
      <c r="D127" t="s" s="77">
        <v>301</v>
      </c>
      <c r="E127" t="s" s="77">
        <v>253</v>
      </c>
      <c r="F127" s="75"/>
    </row>
    <row r="128" ht="15" customHeight="1">
      <c r="B128" s="80">
        <v>168</v>
      </c>
      <c r="C128" s="80">
        <v>1949530</v>
      </c>
      <c r="D128" t="s" s="77">
        <v>269</v>
      </c>
      <c r="E128" t="s" s="77">
        <v>258</v>
      </c>
      <c r="F128" s="75"/>
    </row>
    <row r="129" ht="15" customHeight="1">
      <c r="B129" s="80">
        <v>169</v>
      </c>
      <c r="C129" s="80">
        <v>1915858</v>
      </c>
      <c r="D129" t="s" s="77">
        <v>302</v>
      </c>
      <c r="E129" t="s" s="77">
        <v>253</v>
      </c>
      <c r="F129" s="75"/>
    </row>
    <row r="130" ht="15" customHeight="1">
      <c r="B130" s="80">
        <v>170</v>
      </c>
      <c r="C130" s="80">
        <v>1915604</v>
      </c>
      <c r="D130" t="s" s="77">
        <v>252</v>
      </c>
      <c r="E130" t="s" s="77">
        <v>303</v>
      </c>
      <c r="F130" s="75"/>
    </row>
    <row r="131" ht="15" customHeight="1">
      <c r="B131" s="80">
        <v>171</v>
      </c>
      <c r="C131" s="80">
        <v>1896711</v>
      </c>
      <c r="D131" t="s" s="77">
        <v>283</v>
      </c>
      <c r="E131" t="s" s="77">
        <v>255</v>
      </c>
      <c r="F131" s="75"/>
    </row>
    <row r="132" ht="15" customHeight="1">
      <c r="B132" s="80">
        <v>172</v>
      </c>
      <c r="C132" s="80">
        <v>1893606</v>
      </c>
      <c r="D132" t="s" s="77">
        <v>270</v>
      </c>
      <c r="E132" t="s" s="77">
        <v>258</v>
      </c>
      <c r="F132" s="75"/>
    </row>
    <row r="133" ht="15" customHeight="1">
      <c r="B133" s="80">
        <v>173</v>
      </c>
      <c r="C133" s="80">
        <v>1876845</v>
      </c>
      <c r="D133" t="s" s="77">
        <v>271</v>
      </c>
      <c r="E133" t="s" s="77">
        <v>258</v>
      </c>
      <c r="F133" s="75"/>
    </row>
    <row r="134" ht="15" customHeight="1">
      <c r="B134" s="80">
        <v>174</v>
      </c>
      <c r="C134" s="80">
        <v>1873020</v>
      </c>
      <c r="D134" t="s" s="77">
        <v>254</v>
      </c>
      <c r="E134" t="s" s="77">
        <v>288</v>
      </c>
      <c r="F134" s="75"/>
    </row>
    <row r="135" ht="15" customHeight="1">
      <c r="B135" s="80">
        <v>175</v>
      </c>
      <c r="C135" s="80">
        <v>1859147</v>
      </c>
      <c r="D135" t="s" s="77">
        <v>285</v>
      </c>
      <c r="E135" t="s" s="77">
        <v>255</v>
      </c>
      <c r="F135" s="75"/>
    </row>
    <row r="136" ht="15" customHeight="1">
      <c r="B136" s="80">
        <v>176</v>
      </c>
      <c r="C136" s="80">
        <v>1851725</v>
      </c>
      <c r="D136" t="s" s="77">
        <v>256</v>
      </c>
      <c r="E136" t="s" s="77">
        <v>281</v>
      </c>
      <c r="F136" s="75"/>
    </row>
    <row r="137" ht="15" customHeight="1">
      <c r="B137" s="80">
        <v>177</v>
      </c>
      <c r="C137" s="80">
        <v>1851187</v>
      </c>
      <c r="D137" t="s" s="77">
        <v>272</v>
      </c>
      <c r="E137" t="s" s="77">
        <v>258</v>
      </c>
      <c r="F137" s="75"/>
    </row>
    <row r="138" ht="15" customHeight="1">
      <c r="B138" s="80">
        <v>178</v>
      </c>
      <c r="C138" s="80">
        <v>1840428</v>
      </c>
      <c r="D138" t="s" s="77">
        <v>273</v>
      </c>
      <c r="E138" t="s" s="77">
        <v>258</v>
      </c>
      <c r="F138" s="75"/>
    </row>
    <row r="139" ht="15" customHeight="1">
      <c r="B139" s="80">
        <v>179</v>
      </c>
      <c r="C139" s="80">
        <v>1822102</v>
      </c>
      <c r="D139" t="s" s="77">
        <v>252</v>
      </c>
      <c r="E139" t="s" s="77">
        <v>304</v>
      </c>
      <c r="F139" s="75"/>
    </row>
    <row r="140" ht="15" customHeight="1">
      <c r="B140" s="80">
        <v>180</v>
      </c>
      <c r="C140" s="80">
        <v>1809607</v>
      </c>
      <c r="D140" t="s" s="77">
        <v>262</v>
      </c>
      <c r="E140" t="s" s="77">
        <v>264</v>
      </c>
      <c r="F140" s="75"/>
    </row>
    <row r="141" ht="15" customHeight="1">
      <c r="B141" s="80">
        <v>181</v>
      </c>
      <c r="C141" s="80">
        <v>1802118</v>
      </c>
      <c r="D141" t="s" s="77">
        <v>257</v>
      </c>
      <c r="E141" t="s" s="77">
        <v>281</v>
      </c>
      <c r="F141" s="75"/>
    </row>
    <row r="142" ht="15" customHeight="1">
      <c r="B142" s="80">
        <v>182</v>
      </c>
      <c r="C142" s="80">
        <v>1797292</v>
      </c>
      <c r="D142" t="s" s="77">
        <v>267</v>
      </c>
      <c r="E142" t="s" s="77">
        <v>237</v>
      </c>
      <c r="F142" s="75"/>
    </row>
    <row r="143" ht="15" customHeight="1">
      <c r="B143" s="80">
        <v>183</v>
      </c>
      <c r="C143" s="80">
        <v>1785058</v>
      </c>
      <c r="D143" t="s" s="77">
        <v>261</v>
      </c>
      <c r="E143" t="s" s="77">
        <v>266</v>
      </c>
      <c r="F143" s="75"/>
    </row>
    <row r="144" ht="15" customHeight="1">
      <c r="B144" s="80">
        <v>184</v>
      </c>
      <c r="C144" s="80">
        <v>1776127</v>
      </c>
      <c r="D144" t="s" s="77">
        <v>286</v>
      </c>
      <c r="E144" t="s" s="77">
        <v>255</v>
      </c>
      <c r="F144" s="75"/>
    </row>
    <row r="145" ht="15" customHeight="1">
      <c r="B145" s="80">
        <v>185</v>
      </c>
      <c r="C145" s="80">
        <v>1776002</v>
      </c>
      <c r="D145" t="s" s="77">
        <v>263</v>
      </c>
      <c r="E145" t="s" s="77">
        <v>264</v>
      </c>
      <c r="F145" s="75"/>
    </row>
    <row r="146" ht="15" customHeight="1">
      <c r="B146" s="80">
        <v>186</v>
      </c>
      <c r="C146" s="80">
        <v>1746465</v>
      </c>
      <c r="D146" t="s" s="77">
        <v>243</v>
      </c>
      <c r="E146" t="s" s="77">
        <v>264</v>
      </c>
      <c r="F146" s="75"/>
    </row>
    <row r="147" ht="15" customHeight="1">
      <c r="B147" s="80">
        <v>187</v>
      </c>
      <c r="C147" s="80">
        <v>1743687</v>
      </c>
      <c r="D147" t="s" s="77">
        <v>254</v>
      </c>
      <c r="E147" t="s" s="77">
        <v>291</v>
      </c>
      <c r="F147" s="75"/>
    </row>
    <row r="148" ht="15" customHeight="1">
      <c r="B148" s="80">
        <v>188</v>
      </c>
      <c r="C148" s="80">
        <v>1737307</v>
      </c>
      <c r="D148" t="s" s="77">
        <v>252</v>
      </c>
      <c r="E148" t="s" s="77">
        <v>305</v>
      </c>
      <c r="F148" s="75"/>
    </row>
    <row r="149" ht="15" customHeight="1">
      <c r="B149" s="80">
        <v>189</v>
      </c>
      <c r="C149" s="80">
        <v>1735364</v>
      </c>
      <c r="D149" t="s" s="77">
        <v>275</v>
      </c>
      <c r="E149" t="s" s="77">
        <v>258</v>
      </c>
      <c r="F149" s="75"/>
    </row>
    <row r="150" ht="15" customHeight="1">
      <c r="B150" s="80">
        <v>190</v>
      </c>
      <c r="C150" s="80">
        <v>1719075</v>
      </c>
      <c r="D150" t="s" s="77">
        <v>259</v>
      </c>
      <c r="E150" t="s" s="77">
        <v>268</v>
      </c>
      <c r="F150" s="75"/>
    </row>
    <row r="151" ht="15" customHeight="1">
      <c r="B151" s="80">
        <v>191</v>
      </c>
      <c r="C151" s="80">
        <v>1701773</v>
      </c>
      <c r="D151" t="s" s="77">
        <v>260</v>
      </c>
      <c r="E151" t="s" s="77">
        <v>268</v>
      </c>
      <c r="F151" s="75"/>
    </row>
    <row r="152" ht="15" customHeight="1">
      <c r="B152" s="80">
        <v>192</v>
      </c>
      <c r="C152" s="80">
        <v>1690386</v>
      </c>
      <c r="D152" t="s" s="77">
        <v>256</v>
      </c>
      <c r="E152" t="s" s="77">
        <v>284</v>
      </c>
      <c r="F152" s="75"/>
    </row>
    <row r="153" ht="15" customHeight="1">
      <c r="B153" s="80">
        <v>193</v>
      </c>
      <c r="C153" s="80">
        <v>1671409</v>
      </c>
      <c r="D153" t="s" s="77">
        <v>276</v>
      </c>
      <c r="E153" t="s" s="77">
        <v>258</v>
      </c>
      <c r="F153" s="75"/>
    </row>
    <row r="154" ht="15" customHeight="1">
      <c r="B154" s="80">
        <v>194</v>
      </c>
      <c r="C154" s="80">
        <v>1660054</v>
      </c>
      <c r="D154" t="s" s="77">
        <v>252</v>
      </c>
      <c r="E154" t="s" s="77">
        <v>306</v>
      </c>
      <c r="F154" s="75"/>
    </row>
    <row r="155" ht="15" customHeight="1">
      <c r="B155" s="80">
        <v>195</v>
      </c>
      <c r="C155" s="80">
        <v>1645101</v>
      </c>
      <c r="D155" t="s" s="77">
        <v>257</v>
      </c>
      <c r="E155" t="s" s="77">
        <v>284</v>
      </c>
      <c r="F155" s="75"/>
    </row>
    <row r="156" ht="15" customHeight="1">
      <c r="B156" s="80">
        <v>196</v>
      </c>
      <c r="C156" s="80">
        <v>1644937</v>
      </c>
      <c r="D156" t="s" s="77">
        <v>277</v>
      </c>
      <c r="E156" t="s" s="77">
        <v>258</v>
      </c>
      <c r="F156" s="75"/>
    </row>
    <row r="157" ht="15" customHeight="1">
      <c r="B157" s="80">
        <v>197</v>
      </c>
      <c r="C157" s="80">
        <v>1631069</v>
      </c>
      <c r="D157" t="s" s="77">
        <v>254</v>
      </c>
      <c r="E157" t="s" s="77">
        <v>293</v>
      </c>
      <c r="F157" s="75"/>
    </row>
    <row r="158" ht="15" customHeight="1">
      <c r="B158" s="80">
        <v>198</v>
      </c>
      <c r="C158" s="80">
        <v>1608022</v>
      </c>
      <c r="D158" t="s" s="77">
        <v>265</v>
      </c>
      <c r="E158" t="s" s="77">
        <v>264</v>
      </c>
      <c r="F158" s="75"/>
    </row>
    <row r="159" ht="15" customHeight="1">
      <c r="B159" s="80">
        <v>199</v>
      </c>
      <c r="C159" s="80">
        <v>1589381</v>
      </c>
      <c r="D159" t="s" s="77">
        <v>252</v>
      </c>
      <c r="E159" t="s" s="77">
        <v>307</v>
      </c>
      <c r="F159" s="75"/>
    </row>
    <row r="160" ht="15" customHeight="1">
      <c r="B160" s="80">
        <v>200</v>
      </c>
      <c r="C160" s="80">
        <v>1571187</v>
      </c>
      <c r="D160" t="s" s="77">
        <v>289</v>
      </c>
      <c r="E160" t="s" s="77">
        <v>255</v>
      </c>
      <c r="F160" s="75"/>
    </row>
    <row r="161" ht="15" customHeight="1">
      <c r="B161" s="80">
        <v>201</v>
      </c>
      <c r="C161" s="80">
        <v>1554929</v>
      </c>
      <c r="D161" t="s" s="77">
        <v>256</v>
      </c>
      <c r="E161" t="s" s="77">
        <v>287</v>
      </c>
      <c r="F161" s="75"/>
    </row>
    <row r="162" ht="15" customHeight="1">
      <c r="B162" s="80">
        <v>202</v>
      </c>
      <c r="C162" s="80">
        <v>1545905</v>
      </c>
      <c r="D162" t="s" s="77">
        <v>261</v>
      </c>
      <c r="E162" t="s" s="77">
        <v>268</v>
      </c>
      <c r="F162" s="75"/>
    </row>
    <row r="163" ht="15" customHeight="1">
      <c r="B163" s="80">
        <v>203</v>
      </c>
      <c r="C163" s="80">
        <v>1537007</v>
      </c>
      <c r="D163" t="s" s="77">
        <v>290</v>
      </c>
      <c r="E163" t="s" s="77">
        <v>255</v>
      </c>
      <c r="F163" s="75"/>
    </row>
    <row r="164" ht="15" customHeight="1">
      <c r="B164" s="80">
        <v>204</v>
      </c>
      <c r="C164" s="80">
        <v>1534273</v>
      </c>
      <c r="D164" t="s" s="77">
        <v>279</v>
      </c>
      <c r="E164" t="s" s="77">
        <v>258</v>
      </c>
      <c r="F164" s="75"/>
    </row>
    <row r="165" ht="15" customHeight="1">
      <c r="B165" s="80">
        <v>205</v>
      </c>
      <c r="C165" s="80">
        <v>1532123</v>
      </c>
      <c r="D165" t="s" s="77">
        <v>254</v>
      </c>
      <c r="E165" t="s" s="77">
        <v>294</v>
      </c>
      <c r="F165" s="75"/>
    </row>
    <row r="166" ht="15" customHeight="1">
      <c r="B166" s="80">
        <v>206</v>
      </c>
      <c r="C166" s="80">
        <v>1529397</v>
      </c>
      <c r="D166" t="s" s="77">
        <v>262</v>
      </c>
      <c r="E166" t="s" s="77">
        <v>266</v>
      </c>
      <c r="F166" s="75"/>
    </row>
    <row r="167" ht="15" customHeight="1">
      <c r="B167" s="80">
        <v>207</v>
      </c>
      <c r="C167" s="80">
        <v>1524480</v>
      </c>
      <c r="D167" t="s" s="77">
        <v>252</v>
      </c>
      <c r="E167" t="s" s="77">
        <v>308</v>
      </c>
      <c r="F167" s="75"/>
    </row>
    <row r="168" ht="15" customHeight="1">
      <c r="B168" s="80">
        <v>208</v>
      </c>
      <c r="C168" s="80">
        <v>1516082</v>
      </c>
      <c r="D168" t="s" s="77">
        <v>259</v>
      </c>
      <c r="E168" t="s" s="77">
        <v>274</v>
      </c>
      <c r="F168" s="75"/>
    </row>
    <row r="169" ht="15" customHeight="1">
      <c r="B169" s="80">
        <v>209</v>
      </c>
      <c r="C169" s="80">
        <v>1513273</v>
      </c>
      <c r="D169" t="s" s="77">
        <v>257</v>
      </c>
      <c r="E169" t="s" s="77">
        <v>287</v>
      </c>
      <c r="F169" s="75"/>
    </row>
    <row r="170" ht="15" customHeight="1">
      <c r="B170" s="80">
        <v>210</v>
      </c>
      <c r="C170" s="80">
        <v>1510099</v>
      </c>
      <c r="D170" t="s" s="77">
        <v>269</v>
      </c>
      <c r="E170" t="s" s="77">
        <v>237</v>
      </c>
      <c r="F170" s="75"/>
    </row>
    <row r="171" ht="15" customHeight="1">
      <c r="B171" s="80">
        <v>211</v>
      </c>
      <c r="C171" s="80">
        <v>1500996</v>
      </c>
      <c r="D171" t="s" s="77">
        <v>263</v>
      </c>
      <c r="E171" t="s" s="77">
        <v>266</v>
      </c>
      <c r="F171" s="75"/>
    </row>
    <row r="172" ht="15" customHeight="1">
      <c r="B172" s="80">
        <v>212</v>
      </c>
      <c r="C172" s="80">
        <v>1500823</v>
      </c>
      <c r="D172" t="s" s="77">
        <v>260</v>
      </c>
      <c r="E172" t="s" s="77">
        <v>274</v>
      </c>
      <c r="F172" s="75"/>
    </row>
    <row r="173" ht="15" customHeight="1">
      <c r="B173" s="80">
        <v>213</v>
      </c>
      <c r="C173" s="80">
        <v>1476032</v>
      </c>
      <c r="D173" t="s" s="77">
        <v>243</v>
      </c>
      <c r="E173" t="s" s="77">
        <v>266</v>
      </c>
      <c r="F173" s="75"/>
    </row>
    <row r="174" ht="15" customHeight="1">
      <c r="B174" s="80">
        <v>214</v>
      </c>
      <c r="C174" s="80">
        <v>1467483</v>
      </c>
      <c r="D174" t="s" s="77">
        <v>267</v>
      </c>
      <c r="E174" t="s" s="77">
        <v>264</v>
      </c>
      <c r="F174" s="75"/>
    </row>
    <row r="175" ht="15" customHeight="1">
      <c r="B175" s="80">
        <v>215</v>
      </c>
      <c r="C175" s="80">
        <v>1466781</v>
      </c>
      <c r="D175" t="s" s="77">
        <v>270</v>
      </c>
      <c r="E175" t="s" s="77">
        <v>237</v>
      </c>
      <c r="F175" s="75"/>
    </row>
    <row r="176" ht="15" customHeight="1">
      <c r="B176" s="80">
        <v>216</v>
      </c>
      <c r="C176" s="80">
        <v>1464673</v>
      </c>
      <c r="D176" t="s" s="77">
        <v>252</v>
      </c>
      <c r="E176" t="s" s="77">
        <v>309</v>
      </c>
      <c r="F176" s="75"/>
    </row>
    <row r="177" ht="15" customHeight="1">
      <c r="B177" s="80">
        <v>217</v>
      </c>
      <c r="C177" s="80">
        <v>1462194</v>
      </c>
      <c r="D177" t="s" s="77">
        <v>292</v>
      </c>
      <c r="E177" t="s" s="77">
        <v>255</v>
      </c>
      <c r="F177" s="75"/>
    </row>
    <row r="178" ht="15" customHeight="1">
      <c r="B178" s="80">
        <v>218</v>
      </c>
      <c r="C178" s="80">
        <v>1461783</v>
      </c>
      <c r="D178" t="s" s="77">
        <v>310</v>
      </c>
      <c r="E178" t="s" s="77">
        <v>253</v>
      </c>
      <c r="F178" s="75"/>
    </row>
    <row r="179" ht="15" customHeight="1">
      <c r="B179" s="80">
        <v>219</v>
      </c>
      <c r="C179" s="80">
        <v>1456346</v>
      </c>
      <c r="D179" t="s" s="77">
        <v>280</v>
      </c>
      <c r="E179" t="s" s="77">
        <v>258</v>
      </c>
      <c r="F179" s="75"/>
    </row>
    <row r="180" ht="15" customHeight="1">
      <c r="B180" s="80">
        <v>220</v>
      </c>
      <c r="C180" s="80">
        <v>1453798</v>
      </c>
      <c r="D180" t="s" s="77">
        <v>271</v>
      </c>
      <c r="E180" t="s" s="77">
        <v>237</v>
      </c>
      <c r="F180" s="75"/>
    </row>
    <row r="181" ht="15" customHeight="1">
      <c r="B181" s="80">
        <v>221</v>
      </c>
      <c r="C181" s="80">
        <v>1444499</v>
      </c>
      <c r="D181" t="s" s="77">
        <v>254</v>
      </c>
      <c r="E181" t="s" s="77">
        <v>296</v>
      </c>
      <c r="F181" s="75"/>
    </row>
    <row r="182" ht="15" customHeight="1">
      <c r="B182" s="80">
        <v>222</v>
      </c>
      <c r="C182" s="80">
        <v>1439584</v>
      </c>
      <c r="D182" t="s" s="77">
        <v>256</v>
      </c>
      <c r="E182" t="s" s="77">
        <v>288</v>
      </c>
      <c r="F182" s="75"/>
    </row>
    <row r="183" ht="15" customHeight="1">
      <c r="B183" s="80">
        <v>223</v>
      </c>
      <c r="C183" s="80">
        <v>1433923</v>
      </c>
      <c r="D183" t="s" s="77">
        <v>272</v>
      </c>
      <c r="E183" t="s" s="77">
        <v>237</v>
      </c>
      <c r="F183" s="75"/>
    </row>
    <row r="184" ht="15" customHeight="1">
      <c r="B184" s="80">
        <v>224</v>
      </c>
      <c r="C184" s="80">
        <v>1425590</v>
      </c>
      <c r="D184" t="s" s="77">
        <v>273</v>
      </c>
      <c r="E184" t="s" s="77">
        <v>237</v>
      </c>
      <c r="F184" s="75"/>
    </row>
    <row r="185" ht="15" customHeight="1">
      <c r="B185" s="80">
        <v>225</v>
      </c>
      <c r="C185" s="80">
        <v>1409383</v>
      </c>
      <c r="D185" t="s" s="77">
        <v>252</v>
      </c>
      <c r="E185" t="s" s="77">
        <v>311</v>
      </c>
      <c r="F185" s="75"/>
    </row>
    <row r="186" ht="15" customHeight="1">
      <c r="B186" s="80">
        <v>226</v>
      </c>
      <c r="C186" s="80">
        <v>1401019</v>
      </c>
      <c r="D186" t="s" s="77">
        <v>257</v>
      </c>
      <c r="E186" t="s" s="77">
        <v>288</v>
      </c>
      <c r="F186" s="75"/>
    </row>
    <row r="187" ht="15" customHeight="1">
      <c r="B187" s="80">
        <v>227</v>
      </c>
      <c r="C187" s="80">
        <v>1386501</v>
      </c>
      <c r="D187" t="s" s="77">
        <v>282</v>
      </c>
      <c r="E187" t="s" s="77">
        <v>258</v>
      </c>
      <c r="F187" s="75"/>
    </row>
    <row r="188" ht="15" customHeight="1">
      <c r="B188" s="80">
        <v>228</v>
      </c>
      <c r="C188" s="80">
        <v>1366360</v>
      </c>
      <c r="D188" t="s" s="77">
        <v>254</v>
      </c>
      <c r="E188" t="s" s="77">
        <v>300</v>
      </c>
      <c r="F188" s="75"/>
    </row>
    <row r="189" ht="15" customHeight="1">
      <c r="B189" s="80">
        <v>229</v>
      </c>
      <c r="C189" s="80">
        <v>1363360</v>
      </c>
      <c r="D189" t="s" s="77">
        <v>261</v>
      </c>
      <c r="E189" t="s" s="77">
        <v>274</v>
      </c>
      <c r="F189" s="75"/>
    </row>
    <row r="190" ht="15" customHeight="1">
      <c r="B190" s="80">
        <v>230</v>
      </c>
      <c r="C190" s="80">
        <v>1359027</v>
      </c>
      <c r="D190" t="s" s="77">
        <v>265</v>
      </c>
      <c r="E190" t="s" s="77">
        <v>266</v>
      </c>
      <c r="F190" s="75"/>
    </row>
    <row r="191" ht="15" customHeight="1">
      <c r="B191" s="80">
        <v>231</v>
      </c>
      <c r="C191" s="80">
        <v>1358115</v>
      </c>
      <c r="D191" t="s" s="77">
        <v>252</v>
      </c>
      <c r="E191" t="s" s="77">
        <v>312</v>
      </c>
      <c r="F191" s="75"/>
    </row>
    <row r="192" ht="15" customHeight="1">
      <c r="B192" s="80">
        <v>232</v>
      </c>
      <c r="C192" s="80">
        <v>1356025</v>
      </c>
      <c r="D192" t="s" s="77">
        <v>259</v>
      </c>
      <c r="E192" t="s" s="77">
        <v>278</v>
      </c>
      <c r="F192" s="75"/>
    </row>
    <row r="193" ht="15" customHeight="1">
      <c r="B193" s="80">
        <v>233</v>
      </c>
      <c r="C193" s="80">
        <v>1344207</v>
      </c>
      <c r="D193" t="s" s="77">
        <v>275</v>
      </c>
      <c r="E193" t="s" s="77">
        <v>237</v>
      </c>
      <c r="F193" s="75"/>
    </row>
    <row r="194" ht="15" customHeight="1">
      <c r="B194" s="80">
        <v>234</v>
      </c>
      <c r="C194" s="80">
        <v>1342377</v>
      </c>
      <c r="D194" t="s" s="77">
        <v>260</v>
      </c>
      <c r="E194" t="s" s="77">
        <v>278</v>
      </c>
      <c r="F194" s="75"/>
    </row>
    <row r="195" ht="15" customHeight="1">
      <c r="B195" s="80">
        <v>235</v>
      </c>
      <c r="C195" s="80">
        <v>1341177</v>
      </c>
      <c r="D195" t="s" s="77">
        <v>283</v>
      </c>
      <c r="E195" t="s" s="77">
        <v>258</v>
      </c>
      <c r="F195" s="75"/>
    </row>
    <row r="196" ht="15" customHeight="1">
      <c r="B196" s="80">
        <v>236</v>
      </c>
      <c r="C196" s="80">
        <v>1340180</v>
      </c>
      <c r="D196" t="s" s="77">
        <v>256</v>
      </c>
      <c r="E196" t="s" s="77">
        <v>291</v>
      </c>
      <c r="F196" s="75"/>
    </row>
    <row r="197" ht="15" customHeight="1">
      <c r="B197" s="80">
        <v>237</v>
      </c>
      <c r="C197" s="80">
        <v>1324497</v>
      </c>
      <c r="D197" t="s" s="77">
        <v>262</v>
      </c>
      <c r="E197" t="s" s="77">
        <v>268</v>
      </c>
      <c r="F197" s="75"/>
    </row>
    <row r="198" ht="15" customHeight="1">
      <c r="B198" s="80">
        <v>238</v>
      </c>
      <c r="C198" s="80">
        <v>1315088</v>
      </c>
      <c r="D198" t="s" s="77">
        <v>313</v>
      </c>
      <c r="E198" t="s" s="77">
        <v>253</v>
      </c>
      <c r="F198" s="75"/>
    </row>
    <row r="199" ht="15" customHeight="1">
      <c r="B199" s="80">
        <v>239</v>
      </c>
      <c r="C199" s="80">
        <v>1314616</v>
      </c>
      <c r="D199" t="s" s="77">
        <v>285</v>
      </c>
      <c r="E199" t="s" s="77">
        <v>258</v>
      </c>
      <c r="F199" s="75"/>
    </row>
    <row r="200" ht="15" customHeight="1">
      <c r="B200" s="80">
        <v>240</v>
      </c>
      <c r="C200" s="80">
        <v>1310447</v>
      </c>
      <c r="D200" t="s" s="77">
        <v>252</v>
      </c>
      <c r="E200" t="s" s="77">
        <v>314</v>
      </c>
      <c r="F200" s="75"/>
    </row>
    <row r="201" ht="15" customHeight="1">
      <c r="B201" s="80">
        <v>241</v>
      </c>
      <c r="C201" s="80">
        <v>1304277</v>
      </c>
      <c r="D201" t="s" s="77">
        <v>257</v>
      </c>
      <c r="E201" t="s" s="77">
        <v>291</v>
      </c>
      <c r="F201" s="75"/>
    </row>
    <row r="202" ht="15" customHeight="1">
      <c r="B202" s="80">
        <v>242</v>
      </c>
      <c r="C202" s="80">
        <v>1299901</v>
      </c>
      <c r="D202" t="s" s="77">
        <v>263</v>
      </c>
      <c r="E202" t="s" s="77">
        <v>268</v>
      </c>
      <c r="F202" s="75"/>
    </row>
    <row r="203" ht="15" customHeight="1">
      <c r="B203" s="80">
        <v>243</v>
      </c>
      <c r="C203" s="80">
        <v>1296242</v>
      </c>
      <c r="D203" t="s" s="77">
        <v>254</v>
      </c>
      <c r="E203" t="s" s="77">
        <v>303</v>
      </c>
      <c r="F203" s="75"/>
    </row>
    <row r="204" ht="15" customHeight="1">
      <c r="B204" s="80">
        <v>244</v>
      </c>
      <c r="C204" s="80">
        <v>1295296</v>
      </c>
      <c r="D204" t="s" s="77">
        <v>315</v>
      </c>
      <c r="E204" t="s" s="77">
        <v>253</v>
      </c>
      <c r="F204" s="75"/>
    </row>
    <row r="205" ht="15" customHeight="1">
      <c r="B205" s="80">
        <v>245</v>
      </c>
      <c r="C205" s="80">
        <v>1294667</v>
      </c>
      <c r="D205" t="s" s="77">
        <v>276</v>
      </c>
      <c r="E205" t="s" s="77">
        <v>237</v>
      </c>
      <c r="F205" s="75"/>
    </row>
    <row r="206" ht="15" customHeight="1">
      <c r="B206" s="80">
        <v>246</v>
      </c>
      <c r="C206" s="80">
        <v>1278281</v>
      </c>
      <c r="D206" t="s" s="77">
        <v>243</v>
      </c>
      <c r="E206" t="s" s="77">
        <v>268</v>
      </c>
      <c r="F206" s="75"/>
    </row>
    <row r="207" ht="15" customHeight="1">
      <c r="B207" s="80">
        <v>247</v>
      </c>
      <c r="C207" s="80">
        <v>1274163</v>
      </c>
      <c r="D207" t="s" s="77">
        <v>277</v>
      </c>
      <c r="E207" t="s" s="77">
        <v>237</v>
      </c>
      <c r="F207" s="75"/>
    </row>
    <row r="208" ht="15" customHeight="1">
      <c r="B208" s="80">
        <v>248</v>
      </c>
      <c r="C208" s="80">
        <v>1266012</v>
      </c>
      <c r="D208" t="s" s="77">
        <v>252</v>
      </c>
      <c r="E208" t="s" s="77">
        <v>316</v>
      </c>
      <c r="F208" s="75"/>
    </row>
    <row r="209" ht="15" customHeight="1">
      <c r="B209" s="80">
        <v>249</v>
      </c>
      <c r="C209" s="80">
        <v>1255912</v>
      </c>
      <c r="D209" t="s" s="77">
        <v>286</v>
      </c>
      <c r="E209" t="s" s="77">
        <v>258</v>
      </c>
      <c r="F209" s="75"/>
    </row>
    <row r="210" ht="15" customHeight="1">
      <c r="B210" s="80">
        <v>250</v>
      </c>
      <c r="C210" s="80">
        <v>1253624</v>
      </c>
      <c r="D210" t="s" s="77">
        <v>256</v>
      </c>
      <c r="E210" t="s" s="77">
        <v>293</v>
      </c>
      <c r="F210" s="75"/>
    </row>
    <row r="211" ht="15" customHeight="1">
      <c r="B211" s="80">
        <v>251</v>
      </c>
      <c r="C211" s="80">
        <v>1246703</v>
      </c>
      <c r="D211" t="s" s="77">
        <v>295</v>
      </c>
      <c r="E211" t="s" s="77">
        <v>255</v>
      </c>
      <c r="F211" s="75"/>
    </row>
    <row r="212" ht="15" customHeight="1">
      <c r="B212" s="80">
        <v>252</v>
      </c>
      <c r="C212" s="80">
        <v>1240250</v>
      </c>
      <c r="D212" t="s" s="77">
        <v>267</v>
      </c>
      <c r="E212" t="s" s="77">
        <v>266</v>
      </c>
      <c r="F212" s="75"/>
    </row>
    <row r="213" ht="15" customHeight="1">
      <c r="B213" s="80">
        <v>253</v>
      </c>
      <c r="C213" s="80">
        <v>1232991</v>
      </c>
      <c r="D213" t="s" s="77">
        <v>269</v>
      </c>
      <c r="E213" t="s" s="77">
        <v>264</v>
      </c>
      <c r="F213" s="75"/>
    </row>
    <row r="214" ht="15" customHeight="1">
      <c r="B214" s="80">
        <v>254</v>
      </c>
      <c r="C214" s="80">
        <v>1232973</v>
      </c>
      <c r="D214" t="s" s="77">
        <v>254</v>
      </c>
      <c r="E214" t="s" s="77">
        <v>304</v>
      </c>
      <c r="F214" s="75"/>
    </row>
    <row r="215" ht="15" customHeight="1">
      <c r="B215" s="80">
        <v>255</v>
      </c>
      <c r="C215" s="80">
        <v>1226571</v>
      </c>
      <c r="D215" t="s" s="77">
        <v>259</v>
      </c>
      <c r="E215" t="s" s="77">
        <v>281</v>
      </c>
      <c r="F215" s="75"/>
    </row>
    <row r="216" ht="15" customHeight="1">
      <c r="B216" s="80">
        <v>256</v>
      </c>
      <c r="C216" s="80">
        <v>1224492</v>
      </c>
      <c r="D216" t="s" s="77">
        <v>252</v>
      </c>
      <c r="E216" t="s" s="77">
        <v>317</v>
      </c>
      <c r="F216" s="75"/>
    </row>
    <row r="217" ht="15" customHeight="1">
      <c r="B217" s="80">
        <v>257</v>
      </c>
      <c r="C217" s="80">
        <v>1220040</v>
      </c>
      <c r="D217" t="s" s="77">
        <v>257</v>
      </c>
      <c r="E217" t="s" s="77">
        <v>293</v>
      </c>
      <c r="F217" s="75"/>
    </row>
    <row r="218" ht="15" customHeight="1">
      <c r="B218" s="80">
        <v>258</v>
      </c>
      <c r="C218" s="80">
        <v>1219426</v>
      </c>
      <c r="D218" t="s" s="77">
        <v>261</v>
      </c>
      <c r="E218" t="s" s="77">
        <v>278</v>
      </c>
      <c r="F218" s="75"/>
    </row>
    <row r="219" ht="15" customHeight="1">
      <c r="B219" s="80">
        <v>259</v>
      </c>
      <c r="C219" s="80">
        <v>1215861</v>
      </c>
      <c r="D219" t="s" s="77">
        <v>297</v>
      </c>
      <c r="E219" t="s" s="77">
        <v>255</v>
      </c>
      <c r="F219" s="75"/>
    </row>
    <row r="220" ht="15" customHeight="1">
      <c r="B220" s="80">
        <v>260</v>
      </c>
      <c r="C220" s="80">
        <v>1214226</v>
      </c>
      <c r="D220" t="s" s="77">
        <v>260</v>
      </c>
      <c r="E220" t="s" s="77">
        <v>281</v>
      </c>
      <c r="F220" s="75"/>
    </row>
    <row r="221" ht="15" customHeight="1">
      <c r="B221" s="80">
        <v>261</v>
      </c>
      <c r="C221" s="80">
        <v>1197622</v>
      </c>
      <c r="D221" t="s" s="77">
        <v>270</v>
      </c>
      <c r="E221" t="s" s="77">
        <v>264</v>
      </c>
      <c r="F221" s="75"/>
    </row>
    <row r="222" ht="15" customHeight="1">
      <c r="B222" s="80">
        <v>262</v>
      </c>
      <c r="C222" s="80">
        <v>1194628</v>
      </c>
      <c r="D222" t="s" s="77">
        <v>298</v>
      </c>
      <c r="E222" t="s" s="77">
        <v>255</v>
      </c>
      <c r="F222" s="75"/>
    </row>
    <row r="223" ht="15" customHeight="1">
      <c r="B223" s="80">
        <v>263</v>
      </c>
      <c r="C223" s="80">
        <v>1188443</v>
      </c>
      <c r="D223" t="s" s="77">
        <v>279</v>
      </c>
      <c r="E223" t="s" s="77">
        <v>237</v>
      </c>
      <c r="F223" s="75"/>
    </row>
    <row r="224" ht="15" customHeight="1">
      <c r="B224" s="80">
        <v>264</v>
      </c>
      <c r="C224" s="80">
        <v>1187021</v>
      </c>
      <c r="D224" t="s" s="77">
        <v>271</v>
      </c>
      <c r="E224" t="s" s="77">
        <v>264</v>
      </c>
      <c r="F224" s="75"/>
    </row>
    <row r="225" ht="15" customHeight="1">
      <c r="B225" s="80">
        <v>265</v>
      </c>
      <c r="C225" s="80">
        <v>1185609</v>
      </c>
      <c r="D225" t="s" s="77">
        <v>252</v>
      </c>
      <c r="E225" t="s" s="77">
        <v>318</v>
      </c>
      <c r="F225" s="75"/>
    </row>
    <row r="226" ht="15" customHeight="1">
      <c r="B226" s="80">
        <v>266</v>
      </c>
      <c r="C226" s="80">
        <v>1177574</v>
      </c>
      <c r="D226" t="s" s="77">
        <v>256</v>
      </c>
      <c r="E226" t="s" s="77">
        <v>294</v>
      </c>
      <c r="F226" s="75"/>
    </row>
    <row r="227" ht="15" customHeight="1">
      <c r="B227" s="80">
        <v>267</v>
      </c>
      <c r="C227" s="80">
        <v>1176952</v>
      </c>
      <c r="D227" t="s" s="77">
        <v>265</v>
      </c>
      <c r="E227" t="s" s="77">
        <v>268</v>
      </c>
      <c r="F227" s="75"/>
    </row>
    <row r="228" ht="15" customHeight="1">
      <c r="B228" s="80">
        <v>268</v>
      </c>
      <c r="C228" s="80">
        <v>1175593</v>
      </c>
      <c r="D228" t="s" s="77">
        <v>254</v>
      </c>
      <c r="E228" t="s" s="77">
        <v>305</v>
      </c>
      <c r="F228" s="75"/>
    </row>
    <row r="229" ht="15" customHeight="1">
      <c r="B229" s="80">
        <v>269</v>
      </c>
      <c r="C229" s="80">
        <v>1170793</v>
      </c>
      <c r="D229" t="s" s="77">
        <v>272</v>
      </c>
      <c r="E229" t="s" s="77">
        <v>264</v>
      </c>
      <c r="F229" s="75"/>
    </row>
    <row r="230" ht="15" customHeight="1">
      <c r="B230" s="80">
        <v>270</v>
      </c>
      <c r="C230" s="80">
        <v>1169147</v>
      </c>
      <c r="D230" t="s" s="77">
        <v>299</v>
      </c>
      <c r="E230" t="s" s="77">
        <v>255</v>
      </c>
      <c r="F230" s="75"/>
    </row>
    <row r="231" ht="15" customHeight="1">
      <c r="B231" s="80">
        <v>271</v>
      </c>
      <c r="C231" s="80">
        <v>1168096</v>
      </c>
      <c r="D231" t="s" s="77">
        <v>262</v>
      </c>
      <c r="E231" t="s" s="77">
        <v>274</v>
      </c>
      <c r="F231" s="75"/>
    </row>
    <row r="232" ht="15" customHeight="1">
      <c r="B232" s="80">
        <v>272</v>
      </c>
      <c r="C232" s="80">
        <v>1163989</v>
      </c>
      <c r="D232" t="s" s="77">
        <v>273</v>
      </c>
      <c r="E232" t="s" s="77">
        <v>264</v>
      </c>
      <c r="F232" s="75"/>
    </row>
    <row r="233" ht="15" customHeight="1">
      <c r="B233" s="80">
        <v>273</v>
      </c>
      <c r="C233" s="80">
        <v>1149120</v>
      </c>
      <c r="D233" t="s" s="77">
        <v>252</v>
      </c>
      <c r="E233" t="s" s="77">
        <v>319</v>
      </c>
      <c r="F233" s="75"/>
    </row>
    <row r="234" ht="15" customHeight="1">
      <c r="B234" s="80">
        <v>274</v>
      </c>
      <c r="C234" s="80">
        <v>1146405</v>
      </c>
      <c r="D234" t="s" s="77">
        <v>263</v>
      </c>
      <c r="E234" t="s" s="77">
        <v>274</v>
      </c>
      <c r="F234" s="75"/>
    </row>
    <row r="235" ht="15" customHeight="1">
      <c r="B235" s="80">
        <v>275</v>
      </c>
      <c r="C235" s="80">
        <v>1146028</v>
      </c>
      <c r="D235" t="s" s="77">
        <v>257</v>
      </c>
      <c r="E235" t="s" s="77">
        <v>294</v>
      </c>
      <c r="F235" s="75"/>
    </row>
    <row r="236" ht="15" customHeight="1">
      <c r="B236" s="80">
        <v>276</v>
      </c>
      <c r="C236" s="80">
        <v>1131160</v>
      </c>
      <c r="D236" t="s" s="77">
        <v>301</v>
      </c>
      <c r="E236" t="s" s="77">
        <v>255</v>
      </c>
      <c r="F236" s="75"/>
    </row>
    <row r="237" ht="15" customHeight="1">
      <c r="B237" s="80">
        <v>277</v>
      </c>
      <c r="C237" s="80">
        <v>1128081</v>
      </c>
      <c r="D237" t="s" s="77">
        <v>280</v>
      </c>
      <c r="E237" t="s" s="77">
        <v>237</v>
      </c>
      <c r="F237" s="75"/>
    </row>
    <row r="238" ht="15" customHeight="1">
      <c r="B238" s="80">
        <v>278</v>
      </c>
      <c r="C238" s="80">
        <v>1127338</v>
      </c>
      <c r="D238" t="s" s="77">
        <v>243</v>
      </c>
      <c r="E238" t="s" s="77">
        <v>274</v>
      </c>
      <c r="F238" s="75"/>
    </row>
    <row r="239" ht="15" customHeight="1">
      <c r="B239" s="80">
        <v>279</v>
      </c>
      <c r="C239" s="80">
        <v>1123318</v>
      </c>
      <c r="D239" t="s" s="77">
        <v>254</v>
      </c>
      <c r="E239" t="s" s="77">
        <v>306</v>
      </c>
      <c r="F239" s="75"/>
    </row>
    <row r="240" ht="15" customHeight="1">
      <c r="B240" s="80">
        <v>280</v>
      </c>
      <c r="C240" s="80">
        <v>1119701</v>
      </c>
      <c r="D240" t="s" s="77">
        <v>259</v>
      </c>
      <c r="E240" t="s" s="77">
        <v>284</v>
      </c>
      <c r="F240" s="75"/>
    </row>
    <row r="241" ht="15" customHeight="1">
      <c r="B241" s="80">
        <v>281</v>
      </c>
      <c r="C241" s="80">
        <v>1114810</v>
      </c>
      <c r="D241" t="s" s="77">
        <v>252</v>
      </c>
      <c r="E241" t="s" s="77">
        <v>320</v>
      </c>
      <c r="F241" s="75"/>
    </row>
    <row r="242" ht="15" customHeight="1">
      <c r="B242" s="80">
        <v>282</v>
      </c>
      <c r="C242" s="80">
        <v>1112632</v>
      </c>
      <c r="D242" t="s" s="77">
        <v>321</v>
      </c>
      <c r="E242" t="s" s="77">
        <v>253</v>
      </c>
      <c r="F242" s="75"/>
    </row>
    <row r="243" ht="15" customHeight="1">
      <c r="B243" s="80">
        <v>283</v>
      </c>
      <c r="C243" s="80">
        <v>1110997</v>
      </c>
      <c r="D243" t="s" s="77">
        <v>289</v>
      </c>
      <c r="E243" t="s" s="77">
        <v>258</v>
      </c>
      <c r="F243" s="75"/>
    </row>
    <row r="244" ht="15" customHeight="1">
      <c r="B244" s="80">
        <v>284</v>
      </c>
      <c r="C244" s="80">
        <v>1110228</v>
      </c>
      <c r="D244" t="s" s="77">
        <v>256</v>
      </c>
      <c r="E244" t="s" s="77">
        <v>296</v>
      </c>
      <c r="F244" s="75"/>
    </row>
    <row r="245" ht="15" customHeight="1">
      <c r="B245" s="80">
        <v>285</v>
      </c>
      <c r="C245" s="80">
        <v>1108431</v>
      </c>
      <c r="D245" t="s" s="77">
        <v>260</v>
      </c>
      <c r="E245" t="s" s="77">
        <v>284</v>
      </c>
      <c r="F245" s="75"/>
    </row>
    <row r="246" ht="15" customHeight="1">
      <c r="B246" s="80">
        <v>286</v>
      </c>
      <c r="C246" s="80">
        <v>1106121</v>
      </c>
      <c r="D246" t="s" s="77">
        <v>302</v>
      </c>
      <c r="E246" t="s" s="77">
        <v>255</v>
      </c>
      <c r="F246" s="75"/>
    </row>
    <row r="247" ht="15" customHeight="1">
      <c r="B247" s="80">
        <v>287</v>
      </c>
      <c r="C247" s="80">
        <v>1103013</v>
      </c>
      <c r="D247" t="s" s="77">
        <v>261</v>
      </c>
      <c r="E247" t="s" s="77">
        <v>281</v>
      </c>
      <c r="F247" s="75"/>
    </row>
    <row r="248" ht="15" customHeight="1">
      <c r="B248" s="80">
        <v>288</v>
      </c>
      <c r="C248" s="80">
        <v>1097541</v>
      </c>
      <c r="D248" t="s" s="77">
        <v>275</v>
      </c>
      <c r="E248" t="s" s="77">
        <v>264</v>
      </c>
      <c r="F248" s="75"/>
    </row>
    <row r="249" ht="15" customHeight="1">
      <c r="B249" s="80">
        <v>289</v>
      </c>
      <c r="C249" s="80">
        <v>1086828</v>
      </c>
      <c r="D249" t="s" s="77">
        <v>290</v>
      </c>
      <c r="E249" t="s" s="77">
        <v>258</v>
      </c>
      <c r="F249" s="75"/>
    </row>
    <row r="250" ht="15" customHeight="1">
      <c r="B250" s="80">
        <v>290</v>
      </c>
      <c r="C250" s="80">
        <v>1082490</v>
      </c>
      <c r="D250" t="s" s="77">
        <v>252</v>
      </c>
      <c r="E250" t="s" s="77">
        <v>322</v>
      </c>
      <c r="F250" s="75"/>
    </row>
    <row r="251" ht="15" customHeight="1">
      <c r="B251" s="80">
        <v>291</v>
      </c>
      <c r="C251" s="80">
        <v>1080485</v>
      </c>
      <c r="D251" t="s" s="77">
        <v>257</v>
      </c>
      <c r="E251" t="s" s="77">
        <v>296</v>
      </c>
      <c r="F251" s="75"/>
    </row>
    <row r="252" ht="15" customHeight="1">
      <c r="B252" s="80">
        <v>292</v>
      </c>
      <c r="C252" s="80">
        <v>1075495</v>
      </c>
      <c r="D252" t="s" s="77">
        <v>254</v>
      </c>
      <c r="E252" t="s" s="77">
        <v>307</v>
      </c>
      <c r="F252" s="75"/>
    </row>
    <row r="253" ht="15" customHeight="1">
      <c r="B253" s="80">
        <v>293</v>
      </c>
      <c r="C253" s="80">
        <v>1074088</v>
      </c>
      <c r="D253" t="s" s="77">
        <v>267</v>
      </c>
      <c r="E253" t="s" s="77">
        <v>268</v>
      </c>
      <c r="F253" s="75"/>
    </row>
    <row r="254" ht="15" customHeight="1">
      <c r="B254" s="80">
        <v>294</v>
      </c>
      <c r="C254" s="80">
        <v>1073979</v>
      </c>
      <c r="D254" t="s" s="77">
        <v>282</v>
      </c>
      <c r="E254" t="s" s="77">
        <v>237</v>
      </c>
      <c r="F254" s="75"/>
    </row>
    <row r="255" ht="15" customHeight="1">
      <c r="B255" s="80">
        <v>295</v>
      </c>
      <c r="C255" s="80">
        <v>1057092</v>
      </c>
      <c r="D255" t="s" s="77">
        <v>276</v>
      </c>
      <c r="E255" t="s" s="77">
        <v>264</v>
      </c>
      <c r="F255" s="75"/>
    </row>
    <row r="256" ht="15" customHeight="1">
      <c r="B256" s="80">
        <v>296</v>
      </c>
      <c r="C256" s="80">
        <v>1051991</v>
      </c>
      <c r="D256" t="s" s="77">
        <v>252</v>
      </c>
      <c r="E256" t="s" s="77">
        <v>323</v>
      </c>
      <c r="F256" s="75"/>
    </row>
    <row r="257" ht="15" customHeight="1">
      <c r="B257" s="80">
        <v>297</v>
      </c>
      <c r="C257" s="80">
        <v>1050170</v>
      </c>
      <c r="D257" t="s" s="77">
        <v>256</v>
      </c>
      <c r="E257" t="s" s="77">
        <v>300</v>
      </c>
      <c r="F257" s="75"/>
    </row>
    <row r="258" ht="15" customHeight="1">
      <c r="B258" s="80">
        <v>298</v>
      </c>
      <c r="C258" s="80">
        <v>1044777</v>
      </c>
      <c r="D258" t="s" s="77">
        <v>262</v>
      </c>
      <c r="E258" t="s" s="77">
        <v>278</v>
      </c>
      <c r="F258" s="75"/>
    </row>
    <row r="259" ht="15" customHeight="1">
      <c r="B259" s="80">
        <v>299</v>
      </c>
      <c r="C259" s="80">
        <v>1042067</v>
      </c>
      <c r="D259" t="s" s="77">
        <v>269</v>
      </c>
      <c r="E259" t="s" s="77">
        <v>266</v>
      </c>
      <c r="F259" s="75"/>
    </row>
    <row r="260" ht="15" customHeight="1">
      <c r="B260" s="80">
        <v>300</v>
      </c>
      <c r="C260" s="80">
        <v>1040350</v>
      </c>
      <c r="D260" t="s" s="77">
        <v>277</v>
      </c>
      <c r="E260" t="s" s="77">
        <v>264</v>
      </c>
      <c r="F260" s="75"/>
    </row>
    <row r="261" ht="15" customHeight="1">
      <c r="B261" s="80">
        <v>301</v>
      </c>
      <c r="C261" s="80">
        <v>1038872</v>
      </c>
      <c r="D261" t="s" s="77">
        <v>283</v>
      </c>
      <c r="E261" t="s" s="77">
        <v>237</v>
      </c>
      <c r="F261" s="75"/>
    </row>
    <row r="262" ht="15" customHeight="1">
      <c r="B262" s="80">
        <v>302</v>
      </c>
      <c r="C262" s="80">
        <v>1037974</v>
      </c>
      <c r="D262" t="s" s="77">
        <v>265</v>
      </c>
      <c r="E262" t="s" s="77">
        <v>274</v>
      </c>
      <c r="F262" s="75"/>
    </row>
    <row r="263" ht="15" customHeight="1">
      <c r="B263" s="80">
        <v>303</v>
      </c>
      <c r="C263" s="80">
        <v>1033927</v>
      </c>
      <c r="D263" t="s" s="77">
        <v>292</v>
      </c>
      <c r="E263" t="s" s="77">
        <v>258</v>
      </c>
      <c r="F263" s="75"/>
    </row>
    <row r="264" ht="15" customHeight="1">
      <c r="B264" s="80">
        <v>304</v>
      </c>
      <c r="C264" s="80">
        <v>1031579</v>
      </c>
      <c r="D264" t="s" s="77">
        <v>254</v>
      </c>
      <c r="E264" t="s" s="77">
        <v>308</v>
      </c>
      <c r="F264" s="75"/>
    </row>
    <row r="265" ht="15" customHeight="1">
      <c r="B265" s="80">
        <v>305</v>
      </c>
      <c r="C265" s="80">
        <v>1029975</v>
      </c>
      <c r="D265" t="s" s="77">
        <v>259</v>
      </c>
      <c r="E265" t="s" s="77">
        <v>287</v>
      </c>
      <c r="F265" s="75"/>
    </row>
    <row r="266" ht="15" customHeight="1">
      <c r="B266" s="80">
        <v>306</v>
      </c>
      <c r="C266" s="80">
        <v>1025375</v>
      </c>
      <c r="D266" t="s" s="77">
        <v>263</v>
      </c>
      <c r="E266" t="s" s="77">
        <v>278</v>
      </c>
      <c r="F266" s="75"/>
    </row>
    <row r="267" ht="15" customHeight="1">
      <c r="B267" s="80">
        <v>307</v>
      </c>
      <c r="C267" s="80">
        <v>1023164</v>
      </c>
      <c r="D267" t="s" s="77">
        <v>252</v>
      </c>
      <c r="E267" t="s" s="77">
        <v>324</v>
      </c>
      <c r="F267" s="75"/>
    </row>
    <row r="268" ht="15" customHeight="1">
      <c r="B268" s="80">
        <v>308</v>
      </c>
      <c r="C268" s="80">
        <v>1022037</v>
      </c>
      <c r="D268" t="s" s="77">
        <v>257</v>
      </c>
      <c r="E268" t="s" s="77">
        <v>300</v>
      </c>
      <c r="F268" s="75"/>
    </row>
    <row r="269" ht="15" customHeight="1">
      <c r="B269" s="80">
        <v>309</v>
      </c>
      <c r="C269" s="80">
        <v>1019608</v>
      </c>
      <c r="D269" t="s" s="77">
        <v>260</v>
      </c>
      <c r="E269" t="s" s="77">
        <v>287</v>
      </c>
      <c r="F269" s="75"/>
    </row>
    <row r="270" ht="15" customHeight="1">
      <c r="B270" s="80">
        <v>310</v>
      </c>
      <c r="C270" s="80">
        <v>1018297</v>
      </c>
      <c r="D270" t="s" s="77">
        <v>285</v>
      </c>
      <c r="E270" t="s" s="77">
        <v>237</v>
      </c>
      <c r="F270" s="75"/>
    </row>
    <row r="271" ht="15" customHeight="1">
      <c r="B271" s="80">
        <v>311</v>
      </c>
      <c r="C271" s="80">
        <v>1012175</v>
      </c>
      <c r="D271" t="s" s="77">
        <v>270</v>
      </c>
      <c r="E271" t="s" s="77">
        <v>266</v>
      </c>
      <c r="F271" s="75"/>
    </row>
    <row r="272" ht="15" customHeight="1">
      <c r="B272" s="80">
        <v>312</v>
      </c>
      <c r="C272" s="80">
        <v>1008322</v>
      </c>
      <c r="D272" t="s" s="77">
        <v>243</v>
      </c>
      <c r="E272" t="s" s="77">
        <v>278</v>
      </c>
      <c r="F272" s="75"/>
    </row>
    <row r="273" ht="15" customHeight="1">
      <c r="B273" s="80">
        <v>313</v>
      </c>
      <c r="C273" s="80">
        <v>1006908</v>
      </c>
      <c r="D273" t="s" s="77">
        <v>261</v>
      </c>
      <c r="E273" t="s" s="77">
        <v>284</v>
      </c>
      <c r="F273" s="75"/>
    </row>
    <row r="274" ht="15" customHeight="1">
      <c r="B274" s="80">
        <v>314</v>
      </c>
      <c r="C274" s="80">
        <v>1003216</v>
      </c>
      <c r="D274" t="s" s="77">
        <v>271</v>
      </c>
      <c r="E274" t="s" s="77">
        <v>266</v>
      </c>
      <c r="F274" s="75"/>
    </row>
    <row r="275" ht="15" customHeight="1">
      <c r="B275" s="80">
        <v>315</v>
      </c>
      <c r="C275" s="80">
        <v>996279</v>
      </c>
      <c r="D275" t="s" s="77">
        <v>256</v>
      </c>
      <c r="E275" t="s" s="77">
        <v>303</v>
      </c>
      <c r="F275" s="75"/>
    </row>
    <row r="276" ht="15" customHeight="1">
      <c r="B276" s="80">
        <v>316</v>
      </c>
      <c r="C276" s="80">
        <v>995875</v>
      </c>
      <c r="D276" t="s" s="77">
        <v>252</v>
      </c>
      <c r="E276" t="s" s="77">
        <v>325</v>
      </c>
      <c r="F276" s="75"/>
    </row>
    <row r="277" ht="15" customHeight="1">
      <c r="B277" s="80">
        <v>317</v>
      </c>
      <c r="C277" s="80">
        <v>991109</v>
      </c>
      <c r="D277" t="s" s="77">
        <v>254</v>
      </c>
      <c r="E277" t="s" s="77">
        <v>309</v>
      </c>
      <c r="F277" s="75"/>
    </row>
    <row r="278" ht="15" customHeight="1">
      <c r="B278" s="80">
        <v>318</v>
      </c>
      <c r="C278" s="80">
        <v>989501</v>
      </c>
      <c r="D278" t="s" s="77">
        <v>272</v>
      </c>
      <c r="E278" t="s" s="77">
        <v>266</v>
      </c>
      <c r="F278" s="75"/>
    </row>
    <row r="279" ht="15" customHeight="1">
      <c r="B279" s="80">
        <v>319</v>
      </c>
      <c r="C279" s="80">
        <v>983750</v>
      </c>
      <c r="D279" t="s" s="77">
        <v>273</v>
      </c>
      <c r="E279" t="s" s="77">
        <v>266</v>
      </c>
      <c r="F279" s="75"/>
    </row>
    <row r="280" ht="15" customHeight="1">
      <c r="B280" s="80">
        <v>320</v>
      </c>
      <c r="C280" s="80">
        <v>972825</v>
      </c>
      <c r="D280" t="s" s="77">
        <v>286</v>
      </c>
      <c r="E280" t="s" s="77">
        <v>237</v>
      </c>
      <c r="F280" s="75"/>
    </row>
    <row r="281" ht="15" customHeight="1">
      <c r="B281" s="80">
        <v>321</v>
      </c>
      <c r="C281" s="80">
        <v>970360</v>
      </c>
      <c r="D281" t="s" s="77">
        <v>279</v>
      </c>
      <c r="E281" t="s" s="77">
        <v>264</v>
      </c>
      <c r="F281" s="75"/>
    </row>
    <row r="282" ht="15" customHeight="1">
      <c r="B282" s="80">
        <v>322</v>
      </c>
      <c r="C282" s="80">
        <v>970004</v>
      </c>
      <c r="D282" t="s" s="77">
        <v>252</v>
      </c>
      <c r="E282" t="s" s="77">
        <v>326</v>
      </c>
      <c r="F282" s="75"/>
    </row>
    <row r="283" ht="15" customHeight="1">
      <c r="B283" s="80">
        <v>323</v>
      </c>
      <c r="C283" s="80">
        <v>969589</v>
      </c>
      <c r="D283" t="s" s="77">
        <v>257</v>
      </c>
      <c r="E283" t="s" s="77">
        <v>303</v>
      </c>
      <c r="F283" s="75"/>
    </row>
    <row r="284" ht="15" customHeight="1">
      <c r="B284" s="80">
        <v>324</v>
      </c>
      <c r="C284" s="80">
        <v>966517</v>
      </c>
      <c r="D284" t="s" s="77">
        <v>327</v>
      </c>
      <c r="E284" t="s" s="77">
        <v>253</v>
      </c>
      <c r="F284" s="75"/>
    </row>
    <row r="285" ht="15" customHeight="1">
      <c r="B285" s="80">
        <v>325</v>
      </c>
      <c r="C285" s="80">
        <v>953695</v>
      </c>
      <c r="D285" t="s" s="77">
        <v>254</v>
      </c>
      <c r="E285" t="s" s="77">
        <v>311</v>
      </c>
      <c r="F285" s="75"/>
    </row>
    <row r="286" ht="15" customHeight="1">
      <c r="B286" s="80">
        <v>326</v>
      </c>
      <c r="C286" s="80">
        <v>953571</v>
      </c>
      <c r="D286" t="s" s="77">
        <v>259</v>
      </c>
      <c r="E286" t="s" s="77">
        <v>288</v>
      </c>
      <c r="F286" s="75"/>
    </row>
    <row r="287" ht="15" customHeight="1">
      <c r="B287" s="80">
        <v>327</v>
      </c>
      <c r="C287" s="80">
        <v>947650</v>
      </c>
      <c r="D287" t="s" s="77">
        <v>256</v>
      </c>
      <c r="E287" t="s" s="77">
        <v>304</v>
      </c>
      <c r="F287" s="75"/>
    </row>
    <row r="288" ht="15" customHeight="1">
      <c r="B288" s="80">
        <v>328</v>
      </c>
      <c r="C288" s="80">
        <v>947256</v>
      </c>
      <c r="D288" t="s" s="77">
        <v>267</v>
      </c>
      <c r="E288" t="s" s="77">
        <v>274</v>
      </c>
      <c r="F288" s="75"/>
    </row>
    <row r="289" ht="15" customHeight="1">
      <c r="B289" s="80">
        <v>329</v>
      </c>
      <c r="C289" s="80">
        <v>945443</v>
      </c>
      <c r="D289" t="s" s="77">
        <v>252</v>
      </c>
      <c r="E289" t="s" s="77">
        <v>328</v>
      </c>
      <c r="F289" s="75"/>
    </row>
    <row r="290" ht="15" customHeight="1">
      <c r="B290" s="80">
        <v>330</v>
      </c>
      <c r="C290" s="80">
        <v>945036</v>
      </c>
      <c r="D290" t="s" s="77">
        <v>262</v>
      </c>
      <c r="E290" t="s" s="77">
        <v>281</v>
      </c>
      <c r="F290" s="75"/>
    </row>
    <row r="291" ht="15" customHeight="1">
      <c r="B291" s="80">
        <v>331</v>
      </c>
      <c r="C291" s="80">
        <v>943974</v>
      </c>
      <c r="D291" t="s" s="77">
        <v>260</v>
      </c>
      <c r="E291" t="s" s="77">
        <v>288</v>
      </c>
      <c r="F291" s="75"/>
    </row>
    <row r="292" ht="15" customHeight="1">
      <c r="B292" s="80">
        <v>332</v>
      </c>
      <c r="C292" s="80">
        <v>942626</v>
      </c>
      <c r="D292" t="s" s="77">
        <v>329</v>
      </c>
      <c r="E292" t="s" s="77">
        <v>253</v>
      </c>
      <c r="F292" s="75"/>
    </row>
    <row r="293" ht="15" customHeight="1">
      <c r="B293" s="80">
        <v>333</v>
      </c>
      <c r="C293" s="80">
        <v>934403</v>
      </c>
      <c r="D293" t="s" s="77">
        <v>330</v>
      </c>
      <c r="E293" t="s" s="77">
        <v>253</v>
      </c>
      <c r="F293" s="75"/>
    </row>
    <row r="294" ht="15" customHeight="1">
      <c r="B294" s="80">
        <v>334</v>
      </c>
      <c r="C294" s="80">
        <v>928392</v>
      </c>
      <c r="D294" t="s" s="77">
        <v>265</v>
      </c>
      <c r="E294" t="s" s="77">
        <v>278</v>
      </c>
      <c r="F294" s="75"/>
    </row>
    <row r="295" ht="15" customHeight="1">
      <c r="B295" s="80">
        <v>335</v>
      </c>
      <c r="C295" s="80">
        <v>927591</v>
      </c>
      <c r="D295" t="s" s="77">
        <v>275</v>
      </c>
      <c r="E295" t="s" s="77">
        <v>266</v>
      </c>
      <c r="F295" s="75"/>
    </row>
    <row r="296" ht="15" customHeight="1">
      <c r="B296" s="80">
        <v>336</v>
      </c>
      <c r="C296" s="80">
        <v>927487</v>
      </c>
      <c r="D296" t="s" s="77">
        <v>263</v>
      </c>
      <c r="E296" t="s" s="77">
        <v>281</v>
      </c>
      <c r="F296" s="75"/>
    </row>
    <row r="297" ht="15" customHeight="1">
      <c r="B297" s="80">
        <v>337</v>
      </c>
      <c r="C297" s="80">
        <v>926221</v>
      </c>
      <c r="D297" t="s" s="77">
        <v>261</v>
      </c>
      <c r="E297" t="s" s="77">
        <v>287</v>
      </c>
      <c r="F297" s="75"/>
    </row>
    <row r="298" ht="15" customHeight="1">
      <c r="B298" s="80">
        <v>338</v>
      </c>
      <c r="C298" s="80">
        <v>922263</v>
      </c>
      <c r="D298" t="s" s="77">
        <v>257</v>
      </c>
      <c r="E298" t="s" s="77">
        <v>304</v>
      </c>
      <c r="F298" s="75"/>
    </row>
    <row r="299" ht="15" customHeight="1">
      <c r="B299" s="80">
        <v>339</v>
      </c>
      <c r="C299" s="80">
        <v>922095</v>
      </c>
      <c r="D299" t="s" s="77">
        <v>252</v>
      </c>
      <c r="E299" t="s" s="77">
        <v>331</v>
      </c>
      <c r="F299" s="75"/>
    </row>
    <row r="300" ht="15" customHeight="1">
      <c r="B300" s="80">
        <v>340</v>
      </c>
      <c r="C300" s="80">
        <v>921074</v>
      </c>
      <c r="D300" t="s" s="77">
        <v>280</v>
      </c>
      <c r="E300" t="s" s="77">
        <v>264</v>
      </c>
      <c r="F300" s="75"/>
    </row>
    <row r="301" ht="15" customHeight="1">
      <c r="B301" s="80">
        <v>341</v>
      </c>
      <c r="C301" s="80">
        <v>919003</v>
      </c>
      <c r="D301" t="s" s="77">
        <v>254</v>
      </c>
      <c r="E301" t="s" s="77">
        <v>312</v>
      </c>
      <c r="F301" s="75"/>
    </row>
    <row r="302" ht="15" customHeight="1">
      <c r="B302" s="80">
        <v>342</v>
      </c>
      <c r="C302" s="80">
        <v>912061</v>
      </c>
      <c r="D302" t="s" s="77">
        <v>243</v>
      </c>
      <c r="E302" t="s" s="77">
        <v>281</v>
      </c>
      <c r="F302" s="75"/>
    </row>
    <row r="303" ht="15" customHeight="1">
      <c r="B303" s="80">
        <v>343</v>
      </c>
      <c r="C303" s="80">
        <v>903549</v>
      </c>
      <c r="D303" t="s" s="77">
        <v>256</v>
      </c>
      <c r="E303" t="s" s="77">
        <v>305</v>
      </c>
      <c r="F303" s="75"/>
    </row>
    <row r="304" ht="15" customHeight="1">
      <c r="B304" s="80">
        <v>344</v>
      </c>
      <c r="C304" s="80">
        <v>902457</v>
      </c>
      <c r="D304" t="s" s="77">
        <v>269</v>
      </c>
      <c r="E304" t="s" s="77">
        <v>268</v>
      </c>
      <c r="F304" s="75"/>
    </row>
    <row r="305" ht="15" customHeight="1">
      <c r="B305" s="80">
        <v>345</v>
      </c>
      <c r="C305" s="80">
        <v>899872</v>
      </c>
      <c r="D305" t="s" s="77">
        <v>252</v>
      </c>
      <c r="E305" t="s" s="77">
        <v>332</v>
      </c>
      <c r="F305" s="75"/>
    </row>
    <row r="306" ht="15" customHeight="1">
      <c r="B306" s="80">
        <v>346</v>
      </c>
      <c r="C306" s="80">
        <v>893405</v>
      </c>
      <c r="D306" t="s" s="77">
        <v>276</v>
      </c>
      <c r="E306" t="s" s="77">
        <v>266</v>
      </c>
      <c r="F306" s="75"/>
    </row>
    <row r="307" ht="15" customHeight="1">
      <c r="B307" s="80">
        <v>347</v>
      </c>
      <c r="C307" s="80">
        <v>887727</v>
      </c>
      <c r="D307" t="s" s="77">
        <v>259</v>
      </c>
      <c r="E307" t="s" s="77">
        <v>291</v>
      </c>
      <c r="F307" s="75"/>
    </row>
    <row r="308" ht="15" customHeight="1">
      <c r="B308" s="80">
        <v>348</v>
      </c>
      <c r="C308" s="80">
        <v>886748</v>
      </c>
      <c r="D308" t="s" s="77">
        <v>254</v>
      </c>
      <c r="E308" t="s" s="77">
        <v>314</v>
      </c>
      <c r="F308" s="75"/>
    </row>
    <row r="309" ht="15" customHeight="1">
      <c r="B309" s="80">
        <v>349</v>
      </c>
      <c r="C309" s="80">
        <v>881552</v>
      </c>
      <c r="D309" t="s" s="77">
        <v>295</v>
      </c>
      <c r="E309" t="s" s="77">
        <v>258</v>
      </c>
      <c r="F309" s="75"/>
    </row>
    <row r="310" ht="15" customHeight="1">
      <c r="B310" s="80">
        <v>350</v>
      </c>
      <c r="C310" s="80">
        <v>879344</v>
      </c>
      <c r="D310" t="s" s="77">
        <v>257</v>
      </c>
      <c r="E310" t="s" s="77">
        <v>305</v>
      </c>
      <c r="F310" s="75"/>
    </row>
    <row r="311" ht="15" customHeight="1">
      <c r="B311" s="80">
        <v>351</v>
      </c>
      <c r="C311" s="80">
        <v>879256</v>
      </c>
      <c r="D311" t="s" s="77">
        <v>277</v>
      </c>
      <c r="E311" t="s" s="77">
        <v>266</v>
      </c>
      <c r="F311" s="75"/>
    </row>
    <row r="312" ht="15" customHeight="1">
      <c r="B312" s="80">
        <v>352</v>
      </c>
      <c r="C312" s="80">
        <v>878792</v>
      </c>
      <c r="D312" t="s" s="77">
        <v>260</v>
      </c>
      <c r="E312" t="s" s="77">
        <v>291</v>
      </c>
      <c r="F312" s="75"/>
    </row>
    <row r="313" ht="15" customHeight="1">
      <c r="B313" s="80">
        <v>353</v>
      </c>
      <c r="C313" s="80">
        <v>878696</v>
      </c>
      <c r="D313" t="s" s="77">
        <v>252</v>
      </c>
      <c r="E313" t="s" s="77">
        <v>333</v>
      </c>
      <c r="F313" s="75"/>
    </row>
    <row r="314" ht="15" customHeight="1">
      <c r="B314" s="80">
        <v>354</v>
      </c>
      <c r="C314" s="80">
        <v>876901</v>
      </c>
      <c r="D314" t="s" s="77">
        <v>282</v>
      </c>
      <c r="E314" t="s" s="77">
        <v>264</v>
      </c>
      <c r="F314" s="75"/>
    </row>
    <row r="315" ht="15" customHeight="1">
      <c r="B315" s="80">
        <v>355</v>
      </c>
      <c r="C315" s="80">
        <v>876569</v>
      </c>
      <c r="D315" t="s" s="77">
        <v>270</v>
      </c>
      <c r="E315" t="s" s="77">
        <v>268</v>
      </c>
      <c r="F315" s="75"/>
    </row>
    <row r="316" ht="15" customHeight="1">
      <c r="B316" s="80">
        <v>356</v>
      </c>
      <c r="C316" s="80">
        <v>868810</v>
      </c>
      <c r="D316" t="s" s="77">
        <v>271</v>
      </c>
      <c r="E316" t="s" s="77">
        <v>268</v>
      </c>
      <c r="F316" s="75"/>
    </row>
    <row r="317" ht="15" customHeight="1">
      <c r="B317" s="80">
        <v>357</v>
      </c>
      <c r="C317" s="80">
        <v>863371</v>
      </c>
      <c r="D317" t="s" s="77">
        <v>256</v>
      </c>
      <c r="E317" t="s" s="77">
        <v>306</v>
      </c>
      <c r="F317" s="75"/>
    </row>
    <row r="318" ht="15" customHeight="1">
      <c r="B318" s="80">
        <v>358</v>
      </c>
      <c r="C318" s="80">
        <v>862696</v>
      </c>
      <c r="D318" t="s" s="77">
        <v>262</v>
      </c>
      <c r="E318" t="s" s="77">
        <v>284</v>
      </c>
      <c r="F318" s="75"/>
    </row>
    <row r="319" ht="15" customHeight="1">
      <c r="B319" s="80">
        <v>359</v>
      </c>
      <c r="C319" s="80">
        <v>860574</v>
      </c>
      <c r="D319" t="s" s="77">
        <v>289</v>
      </c>
      <c r="E319" t="s" s="77">
        <v>237</v>
      </c>
      <c r="F319" s="75"/>
    </row>
    <row r="320" ht="15" customHeight="1">
      <c r="B320" s="80">
        <v>360</v>
      </c>
      <c r="C320" s="80">
        <v>859744</v>
      </c>
      <c r="D320" t="s" s="77">
        <v>297</v>
      </c>
      <c r="E320" t="s" s="77">
        <v>258</v>
      </c>
      <c r="F320" s="75"/>
    </row>
    <row r="321" ht="15" customHeight="1">
      <c r="B321" s="80">
        <v>361</v>
      </c>
      <c r="C321" s="80">
        <v>858493</v>
      </c>
      <c r="D321" t="s" s="77">
        <v>252</v>
      </c>
      <c r="E321" t="s" s="77">
        <v>334</v>
      </c>
      <c r="F321" s="75"/>
    </row>
    <row r="322" ht="15" customHeight="1">
      <c r="B322" s="80">
        <v>362</v>
      </c>
      <c r="C322" s="80">
        <v>857514</v>
      </c>
      <c r="D322" t="s" s="77">
        <v>261</v>
      </c>
      <c r="E322" t="s" s="77">
        <v>288</v>
      </c>
      <c r="F322" s="75"/>
    </row>
    <row r="323" ht="15" customHeight="1">
      <c r="B323" s="80">
        <v>363</v>
      </c>
      <c r="C323" s="80">
        <v>856933</v>
      </c>
      <c r="D323" t="s" s="77">
        <v>272</v>
      </c>
      <c r="E323" t="s" s="77">
        <v>268</v>
      </c>
      <c r="F323" s="75"/>
    </row>
    <row r="324" ht="15" customHeight="1">
      <c r="B324" s="80">
        <v>364</v>
      </c>
      <c r="C324" s="80">
        <v>856680</v>
      </c>
      <c r="D324" t="s" s="77">
        <v>254</v>
      </c>
      <c r="E324" t="s" s="77">
        <v>316</v>
      </c>
      <c r="F324" s="75"/>
    </row>
    <row r="325" ht="15" customHeight="1">
      <c r="B325" s="80">
        <v>365</v>
      </c>
      <c r="C325" s="80">
        <v>851953</v>
      </c>
      <c r="D325" t="s" s="77">
        <v>273</v>
      </c>
      <c r="E325" t="s" s="77">
        <v>268</v>
      </c>
      <c r="F325" s="75"/>
    </row>
    <row r="326" ht="15" customHeight="1">
      <c r="B326" s="80">
        <v>366</v>
      </c>
      <c r="C326" s="80">
        <v>848235</v>
      </c>
      <c r="D326" t="s" s="77">
        <v>283</v>
      </c>
      <c r="E326" t="s" s="77">
        <v>264</v>
      </c>
      <c r="F326" s="75"/>
    </row>
    <row r="327" ht="15" customHeight="1">
      <c r="B327" s="80">
        <v>367</v>
      </c>
      <c r="C327" s="80">
        <v>847252</v>
      </c>
      <c r="D327" t="s" s="77">
        <v>267</v>
      </c>
      <c r="E327" t="s" s="77">
        <v>278</v>
      </c>
      <c r="F327" s="75"/>
    </row>
    <row r="328" ht="15" customHeight="1">
      <c r="B328" s="80">
        <v>368</v>
      </c>
      <c r="C328" s="80">
        <v>846676</v>
      </c>
      <c r="D328" t="s" s="77">
        <v>263</v>
      </c>
      <c r="E328" t="s" s="77">
        <v>284</v>
      </c>
      <c r="F328" s="75"/>
    </row>
    <row r="329" ht="15" customHeight="1">
      <c r="B329" s="80">
        <v>369</v>
      </c>
      <c r="C329" s="80">
        <v>844730</v>
      </c>
      <c r="D329" t="s" s="77">
        <v>298</v>
      </c>
      <c r="E329" t="s" s="77">
        <v>258</v>
      </c>
      <c r="F329" s="75"/>
    </row>
    <row r="330" ht="15" customHeight="1">
      <c r="B330" s="80">
        <v>370</v>
      </c>
      <c r="C330" s="80">
        <v>843961</v>
      </c>
      <c r="D330" t="s" s="77">
        <v>310</v>
      </c>
      <c r="E330" t="s" s="77">
        <v>255</v>
      </c>
      <c r="F330" s="75"/>
    </row>
    <row r="331" ht="15" customHeight="1">
      <c r="B331" s="80">
        <v>371</v>
      </c>
      <c r="C331" s="80">
        <v>841853</v>
      </c>
      <c r="D331" t="s" s="77">
        <v>290</v>
      </c>
      <c r="E331" t="s" s="77">
        <v>237</v>
      </c>
      <c r="F331" s="75"/>
    </row>
    <row r="332" ht="15" customHeight="1">
      <c r="B332" s="80">
        <v>372</v>
      </c>
      <c r="C332" s="80">
        <v>840242</v>
      </c>
      <c r="D332" t="s" s="77">
        <v>257</v>
      </c>
      <c r="E332" t="s" s="77">
        <v>306</v>
      </c>
      <c r="F332" s="75"/>
    </row>
    <row r="333" ht="15" customHeight="1">
      <c r="B333" s="80">
        <v>373</v>
      </c>
      <c r="C333" s="80">
        <v>839762</v>
      </c>
      <c r="D333" t="s" s="77">
        <v>265</v>
      </c>
      <c r="E333" t="s" s="77">
        <v>281</v>
      </c>
      <c r="F333" s="75"/>
    </row>
    <row r="334" ht="15" customHeight="1">
      <c r="B334" s="80">
        <v>374</v>
      </c>
      <c r="C334" s="80">
        <v>839199</v>
      </c>
      <c r="D334" t="s" s="77">
        <v>252</v>
      </c>
      <c r="E334" t="s" s="77">
        <v>335</v>
      </c>
      <c r="F334" s="75"/>
    </row>
    <row r="335" ht="15" customHeight="1">
      <c r="B335" s="80">
        <v>375</v>
      </c>
      <c r="C335" s="80">
        <v>832594</v>
      </c>
      <c r="D335" t="s" s="77">
        <v>243</v>
      </c>
      <c r="E335" t="s" s="77">
        <v>284</v>
      </c>
      <c r="F335" s="75"/>
    </row>
    <row r="336" ht="15" customHeight="1">
      <c r="B336" s="80">
        <v>376</v>
      </c>
      <c r="C336" s="80">
        <v>831436</v>
      </c>
      <c r="D336" t="s" s="77">
        <v>285</v>
      </c>
      <c r="E336" t="s" s="77">
        <v>264</v>
      </c>
      <c r="F336" s="75"/>
    </row>
    <row r="337" ht="15" customHeight="1">
      <c r="B337" s="80">
        <v>377</v>
      </c>
      <c r="C337" s="80">
        <v>830392</v>
      </c>
      <c r="D337" t="s" s="77">
        <v>259</v>
      </c>
      <c r="E337" t="s" s="77">
        <v>293</v>
      </c>
      <c r="F337" s="75"/>
    </row>
    <row r="338" ht="15" customHeight="1">
      <c r="B338" s="80">
        <v>378</v>
      </c>
      <c r="C338" s="80">
        <v>828584</v>
      </c>
      <c r="D338" t="s" s="77">
        <v>254</v>
      </c>
      <c r="E338" t="s" s="77">
        <v>317</v>
      </c>
      <c r="F338" s="75"/>
    </row>
    <row r="339" ht="15" customHeight="1">
      <c r="B339" s="80">
        <v>379</v>
      </c>
      <c r="C339" s="80">
        <v>826712</v>
      </c>
      <c r="D339" t="s" s="77">
        <v>299</v>
      </c>
      <c r="E339" t="s" s="77">
        <v>258</v>
      </c>
      <c r="F339" s="75"/>
    </row>
    <row r="340" ht="15" customHeight="1">
      <c r="B340" s="80">
        <v>380</v>
      </c>
      <c r="C340" s="80">
        <v>826615</v>
      </c>
      <c r="D340" t="s" s="77">
        <v>256</v>
      </c>
      <c r="E340" t="s" s="77">
        <v>307</v>
      </c>
      <c r="F340" s="75"/>
    </row>
    <row r="341" ht="15" customHeight="1">
      <c r="B341" s="80">
        <v>381</v>
      </c>
      <c r="C341" s="80">
        <v>822035</v>
      </c>
      <c r="D341" t="s" s="77">
        <v>260</v>
      </c>
      <c r="E341" t="s" s="77">
        <v>293</v>
      </c>
      <c r="F341" s="75"/>
    </row>
    <row r="342" ht="15" customHeight="1">
      <c r="B342" s="80">
        <v>382</v>
      </c>
      <c r="C342" s="80">
        <v>820753</v>
      </c>
      <c r="D342" t="s" s="77">
        <v>252</v>
      </c>
      <c r="E342" t="s" s="77">
        <v>336</v>
      </c>
      <c r="F342" s="75"/>
    </row>
    <row r="343" ht="15" customHeight="1">
      <c r="B343" s="80">
        <v>383</v>
      </c>
      <c r="C343" s="80">
        <v>820104</v>
      </c>
      <c r="D343" t="s" s="77">
        <v>279</v>
      </c>
      <c r="E343" t="s" s="77">
        <v>266</v>
      </c>
      <c r="F343" s="75"/>
    </row>
    <row r="344" ht="15" customHeight="1">
      <c r="B344" s="80">
        <v>384</v>
      </c>
      <c r="C344" s="80">
        <v>804470</v>
      </c>
      <c r="D344" t="s" s="77">
        <v>257</v>
      </c>
      <c r="E344" t="s" s="77">
        <v>307</v>
      </c>
      <c r="F344" s="75"/>
    </row>
    <row r="345" ht="15" customHeight="1">
      <c r="B345" s="80">
        <v>385</v>
      </c>
      <c r="C345" s="80">
        <v>803318</v>
      </c>
      <c r="D345" t="s" s="77">
        <v>275</v>
      </c>
      <c r="E345" t="s" s="77">
        <v>268</v>
      </c>
      <c r="F345" s="75"/>
    </row>
    <row r="346" ht="15" customHeight="1">
      <c r="B346" s="80">
        <v>386</v>
      </c>
      <c r="C346" s="80">
        <v>803100</v>
      </c>
      <c r="D346" t="s" s="77">
        <v>252</v>
      </c>
      <c r="E346" t="s" s="77">
        <v>337</v>
      </c>
      <c r="F346" s="75"/>
    </row>
    <row r="347" ht="15" customHeight="1">
      <c r="B347" s="80">
        <v>387</v>
      </c>
      <c r="C347" s="80">
        <v>802273</v>
      </c>
      <c r="D347" t="s" s="77">
        <v>254</v>
      </c>
      <c r="E347" t="s" s="77">
        <v>318</v>
      </c>
      <c r="F347" s="75"/>
    </row>
    <row r="348" ht="15" customHeight="1">
      <c r="B348" s="80">
        <v>388</v>
      </c>
      <c r="C348" s="80">
        <v>800876</v>
      </c>
      <c r="D348" t="s" s="77">
        <v>292</v>
      </c>
      <c r="E348" t="s" s="77">
        <v>237</v>
      </c>
      <c r="F348" s="75"/>
    </row>
    <row r="349" ht="15" customHeight="1">
      <c r="B349" s="80">
        <v>389</v>
      </c>
      <c r="C349" s="80">
        <v>799851</v>
      </c>
      <c r="D349" t="s" s="77">
        <v>301</v>
      </c>
      <c r="E349" t="s" s="77">
        <v>258</v>
      </c>
      <c r="F349" s="75"/>
    </row>
    <row r="350" ht="15" customHeight="1">
      <c r="B350" s="80">
        <v>390</v>
      </c>
      <c r="C350" s="80">
        <v>798302</v>
      </c>
      <c r="D350" t="s" s="77">
        <v>261</v>
      </c>
      <c r="E350" t="s" s="77">
        <v>291</v>
      </c>
      <c r="F350" s="75"/>
    </row>
    <row r="351" ht="15" customHeight="1">
      <c r="B351" s="80">
        <v>391</v>
      </c>
      <c r="C351" s="80">
        <v>795892</v>
      </c>
      <c r="D351" t="s" s="77">
        <v>269</v>
      </c>
      <c r="E351" t="s" s="77">
        <v>274</v>
      </c>
      <c r="F351" s="75"/>
    </row>
    <row r="352" ht="15" customHeight="1">
      <c r="B352" s="80">
        <v>392</v>
      </c>
      <c r="C352" s="80">
        <v>794308</v>
      </c>
      <c r="D352" t="s" s="77">
        <v>286</v>
      </c>
      <c r="E352" t="s" s="77">
        <v>264</v>
      </c>
      <c r="F352" s="75"/>
    </row>
    <row r="353" ht="15" customHeight="1">
      <c r="B353" s="80">
        <v>393</v>
      </c>
      <c r="C353" s="80">
        <v>793565</v>
      </c>
      <c r="D353" t="s" s="77">
        <v>262</v>
      </c>
      <c r="E353" t="s" s="77">
        <v>287</v>
      </c>
      <c r="F353" s="75"/>
    </row>
    <row r="354" ht="15" customHeight="1">
      <c r="B354" s="80">
        <v>394</v>
      </c>
      <c r="C354" s="80">
        <v>792861</v>
      </c>
      <c r="D354" t="s" s="77">
        <v>256</v>
      </c>
      <c r="E354" t="s" s="77">
        <v>308</v>
      </c>
      <c r="F354" s="75"/>
    </row>
    <row r="355" ht="15" customHeight="1">
      <c r="B355" s="80">
        <v>395</v>
      </c>
      <c r="C355" s="80">
        <v>786191</v>
      </c>
      <c r="D355" t="s" s="77">
        <v>252</v>
      </c>
      <c r="E355" t="s" s="77">
        <v>338</v>
      </c>
      <c r="F355" s="75"/>
    </row>
    <row r="356" ht="15" customHeight="1">
      <c r="B356" s="80">
        <v>396</v>
      </c>
      <c r="C356" s="80">
        <v>782146</v>
      </c>
      <c r="D356" t="s" s="77">
        <v>302</v>
      </c>
      <c r="E356" t="s" s="77">
        <v>258</v>
      </c>
      <c r="F356" s="75"/>
    </row>
    <row r="357" ht="15" customHeight="1">
      <c r="B357" s="80">
        <v>397</v>
      </c>
      <c r="C357" s="80">
        <v>780018</v>
      </c>
      <c r="D357" t="s" s="77">
        <v>259</v>
      </c>
      <c r="E357" t="s" s="77">
        <v>294</v>
      </c>
      <c r="F357" s="75"/>
    </row>
    <row r="358" ht="15" customHeight="1">
      <c r="B358" s="80">
        <v>398</v>
      </c>
      <c r="C358" s="80">
        <v>778829</v>
      </c>
      <c r="D358" t="s" s="77">
        <v>263</v>
      </c>
      <c r="E358" t="s" s="77">
        <v>287</v>
      </c>
      <c r="F358" s="75"/>
    </row>
    <row r="359" ht="15" customHeight="1">
      <c r="B359" s="80">
        <v>399</v>
      </c>
      <c r="C359" s="80">
        <v>778450</v>
      </c>
      <c r="D359" t="s" s="77">
        <v>280</v>
      </c>
      <c r="E359" t="s" s="77">
        <v>266</v>
      </c>
      <c r="F359" s="75"/>
    </row>
    <row r="360" ht="15" customHeight="1">
      <c r="B360" s="80">
        <v>400</v>
      </c>
      <c r="C360" s="80">
        <v>777582</v>
      </c>
      <c r="D360" t="s" s="77">
        <v>254</v>
      </c>
      <c r="E360" t="s" s="77">
        <v>319</v>
      </c>
      <c r="F360" s="75"/>
    </row>
    <row r="361" ht="15" customHeight="1">
      <c r="B361" s="80">
        <v>401</v>
      </c>
      <c r="C361" s="80">
        <v>773712</v>
      </c>
      <c r="D361" t="s" s="77">
        <v>276</v>
      </c>
      <c r="E361" t="s" s="77">
        <v>268</v>
      </c>
      <c r="F361" s="75"/>
    </row>
    <row r="362" ht="15" customHeight="1">
      <c r="B362" s="80">
        <v>402</v>
      </c>
      <c r="C362" s="80">
        <v>773061</v>
      </c>
      <c r="D362" t="s" s="77">
        <v>270</v>
      </c>
      <c r="E362" t="s" s="77">
        <v>274</v>
      </c>
      <c r="F362" s="75"/>
    </row>
    <row r="363" ht="15" customHeight="1">
      <c r="B363" s="80">
        <v>403</v>
      </c>
      <c r="C363" s="80">
        <v>772167</v>
      </c>
      <c r="D363" t="s" s="77">
        <v>260</v>
      </c>
      <c r="E363" t="s" s="77">
        <v>294</v>
      </c>
      <c r="F363" s="75"/>
    </row>
    <row r="364" ht="15" customHeight="1">
      <c r="B364" s="80">
        <v>404</v>
      </c>
      <c r="C364" s="80">
        <v>771621</v>
      </c>
      <c r="D364" t="s" s="77">
        <v>257</v>
      </c>
      <c r="E364" t="s" s="77">
        <v>308</v>
      </c>
      <c r="F364" s="75"/>
    </row>
    <row r="365" ht="15" customHeight="1">
      <c r="B365" s="80">
        <v>405</v>
      </c>
      <c r="C365" s="80">
        <v>769979</v>
      </c>
      <c r="D365" t="s" s="77">
        <v>252</v>
      </c>
      <c r="E365" t="s" s="77">
        <v>339</v>
      </c>
      <c r="F365" s="75"/>
    </row>
    <row r="366" ht="15" customHeight="1">
      <c r="B366" s="80">
        <v>406</v>
      </c>
      <c r="C366" s="80">
        <v>766595</v>
      </c>
      <c r="D366" t="s" s="77">
        <v>265</v>
      </c>
      <c r="E366" t="s" s="77">
        <v>284</v>
      </c>
      <c r="F366" s="75"/>
    </row>
    <row r="367" ht="15" customHeight="1">
      <c r="B367" s="80">
        <v>407</v>
      </c>
      <c r="C367" s="80">
        <v>766368</v>
      </c>
      <c r="D367" t="s" s="77">
        <v>267</v>
      </c>
      <c r="E367" t="s" s="77">
        <v>281</v>
      </c>
      <c r="F367" s="75"/>
    </row>
    <row r="368" ht="15" customHeight="1">
      <c r="B368" s="80">
        <v>408</v>
      </c>
      <c r="C368" s="80">
        <v>766219</v>
      </c>
      <c r="D368" t="s" s="77">
        <v>271</v>
      </c>
      <c r="E368" t="s" s="77">
        <v>274</v>
      </c>
      <c r="F368" s="75"/>
    </row>
    <row r="369" ht="15" customHeight="1">
      <c r="B369" s="80">
        <v>409</v>
      </c>
      <c r="C369" s="80">
        <v>765875</v>
      </c>
      <c r="D369" t="s" s="77">
        <v>243</v>
      </c>
      <c r="E369" t="s" s="77">
        <v>287</v>
      </c>
      <c r="F369" s="75"/>
    </row>
    <row r="370" ht="15" customHeight="1">
      <c r="B370" s="80">
        <v>410</v>
      </c>
      <c r="C370" s="80">
        <v>761756</v>
      </c>
      <c r="D370" t="s" s="77">
        <v>256</v>
      </c>
      <c r="E370" t="s" s="77">
        <v>309</v>
      </c>
      <c r="F370" s="75"/>
    </row>
    <row r="371" ht="15" customHeight="1">
      <c r="B371" s="80">
        <v>411</v>
      </c>
      <c r="C371" s="80">
        <v>761458</v>
      </c>
      <c r="D371" t="s" s="77">
        <v>277</v>
      </c>
      <c r="E371" t="s" s="77">
        <v>268</v>
      </c>
      <c r="F371" s="75"/>
    </row>
    <row r="372" ht="15" customHeight="1">
      <c r="B372" s="80">
        <v>412</v>
      </c>
      <c r="C372" s="80">
        <v>759266</v>
      </c>
      <c r="D372" t="s" s="77">
        <v>313</v>
      </c>
      <c r="E372" t="s" s="77">
        <v>255</v>
      </c>
      <c r="F372" s="75"/>
    </row>
    <row r="373" ht="15" customHeight="1">
      <c r="B373" s="80">
        <v>413</v>
      </c>
      <c r="C373" s="80">
        <v>755744</v>
      </c>
      <c r="D373" t="s" s="77">
        <v>272</v>
      </c>
      <c r="E373" t="s" s="77">
        <v>274</v>
      </c>
      <c r="F373" s="75"/>
    </row>
    <row r="374" ht="15" customHeight="1">
      <c r="B374" s="80">
        <v>414</v>
      </c>
      <c r="C374" s="80">
        <v>754422</v>
      </c>
      <c r="D374" t="s" s="77">
        <v>252</v>
      </c>
      <c r="E374" t="s" s="77">
        <v>340</v>
      </c>
      <c r="F374" s="75"/>
    </row>
    <row r="375" ht="15" customHeight="1">
      <c r="B375" s="80">
        <v>415</v>
      </c>
      <c r="C375" s="80">
        <v>754365</v>
      </c>
      <c r="D375" t="s" s="77">
        <v>254</v>
      </c>
      <c r="E375" t="s" s="77">
        <v>320</v>
      </c>
      <c r="F375" s="75"/>
    </row>
    <row r="376" ht="15" customHeight="1">
      <c r="B376" s="80">
        <v>416</v>
      </c>
      <c r="C376" s="80">
        <v>751352</v>
      </c>
      <c r="D376" t="s" s="77">
        <v>273</v>
      </c>
      <c r="E376" t="s" s="77">
        <v>274</v>
      </c>
      <c r="F376" s="75"/>
    </row>
    <row r="377" ht="15" customHeight="1">
      <c r="B377" s="80">
        <v>417</v>
      </c>
      <c r="C377" s="80">
        <v>747839</v>
      </c>
      <c r="D377" t="s" s="77">
        <v>315</v>
      </c>
      <c r="E377" t="s" s="77">
        <v>255</v>
      </c>
      <c r="F377" s="75"/>
    </row>
    <row r="378" ht="15" customHeight="1">
      <c r="B378" s="80">
        <v>418</v>
      </c>
      <c r="C378" s="80">
        <v>746743</v>
      </c>
      <c r="D378" t="s" s="77">
        <v>261</v>
      </c>
      <c r="E378" t="s" s="77">
        <v>293</v>
      </c>
      <c r="F378" s="75"/>
    </row>
    <row r="379" ht="15" customHeight="1">
      <c r="B379" s="80">
        <v>419</v>
      </c>
      <c r="C379" s="80">
        <v>746172</v>
      </c>
      <c r="D379" t="s" s="77">
        <v>341</v>
      </c>
      <c r="E379" t="s" s="77">
        <v>253</v>
      </c>
      <c r="F379" s="75"/>
    </row>
    <row r="380" ht="15" customHeight="1">
      <c r="B380" s="80">
        <v>420</v>
      </c>
      <c r="C380" s="80">
        <v>741349</v>
      </c>
      <c r="D380" t="s" s="77">
        <v>257</v>
      </c>
      <c r="E380" t="s" s="77">
        <v>309</v>
      </c>
      <c r="F380" s="75"/>
    </row>
    <row r="381" ht="15" customHeight="1">
      <c r="B381" s="80">
        <v>421</v>
      </c>
      <c r="C381" s="80">
        <v>741116</v>
      </c>
      <c r="D381" t="s" s="77">
        <v>282</v>
      </c>
      <c r="E381" t="s" s="77">
        <v>266</v>
      </c>
      <c r="F381" s="75"/>
    </row>
    <row r="382" ht="15" customHeight="1">
      <c r="B382" s="80">
        <v>422</v>
      </c>
      <c r="C382" s="80">
        <v>739482</v>
      </c>
      <c r="D382" t="s" s="77">
        <v>252</v>
      </c>
      <c r="E382" t="s" s="77">
        <v>342</v>
      </c>
      <c r="F382" s="75"/>
    </row>
    <row r="383" ht="15" customHeight="1">
      <c r="B383" s="80">
        <v>423</v>
      </c>
      <c r="C383" s="80">
        <v>735408</v>
      </c>
      <c r="D383" t="s" s="77">
        <v>259</v>
      </c>
      <c r="E383" t="s" s="77">
        <v>296</v>
      </c>
      <c r="F383" s="75"/>
    </row>
    <row r="384" ht="15" customHeight="1">
      <c r="B384" s="80">
        <v>424</v>
      </c>
      <c r="C384" s="80">
        <v>734699</v>
      </c>
      <c r="D384" t="s" s="77">
        <v>262</v>
      </c>
      <c r="E384" t="s" s="77">
        <v>288</v>
      </c>
      <c r="F384" s="75"/>
    </row>
    <row r="385" ht="15" customHeight="1">
      <c r="B385" s="80">
        <v>425</v>
      </c>
      <c r="C385" s="80">
        <v>733000</v>
      </c>
      <c r="D385" t="s" s="77">
        <v>256</v>
      </c>
      <c r="E385" t="s" s="77">
        <v>311</v>
      </c>
      <c r="F385" s="75"/>
    </row>
    <row r="386" ht="15" customHeight="1">
      <c r="B386" s="80">
        <v>426</v>
      </c>
      <c r="C386" s="80">
        <v>732495</v>
      </c>
      <c r="D386" t="s" s="77">
        <v>254</v>
      </c>
      <c r="E386" t="s" s="77">
        <v>322</v>
      </c>
      <c r="F386" s="75"/>
    </row>
    <row r="387" ht="15" customHeight="1">
      <c r="B387" s="80">
        <v>427</v>
      </c>
      <c r="C387" s="80">
        <v>728006</v>
      </c>
      <c r="D387" t="s" s="77">
        <v>260</v>
      </c>
      <c r="E387" t="s" s="77">
        <v>296</v>
      </c>
      <c r="F387" s="75"/>
    </row>
    <row r="388" ht="15" customHeight="1">
      <c r="B388" s="80">
        <v>428</v>
      </c>
      <c r="C388" s="80">
        <v>725121</v>
      </c>
      <c r="D388" t="s" s="77">
        <v>252</v>
      </c>
      <c r="E388" t="s" s="77">
        <v>343</v>
      </c>
      <c r="F388" s="75"/>
    </row>
    <row r="389" ht="15" customHeight="1">
      <c r="B389" s="80">
        <v>429</v>
      </c>
      <c r="C389" s="80">
        <v>721055</v>
      </c>
      <c r="D389" t="s" s="77">
        <v>263</v>
      </c>
      <c r="E389" t="s" s="77">
        <v>288</v>
      </c>
      <c r="F389" s="75"/>
    </row>
    <row r="390" ht="15" customHeight="1">
      <c r="B390" s="80">
        <v>430</v>
      </c>
      <c r="C390" s="80">
        <v>716890</v>
      </c>
      <c r="D390" t="s" s="77">
        <v>283</v>
      </c>
      <c r="E390" t="s" s="77">
        <v>266</v>
      </c>
      <c r="F390" s="75"/>
    </row>
    <row r="391" ht="15" customHeight="1">
      <c r="B391" s="80">
        <v>431</v>
      </c>
      <c r="C391" s="80">
        <v>713364</v>
      </c>
      <c r="D391" t="s" s="77">
        <v>257</v>
      </c>
      <c r="E391" t="s" s="77">
        <v>311</v>
      </c>
      <c r="F391" s="75"/>
    </row>
    <row r="392" ht="15" customHeight="1">
      <c r="B392" s="80">
        <v>432</v>
      </c>
      <c r="C392" s="80">
        <v>711868</v>
      </c>
      <c r="D392" t="s" s="77">
        <v>269</v>
      </c>
      <c r="E392" t="s" s="77">
        <v>278</v>
      </c>
      <c r="F392" s="75"/>
    </row>
    <row r="393" ht="15" customHeight="1">
      <c r="B393" s="80">
        <v>433</v>
      </c>
      <c r="C393" s="80">
        <v>711857</v>
      </c>
      <c r="D393" t="s" s="77">
        <v>254</v>
      </c>
      <c r="E393" t="s" s="77">
        <v>323</v>
      </c>
      <c r="F393" s="75"/>
    </row>
    <row r="394" ht="15" customHeight="1">
      <c r="B394" s="80">
        <v>434</v>
      </c>
      <c r="C394" s="80">
        <v>711308</v>
      </c>
      <c r="D394" t="s" s="77">
        <v>252</v>
      </c>
      <c r="E394" t="s" s="77">
        <v>344</v>
      </c>
      <c r="F394" s="75"/>
    </row>
    <row r="395" ht="15" customHeight="1">
      <c r="B395" s="80">
        <v>435</v>
      </c>
      <c r="C395" s="80">
        <v>710231</v>
      </c>
      <c r="D395" t="s" s="77">
        <v>279</v>
      </c>
      <c r="E395" t="s" s="77">
        <v>268</v>
      </c>
      <c r="F395" s="75"/>
    </row>
    <row r="396" ht="15" customHeight="1">
      <c r="B396" s="80">
        <v>436</v>
      </c>
      <c r="C396" s="80">
        <v>709063</v>
      </c>
      <c r="D396" t="s" s="77">
        <v>243</v>
      </c>
      <c r="E396" t="s" s="77">
        <v>288</v>
      </c>
      <c r="F396" s="75"/>
    </row>
    <row r="397" ht="15" customHeight="1">
      <c r="B397" s="80">
        <v>437</v>
      </c>
      <c r="C397" s="80">
        <v>708459</v>
      </c>
      <c r="D397" t="s" s="77">
        <v>275</v>
      </c>
      <c r="E397" t="s" s="77">
        <v>274</v>
      </c>
      <c r="F397" s="75"/>
    </row>
    <row r="398" ht="15" customHeight="1">
      <c r="B398" s="80">
        <v>438</v>
      </c>
      <c r="C398" s="80">
        <v>706337</v>
      </c>
      <c r="D398" t="s" s="77">
        <v>256</v>
      </c>
      <c r="E398" t="s" s="77">
        <v>312</v>
      </c>
      <c r="F398" s="75"/>
    </row>
    <row r="399" ht="15" customHeight="1">
      <c r="B399" s="80">
        <v>439</v>
      </c>
      <c r="C399" s="80">
        <v>705164</v>
      </c>
      <c r="D399" t="s" s="77">
        <v>265</v>
      </c>
      <c r="E399" t="s" s="77">
        <v>287</v>
      </c>
      <c r="F399" s="75"/>
    </row>
    <row r="400" ht="15" customHeight="1">
      <c r="B400" s="80">
        <v>440</v>
      </c>
      <c r="C400" s="80">
        <v>703158</v>
      </c>
      <c r="D400" t="s" s="77">
        <v>345</v>
      </c>
      <c r="E400" t="s" s="77">
        <v>253</v>
      </c>
      <c r="F400" s="75"/>
    </row>
    <row r="401" ht="15" customHeight="1">
      <c r="B401" s="76"/>
      <c r="C401" s="80"/>
      <c r="D401" s="77"/>
      <c r="E401" s="77"/>
      <c r="F401" s="75"/>
    </row>
    <row r="402" ht="15" customHeight="1">
      <c r="B402" s="76"/>
      <c r="C402" s="80"/>
      <c r="D402" s="77"/>
      <c r="E402" s="77"/>
      <c r="F402" s="75"/>
    </row>
    <row r="403" ht="15" customHeight="1">
      <c r="B403" s="76"/>
      <c r="C403" s="80"/>
      <c r="D403" s="77"/>
      <c r="E403" s="77"/>
      <c r="F403" s="75"/>
    </row>
    <row r="404" ht="15" customHeight="1">
      <c r="B404" s="76"/>
      <c r="C404" s="80"/>
      <c r="D404" s="77"/>
      <c r="E404" s="77"/>
      <c r="F404" s="75"/>
    </row>
    <row r="405" ht="15" customHeight="1">
      <c r="B405" s="76"/>
      <c r="C405" s="80"/>
      <c r="D405" s="77"/>
      <c r="E405" s="77"/>
      <c r="F405" s="75"/>
    </row>
    <row r="406" ht="15" customHeight="1">
      <c r="B406" s="76"/>
      <c r="C406" s="80"/>
      <c r="D406" s="77"/>
      <c r="E406" s="77"/>
      <c r="F406" s="75"/>
    </row>
    <row r="407" ht="15" customHeight="1">
      <c r="B407" s="76"/>
      <c r="C407" s="80"/>
      <c r="D407" s="77"/>
      <c r="E407" s="77"/>
      <c r="F407" s="75"/>
    </row>
    <row r="408" ht="15" customHeight="1">
      <c r="B408" s="76"/>
      <c r="C408" s="80"/>
      <c r="D408" s="77"/>
      <c r="E408" s="77"/>
      <c r="F408" s="75"/>
    </row>
    <row r="409" ht="15" customHeight="1">
      <c r="B409" s="76"/>
      <c r="C409" s="80"/>
      <c r="D409" s="77"/>
      <c r="E409" s="77"/>
      <c r="F409" s="75"/>
    </row>
    <row r="410" ht="15" customHeight="1">
      <c r="B410" s="76"/>
      <c r="C410" s="80"/>
      <c r="D410" s="77"/>
      <c r="E410" s="77"/>
      <c r="F410" s="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H68"/>
  <sheetViews>
    <sheetView workbookViewId="0" showGridLines="0" defaultGridColor="1"/>
  </sheetViews>
  <sheetFormatPr defaultColWidth="8.83333" defaultRowHeight="13.45" customHeight="1" outlineLevelRow="0" outlineLevelCol="0"/>
  <cols>
    <col min="1" max="1" width="37.5" style="81" customWidth="1"/>
    <col min="2" max="2" width="20.5" style="81" customWidth="1"/>
    <col min="3" max="3" width="1.5" style="81" customWidth="1"/>
    <col min="4" max="4" width="20.5" style="81" customWidth="1"/>
    <col min="5" max="5" width="1.5" style="81" customWidth="1"/>
    <col min="6" max="6" width="20.8516" style="81" customWidth="1"/>
    <col min="7" max="7" width="8.85156" style="81" customWidth="1"/>
    <col min="8" max="8" width="11.1719" style="81" customWidth="1"/>
    <col min="9" max="256" width="8.85156" style="81" customWidth="1"/>
  </cols>
  <sheetData>
    <row r="1" ht="57.05" customHeight="1"/>
    <row r="2" ht="13.65" customHeight="1">
      <c r="A2" t="s" s="74">
        <v>245</v>
      </c>
      <c r="B2" s="82"/>
      <c r="C2" s="82"/>
      <c r="D2" s="82"/>
      <c r="E2" s="82"/>
      <c r="F2" s="82"/>
      <c r="G2" s="83"/>
      <c r="H2" s="82"/>
    </row>
    <row r="3" ht="13.65" customHeight="1">
      <c r="A3" t="s" s="74">
        <v>246</v>
      </c>
      <c r="B3" s="82"/>
      <c r="C3" s="82"/>
      <c r="D3" s="82"/>
      <c r="E3" s="82"/>
      <c r="F3" s="82"/>
      <c r="G3" s="83"/>
      <c r="H3" s="82"/>
    </row>
    <row r="4" ht="13.65" customHeight="1">
      <c r="A4" s="82"/>
      <c r="B4" s="82"/>
      <c r="C4" s="82"/>
      <c r="D4" s="82"/>
      <c r="E4" s="82"/>
      <c r="F4" s="82"/>
      <c r="G4" s="83"/>
      <c r="H4" s="82"/>
    </row>
    <row r="5" ht="13.65" customHeight="1">
      <c r="A5" t="s" s="74">
        <v>349</v>
      </c>
      <c r="B5" s="82"/>
      <c r="C5" s="82"/>
      <c r="D5" s="82"/>
      <c r="E5" s="82"/>
      <c r="F5" s="82"/>
      <c r="G5" s="83"/>
      <c r="H5" s="82"/>
    </row>
    <row r="6" ht="13.5" customHeight="1">
      <c r="A6" s="82"/>
      <c r="B6" s="82"/>
      <c r="C6" s="82"/>
      <c r="D6" s="82"/>
      <c r="E6" s="82"/>
      <c r="F6" s="82"/>
      <c r="G6" s="83"/>
      <c r="H6" s="82"/>
    </row>
    <row r="7" ht="39.75" customHeight="1">
      <c r="A7" s="82"/>
      <c r="B7" s="84"/>
      <c r="C7" s="84"/>
      <c r="D7" t="s" s="85">
        <v>350</v>
      </c>
      <c r="E7" s="84"/>
      <c r="F7" s="86"/>
      <c r="G7" s="83"/>
      <c r="H7" s="82"/>
    </row>
    <row r="8" ht="14.25" customHeight="1">
      <c r="A8" s="82"/>
      <c r="B8" t="s" s="87">
        <v>351</v>
      </c>
      <c r="C8" s="84"/>
      <c r="D8" t="s" s="85">
        <v>352</v>
      </c>
      <c r="E8" s="84"/>
      <c r="F8" t="s" s="74">
        <v>353</v>
      </c>
      <c r="G8" s="83"/>
      <c r="H8" s="82"/>
    </row>
    <row r="9" ht="13.65" customHeight="1">
      <c r="A9" s="82"/>
      <c r="B9" t="s" s="87">
        <v>354</v>
      </c>
      <c r="C9" s="84"/>
      <c r="D9" t="s" s="85">
        <v>355</v>
      </c>
      <c r="E9" s="84"/>
      <c r="F9" t="s" s="74">
        <v>356</v>
      </c>
      <c r="G9" s="83"/>
      <c r="H9" s="82"/>
    </row>
    <row r="10" ht="13.65" customHeight="1">
      <c r="A10" t="s" s="74">
        <v>357</v>
      </c>
      <c r="B10" t="s" s="87">
        <v>358</v>
      </c>
      <c r="C10" s="84"/>
      <c r="D10" t="s" s="85">
        <v>359</v>
      </c>
      <c r="E10" s="84"/>
      <c r="F10" t="s" s="74">
        <v>351</v>
      </c>
      <c r="G10" s="83"/>
      <c r="H10" s="82"/>
    </row>
    <row r="11" ht="13.65" customHeight="1">
      <c r="A11" s="82"/>
      <c r="B11" s="88"/>
      <c r="C11" s="82"/>
      <c r="D11" s="86"/>
      <c r="E11" s="82"/>
      <c r="F11" s="82"/>
      <c r="G11" s="83"/>
      <c r="H11" s="82"/>
    </row>
    <row r="12" ht="13.65" customHeight="1">
      <c r="A12" s="82"/>
      <c r="B12" s="82"/>
      <c r="C12" s="82"/>
      <c r="D12" s="82"/>
      <c r="E12" s="82"/>
      <c r="F12" s="82"/>
      <c r="G12" s="83"/>
      <c r="H12" s="82"/>
    </row>
    <row r="13" ht="13.65" customHeight="1">
      <c r="A13" t="s" s="74">
        <v>209</v>
      </c>
      <c r="B13" s="89">
        <v>4802982</v>
      </c>
      <c r="C13" s="82"/>
      <c r="D13" s="90">
        <v>7</v>
      </c>
      <c r="E13" s="82"/>
      <c r="F13" s="90">
        <v>0</v>
      </c>
      <c r="G13" s="83"/>
      <c r="H13" s="82"/>
    </row>
    <row r="14" ht="13.65" customHeight="1">
      <c r="A14" t="s" s="74">
        <v>233</v>
      </c>
      <c r="B14" s="89">
        <v>721523</v>
      </c>
      <c r="C14" s="82"/>
      <c r="D14" s="90">
        <v>1</v>
      </c>
      <c r="E14" s="82"/>
      <c r="F14" s="90">
        <v>0</v>
      </c>
      <c r="G14" s="83"/>
      <c r="H14" s="82"/>
    </row>
    <row r="15" ht="13.65" customHeight="1">
      <c r="A15" t="s" s="74">
        <v>202</v>
      </c>
      <c r="B15" s="89">
        <v>6412700</v>
      </c>
      <c r="C15" s="82"/>
      <c r="D15" s="90">
        <v>9</v>
      </c>
      <c r="E15" s="82"/>
      <c r="F15" t="s" s="74">
        <v>360</v>
      </c>
      <c r="G15" s="83"/>
      <c r="H15" s="82"/>
    </row>
    <row r="16" ht="13.65" customHeight="1">
      <c r="A16" t="s" s="74">
        <v>218</v>
      </c>
      <c r="B16" s="89">
        <v>2926229</v>
      </c>
      <c r="C16" s="82"/>
      <c r="D16" s="90">
        <v>4</v>
      </c>
      <c r="E16" s="82"/>
      <c r="F16" s="90">
        <v>0</v>
      </c>
      <c r="G16" s="83"/>
      <c r="H16" s="82"/>
    </row>
    <row r="17" ht="13.65" customHeight="1">
      <c r="A17" t="s" s="74">
        <v>187</v>
      </c>
      <c r="B17" s="89">
        <v>37341989</v>
      </c>
      <c r="C17" s="82"/>
      <c r="D17" s="90">
        <v>53</v>
      </c>
      <c r="E17" s="82"/>
      <c r="F17" s="90">
        <v>0</v>
      </c>
      <c r="G17" s="83"/>
      <c r="H17" s="82"/>
    </row>
    <row r="18" ht="13.65" customHeight="1">
      <c r="A18" t="s" s="74">
        <v>208</v>
      </c>
      <c r="B18" s="89">
        <v>5044930</v>
      </c>
      <c r="C18" s="82"/>
      <c r="D18" s="90">
        <v>7</v>
      </c>
      <c r="E18" s="82"/>
      <c r="F18" s="90">
        <v>0</v>
      </c>
      <c r="G18" s="83"/>
      <c r="H18" s="82"/>
    </row>
    <row r="19" ht="13.65" customHeight="1">
      <c r="A19" t="s" s="74">
        <v>215</v>
      </c>
      <c r="B19" s="89">
        <v>3581628</v>
      </c>
      <c r="C19" s="82"/>
      <c r="D19" s="90">
        <v>5</v>
      </c>
      <c r="E19" s="82"/>
      <c r="F19" s="90">
        <v>0</v>
      </c>
      <c r="G19" s="83"/>
      <c r="H19" s="82"/>
    </row>
    <row r="20" ht="13.65" customHeight="1">
      <c r="A20" t="s" s="74">
        <v>231</v>
      </c>
      <c r="B20" s="89">
        <v>900877</v>
      </c>
      <c r="C20" s="82"/>
      <c r="D20" s="90">
        <v>1</v>
      </c>
      <c r="E20" s="82"/>
      <c r="F20" s="90">
        <v>0</v>
      </c>
      <c r="G20" s="83"/>
      <c r="H20" s="82"/>
    </row>
    <row r="21" ht="13.65" customHeight="1">
      <c r="A21" t="s" s="74">
        <v>190</v>
      </c>
      <c r="B21" s="89">
        <v>18900773</v>
      </c>
      <c r="C21" s="82"/>
      <c r="D21" s="90">
        <v>27</v>
      </c>
      <c r="E21" s="82"/>
      <c r="F21" t="s" s="74">
        <v>361</v>
      </c>
      <c r="G21" s="83"/>
      <c r="H21" s="82"/>
    </row>
    <row r="22" ht="13.65" customHeight="1">
      <c r="A22" t="s" s="74">
        <v>195</v>
      </c>
      <c r="B22" s="89">
        <v>9727566</v>
      </c>
      <c r="C22" s="82"/>
      <c r="D22" s="90">
        <v>14</v>
      </c>
      <c r="E22" s="82"/>
      <c r="F22" t="s" s="74">
        <v>360</v>
      </c>
      <c r="G22" s="83"/>
      <c r="H22" s="82"/>
    </row>
    <row r="23" ht="13.65" customHeight="1">
      <c r="A23" t="s" s="74">
        <v>226</v>
      </c>
      <c r="B23" s="89">
        <v>1366862</v>
      </c>
      <c r="C23" s="82"/>
      <c r="D23" s="90">
        <v>2</v>
      </c>
      <c r="E23" s="82"/>
      <c r="F23" s="90">
        <v>0</v>
      </c>
      <c r="G23" s="83"/>
      <c r="H23" s="82"/>
    </row>
    <row r="24" ht="13.65" customHeight="1">
      <c r="A24" t="s" s="74">
        <v>225</v>
      </c>
      <c r="B24" s="89">
        <v>1573499</v>
      </c>
      <c r="C24" s="82"/>
      <c r="D24" s="90">
        <v>2</v>
      </c>
      <c r="E24" s="82"/>
      <c r="F24" s="90">
        <v>0</v>
      </c>
      <c r="G24" s="83"/>
      <c r="H24" s="82"/>
    </row>
    <row r="25" ht="13.65" customHeight="1">
      <c r="A25" t="s" s="74">
        <v>191</v>
      </c>
      <c r="B25" s="89">
        <v>12864380</v>
      </c>
      <c r="C25" s="82"/>
      <c r="D25" s="90">
        <v>18</v>
      </c>
      <c r="E25" s="82"/>
      <c r="F25" s="90">
        <v>-1</v>
      </c>
      <c r="G25" s="83"/>
      <c r="H25" s="82"/>
    </row>
    <row r="26" ht="13.65" customHeight="1">
      <c r="A26" t="s" s="74">
        <v>201</v>
      </c>
      <c r="B26" s="89">
        <v>6501582</v>
      </c>
      <c r="C26" s="82"/>
      <c r="D26" s="90">
        <v>9</v>
      </c>
      <c r="E26" s="82"/>
      <c r="F26" s="90">
        <v>0</v>
      </c>
      <c r="G26" s="83"/>
      <c r="H26" s="82"/>
    </row>
    <row r="27" ht="13.65" customHeight="1">
      <c r="A27" t="s" s="74">
        <v>216</v>
      </c>
      <c r="B27" s="89">
        <v>3053787</v>
      </c>
      <c r="C27" s="82"/>
      <c r="D27" s="90">
        <v>4</v>
      </c>
      <c r="E27" s="82"/>
      <c r="F27" s="90">
        <v>-1</v>
      </c>
      <c r="G27" s="83"/>
      <c r="H27" s="82"/>
    </row>
    <row r="28" ht="13.65" customHeight="1">
      <c r="A28" t="s" s="74">
        <v>219</v>
      </c>
      <c r="B28" s="89">
        <v>2863813</v>
      </c>
      <c r="C28" s="82"/>
      <c r="D28" s="90">
        <v>4</v>
      </c>
      <c r="E28" s="82"/>
      <c r="F28" s="90">
        <v>0</v>
      </c>
      <c r="G28" s="83"/>
      <c r="H28" s="82"/>
    </row>
    <row r="29" ht="13.65" customHeight="1">
      <c r="A29" t="s" s="74">
        <v>212</v>
      </c>
      <c r="B29" s="89">
        <v>4350606</v>
      </c>
      <c r="C29" s="82"/>
      <c r="D29" s="90">
        <v>6</v>
      </c>
      <c r="E29" s="82"/>
      <c r="F29" s="90">
        <v>0</v>
      </c>
      <c r="G29" s="83"/>
      <c r="H29" s="82"/>
    </row>
    <row r="30" ht="13.65" customHeight="1">
      <c r="A30" t="s" s="74">
        <v>211</v>
      </c>
      <c r="B30" s="89">
        <v>4553962</v>
      </c>
      <c r="C30" s="82"/>
      <c r="D30" s="90">
        <v>6</v>
      </c>
      <c r="E30" s="82"/>
      <c r="F30" s="90">
        <v>-1</v>
      </c>
      <c r="G30" s="83"/>
      <c r="H30" s="82"/>
    </row>
    <row r="31" ht="13.65" customHeight="1">
      <c r="A31" t="s" s="74">
        <v>227</v>
      </c>
      <c r="B31" s="89">
        <v>1333074</v>
      </c>
      <c r="C31" s="82"/>
      <c r="D31" s="90">
        <v>2</v>
      </c>
      <c r="E31" s="82"/>
      <c r="F31" s="90">
        <v>0</v>
      </c>
      <c r="G31" s="83"/>
      <c r="H31" s="82"/>
    </row>
    <row r="32" ht="13.65" customHeight="1">
      <c r="A32" t="s" s="74">
        <v>205</v>
      </c>
      <c r="B32" s="89">
        <v>5789929</v>
      </c>
      <c r="C32" s="82"/>
      <c r="D32" s="90">
        <v>8</v>
      </c>
      <c r="E32" s="82"/>
      <c r="F32" s="90">
        <v>0</v>
      </c>
      <c r="G32" s="83"/>
      <c r="H32" s="82"/>
    </row>
    <row r="33" ht="13.65" customHeight="1">
      <c r="A33" t="s" s="74">
        <v>200</v>
      </c>
      <c r="B33" s="89">
        <v>6559644</v>
      </c>
      <c r="C33" s="82"/>
      <c r="D33" s="90">
        <v>9</v>
      </c>
      <c r="E33" s="82"/>
      <c r="F33" s="90">
        <v>-1</v>
      </c>
      <c r="G33" s="83"/>
      <c r="H33" s="82"/>
    </row>
    <row r="34" ht="13.65" customHeight="1">
      <c r="A34" t="s" s="74">
        <v>194</v>
      </c>
      <c r="B34" s="89">
        <v>9911626</v>
      </c>
      <c r="C34" s="82"/>
      <c r="D34" s="90">
        <v>14</v>
      </c>
      <c r="E34" s="82"/>
      <c r="F34" s="90">
        <v>-1</v>
      </c>
      <c r="G34" s="83"/>
      <c r="H34" s="82"/>
    </row>
    <row r="35" ht="13.65" customHeight="1">
      <c r="A35" t="s" s="74">
        <v>207</v>
      </c>
      <c r="B35" s="89">
        <v>5314879</v>
      </c>
      <c r="C35" s="82"/>
      <c r="D35" s="90">
        <v>8</v>
      </c>
      <c r="E35" s="82"/>
      <c r="F35" s="90">
        <v>0</v>
      </c>
      <c r="G35" s="83"/>
      <c r="H35" s="82"/>
    </row>
    <row r="36" ht="13.65" customHeight="1">
      <c r="A36" t="s" s="74">
        <v>217</v>
      </c>
      <c r="B36" s="89">
        <v>2978240</v>
      </c>
      <c r="C36" s="82"/>
      <c r="D36" s="90">
        <v>4</v>
      </c>
      <c r="E36" s="82"/>
      <c r="F36" s="90">
        <v>0</v>
      </c>
      <c r="G36" s="83"/>
      <c r="H36" s="82"/>
    </row>
    <row r="37" ht="13.65" customHeight="1">
      <c r="A37" t="s" s="74">
        <v>204</v>
      </c>
      <c r="B37" s="89">
        <v>6011478</v>
      </c>
      <c r="C37" s="82"/>
      <c r="D37" s="90">
        <v>8</v>
      </c>
      <c r="E37" s="82"/>
      <c r="F37" s="90">
        <v>-1</v>
      </c>
      <c r="G37" s="83"/>
      <c r="H37" s="82"/>
    </row>
    <row r="38" ht="13.65" customHeight="1">
      <c r="A38" t="s" s="74">
        <v>230</v>
      </c>
      <c r="B38" s="89">
        <v>994416</v>
      </c>
      <c r="C38" s="82"/>
      <c r="D38" s="90">
        <v>1</v>
      </c>
      <c r="E38" s="82"/>
      <c r="F38" s="90">
        <v>0</v>
      </c>
      <c r="G38" s="83"/>
      <c r="H38" s="82"/>
    </row>
    <row r="39" ht="13.65" customHeight="1">
      <c r="A39" t="s" s="74">
        <v>224</v>
      </c>
      <c r="B39" s="89">
        <v>1831825</v>
      </c>
      <c r="C39" s="82"/>
      <c r="D39" s="90">
        <v>3</v>
      </c>
      <c r="E39" s="82"/>
      <c r="F39" s="90">
        <v>0</v>
      </c>
      <c r="G39" s="83"/>
      <c r="H39" s="82"/>
    </row>
    <row r="40" ht="13.65" customHeight="1">
      <c r="A40" t="s" s="74">
        <v>221</v>
      </c>
      <c r="B40" s="89">
        <v>2709432</v>
      </c>
      <c r="C40" s="82"/>
      <c r="D40" s="90">
        <v>4</v>
      </c>
      <c r="E40" s="82"/>
      <c r="F40" t="s" s="74">
        <v>360</v>
      </c>
      <c r="G40" s="83"/>
      <c r="H40" s="82"/>
    </row>
    <row r="41" ht="13.65" customHeight="1">
      <c r="A41" t="s" s="74">
        <v>228</v>
      </c>
      <c r="B41" s="89">
        <v>1321445</v>
      </c>
      <c r="C41" s="82"/>
      <c r="D41" s="90">
        <v>2</v>
      </c>
      <c r="E41" s="82"/>
      <c r="F41" s="90">
        <v>0</v>
      </c>
      <c r="G41" s="83"/>
      <c r="H41" s="82"/>
    </row>
    <row r="42" ht="13.65" customHeight="1">
      <c r="A42" t="s" s="74">
        <v>197</v>
      </c>
      <c r="B42" s="89">
        <v>8807501</v>
      </c>
      <c r="C42" s="82"/>
      <c r="D42" s="90">
        <v>12</v>
      </c>
      <c r="E42" s="82"/>
      <c r="F42" s="90">
        <v>-1</v>
      </c>
      <c r="G42" s="83"/>
      <c r="H42" s="82"/>
    </row>
    <row r="43" ht="13.65" customHeight="1">
      <c r="A43" t="s" s="74">
        <v>222</v>
      </c>
      <c r="B43" s="89">
        <v>2067273</v>
      </c>
      <c r="C43" s="82"/>
      <c r="D43" s="90">
        <v>3</v>
      </c>
      <c r="E43" s="82"/>
      <c r="F43" s="90">
        <v>0</v>
      </c>
      <c r="G43" s="83"/>
      <c r="H43" s="82"/>
    </row>
    <row r="44" ht="13.65" customHeight="1">
      <c r="A44" t="s" s="74">
        <v>189</v>
      </c>
      <c r="B44" s="89">
        <v>19421055</v>
      </c>
      <c r="C44" s="82"/>
      <c r="D44" s="90">
        <v>27</v>
      </c>
      <c r="E44" s="82"/>
      <c r="F44" s="90">
        <v>-2</v>
      </c>
      <c r="G44" s="83"/>
      <c r="H44" s="82"/>
    </row>
    <row r="45" ht="13.65" customHeight="1">
      <c r="A45" t="s" s="74">
        <v>196</v>
      </c>
      <c r="B45" s="89">
        <v>9565781</v>
      </c>
      <c r="C45" s="82"/>
      <c r="D45" s="90">
        <v>13</v>
      </c>
      <c r="E45" s="82"/>
      <c r="F45" s="90">
        <v>0</v>
      </c>
      <c r="G45" s="83"/>
      <c r="H45" s="82"/>
    </row>
    <row r="46" ht="13.65" customHeight="1">
      <c r="A46" t="s" s="74">
        <v>234</v>
      </c>
      <c r="B46" s="89">
        <v>675905</v>
      </c>
      <c r="C46" s="82"/>
      <c r="D46" s="90">
        <v>1</v>
      </c>
      <c r="E46" s="82"/>
      <c r="F46" s="90">
        <v>0</v>
      </c>
      <c r="G46" s="83"/>
      <c r="H46" s="82"/>
    </row>
    <row r="47" ht="13.65" customHeight="1">
      <c r="A47" t="s" s="74">
        <v>193</v>
      </c>
      <c r="B47" s="89">
        <v>11568495</v>
      </c>
      <c r="C47" s="82"/>
      <c r="D47" s="90">
        <v>16</v>
      </c>
      <c r="E47" s="82"/>
      <c r="F47" s="90">
        <v>-2</v>
      </c>
      <c r="G47" s="83"/>
      <c r="H47" s="82"/>
    </row>
    <row r="48" ht="13.65" customHeight="1">
      <c r="A48" t="s" s="74">
        <v>214</v>
      </c>
      <c r="B48" s="89">
        <v>3764882</v>
      </c>
      <c r="C48" s="82"/>
      <c r="D48" s="90">
        <v>5</v>
      </c>
      <c r="E48" s="82"/>
      <c r="F48" s="90">
        <v>0</v>
      </c>
      <c r="G48" s="83"/>
      <c r="H48" s="82"/>
    </row>
    <row r="49" ht="13.65" customHeight="1">
      <c r="A49" t="s" s="74">
        <v>213</v>
      </c>
      <c r="B49" s="89">
        <v>3848606</v>
      </c>
      <c r="C49" s="82"/>
      <c r="D49" s="90">
        <v>5</v>
      </c>
      <c r="E49" s="82"/>
      <c r="F49" s="90">
        <v>0</v>
      </c>
      <c r="G49" s="83"/>
      <c r="H49" s="82"/>
    </row>
    <row r="50" ht="13.65" customHeight="1">
      <c r="A50" t="s" s="74">
        <v>192</v>
      </c>
      <c r="B50" s="89">
        <v>12734905</v>
      </c>
      <c r="C50" s="82"/>
      <c r="D50" s="90">
        <v>18</v>
      </c>
      <c r="E50" s="82"/>
      <c r="F50" s="90">
        <v>-1</v>
      </c>
      <c r="G50" s="83"/>
      <c r="H50" s="82"/>
    </row>
    <row r="51" ht="13.65" customHeight="1">
      <c r="A51" t="s" s="74">
        <v>229</v>
      </c>
      <c r="B51" s="89">
        <v>1055247</v>
      </c>
      <c r="C51" s="82"/>
      <c r="D51" s="90">
        <v>2</v>
      </c>
      <c r="E51" s="82"/>
      <c r="F51" s="90">
        <v>0</v>
      </c>
      <c r="G51" s="83"/>
      <c r="H51" s="82"/>
    </row>
    <row r="52" ht="13.65" customHeight="1">
      <c r="A52" t="s" s="74">
        <v>210</v>
      </c>
      <c r="B52" s="89">
        <v>4645975</v>
      </c>
      <c r="C52" s="82"/>
      <c r="D52" s="90">
        <v>7</v>
      </c>
      <c r="E52" s="82"/>
      <c r="F52" t="s" s="74">
        <v>360</v>
      </c>
      <c r="G52" s="83"/>
      <c r="H52" s="82"/>
    </row>
    <row r="53" ht="13.65" customHeight="1">
      <c r="A53" t="s" s="74">
        <v>232</v>
      </c>
      <c r="B53" s="89">
        <v>819761</v>
      </c>
      <c r="C53" s="82"/>
      <c r="D53" s="90">
        <v>1</v>
      </c>
      <c r="E53" s="82"/>
      <c r="F53" s="90">
        <v>0</v>
      </c>
      <c r="G53" s="83"/>
      <c r="H53" s="82"/>
    </row>
    <row r="54" ht="13.65" customHeight="1">
      <c r="A54" t="s" s="74">
        <v>203</v>
      </c>
      <c r="B54" s="89">
        <v>6375431</v>
      </c>
      <c r="C54" s="82"/>
      <c r="D54" s="90">
        <v>9</v>
      </c>
      <c r="E54" s="82"/>
      <c r="F54" s="90">
        <v>0</v>
      </c>
      <c r="G54" s="83"/>
      <c r="H54" s="82"/>
    </row>
    <row r="55" ht="13.65" customHeight="1">
      <c r="A55" t="s" s="74">
        <v>188</v>
      </c>
      <c r="B55" s="89">
        <v>25268418</v>
      </c>
      <c r="C55" s="82"/>
      <c r="D55" s="90">
        <v>36</v>
      </c>
      <c r="E55" s="82"/>
      <c r="F55" t="s" s="74">
        <v>362</v>
      </c>
      <c r="G55" s="83"/>
      <c r="H55" s="82"/>
    </row>
    <row r="56" ht="13.65" customHeight="1">
      <c r="A56" t="s" s="74">
        <v>220</v>
      </c>
      <c r="B56" s="89">
        <v>2770765</v>
      </c>
      <c r="C56" s="82"/>
      <c r="D56" s="90">
        <v>4</v>
      </c>
      <c r="E56" s="82"/>
      <c r="F56" t="s" s="74">
        <v>360</v>
      </c>
      <c r="G56" s="83"/>
      <c r="H56" s="91"/>
    </row>
    <row r="57" ht="13.65" customHeight="1">
      <c r="A57" t="s" s="74">
        <v>235</v>
      </c>
      <c r="B57" s="89">
        <v>630337</v>
      </c>
      <c r="C57" s="82"/>
      <c r="D57" s="90">
        <v>1</v>
      </c>
      <c r="E57" s="82"/>
      <c r="F57" s="90">
        <v>0</v>
      </c>
      <c r="G57" s="83"/>
      <c r="H57" s="82"/>
    </row>
    <row r="58" ht="13.65" customHeight="1">
      <c r="A58" t="s" s="74">
        <v>198</v>
      </c>
      <c r="B58" s="89">
        <v>8037736</v>
      </c>
      <c r="C58" s="82"/>
      <c r="D58" s="90">
        <v>11</v>
      </c>
      <c r="E58" s="82"/>
      <c r="F58" s="90">
        <v>0</v>
      </c>
      <c r="G58" s="83"/>
      <c r="H58" s="82"/>
    </row>
    <row r="59" ht="13.65" customHeight="1">
      <c r="A59" t="s" s="74">
        <v>199</v>
      </c>
      <c r="B59" s="89">
        <v>6753369</v>
      </c>
      <c r="C59" s="82"/>
      <c r="D59" s="90">
        <v>10</v>
      </c>
      <c r="E59" s="82"/>
      <c r="F59" t="s" s="74">
        <v>360</v>
      </c>
      <c r="G59" s="83"/>
      <c r="H59" s="82"/>
    </row>
    <row r="60" ht="13.65" customHeight="1">
      <c r="A60" t="s" s="74">
        <v>223</v>
      </c>
      <c r="B60" s="89">
        <v>1859815</v>
      </c>
      <c r="C60" s="82"/>
      <c r="D60" s="90">
        <v>3</v>
      </c>
      <c r="E60" s="82"/>
      <c r="F60" s="90">
        <v>0</v>
      </c>
      <c r="G60" s="83"/>
      <c r="H60" s="82"/>
    </row>
    <row r="61" ht="13.65" customHeight="1">
      <c r="A61" t="s" s="74">
        <v>206</v>
      </c>
      <c r="B61" s="89">
        <v>5698230</v>
      </c>
      <c r="C61" s="82"/>
      <c r="D61" s="90">
        <v>8</v>
      </c>
      <c r="E61" s="82"/>
      <c r="F61" s="90">
        <v>0</v>
      </c>
      <c r="G61" s="83"/>
      <c r="H61" s="82"/>
    </row>
    <row r="62" ht="13.65" customHeight="1">
      <c r="A62" t="s" s="74">
        <v>236</v>
      </c>
      <c r="B62" s="89">
        <v>568300</v>
      </c>
      <c r="C62" s="82"/>
      <c r="D62" s="90">
        <v>1</v>
      </c>
      <c r="E62" s="82"/>
      <c r="F62" s="90">
        <v>0</v>
      </c>
      <c r="G62" s="83"/>
      <c r="H62" s="82"/>
    </row>
    <row r="63" ht="13.65" customHeight="1">
      <c r="A63" t="s" s="74">
        <v>363</v>
      </c>
      <c r="B63" s="89">
        <v>309183463</v>
      </c>
      <c r="C63" s="82"/>
      <c r="D63" s="90">
        <v>435</v>
      </c>
      <c r="E63" s="82"/>
      <c r="F63" s="82"/>
      <c r="G63" s="83"/>
      <c r="H63" s="82"/>
    </row>
    <row r="64" ht="13.65" customHeight="1">
      <c r="A64" s="82"/>
      <c r="B64" s="82"/>
      <c r="C64" s="82"/>
      <c r="D64" s="82"/>
      <c r="E64" s="82"/>
      <c r="F64" s="82"/>
      <c r="G64" s="83"/>
      <c r="H64" s="82"/>
    </row>
    <row r="65" ht="13.65" customHeight="1">
      <c r="A65" t="s" s="74">
        <v>364</v>
      </c>
      <c r="B65" s="82"/>
      <c r="C65" s="82"/>
      <c r="D65" s="82"/>
      <c r="E65" s="82"/>
      <c r="F65" s="82"/>
      <c r="G65" s="83"/>
      <c r="H65" s="82"/>
    </row>
    <row r="66" ht="13.65" customHeight="1">
      <c r="A66" t="s" s="74">
        <v>365</v>
      </c>
      <c r="B66" s="82"/>
      <c r="C66" s="82"/>
      <c r="D66" s="82"/>
      <c r="E66" s="82"/>
      <c r="F66" s="82"/>
      <c r="G66" s="83"/>
      <c r="H66" s="82"/>
    </row>
    <row r="67" ht="13.65" customHeight="1">
      <c r="A67" t="s" s="74">
        <v>366</v>
      </c>
      <c r="B67" s="82"/>
      <c r="C67" s="82"/>
      <c r="D67" s="82"/>
      <c r="E67" s="82"/>
      <c r="F67" s="82"/>
      <c r="G67" s="83"/>
      <c r="H67" s="82"/>
    </row>
    <row r="68" ht="13.65" customHeight="1">
      <c r="A68" t="s" s="74">
        <v>367</v>
      </c>
      <c r="B68" s="82"/>
      <c r="C68" s="82"/>
      <c r="D68" s="82"/>
      <c r="E68" s="82"/>
      <c r="F68" s="82"/>
      <c r="G68" s="83"/>
      <c r="H68" s="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L67"/>
  <sheetViews>
    <sheetView workbookViewId="0" showGridLines="0" defaultGridColor="1"/>
  </sheetViews>
  <sheetFormatPr defaultColWidth="8.83333" defaultRowHeight="15.4" customHeight="1" outlineLevelRow="0" outlineLevelCol="0"/>
  <cols>
    <col min="1" max="1" width="28.6719" style="92" customWidth="1"/>
    <col min="2" max="11" width="14.6719" style="92" customWidth="1"/>
    <col min="12" max="12" width="13" style="92" customWidth="1"/>
    <col min="13" max="256" width="8.85156" style="92" customWidth="1"/>
  </cols>
  <sheetData>
    <row r="1" ht="8" customHeight="1">
      <c r="A1" t="s" s="93">
        <v>370</v>
      </c>
      <c r="B1" s="94"/>
      <c r="C1" s="94"/>
      <c r="D1" s="94"/>
      <c r="E1" s="94"/>
      <c r="F1" s="94"/>
      <c r="G1" s="94"/>
      <c r="H1" s="94"/>
      <c r="I1" s="94"/>
      <c r="J1" s="94"/>
      <c r="K1" s="94"/>
      <c r="L1" s="95"/>
    </row>
    <row r="2" ht="25.5" customHeight="1">
      <c r="A2" t="s" s="96">
        <v>371</v>
      </c>
      <c r="B2" s="97"/>
      <c r="C2" s="97"/>
      <c r="D2" s="97"/>
      <c r="E2" s="97"/>
      <c r="F2" s="97"/>
      <c r="G2" s="97"/>
      <c r="H2" s="97"/>
      <c r="I2" s="97"/>
      <c r="J2" s="97"/>
      <c r="K2" s="97"/>
      <c r="L2" s="97"/>
    </row>
    <row r="3" ht="15" customHeight="1">
      <c r="A3" t="s" s="98">
        <v>372</v>
      </c>
      <c r="B3" s="99">
        <v>40269</v>
      </c>
      <c r="C3" s="100"/>
      <c r="D3" t="s" s="101">
        <v>373</v>
      </c>
      <c r="E3" s="100"/>
      <c r="F3" s="100"/>
      <c r="G3" s="100"/>
      <c r="H3" s="100"/>
      <c r="I3" s="100"/>
      <c r="J3" s="100"/>
      <c r="K3" s="100"/>
      <c r="L3" s="100"/>
    </row>
    <row r="4" ht="25.5" customHeight="1">
      <c r="A4" s="102"/>
      <c r="B4" t="s" s="101">
        <v>374</v>
      </c>
      <c r="C4" t="s" s="101">
        <v>375</v>
      </c>
      <c r="D4" s="103">
        <v>2010</v>
      </c>
      <c r="E4" s="103">
        <v>2011</v>
      </c>
      <c r="F4" s="103">
        <v>2012</v>
      </c>
      <c r="G4" s="103">
        <v>2013</v>
      </c>
      <c r="H4" s="103">
        <v>2014</v>
      </c>
      <c r="I4" s="103">
        <v>2015</v>
      </c>
      <c r="J4" s="103">
        <v>2016</v>
      </c>
      <c r="K4" s="103">
        <v>2017</v>
      </c>
      <c r="L4" s="103">
        <v>2018</v>
      </c>
    </row>
    <row r="5" ht="15" customHeight="1">
      <c r="A5" t="s" s="104">
        <v>376</v>
      </c>
      <c r="B5" s="105">
        <v>308745538</v>
      </c>
      <c r="C5" s="105">
        <v>308758105</v>
      </c>
      <c r="D5" s="105">
        <v>309326085</v>
      </c>
      <c r="E5" s="105">
        <v>311580009</v>
      </c>
      <c r="F5" s="105">
        <v>313874218</v>
      </c>
      <c r="G5" s="105">
        <v>316057727</v>
      </c>
      <c r="H5" s="105">
        <v>318386421</v>
      </c>
      <c r="I5" s="105">
        <v>320742673</v>
      </c>
      <c r="J5" s="105">
        <v>323071342</v>
      </c>
      <c r="K5" s="105">
        <v>325147121</v>
      </c>
      <c r="L5" s="105">
        <v>327167434</v>
      </c>
    </row>
    <row r="6" ht="15" customHeight="1">
      <c r="A6" t="s" s="106">
        <v>377</v>
      </c>
      <c r="B6" s="107">
        <v>55317240</v>
      </c>
      <c r="C6" s="107">
        <v>55318430</v>
      </c>
      <c r="D6" s="107">
        <v>55380645</v>
      </c>
      <c r="E6" s="107">
        <v>55600532</v>
      </c>
      <c r="F6" s="107">
        <v>55776729</v>
      </c>
      <c r="G6" s="107">
        <v>55907823</v>
      </c>
      <c r="H6" s="107">
        <v>56015864</v>
      </c>
      <c r="I6" s="107">
        <v>56047587</v>
      </c>
      <c r="J6" s="107">
        <v>56058789</v>
      </c>
      <c r="K6" s="107">
        <v>56072676</v>
      </c>
      <c r="L6" s="107">
        <v>56111079</v>
      </c>
    </row>
    <row r="7" ht="15" customHeight="1">
      <c r="A7" t="s" s="108">
        <v>378</v>
      </c>
      <c r="B7" s="109">
        <v>66927001</v>
      </c>
      <c r="C7" s="109">
        <v>66929743</v>
      </c>
      <c r="D7" s="109">
        <v>66974749</v>
      </c>
      <c r="E7" s="109">
        <v>67152631</v>
      </c>
      <c r="F7" s="109">
        <v>67336937</v>
      </c>
      <c r="G7" s="109">
        <v>67564135</v>
      </c>
      <c r="H7" s="109">
        <v>67752238</v>
      </c>
      <c r="I7" s="109">
        <v>67869139</v>
      </c>
      <c r="J7" s="109">
        <v>67996917</v>
      </c>
      <c r="K7" s="109">
        <v>68156035</v>
      </c>
      <c r="L7" s="109">
        <v>68308744</v>
      </c>
    </row>
    <row r="8" ht="15" customHeight="1">
      <c r="A8" t="s" s="108">
        <v>379</v>
      </c>
      <c r="B8" s="109">
        <v>114555744</v>
      </c>
      <c r="C8" s="109">
        <v>114563045</v>
      </c>
      <c r="D8" s="109">
        <v>114867066</v>
      </c>
      <c r="E8" s="109">
        <v>116039399</v>
      </c>
      <c r="F8" s="109">
        <v>117271075</v>
      </c>
      <c r="G8" s="109">
        <v>118393244</v>
      </c>
      <c r="H8" s="109">
        <v>119657737</v>
      </c>
      <c r="I8" s="109">
        <v>121037542</v>
      </c>
      <c r="J8" s="109">
        <v>122401186</v>
      </c>
      <c r="K8" s="109">
        <v>123598424</v>
      </c>
      <c r="L8" s="109">
        <v>124753948</v>
      </c>
    </row>
    <row r="9" ht="15" customHeight="1">
      <c r="A9" t="s" s="110">
        <v>380</v>
      </c>
      <c r="B9" s="111">
        <v>71945553</v>
      </c>
      <c r="C9" s="111">
        <v>71946887</v>
      </c>
      <c r="D9" s="111">
        <v>72103625</v>
      </c>
      <c r="E9" s="111">
        <v>72787447</v>
      </c>
      <c r="F9" s="111">
        <v>73489477</v>
      </c>
      <c r="G9" s="111">
        <v>74192525</v>
      </c>
      <c r="H9" s="111">
        <v>74960582</v>
      </c>
      <c r="I9" s="111">
        <v>75788405</v>
      </c>
      <c r="J9" s="111">
        <v>76614450</v>
      </c>
      <c r="K9" s="111">
        <v>77319986</v>
      </c>
      <c r="L9" s="111">
        <v>77993663</v>
      </c>
    </row>
    <row r="10" ht="15" customHeight="1">
      <c r="A10" t="s" s="112">
        <v>381</v>
      </c>
      <c r="B10" s="107">
        <v>4779736</v>
      </c>
      <c r="C10" s="107">
        <v>4780138</v>
      </c>
      <c r="D10" s="107">
        <v>4785448</v>
      </c>
      <c r="E10" s="107">
        <v>4798834</v>
      </c>
      <c r="F10" s="107">
        <v>4815564</v>
      </c>
      <c r="G10" s="107">
        <v>4830460</v>
      </c>
      <c r="H10" s="107">
        <v>4842481</v>
      </c>
      <c r="I10" s="107">
        <v>4853160</v>
      </c>
      <c r="J10" s="107">
        <v>4864745</v>
      </c>
      <c r="K10" s="107">
        <v>4875120</v>
      </c>
      <c r="L10" s="107">
        <v>4887871</v>
      </c>
    </row>
    <row r="11" ht="15" customHeight="1">
      <c r="A11" t="s" s="113">
        <v>382</v>
      </c>
      <c r="B11" s="109">
        <v>710231</v>
      </c>
      <c r="C11" s="109">
        <v>710249</v>
      </c>
      <c r="D11" s="109">
        <v>713906</v>
      </c>
      <c r="E11" s="109">
        <v>722038</v>
      </c>
      <c r="F11" s="109">
        <v>730399</v>
      </c>
      <c r="G11" s="109">
        <v>737045</v>
      </c>
      <c r="H11" s="109">
        <v>736307</v>
      </c>
      <c r="I11" s="109">
        <v>737547</v>
      </c>
      <c r="J11" s="109">
        <v>741504</v>
      </c>
      <c r="K11" s="109">
        <v>739786</v>
      </c>
      <c r="L11" s="109">
        <v>737438</v>
      </c>
    </row>
    <row r="12" ht="15" customHeight="1">
      <c r="A12" t="s" s="113">
        <v>383</v>
      </c>
      <c r="B12" s="109">
        <v>6392017</v>
      </c>
      <c r="C12" s="109">
        <v>6392288</v>
      </c>
      <c r="D12" s="109">
        <v>6407774</v>
      </c>
      <c r="E12" s="109">
        <v>6473497</v>
      </c>
      <c r="F12" s="109">
        <v>6556629</v>
      </c>
      <c r="G12" s="109">
        <v>6634999</v>
      </c>
      <c r="H12" s="109">
        <v>6733840</v>
      </c>
      <c r="I12" s="109">
        <v>6833596</v>
      </c>
      <c r="J12" s="109">
        <v>6945452</v>
      </c>
      <c r="K12" s="109">
        <v>7048876</v>
      </c>
      <c r="L12" s="109">
        <v>7171646</v>
      </c>
    </row>
    <row r="13" ht="15" customHeight="1">
      <c r="A13" t="s" s="113">
        <v>384</v>
      </c>
      <c r="B13" s="109">
        <v>2915918</v>
      </c>
      <c r="C13" s="109">
        <v>2916028</v>
      </c>
      <c r="D13" s="109">
        <v>2921978</v>
      </c>
      <c r="E13" s="109">
        <v>2940407</v>
      </c>
      <c r="F13" s="109">
        <v>2952109</v>
      </c>
      <c r="G13" s="109">
        <v>2959549</v>
      </c>
      <c r="H13" s="109">
        <v>2967726</v>
      </c>
      <c r="I13" s="109">
        <v>2978407</v>
      </c>
      <c r="J13" s="109">
        <v>2990410</v>
      </c>
      <c r="K13" s="109">
        <v>3002997</v>
      </c>
      <c r="L13" s="109">
        <v>3013825</v>
      </c>
    </row>
    <row r="14" ht="15" customHeight="1">
      <c r="A14" t="s" s="113">
        <v>385</v>
      </c>
      <c r="B14" s="109">
        <v>37253956</v>
      </c>
      <c r="C14" s="109">
        <v>37254523</v>
      </c>
      <c r="D14" s="109">
        <v>37320903</v>
      </c>
      <c r="E14" s="109">
        <v>37641823</v>
      </c>
      <c r="F14" s="109">
        <v>37960782</v>
      </c>
      <c r="G14" s="109">
        <v>38280824</v>
      </c>
      <c r="H14" s="109">
        <v>38625139</v>
      </c>
      <c r="I14" s="109">
        <v>38953142</v>
      </c>
      <c r="J14" s="109">
        <v>39209127</v>
      </c>
      <c r="K14" s="109">
        <v>39399349</v>
      </c>
      <c r="L14" s="109">
        <v>39557045</v>
      </c>
    </row>
    <row r="15" ht="15" customHeight="1">
      <c r="A15" t="s" s="113">
        <v>386</v>
      </c>
      <c r="B15" s="109">
        <v>5029196</v>
      </c>
      <c r="C15" s="109">
        <v>5029316</v>
      </c>
      <c r="D15" s="109">
        <v>5048281</v>
      </c>
      <c r="E15" s="109">
        <v>5121771</v>
      </c>
      <c r="F15" s="109">
        <v>5193721</v>
      </c>
      <c r="G15" s="109">
        <v>5270482</v>
      </c>
      <c r="H15" s="109">
        <v>5351218</v>
      </c>
      <c r="I15" s="109">
        <v>5452107</v>
      </c>
      <c r="J15" s="109">
        <v>5540921</v>
      </c>
      <c r="K15" s="109">
        <v>5615902</v>
      </c>
      <c r="L15" s="109">
        <v>5695564</v>
      </c>
    </row>
    <row r="16" ht="15" customHeight="1">
      <c r="A16" t="s" s="113">
        <v>387</v>
      </c>
      <c r="B16" s="109">
        <v>3574097</v>
      </c>
      <c r="C16" s="109">
        <v>3574147</v>
      </c>
      <c r="D16" s="109">
        <v>3579125</v>
      </c>
      <c r="E16" s="109">
        <v>3588023</v>
      </c>
      <c r="F16" s="109">
        <v>3594395</v>
      </c>
      <c r="G16" s="109">
        <v>3594915</v>
      </c>
      <c r="H16" s="109">
        <v>3594783</v>
      </c>
      <c r="I16" s="109">
        <v>3587509</v>
      </c>
      <c r="J16" s="109">
        <v>3578674</v>
      </c>
      <c r="K16" s="109">
        <v>3573880</v>
      </c>
      <c r="L16" s="109">
        <v>3572665</v>
      </c>
    </row>
    <row r="17" ht="15" customHeight="1">
      <c r="A17" t="s" s="113">
        <v>388</v>
      </c>
      <c r="B17" s="109">
        <v>897934</v>
      </c>
      <c r="C17" s="109">
        <v>897934</v>
      </c>
      <c r="D17" s="109">
        <v>899595</v>
      </c>
      <c r="E17" s="109">
        <v>907316</v>
      </c>
      <c r="F17" s="109">
        <v>915188</v>
      </c>
      <c r="G17" s="109">
        <v>923638</v>
      </c>
      <c r="H17" s="109">
        <v>932596</v>
      </c>
      <c r="I17" s="109">
        <v>941413</v>
      </c>
      <c r="J17" s="109">
        <v>949216</v>
      </c>
      <c r="K17" s="109">
        <v>957078</v>
      </c>
      <c r="L17" s="109">
        <v>967171</v>
      </c>
    </row>
    <row r="18" ht="15" customHeight="1">
      <c r="A18" t="s" s="113">
        <v>389</v>
      </c>
      <c r="B18" s="109">
        <v>601723</v>
      </c>
      <c r="C18" s="109">
        <v>601766</v>
      </c>
      <c r="D18" s="109">
        <v>605085</v>
      </c>
      <c r="E18" s="109">
        <v>619602</v>
      </c>
      <c r="F18" s="109">
        <v>634725</v>
      </c>
      <c r="G18" s="109">
        <v>650431</v>
      </c>
      <c r="H18" s="109">
        <v>662513</v>
      </c>
      <c r="I18" s="109">
        <v>675254</v>
      </c>
      <c r="J18" s="109">
        <v>686575</v>
      </c>
      <c r="K18" s="109">
        <v>695691</v>
      </c>
      <c r="L18" s="109">
        <v>702455</v>
      </c>
    </row>
    <row r="19" ht="15" customHeight="1">
      <c r="A19" t="s" s="113">
        <v>390</v>
      </c>
      <c r="B19" s="109">
        <v>18801310</v>
      </c>
      <c r="C19" s="109">
        <v>18804580</v>
      </c>
      <c r="D19" s="109">
        <v>18845785</v>
      </c>
      <c r="E19" s="109">
        <v>19093352</v>
      </c>
      <c r="F19" s="109">
        <v>19326230</v>
      </c>
      <c r="G19" s="109">
        <v>19563166</v>
      </c>
      <c r="H19" s="109">
        <v>19860330</v>
      </c>
      <c r="I19" s="109">
        <v>20224249</v>
      </c>
      <c r="J19" s="109">
        <v>20629982</v>
      </c>
      <c r="K19" s="109">
        <v>20976812</v>
      </c>
      <c r="L19" s="109">
        <v>21299325</v>
      </c>
    </row>
    <row r="20" ht="15" customHeight="1">
      <c r="A20" t="s" s="113">
        <v>391</v>
      </c>
      <c r="B20" s="109">
        <v>9687653</v>
      </c>
      <c r="C20" s="109">
        <v>9688709</v>
      </c>
      <c r="D20" s="109">
        <v>9711810</v>
      </c>
      <c r="E20" s="109">
        <v>9801578</v>
      </c>
      <c r="F20" s="109">
        <v>9901496</v>
      </c>
      <c r="G20" s="109">
        <v>9973326</v>
      </c>
      <c r="H20" s="109">
        <v>10069001</v>
      </c>
      <c r="I20" s="109">
        <v>10181111</v>
      </c>
      <c r="J20" s="109">
        <v>10304763</v>
      </c>
      <c r="K20" s="109">
        <v>10413055</v>
      </c>
      <c r="L20" s="109">
        <v>10519475</v>
      </c>
    </row>
    <row r="21" ht="15" customHeight="1">
      <c r="A21" t="s" s="113">
        <v>392</v>
      </c>
      <c r="B21" s="109">
        <v>1360301</v>
      </c>
      <c r="C21" s="109">
        <v>1360307</v>
      </c>
      <c r="D21" s="109">
        <v>1363963</v>
      </c>
      <c r="E21" s="109">
        <v>1379252</v>
      </c>
      <c r="F21" s="109">
        <v>1394905</v>
      </c>
      <c r="G21" s="109">
        <v>1408453</v>
      </c>
      <c r="H21" s="109">
        <v>1414862</v>
      </c>
      <c r="I21" s="109">
        <v>1422484</v>
      </c>
      <c r="J21" s="109">
        <v>1428105</v>
      </c>
      <c r="K21" s="109">
        <v>1424203</v>
      </c>
      <c r="L21" s="109">
        <v>1420491</v>
      </c>
    </row>
    <row r="22" ht="15" customHeight="1">
      <c r="A22" t="s" s="113">
        <v>393</v>
      </c>
      <c r="B22" s="109">
        <v>1567582</v>
      </c>
      <c r="C22" s="109">
        <v>1567657</v>
      </c>
      <c r="D22" s="109">
        <v>1570773</v>
      </c>
      <c r="E22" s="109">
        <v>1583828</v>
      </c>
      <c r="F22" s="109">
        <v>1595441</v>
      </c>
      <c r="G22" s="109">
        <v>1611530</v>
      </c>
      <c r="H22" s="109">
        <v>1631479</v>
      </c>
      <c r="I22" s="109">
        <v>1651523</v>
      </c>
      <c r="J22" s="109">
        <v>1682930</v>
      </c>
      <c r="K22" s="109">
        <v>1718904</v>
      </c>
      <c r="L22" s="109">
        <v>1754208</v>
      </c>
    </row>
    <row r="23" ht="15" customHeight="1">
      <c r="A23" t="s" s="113">
        <v>394</v>
      </c>
      <c r="B23" s="109">
        <v>12830632</v>
      </c>
      <c r="C23" s="109">
        <v>12831572</v>
      </c>
      <c r="D23" s="109">
        <v>12840762</v>
      </c>
      <c r="E23" s="109">
        <v>12867291</v>
      </c>
      <c r="F23" s="109">
        <v>12884119</v>
      </c>
      <c r="G23" s="109">
        <v>12898269</v>
      </c>
      <c r="H23" s="109">
        <v>12888962</v>
      </c>
      <c r="I23" s="109">
        <v>12864342</v>
      </c>
      <c r="J23" s="109">
        <v>12826895</v>
      </c>
      <c r="K23" s="109">
        <v>12786196</v>
      </c>
      <c r="L23" s="109">
        <v>12741080</v>
      </c>
    </row>
    <row r="24" ht="15" customHeight="1">
      <c r="A24" t="s" s="113">
        <v>395</v>
      </c>
      <c r="B24" s="109">
        <v>6483802</v>
      </c>
      <c r="C24" s="109">
        <v>6484061</v>
      </c>
      <c r="D24" s="109">
        <v>6490436</v>
      </c>
      <c r="E24" s="109">
        <v>6516045</v>
      </c>
      <c r="F24" s="109">
        <v>6537640</v>
      </c>
      <c r="G24" s="109">
        <v>6568367</v>
      </c>
      <c r="H24" s="109">
        <v>6593533</v>
      </c>
      <c r="I24" s="109">
        <v>6608296</v>
      </c>
      <c r="J24" s="109">
        <v>6633344</v>
      </c>
      <c r="K24" s="109">
        <v>6660082</v>
      </c>
      <c r="L24" s="109">
        <v>6691878</v>
      </c>
    </row>
    <row r="25" ht="15" customHeight="1">
      <c r="A25" t="s" s="113">
        <v>396</v>
      </c>
      <c r="B25" s="109">
        <v>3046355</v>
      </c>
      <c r="C25" s="109">
        <v>3046872</v>
      </c>
      <c r="D25" s="109">
        <v>3050767</v>
      </c>
      <c r="E25" s="109">
        <v>3066054</v>
      </c>
      <c r="F25" s="109">
        <v>3076097</v>
      </c>
      <c r="G25" s="109">
        <v>3093078</v>
      </c>
      <c r="H25" s="109">
        <v>3109504</v>
      </c>
      <c r="I25" s="109">
        <v>3121460</v>
      </c>
      <c r="J25" s="109">
        <v>3131785</v>
      </c>
      <c r="K25" s="109">
        <v>3143637</v>
      </c>
      <c r="L25" s="109">
        <v>3156145</v>
      </c>
    </row>
    <row r="26" ht="15" customHeight="1">
      <c r="A26" t="s" s="113">
        <v>397</v>
      </c>
      <c r="B26" s="109">
        <v>2853118</v>
      </c>
      <c r="C26" s="109">
        <v>2853126</v>
      </c>
      <c r="D26" s="109">
        <v>2858213</v>
      </c>
      <c r="E26" s="109">
        <v>2869035</v>
      </c>
      <c r="F26" s="109">
        <v>2885361</v>
      </c>
      <c r="G26" s="109">
        <v>2893510</v>
      </c>
      <c r="H26" s="109">
        <v>2900896</v>
      </c>
      <c r="I26" s="109">
        <v>2909502</v>
      </c>
      <c r="J26" s="109">
        <v>2911263</v>
      </c>
      <c r="K26" s="109">
        <v>2910689</v>
      </c>
      <c r="L26" s="109">
        <v>2911505</v>
      </c>
    </row>
    <row r="27" ht="15" customHeight="1">
      <c r="A27" t="s" s="113">
        <v>398</v>
      </c>
      <c r="B27" s="109">
        <v>4339367</v>
      </c>
      <c r="C27" s="109">
        <v>4339333</v>
      </c>
      <c r="D27" s="109">
        <v>4348200</v>
      </c>
      <c r="E27" s="109">
        <v>4369488</v>
      </c>
      <c r="F27" s="109">
        <v>4386381</v>
      </c>
      <c r="G27" s="109">
        <v>4404817</v>
      </c>
      <c r="H27" s="109">
        <v>4414483</v>
      </c>
      <c r="I27" s="109">
        <v>4425999</v>
      </c>
      <c r="J27" s="109">
        <v>4438229</v>
      </c>
      <c r="K27" s="109">
        <v>4453874</v>
      </c>
      <c r="L27" s="109">
        <v>4468402</v>
      </c>
    </row>
    <row r="28" ht="15" customHeight="1">
      <c r="A28" t="s" s="113">
        <v>399</v>
      </c>
      <c r="B28" s="109">
        <v>4533372</v>
      </c>
      <c r="C28" s="109">
        <v>4533485</v>
      </c>
      <c r="D28" s="109">
        <v>4544532</v>
      </c>
      <c r="E28" s="109">
        <v>4575184</v>
      </c>
      <c r="F28" s="109">
        <v>4600814</v>
      </c>
      <c r="G28" s="109">
        <v>4624577</v>
      </c>
      <c r="H28" s="109">
        <v>4644204</v>
      </c>
      <c r="I28" s="109">
        <v>4664851</v>
      </c>
      <c r="J28" s="109">
        <v>4678215</v>
      </c>
      <c r="K28" s="109">
        <v>4670818</v>
      </c>
      <c r="L28" s="109">
        <v>4659978</v>
      </c>
    </row>
    <row r="29" ht="15" customHeight="1">
      <c r="A29" t="s" s="113">
        <v>400</v>
      </c>
      <c r="B29" s="109">
        <v>1328361</v>
      </c>
      <c r="C29" s="109">
        <v>1328369</v>
      </c>
      <c r="D29" s="109">
        <v>1327632</v>
      </c>
      <c r="E29" s="109">
        <v>1328150</v>
      </c>
      <c r="F29" s="109">
        <v>1327691</v>
      </c>
      <c r="G29" s="109">
        <v>1328196</v>
      </c>
      <c r="H29" s="109">
        <v>1330760</v>
      </c>
      <c r="I29" s="109">
        <v>1328484</v>
      </c>
      <c r="J29" s="109">
        <v>1331370</v>
      </c>
      <c r="K29" s="109">
        <v>1335063</v>
      </c>
      <c r="L29" s="109">
        <v>1338404</v>
      </c>
    </row>
    <row r="30" ht="15" customHeight="1">
      <c r="A30" t="s" s="113">
        <v>401</v>
      </c>
      <c r="B30" s="109">
        <v>5773552</v>
      </c>
      <c r="C30" s="109">
        <v>5773798</v>
      </c>
      <c r="D30" s="109">
        <v>5788642</v>
      </c>
      <c r="E30" s="109">
        <v>5838991</v>
      </c>
      <c r="F30" s="109">
        <v>5887072</v>
      </c>
      <c r="G30" s="109">
        <v>5923704</v>
      </c>
      <c r="H30" s="109">
        <v>5958165</v>
      </c>
      <c r="I30" s="109">
        <v>5986717</v>
      </c>
      <c r="J30" s="109">
        <v>6004692</v>
      </c>
      <c r="K30" s="109">
        <v>6024891</v>
      </c>
      <c r="L30" s="109">
        <v>6042718</v>
      </c>
    </row>
    <row r="31" ht="15" customHeight="1">
      <c r="A31" t="s" s="113">
        <v>402</v>
      </c>
      <c r="B31" s="109">
        <v>6547629</v>
      </c>
      <c r="C31" s="109">
        <v>6547790</v>
      </c>
      <c r="D31" s="109">
        <v>6566431</v>
      </c>
      <c r="E31" s="109">
        <v>6613149</v>
      </c>
      <c r="F31" s="109">
        <v>6663158</v>
      </c>
      <c r="G31" s="109">
        <v>6713944</v>
      </c>
      <c r="H31" s="109">
        <v>6763652</v>
      </c>
      <c r="I31" s="109">
        <v>6795891</v>
      </c>
      <c r="J31" s="109">
        <v>6826022</v>
      </c>
      <c r="K31" s="109">
        <v>6863246</v>
      </c>
      <c r="L31" s="109">
        <v>6902149</v>
      </c>
    </row>
    <row r="32" ht="15" customHeight="1">
      <c r="A32" t="s" s="113">
        <v>403</v>
      </c>
      <c r="B32" s="109">
        <v>9883640</v>
      </c>
      <c r="C32" s="109">
        <v>9884117</v>
      </c>
      <c r="D32" s="109">
        <v>9877535</v>
      </c>
      <c r="E32" s="109">
        <v>9881521</v>
      </c>
      <c r="F32" s="109">
        <v>9896930</v>
      </c>
      <c r="G32" s="109">
        <v>9913349</v>
      </c>
      <c r="H32" s="109">
        <v>9930589</v>
      </c>
      <c r="I32" s="109">
        <v>9932573</v>
      </c>
      <c r="J32" s="109">
        <v>9951890</v>
      </c>
      <c r="K32" s="109">
        <v>9976447</v>
      </c>
      <c r="L32" s="109">
        <v>9995915</v>
      </c>
    </row>
    <row r="33" ht="15" customHeight="1">
      <c r="A33" t="s" s="113">
        <v>404</v>
      </c>
      <c r="B33" s="109">
        <v>5303925</v>
      </c>
      <c r="C33" s="109">
        <v>5303925</v>
      </c>
      <c r="D33" s="109">
        <v>5310843</v>
      </c>
      <c r="E33" s="109">
        <v>5345668</v>
      </c>
      <c r="F33" s="109">
        <v>5376550</v>
      </c>
      <c r="G33" s="109">
        <v>5413693</v>
      </c>
      <c r="H33" s="109">
        <v>5451522</v>
      </c>
      <c r="I33" s="109">
        <v>5482503</v>
      </c>
      <c r="J33" s="109">
        <v>5523409</v>
      </c>
      <c r="K33" s="109">
        <v>5568155</v>
      </c>
      <c r="L33" s="109">
        <v>5611179</v>
      </c>
    </row>
    <row r="34" ht="15" customHeight="1">
      <c r="A34" t="s" s="113">
        <v>405</v>
      </c>
      <c r="B34" s="109">
        <v>2967297</v>
      </c>
      <c r="C34" s="109">
        <v>2968118</v>
      </c>
      <c r="D34" s="109">
        <v>2970536</v>
      </c>
      <c r="E34" s="109">
        <v>2978470</v>
      </c>
      <c r="F34" s="109">
        <v>2983767</v>
      </c>
      <c r="G34" s="109">
        <v>2988797</v>
      </c>
      <c r="H34" s="109">
        <v>2990623</v>
      </c>
      <c r="I34" s="109">
        <v>2988693</v>
      </c>
      <c r="J34" s="109">
        <v>2988298</v>
      </c>
      <c r="K34" s="109">
        <v>2989663</v>
      </c>
      <c r="L34" s="109">
        <v>2986530</v>
      </c>
    </row>
    <row r="35" ht="15" customHeight="1">
      <c r="A35" t="s" s="113">
        <v>406</v>
      </c>
      <c r="B35" s="109">
        <v>5988927</v>
      </c>
      <c r="C35" s="109">
        <v>5988952</v>
      </c>
      <c r="D35" s="109">
        <v>5995976</v>
      </c>
      <c r="E35" s="109">
        <v>6009641</v>
      </c>
      <c r="F35" s="109">
        <v>6024081</v>
      </c>
      <c r="G35" s="109">
        <v>6040658</v>
      </c>
      <c r="H35" s="109">
        <v>6056293</v>
      </c>
      <c r="I35" s="109">
        <v>6071745</v>
      </c>
      <c r="J35" s="109">
        <v>6087203</v>
      </c>
      <c r="K35" s="109">
        <v>6108612</v>
      </c>
      <c r="L35" s="109">
        <v>6126452</v>
      </c>
    </row>
    <row r="36" ht="15" customHeight="1">
      <c r="A36" t="s" s="113">
        <v>407</v>
      </c>
      <c r="B36" s="109">
        <v>989415</v>
      </c>
      <c r="C36" s="109">
        <v>989409</v>
      </c>
      <c r="D36" s="109">
        <v>990722</v>
      </c>
      <c r="E36" s="109">
        <v>997221</v>
      </c>
      <c r="F36" s="109">
        <v>1003754</v>
      </c>
      <c r="G36" s="109">
        <v>1013564</v>
      </c>
      <c r="H36" s="109">
        <v>1021891</v>
      </c>
      <c r="I36" s="109">
        <v>1030503</v>
      </c>
      <c r="J36" s="109">
        <v>1040863</v>
      </c>
      <c r="K36" s="109">
        <v>1053090</v>
      </c>
      <c r="L36" s="109">
        <v>1062305</v>
      </c>
    </row>
    <row r="37" ht="15" customHeight="1">
      <c r="A37" t="s" s="113">
        <v>408</v>
      </c>
      <c r="B37" s="109">
        <v>1826341</v>
      </c>
      <c r="C37" s="109">
        <v>1826305</v>
      </c>
      <c r="D37" s="109">
        <v>1829536</v>
      </c>
      <c r="E37" s="109">
        <v>1840538</v>
      </c>
      <c r="F37" s="109">
        <v>1853323</v>
      </c>
      <c r="G37" s="109">
        <v>1865414</v>
      </c>
      <c r="H37" s="109">
        <v>1879522</v>
      </c>
      <c r="I37" s="109">
        <v>1891507</v>
      </c>
      <c r="J37" s="109">
        <v>1905924</v>
      </c>
      <c r="K37" s="109">
        <v>1917575</v>
      </c>
      <c r="L37" s="109">
        <v>1929268</v>
      </c>
    </row>
    <row r="38" ht="15" customHeight="1">
      <c r="A38" t="s" s="113">
        <v>409</v>
      </c>
      <c r="B38" s="109">
        <v>2700551</v>
      </c>
      <c r="C38" s="109">
        <v>2700679</v>
      </c>
      <c r="D38" s="109">
        <v>2702464</v>
      </c>
      <c r="E38" s="109">
        <v>2712799</v>
      </c>
      <c r="F38" s="109">
        <v>2744566</v>
      </c>
      <c r="G38" s="109">
        <v>2776972</v>
      </c>
      <c r="H38" s="109">
        <v>2819012</v>
      </c>
      <c r="I38" s="109">
        <v>2868666</v>
      </c>
      <c r="J38" s="109">
        <v>2919772</v>
      </c>
      <c r="K38" s="109">
        <v>2972405</v>
      </c>
      <c r="L38" s="109">
        <v>3034392</v>
      </c>
    </row>
    <row r="39" ht="15" customHeight="1">
      <c r="A39" t="s" s="113">
        <v>410</v>
      </c>
      <c r="B39" s="109">
        <v>1316470</v>
      </c>
      <c r="C39" s="109">
        <v>1316464</v>
      </c>
      <c r="D39" s="109">
        <v>1316777</v>
      </c>
      <c r="E39" s="109">
        <v>1319815</v>
      </c>
      <c r="F39" s="109">
        <v>1323962</v>
      </c>
      <c r="G39" s="109">
        <v>1326408</v>
      </c>
      <c r="H39" s="109">
        <v>1333223</v>
      </c>
      <c r="I39" s="109">
        <v>1336294</v>
      </c>
      <c r="J39" s="109">
        <v>1342373</v>
      </c>
      <c r="K39" s="109">
        <v>1349767</v>
      </c>
      <c r="L39" s="109">
        <v>1356458</v>
      </c>
    </row>
    <row r="40" ht="15" customHeight="1">
      <c r="A40" t="s" s="113">
        <v>411</v>
      </c>
      <c r="B40" s="109">
        <v>8791894</v>
      </c>
      <c r="C40" s="109">
        <v>8791962</v>
      </c>
      <c r="D40" s="109">
        <v>8799624</v>
      </c>
      <c r="E40" s="109">
        <v>8827783</v>
      </c>
      <c r="F40" s="109">
        <v>8845483</v>
      </c>
      <c r="G40" s="109">
        <v>8858362</v>
      </c>
      <c r="H40" s="109">
        <v>8866780</v>
      </c>
      <c r="I40" s="109">
        <v>8870869</v>
      </c>
      <c r="J40" s="109">
        <v>8874516</v>
      </c>
      <c r="K40" s="109">
        <v>8888543</v>
      </c>
      <c r="L40" s="109">
        <v>8908520</v>
      </c>
    </row>
    <row r="41" ht="15" customHeight="1">
      <c r="A41" t="s" s="113">
        <v>412</v>
      </c>
      <c r="B41" s="109">
        <v>2059179</v>
      </c>
      <c r="C41" s="109">
        <v>2059180</v>
      </c>
      <c r="D41" s="109">
        <v>2064588</v>
      </c>
      <c r="E41" s="109">
        <v>2080395</v>
      </c>
      <c r="F41" s="109">
        <v>2087549</v>
      </c>
      <c r="G41" s="109">
        <v>2092792</v>
      </c>
      <c r="H41" s="109">
        <v>2090342</v>
      </c>
      <c r="I41" s="109">
        <v>2090211</v>
      </c>
      <c r="J41" s="109">
        <v>2092789</v>
      </c>
      <c r="K41" s="109">
        <v>2093395</v>
      </c>
      <c r="L41" s="109">
        <v>2095428</v>
      </c>
    </row>
    <row r="42" ht="15" customHeight="1">
      <c r="A42" t="s" s="113">
        <v>413</v>
      </c>
      <c r="B42" s="109">
        <v>19378102</v>
      </c>
      <c r="C42" s="109">
        <v>19378124</v>
      </c>
      <c r="D42" s="109">
        <v>19400080</v>
      </c>
      <c r="E42" s="109">
        <v>19498514</v>
      </c>
      <c r="F42" s="109">
        <v>19574549</v>
      </c>
      <c r="G42" s="109">
        <v>19628043</v>
      </c>
      <c r="H42" s="109">
        <v>19656330</v>
      </c>
      <c r="I42" s="109">
        <v>19661411</v>
      </c>
      <c r="J42" s="109">
        <v>19641589</v>
      </c>
      <c r="K42" s="109">
        <v>19590719</v>
      </c>
      <c r="L42" s="109">
        <v>19542209</v>
      </c>
    </row>
    <row r="43" ht="15" customHeight="1">
      <c r="A43" t="s" s="113">
        <v>414</v>
      </c>
      <c r="B43" s="109">
        <v>9535483</v>
      </c>
      <c r="C43" s="109">
        <v>9535736</v>
      </c>
      <c r="D43" s="109">
        <v>9574293</v>
      </c>
      <c r="E43" s="109">
        <v>9656754</v>
      </c>
      <c r="F43" s="109">
        <v>9749123</v>
      </c>
      <c r="G43" s="109">
        <v>9843599</v>
      </c>
      <c r="H43" s="109">
        <v>9933944</v>
      </c>
      <c r="I43" s="109">
        <v>10033079</v>
      </c>
      <c r="J43" s="109">
        <v>10156679</v>
      </c>
      <c r="K43" s="109">
        <v>10270800</v>
      </c>
      <c r="L43" s="109">
        <v>10383620</v>
      </c>
    </row>
    <row r="44" ht="15" customHeight="1">
      <c r="A44" t="s" s="113">
        <v>415</v>
      </c>
      <c r="B44" s="109">
        <v>672591</v>
      </c>
      <c r="C44" s="109">
        <v>672576</v>
      </c>
      <c r="D44" s="109">
        <v>674710</v>
      </c>
      <c r="E44" s="109">
        <v>685136</v>
      </c>
      <c r="F44" s="109">
        <v>701116</v>
      </c>
      <c r="G44" s="109">
        <v>721999</v>
      </c>
      <c r="H44" s="109">
        <v>737382</v>
      </c>
      <c r="I44" s="109">
        <v>754022</v>
      </c>
      <c r="J44" s="109">
        <v>754353</v>
      </c>
      <c r="K44" s="109">
        <v>755176</v>
      </c>
      <c r="L44" s="109">
        <v>760077</v>
      </c>
    </row>
    <row r="45" ht="15" customHeight="1">
      <c r="A45" t="s" s="113">
        <v>416</v>
      </c>
      <c r="B45" s="109">
        <v>11536504</v>
      </c>
      <c r="C45" s="109">
        <v>11536757</v>
      </c>
      <c r="D45" s="109">
        <v>11539327</v>
      </c>
      <c r="E45" s="109">
        <v>11543463</v>
      </c>
      <c r="F45" s="109">
        <v>11548369</v>
      </c>
      <c r="G45" s="109">
        <v>11576576</v>
      </c>
      <c r="H45" s="109">
        <v>11602973</v>
      </c>
      <c r="I45" s="109">
        <v>11617850</v>
      </c>
      <c r="J45" s="109">
        <v>11635003</v>
      </c>
      <c r="K45" s="109">
        <v>11664129</v>
      </c>
      <c r="L45" s="109">
        <v>11689442</v>
      </c>
    </row>
    <row r="46" ht="15" customHeight="1">
      <c r="A46" t="s" s="113">
        <v>417</v>
      </c>
      <c r="B46" s="109">
        <v>3751351</v>
      </c>
      <c r="C46" s="109">
        <v>3751583</v>
      </c>
      <c r="D46" s="109">
        <v>3759632</v>
      </c>
      <c r="E46" s="109">
        <v>3787821</v>
      </c>
      <c r="F46" s="109">
        <v>3818600</v>
      </c>
      <c r="G46" s="109">
        <v>3853205</v>
      </c>
      <c r="H46" s="109">
        <v>3878367</v>
      </c>
      <c r="I46" s="109">
        <v>3909831</v>
      </c>
      <c r="J46" s="109">
        <v>3926769</v>
      </c>
      <c r="K46" s="109">
        <v>3932640</v>
      </c>
      <c r="L46" s="109">
        <v>3943079</v>
      </c>
    </row>
    <row r="47" ht="15" customHeight="1">
      <c r="A47" t="s" s="113">
        <v>418</v>
      </c>
      <c r="B47" s="109">
        <v>3831074</v>
      </c>
      <c r="C47" s="109">
        <v>3831075</v>
      </c>
      <c r="D47" s="109">
        <v>3837532</v>
      </c>
      <c r="E47" s="109">
        <v>3871728</v>
      </c>
      <c r="F47" s="109">
        <v>3899118</v>
      </c>
      <c r="G47" s="109">
        <v>3922908</v>
      </c>
      <c r="H47" s="109">
        <v>3964106</v>
      </c>
      <c r="I47" s="109">
        <v>4016918</v>
      </c>
      <c r="J47" s="109">
        <v>4091404</v>
      </c>
      <c r="K47" s="109">
        <v>4146592</v>
      </c>
      <c r="L47" s="109">
        <v>4190713</v>
      </c>
    </row>
    <row r="48" ht="15" customHeight="1">
      <c r="A48" t="s" s="113">
        <v>419</v>
      </c>
      <c r="B48" s="109">
        <v>12702379</v>
      </c>
      <c r="C48" s="109">
        <v>12702873</v>
      </c>
      <c r="D48" s="109">
        <v>12711158</v>
      </c>
      <c r="E48" s="109">
        <v>12744583</v>
      </c>
      <c r="F48" s="109">
        <v>12766827</v>
      </c>
      <c r="G48" s="109">
        <v>12776621</v>
      </c>
      <c r="H48" s="109">
        <v>12789101</v>
      </c>
      <c r="I48" s="109">
        <v>12785759</v>
      </c>
      <c r="J48" s="109">
        <v>12783538</v>
      </c>
      <c r="K48" s="109">
        <v>12790447</v>
      </c>
      <c r="L48" s="109">
        <v>12807060</v>
      </c>
    </row>
    <row r="49" ht="15" customHeight="1">
      <c r="A49" t="s" s="113">
        <v>420</v>
      </c>
      <c r="B49" s="109">
        <v>1052567</v>
      </c>
      <c r="C49" s="109">
        <v>1052957</v>
      </c>
      <c r="D49" s="109">
        <v>1053938</v>
      </c>
      <c r="E49" s="109">
        <v>1053536</v>
      </c>
      <c r="F49" s="109">
        <v>1054601</v>
      </c>
      <c r="G49" s="109">
        <v>1055122</v>
      </c>
      <c r="H49" s="109">
        <v>1056017</v>
      </c>
      <c r="I49" s="109">
        <v>1056173</v>
      </c>
      <c r="J49" s="109">
        <v>1057063</v>
      </c>
      <c r="K49" s="109">
        <v>1056486</v>
      </c>
      <c r="L49" s="109">
        <v>1057315</v>
      </c>
    </row>
    <row r="50" ht="15" customHeight="1">
      <c r="A50" t="s" s="113">
        <v>421</v>
      </c>
      <c r="B50" s="109">
        <v>4625364</v>
      </c>
      <c r="C50" s="109">
        <v>4625381</v>
      </c>
      <c r="D50" s="109">
        <v>4635656</v>
      </c>
      <c r="E50" s="109">
        <v>4671422</v>
      </c>
      <c r="F50" s="109">
        <v>4717112</v>
      </c>
      <c r="G50" s="109">
        <v>4764153</v>
      </c>
      <c r="H50" s="109">
        <v>4823793</v>
      </c>
      <c r="I50" s="109">
        <v>4892253</v>
      </c>
      <c r="J50" s="109">
        <v>4958235</v>
      </c>
      <c r="K50" s="109">
        <v>5021219</v>
      </c>
      <c r="L50" s="109">
        <v>5084127</v>
      </c>
    </row>
    <row r="51" ht="15" customHeight="1">
      <c r="A51" t="s" s="113">
        <v>422</v>
      </c>
      <c r="B51" s="109">
        <v>814180</v>
      </c>
      <c r="C51" s="109">
        <v>814198</v>
      </c>
      <c r="D51" s="109">
        <v>816165</v>
      </c>
      <c r="E51" s="109">
        <v>823484</v>
      </c>
      <c r="F51" s="109">
        <v>833496</v>
      </c>
      <c r="G51" s="109">
        <v>842270</v>
      </c>
      <c r="H51" s="109">
        <v>849088</v>
      </c>
      <c r="I51" s="109">
        <v>853933</v>
      </c>
      <c r="J51" s="109">
        <v>862890</v>
      </c>
      <c r="K51" s="109">
        <v>873286</v>
      </c>
      <c r="L51" s="109">
        <v>882235</v>
      </c>
    </row>
    <row r="52" ht="15" customHeight="1">
      <c r="A52" t="s" s="113">
        <v>423</v>
      </c>
      <c r="B52" s="109">
        <v>6346105</v>
      </c>
      <c r="C52" s="109">
        <v>6346286</v>
      </c>
      <c r="D52" s="109">
        <v>6355301</v>
      </c>
      <c r="E52" s="109">
        <v>6397410</v>
      </c>
      <c r="F52" s="109">
        <v>6451281</v>
      </c>
      <c r="G52" s="109">
        <v>6493432</v>
      </c>
      <c r="H52" s="109">
        <v>6540826</v>
      </c>
      <c r="I52" s="109">
        <v>6590808</v>
      </c>
      <c r="J52" s="109">
        <v>6645011</v>
      </c>
      <c r="K52" s="109">
        <v>6708794</v>
      </c>
      <c r="L52" s="109">
        <v>6770010</v>
      </c>
    </row>
    <row r="53" ht="15" customHeight="1">
      <c r="A53" t="s" s="113">
        <v>424</v>
      </c>
      <c r="B53" s="109">
        <v>25145561</v>
      </c>
      <c r="C53" s="109">
        <v>25146114</v>
      </c>
      <c r="D53" s="109">
        <v>25242679</v>
      </c>
      <c r="E53" s="109">
        <v>25646227</v>
      </c>
      <c r="F53" s="109">
        <v>26089620</v>
      </c>
      <c r="G53" s="109">
        <v>26489464</v>
      </c>
      <c r="H53" s="109">
        <v>26977142</v>
      </c>
      <c r="I53" s="109">
        <v>27486814</v>
      </c>
      <c r="J53" s="109">
        <v>27937492</v>
      </c>
      <c r="K53" s="109">
        <v>28322717</v>
      </c>
      <c r="L53" s="109">
        <v>28701845</v>
      </c>
    </row>
    <row r="54" ht="15" customHeight="1">
      <c r="A54" t="s" s="113">
        <v>425</v>
      </c>
      <c r="B54" s="109">
        <v>2763885</v>
      </c>
      <c r="C54" s="109">
        <v>2763891</v>
      </c>
      <c r="D54" s="109">
        <v>2775334</v>
      </c>
      <c r="E54" s="109">
        <v>2814216</v>
      </c>
      <c r="F54" s="109">
        <v>2853467</v>
      </c>
      <c r="G54" s="109">
        <v>2897927</v>
      </c>
      <c r="H54" s="109">
        <v>2937399</v>
      </c>
      <c r="I54" s="109">
        <v>2982497</v>
      </c>
      <c r="J54" s="109">
        <v>3042613</v>
      </c>
      <c r="K54" s="109">
        <v>3103118</v>
      </c>
      <c r="L54" s="109">
        <v>3161105</v>
      </c>
    </row>
    <row r="55" ht="15" customHeight="1">
      <c r="A55" t="s" s="113">
        <v>426</v>
      </c>
      <c r="B55" s="109">
        <v>625741</v>
      </c>
      <c r="C55" s="109">
        <v>625744</v>
      </c>
      <c r="D55" s="109">
        <v>625880</v>
      </c>
      <c r="E55" s="109">
        <v>626979</v>
      </c>
      <c r="F55" s="109">
        <v>626063</v>
      </c>
      <c r="G55" s="109">
        <v>626212</v>
      </c>
      <c r="H55" s="109">
        <v>625218</v>
      </c>
      <c r="I55" s="109">
        <v>625197</v>
      </c>
      <c r="J55" s="109">
        <v>623644</v>
      </c>
      <c r="K55" s="109">
        <v>624525</v>
      </c>
      <c r="L55" s="109">
        <v>626299</v>
      </c>
    </row>
    <row r="56" ht="15" customHeight="1">
      <c r="A56" t="s" s="113">
        <v>427</v>
      </c>
      <c r="B56" s="109">
        <v>8001024</v>
      </c>
      <c r="C56" s="109">
        <v>8001055</v>
      </c>
      <c r="D56" s="109">
        <v>8023680</v>
      </c>
      <c r="E56" s="109">
        <v>8100469</v>
      </c>
      <c r="F56" s="109">
        <v>8185229</v>
      </c>
      <c r="G56" s="109">
        <v>8253053</v>
      </c>
      <c r="H56" s="109">
        <v>8312076</v>
      </c>
      <c r="I56" s="109">
        <v>8362907</v>
      </c>
      <c r="J56" s="109">
        <v>8410946</v>
      </c>
      <c r="K56" s="109">
        <v>8465207</v>
      </c>
      <c r="L56" s="109">
        <v>8517685</v>
      </c>
    </row>
    <row r="57" ht="15" customHeight="1">
      <c r="A57" t="s" s="113">
        <v>428</v>
      </c>
      <c r="B57" s="109">
        <v>6724540</v>
      </c>
      <c r="C57" s="109">
        <v>6724540</v>
      </c>
      <c r="D57" s="109">
        <v>6742902</v>
      </c>
      <c r="E57" s="109">
        <v>6821655</v>
      </c>
      <c r="F57" s="109">
        <v>6892876</v>
      </c>
      <c r="G57" s="109">
        <v>6962906</v>
      </c>
      <c r="H57" s="109">
        <v>7052439</v>
      </c>
      <c r="I57" s="109">
        <v>7163543</v>
      </c>
      <c r="J57" s="109">
        <v>7294680</v>
      </c>
      <c r="K57" s="109">
        <v>7425432</v>
      </c>
      <c r="L57" s="109">
        <v>7535591</v>
      </c>
    </row>
    <row r="58" ht="15" customHeight="1">
      <c r="A58" t="s" s="113">
        <v>429</v>
      </c>
      <c r="B58" s="109">
        <v>1852994</v>
      </c>
      <c r="C58" s="109">
        <v>1853001</v>
      </c>
      <c r="D58" s="109">
        <v>1854214</v>
      </c>
      <c r="E58" s="109">
        <v>1856074</v>
      </c>
      <c r="F58" s="109">
        <v>1856764</v>
      </c>
      <c r="G58" s="109">
        <v>1853873</v>
      </c>
      <c r="H58" s="109">
        <v>1849467</v>
      </c>
      <c r="I58" s="109">
        <v>1841996</v>
      </c>
      <c r="J58" s="109">
        <v>1830929</v>
      </c>
      <c r="K58" s="109">
        <v>1817048</v>
      </c>
      <c r="L58" s="109">
        <v>1805832</v>
      </c>
    </row>
    <row r="59" ht="15" customHeight="1">
      <c r="A59" t="s" s="113">
        <v>430</v>
      </c>
      <c r="B59" s="109">
        <v>5686986</v>
      </c>
      <c r="C59" s="109">
        <v>5687282</v>
      </c>
      <c r="D59" s="109">
        <v>5690479</v>
      </c>
      <c r="E59" s="109">
        <v>5704755</v>
      </c>
      <c r="F59" s="109">
        <v>5719855</v>
      </c>
      <c r="G59" s="109">
        <v>5736952</v>
      </c>
      <c r="H59" s="109">
        <v>5751974</v>
      </c>
      <c r="I59" s="109">
        <v>5761406</v>
      </c>
      <c r="J59" s="109">
        <v>5772958</v>
      </c>
      <c r="K59" s="109">
        <v>5792051</v>
      </c>
      <c r="L59" s="109">
        <v>5813568</v>
      </c>
    </row>
    <row r="60" ht="15" customHeight="1">
      <c r="A60" t="s" s="113">
        <v>431</v>
      </c>
      <c r="B60" s="109">
        <v>563626</v>
      </c>
      <c r="C60" s="109">
        <v>563773</v>
      </c>
      <c r="D60" s="109">
        <v>564483</v>
      </c>
      <c r="E60" s="109">
        <v>567224</v>
      </c>
      <c r="F60" s="109">
        <v>576270</v>
      </c>
      <c r="G60" s="109">
        <v>582123</v>
      </c>
      <c r="H60" s="109">
        <v>582548</v>
      </c>
      <c r="I60" s="109">
        <v>585668</v>
      </c>
      <c r="J60" s="109">
        <v>584290</v>
      </c>
      <c r="K60" s="109">
        <v>578934</v>
      </c>
      <c r="L60" s="109">
        <v>577737</v>
      </c>
    </row>
    <row r="61" ht="15" customHeight="1">
      <c r="A61" s="114"/>
      <c r="B61" s="109"/>
      <c r="C61" s="109"/>
      <c r="D61" s="109"/>
      <c r="E61" s="109"/>
      <c r="F61" s="109"/>
      <c r="G61" s="109"/>
      <c r="H61" s="109"/>
      <c r="I61" s="109"/>
      <c r="J61" s="109"/>
      <c r="K61" s="109"/>
      <c r="L61" s="109"/>
    </row>
    <row r="62" ht="15" customHeight="1">
      <c r="A62" t="s" s="115">
        <v>432</v>
      </c>
      <c r="B62" s="111">
        <v>3725789</v>
      </c>
      <c r="C62" s="111">
        <v>3726157</v>
      </c>
      <c r="D62" s="111">
        <v>3721525</v>
      </c>
      <c r="E62" s="111">
        <v>3678732</v>
      </c>
      <c r="F62" s="111">
        <v>3634488</v>
      </c>
      <c r="G62" s="111">
        <v>3593077</v>
      </c>
      <c r="H62" s="111">
        <v>3534874</v>
      </c>
      <c r="I62" s="111">
        <v>3473166</v>
      </c>
      <c r="J62" s="111">
        <v>3406495</v>
      </c>
      <c r="K62" s="111">
        <v>3325001</v>
      </c>
      <c r="L62" s="111">
        <v>3195153</v>
      </c>
    </row>
    <row r="63" ht="36" customHeight="1">
      <c r="A63" t="s" s="116">
        <v>433</v>
      </c>
      <c r="B63" s="117"/>
      <c r="C63" s="117"/>
      <c r="D63" s="117"/>
      <c r="E63" s="117"/>
      <c r="F63" s="117"/>
      <c r="G63" s="117"/>
      <c r="H63" s="117"/>
      <c r="I63" s="117"/>
      <c r="J63" s="117"/>
      <c r="K63" s="117"/>
      <c r="L63" s="118"/>
    </row>
    <row r="64" ht="11.7" customHeight="1">
      <c r="A64" t="s" s="119">
        <v>434</v>
      </c>
      <c r="B64" s="120"/>
      <c r="C64" s="120"/>
      <c r="D64" s="120"/>
      <c r="E64" s="120"/>
      <c r="F64" s="120"/>
      <c r="G64" s="120"/>
      <c r="H64" s="120"/>
      <c r="I64" s="120"/>
      <c r="J64" s="120"/>
      <c r="K64" s="120"/>
      <c r="L64" s="121"/>
    </row>
    <row r="65" ht="12.75" customHeight="1">
      <c r="A65" t="s" s="122">
        <v>435</v>
      </c>
      <c r="B65" s="123"/>
      <c r="C65" s="123"/>
      <c r="D65" s="123"/>
      <c r="E65" s="123"/>
      <c r="F65" s="123"/>
      <c r="G65" s="123"/>
      <c r="H65" s="123"/>
      <c r="I65" s="123"/>
      <c r="J65" s="123"/>
      <c r="K65" s="123"/>
      <c r="L65" s="124"/>
    </row>
    <row r="66" ht="11.7" customHeight="1">
      <c r="A66" t="s" s="122">
        <v>436</v>
      </c>
      <c r="B66" s="123"/>
      <c r="C66" s="123"/>
      <c r="D66" s="123"/>
      <c r="E66" s="123"/>
      <c r="F66" s="123"/>
      <c r="G66" s="123"/>
      <c r="H66" s="123"/>
      <c r="I66" s="123"/>
      <c r="J66" s="123"/>
      <c r="K66" s="123"/>
      <c r="L66" s="124"/>
    </row>
    <row r="67" ht="11.7" customHeight="1">
      <c r="A67" t="s" s="125">
        <v>437</v>
      </c>
      <c r="B67" s="126"/>
      <c r="C67" s="126"/>
      <c r="D67" s="126"/>
      <c r="E67" s="126"/>
      <c r="F67" s="126"/>
      <c r="G67" s="126"/>
      <c r="H67" s="126"/>
      <c r="I67" s="126"/>
      <c r="J67" s="126"/>
      <c r="K67" s="126"/>
      <c r="L67" s="127"/>
    </row>
  </sheetData>
  <mergeCells count="10">
    <mergeCell ref="A64:L64"/>
    <mergeCell ref="A65:L65"/>
    <mergeCell ref="A66:L66"/>
    <mergeCell ref="A67:L67"/>
    <mergeCell ref="A1:L1"/>
    <mergeCell ref="A2:L2"/>
    <mergeCell ref="D3:L3"/>
    <mergeCell ref="B3:C3"/>
    <mergeCell ref="A63:L63"/>
    <mergeCell ref="A3:A4"/>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