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70" windowWidth="18705" windowHeight="106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6" i="1" l="1"/>
  <c r="L12" i="1"/>
  <c r="K12" i="1"/>
  <c r="R5" i="1" s="1"/>
  <c r="R4" i="1"/>
  <c r="R3" i="1"/>
  <c r="L3" i="1" l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2" i="1"/>
  <c r="N2" i="1" s="1"/>
  <c r="K3" i="1"/>
  <c r="K4" i="1"/>
  <c r="K5" i="1"/>
  <c r="K6" i="1"/>
  <c r="K7" i="1"/>
  <c r="K8" i="1"/>
  <c r="K9" i="1"/>
  <c r="K10" i="1"/>
  <c r="K11" i="1"/>
  <c r="K2" i="1"/>
  <c r="N12" i="1" l="1"/>
</calcChain>
</file>

<file path=xl/sharedStrings.xml><?xml version="1.0" encoding="utf-8"?>
<sst xmlns="http://schemas.openxmlformats.org/spreadsheetml/2006/main" count="12" uniqueCount="12">
  <si>
    <t>YEAR</t>
  </si>
  <si>
    <t>KASILOF
ANGLERS
VOLUNTARY
RETURNS</t>
  </si>
  <si>
    <t>KASILOF
KINGS
 HARVEST
VOLUNTARY</t>
  </si>
  <si>
    <t>TOTAL
PERMITS
ISSUED</t>
  </si>
  <si>
    <t>PERMITS
RETURNED
VOLUNTARILY</t>
  </si>
  <si>
    <t>KASILOF
KINGS
 HARVEST
EXPANDED</t>
  </si>
  <si>
    <t>SE</t>
  </si>
  <si>
    <t>Voluntary
Returns</t>
  </si>
  <si>
    <t>All other
Returns</t>
  </si>
  <si>
    <t>Correction
Factor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</si>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</sst>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3" fontId="0" fillId="0" borderId="0" xfId="0" quotePrefix="1" applyNumberFormat="1"/>
    <xf numFmtId="1" fontId="0" fillId="0" borderId="0" xfId="0" applyNumberFormat="1"/>
    <xf numFmtId="3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right" indent="4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" fontId="2" fillId="0" borderId="0" xfId="0" applyNumberFormat="1" applyFont="1" applyAlignment="1">
      <alignment horizontal="right" indent="4"/>
    </xf>
    <xf numFmtId="3" fontId="2" fillId="0" borderId="0" xfId="0" quotePrefix="1" applyNumberFormat="1" applyFont="1"/>
    <xf numFmtId="0" fontId="2" fillId="0" borderId="0" xfId="0" applyFont="1" applyAlignment="1">
      <alignment horizontal="right" indent="4"/>
    </xf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right" indent="4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Kasilof Kings - Gillnet Fishery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3.9554468894322193E-3"/>
                  <c:y val="1.788699898591167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1988590057049711E-2"/>
                  <c:y val="1.788699898591240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0421081227927196E-3"/>
                  <c:y val="-2.197348304972234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3758072416986999E-3"/>
                  <c:y val="-1.94751410260715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421081227927196E-3"/>
                  <c:y val="-4.190372406753934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9554468894322592E-3"/>
                  <c:y val="5.774748102154569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9554468894322193E-3"/>
                  <c:y val="-2.197348304972234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6.128769356153219E-3"/>
                  <c:y val="9.760796305717970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2648736756316219E-2"/>
                  <c:y val="2.17189409164081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0901928823689218E-2"/>
                  <c:y val="-2.0432420319053341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1"/>
            <c:trendlineLbl>
              <c:layout>
                <c:manualLayout>
                  <c:x val="-0.5579553464907796"/>
                  <c:y val="6.6969822979963964E-3"/>
                </c:manualLayout>
              </c:layout>
              <c:numFmt formatCode="General" sourceLinked="0"/>
            </c:trendlineLbl>
          </c:trendline>
          <c:xVal>
            <c:numRef>
              <c:f>Sheet1!$K$2:$K$11</c:f>
              <c:numCache>
                <c:formatCode>General</c:formatCode>
                <c:ptCount val="10"/>
                <c:pt idx="0">
                  <c:v>29.328821206993794</c:v>
                </c:pt>
                <c:pt idx="1">
                  <c:v>14.235909355026147</c:v>
                </c:pt>
                <c:pt idx="2">
                  <c:v>41.666666666666664</c:v>
                </c:pt>
                <c:pt idx="3">
                  <c:v>54.192945573464144</c:v>
                </c:pt>
                <c:pt idx="4">
                  <c:v>23.625254582484725</c:v>
                </c:pt>
                <c:pt idx="5">
                  <c:v>15.062020082693444</c:v>
                </c:pt>
                <c:pt idx="6">
                  <c:v>17.385257301808068</c:v>
                </c:pt>
                <c:pt idx="7">
                  <c:v>22.480191634420489</c:v>
                </c:pt>
                <c:pt idx="8">
                  <c:v>13.479052823315119</c:v>
                </c:pt>
                <c:pt idx="9">
                  <c:v>5.4015124234785743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5.214940098661029</c:v>
                </c:pt>
                <c:pt idx="1">
                  <c:v>4.1552761071623836</c:v>
                </c:pt>
                <c:pt idx="2">
                  <c:v>8.29238593883756</c:v>
                </c:pt>
                <c:pt idx="3">
                  <c:v>12.054001928640311</c:v>
                </c:pt>
                <c:pt idx="4">
                  <c:v>3.5297728667894428</c:v>
                </c:pt>
                <c:pt idx="5">
                  <c:v>2.2716946842344394</c:v>
                </c:pt>
                <c:pt idx="6">
                  <c:v>2.4909702329057173</c:v>
                </c:pt>
                <c:pt idx="7">
                  <c:v>3.1809741028016423</c:v>
                </c:pt>
                <c:pt idx="8">
                  <c:v>2.0571185341660474</c:v>
                </c:pt>
                <c:pt idx="9">
                  <c:v>0.89871915068400465</c:v>
                </c:pt>
              </c:numCache>
            </c:numRef>
          </c:yVal>
          <c:smooth val="0"/>
        </c:ser>
        <c:ser>
          <c:idx val="1"/>
          <c:order val="1"/>
          <c:tx>
            <c:v>2014</c:v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2014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Sheet1!$K$12</c:f>
              <c:numCache>
                <c:formatCode>General</c:formatCode>
                <c:ptCount val="1"/>
                <c:pt idx="0">
                  <c:v>5.6032872618602916</c:v>
                </c:pt>
              </c:numCache>
            </c:numRef>
          </c:xVal>
          <c:yVal>
            <c:numRef>
              <c:f>Sheet1!$L$12</c:f>
              <c:numCache>
                <c:formatCode>General</c:formatCode>
                <c:ptCount val="1"/>
                <c:pt idx="0">
                  <c:v>0.38186271702847341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6592"/>
        <c:axId val="79408128"/>
      </c:scatterChart>
      <c:valAx>
        <c:axId val="7940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Kings per 1,000 Permits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Voluntary Returns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08128"/>
        <c:crosses val="autoZero"/>
        <c:crossBetween val="midCat"/>
      </c:valAx>
      <c:valAx>
        <c:axId val="79408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Kings per 1,000 Permits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Non-voluntary Returns</a:t>
                </a:r>
                <a:endParaRPr lang="en-US" sz="1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0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12</xdr:row>
      <xdr:rowOff>180974</xdr:rowOff>
    </xdr:from>
    <xdr:to>
      <xdr:col>17</xdr:col>
      <xdr:colOff>457199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"/>
  <sheetViews>
    <sheetView tabSelected="1" topLeftCell="A4" workbookViewId="0">
      <selection activeCell="T15" sqref="T15"/>
    </sheetView>
  </sheetViews>
  <sheetFormatPr defaultRowHeight="15" x14ac:dyDescent="0.25"/>
  <cols>
    <col min="1" max="1" width="11.28515625" style="1" customWidth="1"/>
    <col min="2" max="2" width="12.7109375" style="1" customWidth="1"/>
    <col min="3" max="3" width="14.5703125" style="1" customWidth="1"/>
    <col min="4" max="4" width="15.28515625" customWidth="1"/>
    <col min="5" max="5" width="15.28515625" style="1" customWidth="1"/>
    <col min="6" max="6" width="14.85546875" style="3" customWidth="1"/>
    <col min="11" max="11" width="10.28515625" style="1" customWidth="1"/>
    <col min="12" max="12" width="9.140625" style="1"/>
    <col min="14" max="14" width="10.5703125" customWidth="1"/>
  </cols>
  <sheetData>
    <row r="1" spans="1:18" ht="60" x14ac:dyDescent="0.25">
      <c r="A1" s="7" t="s">
        <v>0</v>
      </c>
      <c r="B1" s="8" t="s">
        <v>3</v>
      </c>
      <c r="C1" s="8" t="s">
        <v>4</v>
      </c>
      <c r="D1" s="8" t="s">
        <v>2</v>
      </c>
      <c r="E1" s="8" t="s">
        <v>1</v>
      </c>
      <c r="F1" s="9" t="s">
        <v>5</v>
      </c>
      <c r="G1" s="10" t="s">
        <v>6</v>
      </c>
      <c r="K1" s="11" t="s">
        <v>7</v>
      </c>
      <c r="L1" s="11" t="s">
        <v>8</v>
      </c>
      <c r="N1" s="12" t="s">
        <v>9</v>
      </c>
    </row>
    <row r="2" spans="1:18" x14ac:dyDescent="0.25">
      <c r="A2" s="1">
        <v>2004</v>
      </c>
      <c r="B2" s="4">
        <v>21910</v>
      </c>
      <c r="C2" s="4">
        <v>10653</v>
      </c>
      <c r="D2" s="15">
        <v>104</v>
      </c>
      <c r="E2" s="5">
        <v>3546</v>
      </c>
      <c r="F2" s="6">
        <v>162.70458069062721</v>
      </c>
      <c r="G2" s="2">
        <v>4.4151425071985191</v>
      </c>
      <c r="K2" s="1">
        <f>(D2/E2)*1000</f>
        <v>29.328821206993794</v>
      </c>
      <c r="L2" s="1">
        <f>((F2-D2)/(B2-C2))*1000</f>
        <v>5.214940098661029</v>
      </c>
      <c r="N2">
        <f>L2/K2</f>
        <v>0.17780939990242317</v>
      </c>
    </row>
    <row r="3" spans="1:18" x14ac:dyDescent="0.25">
      <c r="A3" s="1">
        <v>2005</v>
      </c>
      <c r="B3" s="4">
        <v>21905</v>
      </c>
      <c r="C3" s="4">
        <v>12760</v>
      </c>
      <c r="D3" s="15">
        <v>49</v>
      </c>
      <c r="E3" s="5">
        <v>3442</v>
      </c>
      <c r="F3" s="6">
        <v>87</v>
      </c>
      <c r="G3" s="2">
        <v>1</v>
      </c>
      <c r="K3" s="1">
        <f t="shared" ref="K3:K12" si="0">(D3/E3)*1000</f>
        <v>14.235909355026147</v>
      </c>
      <c r="L3" s="1">
        <f t="shared" ref="L3:L12" si="1">((F3-D3)/(B3-C3))*1000</f>
        <v>4.1552761071623836</v>
      </c>
      <c r="N3">
        <f t="shared" ref="N3:N12" si="2">L3/K3</f>
        <v>0.29188694613985561</v>
      </c>
      <c r="Q3" t="s">
        <v>10</v>
      </c>
      <c r="R3">
        <f>SLOPE(L2:L11,K2:K11)</f>
        <v>0.22301827852853601</v>
      </c>
    </row>
    <row r="4" spans="1:18" x14ac:dyDescent="0.25">
      <c r="A4" s="1">
        <v>2006</v>
      </c>
      <c r="B4" s="4">
        <v>18563</v>
      </c>
      <c r="C4" s="4">
        <v>11658</v>
      </c>
      <c r="D4" s="15">
        <v>230</v>
      </c>
      <c r="E4" s="5">
        <v>5520</v>
      </c>
      <c r="F4" s="6">
        <v>287.25892490767336</v>
      </c>
      <c r="G4" s="2">
        <v>1.747581898172478</v>
      </c>
      <c r="K4" s="1">
        <f t="shared" si="0"/>
        <v>41.666666666666664</v>
      </c>
      <c r="L4" s="1">
        <f t="shared" si="1"/>
        <v>8.29238593883756</v>
      </c>
      <c r="N4">
        <f t="shared" si="2"/>
        <v>0.19901726253210145</v>
      </c>
      <c r="Q4" t="s">
        <v>11</v>
      </c>
      <c r="R4">
        <f>INTERCEPT(L2:L11,K2:K11)</f>
        <v>-0.8677727622124829</v>
      </c>
    </row>
    <row r="5" spans="1:18" x14ac:dyDescent="0.25">
      <c r="A5" s="1">
        <v>2007</v>
      </c>
      <c r="B5" s="4">
        <v>23271</v>
      </c>
      <c r="C5" s="4">
        <v>14090</v>
      </c>
      <c r="D5" s="15">
        <v>232</v>
      </c>
      <c r="E5" s="5">
        <v>4281</v>
      </c>
      <c r="F5" s="6">
        <v>342.66779170684669</v>
      </c>
      <c r="G5" s="2">
        <v>3</v>
      </c>
      <c r="K5" s="1">
        <f t="shared" si="0"/>
        <v>54.192945573464144</v>
      </c>
      <c r="L5" s="1">
        <f t="shared" si="1"/>
        <v>12.054001928640311</v>
      </c>
      <c r="N5">
        <f t="shared" si="2"/>
        <v>0.22242750972633263</v>
      </c>
      <c r="R5" s="17">
        <f>R4+R3*K12</f>
        <v>0.38186271702847341</v>
      </c>
    </row>
    <row r="6" spans="1:18" x14ac:dyDescent="0.25">
      <c r="A6" s="1">
        <v>2008</v>
      </c>
      <c r="B6" s="4">
        <v>23722</v>
      </c>
      <c r="C6" s="4">
        <v>13743</v>
      </c>
      <c r="D6" s="15">
        <v>116</v>
      </c>
      <c r="E6" s="5">
        <v>4910</v>
      </c>
      <c r="F6" s="6">
        <v>151.22360343769185</v>
      </c>
      <c r="G6" s="2">
        <v>1.9344291821992419</v>
      </c>
      <c r="K6" s="1">
        <f t="shared" si="0"/>
        <v>23.625254582484725</v>
      </c>
      <c r="L6" s="1">
        <f t="shared" si="1"/>
        <v>3.5297728667894428</v>
      </c>
      <c r="N6">
        <f t="shared" si="2"/>
        <v>0.14940676530979452</v>
      </c>
      <c r="R6" s="17">
        <f>((L12/1000)*(B12-C12))+D12</f>
        <v>50.403739308669927</v>
      </c>
    </row>
    <row r="7" spans="1:18" x14ac:dyDescent="0.25">
      <c r="A7" s="1">
        <v>2009</v>
      </c>
      <c r="B7" s="4">
        <v>29619</v>
      </c>
      <c r="C7" s="4">
        <v>18426</v>
      </c>
      <c r="D7" s="15">
        <v>102</v>
      </c>
      <c r="E7" s="5">
        <v>6772</v>
      </c>
      <c r="F7" s="6">
        <v>127.42707860063608</v>
      </c>
      <c r="G7" s="2">
        <v>1.7883479758199856</v>
      </c>
      <c r="K7" s="1">
        <f t="shared" si="0"/>
        <v>15.062020082693444</v>
      </c>
      <c r="L7" s="1">
        <f t="shared" si="1"/>
        <v>2.2716946842344394</v>
      </c>
      <c r="N7">
        <f t="shared" si="2"/>
        <v>0.1508227098199571</v>
      </c>
    </row>
    <row r="8" spans="1:18" x14ac:dyDescent="0.25">
      <c r="A8" s="1">
        <v>2010</v>
      </c>
      <c r="B8" s="4">
        <v>31590</v>
      </c>
      <c r="C8" s="4">
        <v>17193</v>
      </c>
      <c r="D8" s="15">
        <v>100</v>
      </c>
      <c r="E8" s="5">
        <v>5752</v>
      </c>
      <c r="F8" s="6">
        <v>135.86249844314361</v>
      </c>
      <c r="G8" s="2">
        <v>2.5930697512844816</v>
      </c>
      <c r="K8" s="1">
        <f t="shared" si="0"/>
        <v>17.385257301808068</v>
      </c>
      <c r="L8" s="1">
        <f t="shared" si="1"/>
        <v>2.4909702329057173</v>
      </c>
      <c r="N8">
        <f t="shared" si="2"/>
        <v>0.14328060779673685</v>
      </c>
    </row>
    <row r="9" spans="1:18" x14ac:dyDescent="0.25">
      <c r="A9" s="1">
        <v>2011</v>
      </c>
      <c r="B9" s="4">
        <v>34515</v>
      </c>
      <c r="C9" s="4">
        <v>20276</v>
      </c>
      <c r="D9" s="15">
        <v>122</v>
      </c>
      <c r="E9" s="5">
        <v>5427</v>
      </c>
      <c r="F9" s="6">
        <v>167.29389024979258</v>
      </c>
      <c r="G9" s="2">
        <v>4.3178479035582855</v>
      </c>
      <c r="K9" s="1">
        <f t="shared" si="0"/>
        <v>22.480191634420489</v>
      </c>
      <c r="L9" s="1">
        <f t="shared" si="1"/>
        <v>3.1809741028016423</v>
      </c>
      <c r="N9">
        <f t="shared" si="2"/>
        <v>0.14150120045823372</v>
      </c>
    </row>
    <row r="10" spans="1:18" x14ac:dyDescent="0.25">
      <c r="A10" s="1">
        <v>2012</v>
      </c>
      <c r="B10" s="4">
        <v>34315</v>
      </c>
      <c r="C10" s="4">
        <v>20266</v>
      </c>
      <c r="D10" s="15">
        <v>74</v>
      </c>
      <c r="E10" s="5">
        <v>5490</v>
      </c>
      <c r="F10" s="6">
        <v>102.9004582864988</v>
      </c>
      <c r="G10" s="2">
        <v>2.9942188020114457</v>
      </c>
      <c r="K10" s="1">
        <f t="shared" si="0"/>
        <v>13.479052823315119</v>
      </c>
      <c r="L10" s="1">
        <f t="shared" si="1"/>
        <v>2.0571185341660474</v>
      </c>
      <c r="N10">
        <f t="shared" si="2"/>
        <v>0.15261595611583242</v>
      </c>
    </row>
    <row r="11" spans="1:18" x14ac:dyDescent="0.25">
      <c r="A11" s="1">
        <v>2013</v>
      </c>
      <c r="B11" s="4">
        <v>35211</v>
      </c>
      <c r="C11" s="4">
        <v>17865</v>
      </c>
      <c r="D11" s="15">
        <v>30</v>
      </c>
      <c r="E11" s="5">
        <v>5554</v>
      </c>
      <c r="F11" s="13">
        <v>45.589182387764744</v>
      </c>
      <c r="G11" s="14">
        <v>2.3683037272072078</v>
      </c>
      <c r="K11" s="1">
        <f t="shared" si="0"/>
        <v>5.4015124234785743</v>
      </c>
      <c r="L11" s="1">
        <f t="shared" si="1"/>
        <v>0.89871915068400465</v>
      </c>
      <c r="N11">
        <f t="shared" si="2"/>
        <v>0.16638287209663205</v>
      </c>
    </row>
    <row r="12" spans="1:18" x14ac:dyDescent="0.25">
      <c r="A12" s="1">
        <v>2014</v>
      </c>
      <c r="B12" s="4">
        <v>35851</v>
      </c>
      <c r="C12" s="4">
        <v>21700</v>
      </c>
      <c r="D12" s="15">
        <v>45</v>
      </c>
      <c r="E12" s="5">
        <v>8031</v>
      </c>
      <c r="F12" s="18">
        <v>50.403739308669927</v>
      </c>
      <c r="G12" s="2"/>
      <c r="K12" s="1">
        <f t="shared" si="0"/>
        <v>5.6032872618602916</v>
      </c>
      <c r="L12" s="16">
        <f>R4+R3*K12</f>
        <v>0.38186271702847341</v>
      </c>
      <c r="N12">
        <f t="shared" si="2"/>
        <v>6.8149766232348225E-2</v>
      </c>
    </row>
  </sheetData>
  <printOptions horizontalCentered="1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Patricia A (DFG)</dc:creator>
  <cp:lastModifiedBy>Hansen, Patricia A (DFG)</cp:lastModifiedBy>
  <cp:lastPrinted>2015-01-20T23:38:11Z</cp:lastPrinted>
  <dcterms:created xsi:type="dcterms:W3CDTF">2015-01-20T22:58:30Z</dcterms:created>
  <dcterms:modified xsi:type="dcterms:W3CDTF">2015-01-23T01:23:21Z</dcterms:modified>
</cp:coreProperties>
</file>