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3910" windowHeight="10485" activeTab="8"/>
  </bookViews>
  <sheets>
    <sheet name="T275-2" sheetId="4" r:id="rId1"/>
    <sheet name="283-2" sheetId="5" r:id="rId2"/>
    <sheet name="2007" sheetId="1" r:id="rId3"/>
    <sheet name="2008" sheetId="2" r:id="rId4"/>
    <sheet name="2009" sheetId="3" r:id="rId5"/>
    <sheet name="2010" sheetId="11" r:id="rId6"/>
    <sheet name="2011" sheetId="12" r:id="rId7"/>
    <sheet name="2012" sheetId="13" r:id="rId8"/>
    <sheet name="2013" sheetId="14" r:id="rId9"/>
    <sheet name="Sheet1" sheetId="10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b" localSheetId="8" hidden="1">#REF!</definedName>
    <definedName name="_b" hidden="1">#REF!</definedName>
    <definedName name="_c" localSheetId="7" hidden="1">#REF!</definedName>
    <definedName name="_c" localSheetId="8" hidden="1">#REF!</definedName>
    <definedName name="_c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d" localSheetId="8" hidden="1">#REF!</definedName>
    <definedName name="d" hidden="1">#REF!</definedName>
    <definedName name="junk" localSheetId="6" hidden="1">#REF!</definedName>
    <definedName name="junk" localSheetId="7" hidden="1">#REF!</definedName>
    <definedName name="junk" localSheetId="8" hidden="1">#REF!</definedName>
    <definedName name="junk" hidden="1">#REF!</definedName>
    <definedName name="m" localSheetId="8" hidden="1">#REF!</definedName>
    <definedName name="m" hidden="1">#REF!</definedName>
  </definedNames>
  <calcPr calcId="145621"/>
</workbook>
</file>

<file path=xl/calcChain.xml><?xml version="1.0" encoding="utf-8"?>
<calcChain xmlns="http://schemas.openxmlformats.org/spreadsheetml/2006/main">
  <c r="S27" i="14" l="1"/>
  <c r="R27" i="14"/>
  <c r="P27" i="14"/>
  <c r="O27" i="14"/>
  <c r="M27" i="14"/>
  <c r="L27" i="14"/>
  <c r="S23" i="14"/>
  <c r="S24" i="14" s="1"/>
  <c r="S25" i="14" s="1"/>
  <c r="R23" i="14"/>
  <c r="P23" i="14"/>
  <c r="O23" i="14"/>
  <c r="M23" i="14"/>
  <c r="M24" i="14" s="1"/>
  <c r="M25" i="14" s="1"/>
  <c r="L23" i="14"/>
  <c r="S19" i="14"/>
  <c r="R19" i="14"/>
  <c r="P19" i="14"/>
  <c r="O19" i="14"/>
  <c r="M19" i="14"/>
  <c r="L19" i="14"/>
  <c r="S15" i="14"/>
  <c r="R15" i="14"/>
  <c r="P15" i="14"/>
  <c r="O15" i="14"/>
  <c r="M15" i="14"/>
  <c r="L15" i="14"/>
  <c r="S11" i="14"/>
  <c r="R11" i="14"/>
  <c r="P11" i="14"/>
  <c r="O11" i="14"/>
  <c r="M11" i="14"/>
  <c r="L11" i="14"/>
  <c r="S7" i="14"/>
  <c r="R7" i="14"/>
  <c r="P7" i="14"/>
  <c r="O7" i="14"/>
  <c r="M7" i="14"/>
  <c r="L7" i="14"/>
  <c r="S5" i="14"/>
  <c r="R5" i="14"/>
  <c r="P5" i="14"/>
  <c r="O5" i="14"/>
  <c r="M5" i="14"/>
  <c r="L5" i="14"/>
  <c r="S20" i="14"/>
  <c r="S21" i="14" s="1"/>
  <c r="O20" i="14"/>
  <c r="O21" i="14" s="1"/>
  <c r="M20" i="14"/>
  <c r="M21" i="14" s="1"/>
  <c r="S12" i="14"/>
  <c r="S13" i="14" s="1"/>
  <c r="O12" i="14"/>
  <c r="O13" i="14" s="1"/>
  <c r="M12" i="14"/>
  <c r="M13" i="14" s="1"/>
  <c r="R16" i="14"/>
  <c r="R17" i="14" s="1"/>
  <c r="P28" i="14"/>
  <c r="P29" i="14" s="1"/>
  <c r="O28" i="14"/>
  <c r="O29" i="14" s="1"/>
  <c r="L16" i="14"/>
  <c r="L17" i="14" s="1"/>
  <c r="F28" i="14"/>
  <c r="F29" i="14" s="1"/>
  <c r="J27" i="14"/>
  <c r="I27" i="14"/>
  <c r="G27" i="14"/>
  <c r="F27" i="14"/>
  <c r="D27" i="14"/>
  <c r="C27" i="14"/>
  <c r="J23" i="14"/>
  <c r="I23" i="14"/>
  <c r="G23" i="14"/>
  <c r="F23" i="14"/>
  <c r="D23" i="14"/>
  <c r="C23" i="14"/>
  <c r="F20" i="14"/>
  <c r="F21" i="14" s="1"/>
  <c r="J19" i="14"/>
  <c r="I19" i="14"/>
  <c r="G19" i="14"/>
  <c r="F19" i="14"/>
  <c r="D19" i="14"/>
  <c r="C19" i="14"/>
  <c r="J15" i="14"/>
  <c r="I15" i="14"/>
  <c r="G15" i="14"/>
  <c r="F15" i="14"/>
  <c r="D15" i="14"/>
  <c r="C15" i="14"/>
  <c r="F12" i="14"/>
  <c r="F13" i="14" s="1"/>
  <c r="J11" i="14"/>
  <c r="I11" i="14"/>
  <c r="G11" i="14"/>
  <c r="F11" i="14"/>
  <c r="D11" i="14"/>
  <c r="C11" i="14"/>
  <c r="J7" i="14"/>
  <c r="I7" i="14"/>
  <c r="G7" i="14"/>
  <c r="F7" i="14"/>
  <c r="D7" i="14"/>
  <c r="C7" i="14"/>
  <c r="J5" i="14"/>
  <c r="J24" i="14" s="1"/>
  <c r="J25" i="14" s="1"/>
  <c r="I5" i="14"/>
  <c r="I8" i="14" s="1"/>
  <c r="I9" i="14" s="1"/>
  <c r="G5" i="14"/>
  <c r="G28" i="14" s="1"/>
  <c r="G29" i="14" s="1"/>
  <c r="F5" i="14"/>
  <c r="F24" i="14" s="1"/>
  <c r="F25" i="14" s="1"/>
  <c r="D5" i="14"/>
  <c r="D24" i="14" s="1"/>
  <c r="D25" i="14" s="1"/>
  <c r="C5" i="14"/>
  <c r="C16" i="14" s="1"/>
  <c r="C17" i="14" s="1"/>
  <c r="O8" i="14" l="1"/>
  <c r="O9" i="14" s="1"/>
  <c r="L12" i="14"/>
  <c r="L13" i="14" s="1"/>
  <c r="R12" i="14"/>
  <c r="R13" i="14" s="1"/>
  <c r="O16" i="14"/>
  <c r="O17" i="14" s="1"/>
  <c r="L20" i="14"/>
  <c r="L21" i="14" s="1"/>
  <c r="R20" i="14"/>
  <c r="R21" i="14" s="1"/>
  <c r="O24" i="14"/>
  <c r="O25" i="14" s="1"/>
  <c r="L28" i="14"/>
  <c r="L29" i="14" s="1"/>
  <c r="R28" i="14"/>
  <c r="R29" i="14" s="1"/>
  <c r="P8" i="14"/>
  <c r="P9" i="14" s="1"/>
  <c r="P16" i="14"/>
  <c r="P17" i="14" s="1"/>
  <c r="P24" i="14"/>
  <c r="P25" i="14" s="1"/>
  <c r="M28" i="14"/>
  <c r="M29" i="14" s="1"/>
  <c r="S28" i="14"/>
  <c r="S29" i="14" s="1"/>
  <c r="L8" i="14"/>
  <c r="L9" i="14" s="1"/>
  <c r="L24" i="14"/>
  <c r="L25" i="14" s="1"/>
  <c r="R24" i="14"/>
  <c r="R25" i="14" s="1"/>
  <c r="R8" i="14"/>
  <c r="R9" i="14" s="1"/>
  <c r="M8" i="14"/>
  <c r="M9" i="14" s="1"/>
  <c r="S8" i="14"/>
  <c r="S9" i="14" s="1"/>
  <c r="P12" i="14"/>
  <c r="P13" i="14" s="1"/>
  <c r="M16" i="14"/>
  <c r="M17" i="14" s="1"/>
  <c r="S16" i="14"/>
  <c r="S17" i="14" s="1"/>
  <c r="P20" i="14"/>
  <c r="P21" i="14" s="1"/>
  <c r="C24" i="14"/>
  <c r="C25" i="14" s="1"/>
  <c r="F8" i="14"/>
  <c r="F9" i="14" s="1"/>
  <c r="C12" i="14"/>
  <c r="C13" i="14" s="1"/>
  <c r="I12" i="14"/>
  <c r="I13" i="14" s="1"/>
  <c r="F16" i="14"/>
  <c r="F17" i="14" s="1"/>
  <c r="C20" i="14"/>
  <c r="C21" i="14" s="1"/>
  <c r="I20" i="14"/>
  <c r="I21" i="14" s="1"/>
  <c r="C28" i="14"/>
  <c r="C29" i="14" s="1"/>
  <c r="I28" i="14"/>
  <c r="I29" i="14" s="1"/>
  <c r="I16" i="14"/>
  <c r="I17" i="14" s="1"/>
  <c r="I24" i="14"/>
  <c r="I25" i="14" s="1"/>
  <c r="G8" i="14"/>
  <c r="G9" i="14" s="1"/>
  <c r="D12" i="14"/>
  <c r="D13" i="14" s="1"/>
  <c r="J12" i="14"/>
  <c r="J13" i="14" s="1"/>
  <c r="G16" i="14"/>
  <c r="G17" i="14" s="1"/>
  <c r="D20" i="14"/>
  <c r="D21" i="14" s="1"/>
  <c r="J20" i="14"/>
  <c r="J21" i="14" s="1"/>
  <c r="G24" i="14"/>
  <c r="G25" i="14" s="1"/>
  <c r="D28" i="14"/>
  <c r="D29" i="14" s="1"/>
  <c r="J28" i="14"/>
  <c r="J29" i="14" s="1"/>
  <c r="C8" i="14"/>
  <c r="C9" i="14" s="1"/>
  <c r="D8" i="14"/>
  <c r="D9" i="14" s="1"/>
  <c r="J8" i="14"/>
  <c r="J9" i="14" s="1"/>
  <c r="G12" i="14"/>
  <c r="G13" i="14" s="1"/>
  <c r="D16" i="14"/>
  <c r="D17" i="14" s="1"/>
  <c r="J16" i="14"/>
  <c r="J17" i="14" s="1"/>
  <c r="G20" i="14"/>
  <c r="G21" i="14" s="1"/>
  <c r="J19" i="13"/>
  <c r="I19" i="13"/>
  <c r="G19" i="13"/>
  <c r="F19" i="13"/>
  <c r="D19" i="13"/>
  <c r="C19" i="13"/>
  <c r="J15" i="13"/>
  <c r="I15" i="13"/>
  <c r="G15" i="13"/>
  <c r="F15" i="13"/>
  <c r="D15" i="13"/>
  <c r="C15" i="13"/>
  <c r="J11" i="13"/>
  <c r="I11" i="13"/>
  <c r="G11" i="13"/>
  <c r="F11" i="13"/>
  <c r="D11" i="13"/>
  <c r="C11" i="13"/>
  <c r="J7" i="13"/>
  <c r="I7" i="13"/>
  <c r="G7" i="13"/>
  <c r="F7" i="13"/>
  <c r="D7" i="13"/>
  <c r="C7" i="13"/>
  <c r="J5" i="13"/>
  <c r="I5" i="13"/>
  <c r="I24" i="13" s="1"/>
  <c r="I25" i="13" s="1"/>
  <c r="G5" i="13"/>
  <c r="G8" i="13" s="1"/>
  <c r="G9" i="13" s="1"/>
  <c r="F5" i="13"/>
  <c r="D5" i="13"/>
  <c r="D20" i="13" s="1"/>
  <c r="D21" i="13" s="1"/>
  <c r="C5" i="13"/>
  <c r="C24" i="13" s="1"/>
  <c r="C25" i="13" s="1"/>
  <c r="J23" i="13"/>
  <c r="I23" i="13"/>
  <c r="G23" i="13"/>
  <c r="F23" i="13"/>
  <c r="F24" i="13" s="1"/>
  <c r="F25" i="13" s="1"/>
  <c r="D23" i="13"/>
  <c r="C23" i="13"/>
  <c r="J27" i="13"/>
  <c r="I27" i="13"/>
  <c r="G27" i="13"/>
  <c r="F27" i="13"/>
  <c r="D27" i="13"/>
  <c r="C27" i="13"/>
  <c r="C28" i="13" s="1"/>
  <c r="C29" i="13" s="1"/>
  <c r="J28" i="13"/>
  <c r="J29" i="13" s="1"/>
  <c r="J20" i="13"/>
  <c r="J21" i="13" s="1"/>
  <c r="F20" i="13"/>
  <c r="F21" i="13" s="1"/>
  <c r="J16" i="13"/>
  <c r="J17" i="13" s="1"/>
  <c r="I16" i="13"/>
  <c r="I17" i="13" s="1"/>
  <c r="J12" i="13"/>
  <c r="J13" i="13" s="1"/>
  <c r="F12" i="13"/>
  <c r="F13" i="13" s="1"/>
  <c r="J8" i="13"/>
  <c r="J9" i="13" s="1"/>
  <c r="I8" i="13"/>
  <c r="I9" i="13" s="1"/>
  <c r="J27" i="12"/>
  <c r="I27" i="12"/>
  <c r="G27" i="12"/>
  <c r="F27" i="12"/>
  <c r="D27" i="12"/>
  <c r="C27" i="12"/>
  <c r="J23" i="12"/>
  <c r="I23" i="12"/>
  <c r="G23" i="12"/>
  <c r="F23" i="12"/>
  <c r="F24" i="12" s="1"/>
  <c r="F25" i="12" s="1"/>
  <c r="D23" i="12"/>
  <c r="C23" i="12"/>
  <c r="J19" i="12"/>
  <c r="I19" i="12"/>
  <c r="G19" i="12"/>
  <c r="F19" i="12"/>
  <c r="F20" i="12" s="1"/>
  <c r="F21" i="12" s="1"/>
  <c r="D19" i="12"/>
  <c r="C19" i="12"/>
  <c r="C20" i="12" s="1"/>
  <c r="C21" i="12" s="1"/>
  <c r="J15" i="12"/>
  <c r="I15" i="12"/>
  <c r="G15" i="12"/>
  <c r="F15" i="12"/>
  <c r="D15" i="12"/>
  <c r="C15" i="12"/>
  <c r="D7" i="12"/>
  <c r="C7" i="12"/>
  <c r="C8" i="12" s="1"/>
  <c r="C9" i="12" s="1"/>
  <c r="F5" i="12"/>
  <c r="D5" i="12"/>
  <c r="C5" i="12"/>
  <c r="D28" i="12"/>
  <c r="D29" i="12" s="1"/>
  <c r="D20" i="12"/>
  <c r="D21" i="12" s="1"/>
  <c r="J11" i="12"/>
  <c r="I11" i="12"/>
  <c r="G11" i="12"/>
  <c r="F11" i="12"/>
  <c r="F12" i="12" s="1"/>
  <c r="F13" i="12" s="1"/>
  <c r="D11" i="12"/>
  <c r="D12" i="12" s="1"/>
  <c r="D13" i="12" s="1"/>
  <c r="C11" i="12"/>
  <c r="J7" i="12"/>
  <c r="I7" i="12"/>
  <c r="G7" i="12"/>
  <c r="F7" i="12"/>
  <c r="J5" i="12"/>
  <c r="J24" i="12" s="1"/>
  <c r="J25" i="12" s="1"/>
  <c r="I5" i="12"/>
  <c r="G5" i="12"/>
  <c r="G28" i="12" s="1"/>
  <c r="G29" i="12" s="1"/>
  <c r="F16" i="13" l="1"/>
  <c r="F17" i="13" s="1"/>
  <c r="D8" i="12"/>
  <c r="D9" i="12" s="1"/>
  <c r="I28" i="13"/>
  <c r="I29" i="13" s="1"/>
  <c r="F8" i="13"/>
  <c r="F9" i="13" s="1"/>
  <c r="C16" i="13"/>
  <c r="C17" i="13" s="1"/>
  <c r="I12" i="13"/>
  <c r="I13" i="13" s="1"/>
  <c r="I20" i="13"/>
  <c r="I21" i="13" s="1"/>
  <c r="C12" i="12"/>
  <c r="C13" i="12" s="1"/>
  <c r="C16" i="12"/>
  <c r="C17" i="12" s="1"/>
  <c r="F28" i="12"/>
  <c r="F29" i="12" s="1"/>
  <c r="F16" i="12"/>
  <c r="F17" i="12" s="1"/>
  <c r="D16" i="12"/>
  <c r="D17" i="12" s="1"/>
  <c r="D24" i="12"/>
  <c r="D25" i="12" s="1"/>
  <c r="J24" i="13"/>
  <c r="J25" i="13" s="1"/>
  <c r="G12" i="13"/>
  <c r="G13" i="13" s="1"/>
  <c r="G20" i="13"/>
  <c r="G21" i="13" s="1"/>
  <c r="G24" i="13"/>
  <c r="G25" i="13" s="1"/>
  <c r="G28" i="13"/>
  <c r="G29" i="13" s="1"/>
  <c r="G16" i="13"/>
  <c r="G17" i="13" s="1"/>
  <c r="F28" i="13"/>
  <c r="F29" i="13" s="1"/>
  <c r="D28" i="13"/>
  <c r="D29" i="13" s="1"/>
  <c r="D8" i="13"/>
  <c r="D9" i="13" s="1"/>
  <c r="D12" i="13"/>
  <c r="D13" i="13" s="1"/>
  <c r="D16" i="13"/>
  <c r="D17" i="13" s="1"/>
  <c r="D24" i="13"/>
  <c r="D25" i="13" s="1"/>
  <c r="C20" i="13"/>
  <c r="C21" i="13" s="1"/>
  <c r="C8" i="13"/>
  <c r="C9" i="13" s="1"/>
  <c r="C12" i="13"/>
  <c r="C13" i="13" s="1"/>
  <c r="C28" i="12"/>
  <c r="C29" i="12" s="1"/>
  <c r="I24" i="12"/>
  <c r="I25" i="12" s="1"/>
  <c r="F8" i="12"/>
  <c r="F9" i="12" s="1"/>
  <c r="C24" i="12"/>
  <c r="C25" i="12" s="1"/>
  <c r="I8" i="12"/>
  <c r="I9" i="12" s="1"/>
  <c r="I12" i="12"/>
  <c r="I13" i="12" s="1"/>
  <c r="G16" i="12"/>
  <c r="G17" i="12" s="1"/>
  <c r="I20" i="12"/>
  <c r="I21" i="12" s="1"/>
  <c r="G24" i="12"/>
  <c r="G25" i="12" s="1"/>
  <c r="I28" i="12"/>
  <c r="I29" i="12" s="1"/>
  <c r="J20" i="12"/>
  <c r="J21" i="12" s="1"/>
  <c r="J28" i="12"/>
  <c r="J29" i="12" s="1"/>
  <c r="J8" i="12"/>
  <c r="J9" i="12" s="1"/>
  <c r="J12" i="12"/>
  <c r="J13" i="12" s="1"/>
  <c r="G8" i="12"/>
  <c r="G9" i="12" s="1"/>
  <c r="G12" i="12"/>
  <c r="G13" i="12" s="1"/>
  <c r="I16" i="12"/>
  <c r="I17" i="12" s="1"/>
  <c r="G20" i="12"/>
  <c r="G21" i="12" s="1"/>
  <c r="J16" i="12"/>
  <c r="J17" i="12" s="1"/>
  <c r="J27" i="11"/>
  <c r="I27" i="11"/>
  <c r="G27" i="11"/>
  <c r="F27" i="11"/>
  <c r="D27" i="11"/>
  <c r="C27" i="11"/>
  <c r="J23" i="11"/>
  <c r="I23" i="11"/>
  <c r="G23" i="11"/>
  <c r="F23" i="11"/>
  <c r="D23" i="11"/>
  <c r="C23" i="11"/>
  <c r="J19" i="11"/>
  <c r="I19" i="11"/>
  <c r="G19" i="11"/>
  <c r="F19" i="11"/>
  <c r="D19" i="11"/>
  <c r="C19" i="11"/>
  <c r="J15" i="11"/>
  <c r="I15" i="11"/>
  <c r="G15" i="11"/>
  <c r="F15" i="11"/>
  <c r="D15" i="11"/>
  <c r="C15" i="11"/>
  <c r="J11" i="11"/>
  <c r="I11" i="11"/>
  <c r="G11" i="11"/>
  <c r="F11" i="11"/>
  <c r="D11" i="11"/>
  <c r="C11" i="11"/>
  <c r="J7" i="11"/>
  <c r="I7" i="11"/>
  <c r="G7" i="11"/>
  <c r="F7" i="11"/>
  <c r="D7" i="11"/>
  <c r="C7" i="11"/>
  <c r="J5" i="11"/>
  <c r="I5" i="11"/>
  <c r="G5" i="11"/>
  <c r="F5" i="11"/>
  <c r="D5" i="11"/>
  <c r="C5" i="11"/>
  <c r="J28" i="11" l="1"/>
  <c r="J29" i="11" s="1"/>
  <c r="I28" i="11"/>
  <c r="I29" i="11" s="1"/>
  <c r="G28" i="11"/>
  <c r="G29" i="11" s="1"/>
  <c r="F28" i="11"/>
  <c r="F29" i="11" s="1"/>
  <c r="D28" i="11"/>
  <c r="D29" i="11" s="1"/>
  <c r="C28" i="11"/>
  <c r="C29" i="11" s="1"/>
  <c r="J8" i="11"/>
  <c r="J9" i="11" s="1"/>
  <c r="I8" i="11"/>
  <c r="I9" i="11" s="1"/>
  <c r="G8" i="11"/>
  <c r="F8" i="11"/>
  <c r="D8" i="11"/>
  <c r="D9" i="11" s="1"/>
  <c r="C8" i="11"/>
  <c r="C9" i="11" s="1"/>
  <c r="J12" i="11"/>
  <c r="I12" i="11"/>
  <c r="I13" i="11" s="1"/>
  <c r="G12" i="11"/>
  <c r="F12" i="11"/>
  <c r="F13" i="11" s="1"/>
  <c r="D12" i="11"/>
  <c r="D13" i="11" s="1"/>
  <c r="C12" i="11"/>
  <c r="C13" i="11" s="1"/>
  <c r="J16" i="11"/>
  <c r="J17" i="11" s="1"/>
  <c r="I16" i="11"/>
  <c r="I17" i="11" s="1"/>
  <c r="G16" i="11"/>
  <c r="G17" i="11" s="1"/>
  <c r="F16" i="11"/>
  <c r="F17" i="11" s="1"/>
  <c r="D16" i="11"/>
  <c r="D17" i="11" s="1"/>
  <c r="C16" i="11"/>
  <c r="C17" i="11" s="1"/>
  <c r="J20" i="11"/>
  <c r="J21" i="11" s="1"/>
  <c r="I20" i="11"/>
  <c r="I21" i="11" s="1"/>
  <c r="G20" i="11"/>
  <c r="G21" i="11" s="1"/>
  <c r="F20" i="11"/>
  <c r="F21" i="11" s="1"/>
  <c r="D20" i="11"/>
  <c r="D21" i="11" s="1"/>
  <c r="C20" i="11"/>
  <c r="C21" i="11" s="1"/>
  <c r="D24" i="11"/>
  <c r="J24" i="11"/>
  <c r="F24" i="11"/>
  <c r="C24" i="11"/>
  <c r="J13" i="11"/>
  <c r="G13" i="11"/>
  <c r="G9" i="11"/>
  <c r="F9" i="11"/>
  <c r="J29" i="1"/>
  <c r="I29" i="1"/>
  <c r="G29" i="1"/>
  <c r="F29" i="1"/>
  <c r="D29" i="1"/>
  <c r="C29" i="1"/>
  <c r="J25" i="1"/>
  <c r="I25" i="1"/>
  <c r="G25" i="1"/>
  <c r="F25" i="1"/>
  <c r="D25" i="1"/>
  <c r="C25" i="1"/>
  <c r="J21" i="1"/>
  <c r="I21" i="1"/>
  <c r="G21" i="1"/>
  <c r="F21" i="1"/>
  <c r="D21" i="1"/>
  <c r="C21" i="1"/>
  <c r="J17" i="1"/>
  <c r="I17" i="1"/>
  <c r="G17" i="1"/>
  <c r="F17" i="1"/>
  <c r="D17" i="1"/>
  <c r="C17" i="1"/>
  <c r="J13" i="1"/>
  <c r="I13" i="1"/>
  <c r="G13" i="1"/>
  <c r="F13" i="1"/>
  <c r="D13" i="1"/>
  <c r="C13" i="1"/>
  <c r="J9" i="1"/>
  <c r="I9" i="1"/>
  <c r="G9" i="1"/>
  <c r="F9" i="1"/>
  <c r="D9" i="1"/>
  <c r="C9" i="1"/>
  <c r="J29" i="2"/>
  <c r="I29" i="2"/>
  <c r="G29" i="2"/>
  <c r="F29" i="2"/>
  <c r="D29" i="2"/>
  <c r="C29" i="2"/>
  <c r="J25" i="2"/>
  <c r="I25" i="2"/>
  <c r="G25" i="2"/>
  <c r="F25" i="2"/>
  <c r="D25" i="2"/>
  <c r="C25" i="2"/>
  <c r="J21" i="2"/>
  <c r="I21" i="2"/>
  <c r="G21" i="2"/>
  <c r="F21" i="2"/>
  <c r="D21" i="2"/>
  <c r="C21" i="2"/>
  <c r="J17" i="2"/>
  <c r="I17" i="2"/>
  <c r="G17" i="2"/>
  <c r="F17" i="2"/>
  <c r="D17" i="2"/>
  <c r="C17" i="2"/>
  <c r="J13" i="2"/>
  <c r="I13" i="2"/>
  <c r="G13" i="2"/>
  <c r="F13" i="2"/>
  <c r="D13" i="2"/>
  <c r="C13" i="2"/>
  <c r="J9" i="2"/>
  <c r="I9" i="2"/>
  <c r="G9" i="2"/>
  <c r="F9" i="2"/>
  <c r="D9" i="2"/>
  <c r="C9" i="2"/>
  <c r="J29" i="3"/>
  <c r="I29" i="3"/>
  <c r="G29" i="3"/>
  <c r="F29" i="3"/>
  <c r="D29" i="3"/>
  <c r="C29" i="3"/>
  <c r="J21" i="3"/>
  <c r="I21" i="3"/>
  <c r="G21" i="3"/>
  <c r="F21" i="3"/>
  <c r="D21" i="3"/>
  <c r="C21" i="3"/>
  <c r="J17" i="3"/>
  <c r="I17" i="3"/>
  <c r="G17" i="3"/>
  <c r="F17" i="3"/>
  <c r="D17" i="3"/>
  <c r="C17" i="3"/>
  <c r="J13" i="3"/>
  <c r="I13" i="3"/>
  <c r="G13" i="3"/>
  <c r="F13" i="3"/>
  <c r="D13" i="3"/>
  <c r="C13" i="3"/>
  <c r="D9" i="3"/>
  <c r="F9" i="3"/>
  <c r="G9" i="3"/>
  <c r="I9" i="3"/>
  <c r="J9" i="3"/>
  <c r="C9" i="3"/>
  <c r="J23" i="3"/>
  <c r="J24" i="3" s="1"/>
  <c r="J25" i="3" s="1"/>
  <c r="I23" i="3"/>
  <c r="I24" i="3" s="1"/>
  <c r="I25" i="3" s="1"/>
  <c r="G23" i="3"/>
  <c r="G24" i="3" s="1"/>
  <c r="G25" i="3" s="1"/>
  <c r="F23" i="3"/>
  <c r="F24" i="3" s="1"/>
  <c r="F25" i="3" s="1"/>
  <c r="D23" i="3"/>
  <c r="D24" i="3" s="1"/>
  <c r="D25" i="3" s="1"/>
  <c r="C23" i="3"/>
  <c r="C24" i="3" s="1"/>
  <c r="C25" i="3" s="1"/>
  <c r="C24" i="1"/>
  <c r="D24" i="1"/>
  <c r="F24" i="1"/>
  <c r="G24" i="1"/>
  <c r="I24" i="1"/>
  <c r="J24" i="1"/>
  <c r="G24" i="11" l="1"/>
  <c r="G25" i="11" s="1"/>
  <c r="J25" i="11"/>
  <c r="I24" i="11"/>
  <c r="I25" i="11" s="1"/>
  <c r="F25" i="11"/>
  <c r="D25" i="11"/>
  <c r="C25" i="11"/>
  <c r="J28" i="1"/>
  <c r="I28" i="1"/>
  <c r="G28" i="1"/>
  <c r="F28" i="1"/>
  <c r="D28" i="1"/>
  <c r="C28" i="1"/>
  <c r="J16" i="1"/>
  <c r="I16" i="1"/>
  <c r="G16" i="1"/>
  <c r="F16" i="1"/>
  <c r="D16" i="1"/>
  <c r="C16" i="1"/>
  <c r="J12" i="1"/>
  <c r="I12" i="1"/>
  <c r="G12" i="1"/>
  <c r="F12" i="1"/>
  <c r="D12" i="1"/>
  <c r="C12" i="1"/>
  <c r="J8" i="1"/>
  <c r="I8" i="1"/>
  <c r="G8" i="1"/>
  <c r="F8" i="1"/>
  <c r="D8" i="1"/>
  <c r="C8" i="1"/>
  <c r="F23" i="5"/>
  <c r="D23" i="5"/>
  <c r="G7" i="4"/>
  <c r="I7" i="4"/>
  <c r="J7" i="4"/>
  <c r="G8" i="4"/>
  <c r="I8" i="4"/>
  <c r="J8" i="4"/>
  <c r="G9" i="4"/>
  <c r="I9" i="4"/>
  <c r="J9" i="4"/>
  <c r="C12" i="4"/>
  <c r="F12" i="4"/>
  <c r="G12" i="4"/>
  <c r="I12" i="4"/>
  <c r="J12" i="4"/>
</calcChain>
</file>

<file path=xl/sharedStrings.xml><?xml version="1.0" encoding="utf-8"?>
<sst xmlns="http://schemas.openxmlformats.org/spreadsheetml/2006/main" count="236" uniqueCount="42">
  <si>
    <t>Table 283-3.–Estimated effort and harvest for bag limit reduction scenarios in the Kenai and Kasilof rivers personal use fisheries, 2007.</t>
  </si>
  <si>
    <t>Kenai River Dipnet</t>
  </si>
  <si>
    <t>Kasilof River Dipnet</t>
  </si>
  <si>
    <t>Kasilof River Gillnet</t>
  </si>
  <si>
    <t>Days Fished</t>
  </si>
  <si>
    <t>Sockeye</t>
  </si>
  <si>
    <t>Actual Estimates</t>
  </si>
  <si>
    <t>Estimated harvest under reduced household limit</t>
  </si>
  <si>
    <t>10 salmon (all fisheries)</t>
  </si>
  <si>
    <t>Harvest Reduction</t>
  </si>
  <si>
    <t>Percent Harvest Reduction</t>
  </si>
  <si>
    <t>15 salmon (all fisheries)</t>
  </si>
  <si>
    <t>10 salmon + 5 (all fisheries)</t>
  </si>
  <si>
    <t>20 salmon (all fisheries)</t>
  </si>
  <si>
    <t>20 salmon + 5 (all fisheries)</t>
  </si>
  <si>
    <t>Table 283-4.–Estimated effort and harvest for bag limit reduction scenarios in the Kenai and Kasilof rivers personal use fisheries, 2008.</t>
  </si>
  <si>
    <t>Table 283-5.–Estimated effort and harvest for bag limit reduction scenarios in the Kenai and Kasilof rivers personal use fisheries, 2009.</t>
  </si>
  <si>
    <t>Data used from "Summary Response" worksheets in "PU PERMITS" files.</t>
  </si>
  <si>
    <t>How many permit holders did not fish?</t>
  </si>
  <si>
    <t>Questions These Data Address:</t>
  </si>
  <si>
    <t>Mean</t>
  </si>
  <si>
    <t>%</t>
  </si>
  <si>
    <t>Number</t>
  </si>
  <si>
    <t>Year</t>
  </si>
  <si>
    <t>Did Fish</t>
  </si>
  <si>
    <t xml:space="preserve">Did Not Fish </t>
  </si>
  <si>
    <t>Permits Issued</t>
  </si>
  <si>
    <t>Table 275-2.–Number of Upper Cook Inlet personal use salmon fishery permits that did not fish, by year, 2010–2013.</t>
  </si>
  <si>
    <t>Table 283-2.–Average harvest of salmon per permit per year, in the Kenai River and Kasilof River personal use fisheries, and percent of permits achieving bag limit by year, 1996–2013.</t>
  </si>
  <si>
    <t>Average Harvest</t>
  </si>
  <si>
    <t>Average % of</t>
  </si>
  <si>
    <t>per permit</t>
  </si>
  <si>
    <t>bag limits filled</t>
  </si>
  <si>
    <r>
      <rPr>
        <i/>
        <sz val="8"/>
        <rFont val="Times New Roman"/>
        <family val="1"/>
      </rPr>
      <t>Source:</t>
    </r>
    <r>
      <rPr>
        <sz val="8"/>
        <rFont val="Times New Roman"/>
        <family val="1"/>
      </rPr>
      <t xml:space="preserve">  K. J. Dunker, Sport Fish Biologist, ADF&amp;G, Anchorage, personal communication.</t>
    </r>
  </si>
  <si>
    <t xml:space="preserve">Average Household </t>
  </si>
  <si>
    <t>limit per permit</t>
  </si>
  <si>
    <t>Total UCI Allowable</t>
  </si>
  <si>
    <t>Household Harvest Limit</t>
  </si>
  <si>
    <t>Table 283-x.–Estimated effort and harvest for bag limit reduction scenarios in the Kenai and Kasilof rivers personal use fisheries, 2010.</t>
  </si>
  <si>
    <t>Table 283-x.–Estimated effort and harvest for bag limit reduction scenarios in the Kenai and Kasilof rivers personal use fisheries, 2011.</t>
  </si>
  <si>
    <t>Table 283-x.–Estimated effort and harvest for bag limit reduction scenarios in the Kenai and Kasilof rivers personal use fisheries, 2012.</t>
  </si>
  <si>
    <t>15 salmon + 5 (all fisheries)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</si>
</sst>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General_)"/>
    <numFmt numFmtId="166" formatCode="0.0_);\(0.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1"/>
    </font>
    <font>
      <sz val="10"/>
      <name val="Tms Rmn"/>
    </font>
    <font>
      <sz val="10"/>
      <name val="MS Sans Serif"/>
      <family val="2"/>
    </font>
    <font>
      <i/>
      <sz val="10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7">
    <xf numFmtId="0" fontId="0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7" fillId="0" borderId="0" applyFill="0" applyBorder="0"/>
    <xf numFmtId="0" fontId="5" fillId="0" borderId="0"/>
    <xf numFmtId="165" fontId="7" fillId="0" borderId="0" applyFill="0" applyBorder="0"/>
    <xf numFmtId="0" fontId="5" fillId="0" borderId="0"/>
    <xf numFmtId="0" fontId="5" fillId="0" borderId="0"/>
    <xf numFmtId="0" fontId="5" fillId="0" borderId="0"/>
    <xf numFmtId="0" fontId="1" fillId="0" borderId="0"/>
    <xf numFmtId="0" fontId="3" fillId="0" borderId="0"/>
    <xf numFmtId="0" fontId="5" fillId="0" borderId="0"/>
    <xf numFmtId="0" fontId="8" fillId="0" borderId="0"/>
    <xf numFmtId="0" fontId="5" fillId="0" borderId="0"/>
    <xf numFmtId="0" fontId="5" fillId="0" borderId="0"/>
    <xf numFmtId="165" fontId="7" fillId="0" borderId="0" applyFill="0" applyBorder="0"/>
    <xf numFmtId="165" fontId="7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02">
    <xf numFmtId="0" fontId="0" fillId="0" borderId="0" xfId="0"/>
    <xf numFmtId="0" fontId="2" fillId="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0" fillId="2" borderId="0" xfId="0" applyFill="1" applyBorder="1"/>
    <xf numFmtId="0" fontId="0" fillId="2" borderId="0" xfId="0" applyFill="1"/>
    <xf numFmtId="0" fontId="0" fillId="2" borderId="1" xfId="0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3" fontId="3" fillId="2" borderId="0" xfId="0" quotePrefix="1" applyNumberFormat="1" applyFont="1" applyFill="1" applyBorder="1"/>
    <xf numFmtId="3" fontId="3" fillId="2" borderId="0" xfId="1" quotePrefix="1" applyNumberFormat="1" applyFont="1" applyFill="1"/>
    <xf numFmtId="3" fontId="3" fillId="2" borderId="0" xfId="0" applyNumberFormat="1" applyFont="1" applyFill="1"/>
    <xf numFmtId="3" fontId="3" fillId="2" borderId="0" xfId="1" quotePrefix="1" applyNumberFormat="1" applyFont="1" applyFill="1" applyBorder="1"/>
    <xf numFmtId="0" fontId="5" fillId="2" borderId="0" xfId="1" applyFill="1"/>
    <xf numFmtId="3" fontId="5" fillId="2" borderId="0" xfId="1" quotePrefix="1" applyNumberFormat="1" applyFill="1"/>
    <xf numFmtId="0" fontId="3" fillId="2" borderId="0" xfId="0" applyFont="1" applyFill="1" applyBorder="1" applyAlignment="1">
      <alignment horizontal="center"/>
    </xf>
    <xf numFmtId="0" fontId="3" fillId="2" borderId="0" xfId="20" applyFont="1" applyFill="1"/>
    <xf numFmtId="0" fontId="3" fillId="2" borderId="0" xfId="20" applyFont="1" applyFill="1" applyBorder="1"/>
    <xf numFmtId="0" fontId="9" fillId="2" borderId="0" xfId="20" applyFont="1" applyFill="1"/>
    <xf numFmtId="0" fontId="4" fillId="2" borderId="0" xfId="20" applyFont="1" applyFill="1" applyBorder="1"/>
    <xf numFmtId="0" fontId="4" fillId="2" borderId="0" xfId="20" applyFont="1" applyFill="1"/>
    <xf numFmtId="0" fontId="3" fillId="2" borderId="1" xfId="20" applyFont="1" applyFill="1" applyBorder="1"/>
    <xf numFmtId="3" fontId="3" fillId="2" borderId="1" xfId="20" applyNumberFormat="1" applyFont="1" applyFill="1" applyBorder="1"/>
    <xf numFmtId="9" fontId="3" fillId="2" borderId="0" xfId="20" applyNumberFormat="1" applyFont="1" applyFill="1" applyAlignment="1">
      <alignment horizontal="center"/>
    </xf>
    <xf numFmtId="3" fontId="3" fillId="2" borderId="0" xfId="20" applyNumberFormat="1" applyFont="1" applyFill="1" applyAlignment="1">
      <alignment horizontal="center"/>
    </xf>
    <xf numFmtId="3" fontId="3" fillId="2" borderId="0" xfId="20" applyNumberFormat="1" applyFont="1" applyFill="1"/>
    <xf numFmtId="9" fontId="3" fillId="2" borderId="0" xfId="20" applyNumberFormat="1" applyFont="1" applyFill="1"/>
    <xf numFmtId="3" fontId="3" fillId="2" borderId="0" xfId="20" applyNumberFormat="1" applyFont="1" applyFill="1" applyAlignment="1">
      <alignment horizontal="right"/>
    </xf>
    <xf numFmtId="0" fontId="3" fillId="2" borderId="0" xfId="20" applyFont="1" applyFill="1" applyAlignment="1">
      <alignment horizontal="left"/>
    </xf>
    <xf numFmtId="0" fontId="3" fillId="2" borderId="1" xfId="20" applyFont="1" applyFill="1" applyBorder="1" applyAlignment="1">
      <alignment horizontal="center"/>
    </xf>
    <xf numFmtId="9" fontId="3" fillId="2" borderId="1" xfId="20" applyNumberFormat="1" applyFont="1" applyFill="1" applyBorder="1"/>
    <xf numFmtId="3" fontId="3" fillId="2" borderId="1" xfId="20" applyNumberFormat="1" applyFont="1" applyFill="1" applyBorder="1" applyAlignment="1">
      <alignment horizontal="center"/>
    </xf>
    <xf numFmtId="3" fontId="3" fillId="2" borderId="1" xfId="20" applyNumberFormat="1" applyFont="1" applyFill="1" applyBorder="1" applyAlignment="1">
      <alignment horizontal="right"/>
    </xf>
    <xf numFmtId="0" fontId="3" fillId="2" borderId="1" xfId="20" applyFont="1" applyFill="1" applyBorder="1" applyAlignment="1">
      <alignment horizontal="left"/>
    </xf>
    <xf numFmtId="9" fontId="3" fillId="3" borderId="0" xfId="26" applyFont="1" applyFill="1" applyAlignment="1">
      <alignment horizontal="center"/>
    </xf>
    <xf numFmtId="3" fontId="3" fillId="3" borderId="0" xfId="20" applyNumberFormat="1" applyFont="1" applyFill="1" applyAlignment="1">
      <alignment horizontal="center"/>
    </xf>
    <xf numFmtId="3" fontId="3" fillId="3" borderId="0" xfId="20" applyNumberFormat="1" applyFont="1" applyFill="1"/>
    <xf numFmtId="9" fontId="3" fillId="3" borderId="0" xfId="20" applyNumberFormat="1" applyFont="1" applyFill="1"/>
    <xf numFmtId="3" fontId="3" fillId="3" borderId="0" xfId="20" applyNumberFormat="1" applyFont="1" applyFill="1" applyAlignment="1">
      <alignment horizontal="right"/>
    </xf>
    <xf numFmtId="9" fontId="3" fillId="2" borderId="0" xfId="26" applyFont="1" applyFill="1" applyAlignment="1">
      <alignment horizontal="center"/>
    </xf>
    <xf numFmtId="3" fontId="10" fillId="2" borderId="0" xfId="20" applyNumberFormat="1" applyFont="1" applyFill="1" applyAlignment="1">
      <alignment horizontal="right"/>
    </xf>
    <xf numFmtId="3" fontId="10" fillId="2" borderId="0" xfId="20" applyNumberFormat="1" applyFont="1" applyFill="1"/>
    <xf numFmtId="0" fontId="3" fillId="2" borderId="0" xfId="20" applyFont="1" applyFill="1" applyBorder="1" applyAlignment="1">
      <alignment horizontal="center"/>
    </xf>
    <xf numFmtId="0" fontId="4" fillId="2" borderId="4" xfId="20" applyFont="1" applyFill="1" applyBorder="1" applyAlignment="1">
      <alignment horizontal="center"/>
    </xf>
    <xf numFmtId="0" fontId="4" fillId="2" borderId="4" xfId="20" applyFont="1" applyFill="1" applyBorder="1" applyAlignment="1">
      <alignment horizontal="right"/>
    </xf>
    <xf numFmtId="0" fontId="4" fillId="2" borderId="1" xfId="20" applyFont="1" applyFill="1" applyBorder="1" applyAlignment="1">
      <alignment horizontal="center"/>
    </xf>
    <xf numFmtId="0" fontId="4" fillId="2" borderId="4" xfId="20" applyFont="1" applyFill="1" applyBorder="1"/>
    <xf numFmtId="0" fontId="4" fillId="2" borderId="1" xfId="20" applyFont="1" applyFill="1" applyBorder="1"/>
    <xf numFmtId="0" fontId="3" fillId="2" borderId="0" xfId="20" applyFont="1" applyFill="1" applyBorder="1" applyAlignment="1">
      <alignment horizontal="center" wrapText="1"/>
    </xf>
    <xf numFmtId="0" fontId="4" fillId="2" borderId="0" xfId="20" applyFont="1" applyFill="1" applyBorder="1" applyAlignment="1">
      <alignment horizontal="center" wrapText="1"/>
    </xf>
    <xf numFmtId="0" fontId="3" fillId="2" borderId="5" xfId="20" applyFont="1" applyFill="1" applyBorder="1"/>
    <xf numFmtId="0" fontId="3" fillId="2" borderId="5" xfId="20" applyFont="1" applyFill="1" applyBorder="1" applyAlignment="1">
      <alignment horizontal="center" wrapText="1"/>
    </xf>
    <xf numFmtId="0" fontId="4" fillId="2" borderId="5" xfId="20" applyFont="1" applyFill="1" applyBorder="1" applyAlignment="1">
      <alignment horizontal="center" wrapText="1"/>
    </xf>
    <xf numFmtId="0" fontId="4" fillId="2" borderId="5" xfId="20" applyFont="1" applyFill="1" applyBorder="1"/>
    <xf numFmtId="165" fontId="2" fillId="2" borderId="0" xfId="22" applyFont="1" applyFill="1" applyBorder="1" applyAlignment="1"/>
    <xf numFmtId="165" fontId="3" fillId="2" borderId="0" xfId="23" applyFont="1" applyFill="1"/>
    <xf numFmtId="165" fontId="3" fillId="2" borderId="0" xfId="23" applyFont="1" applyFill="1" applyAlignment="1" applyProtection="1">
      <alignment horizontal="center"/>
    </xf>
    <xf numFmtId="165" fontId="3" fillId="2" borderId="0" xfId="23" applyFont="1" applyFill="1" applyAlignment="1">
      <alignment horizontal="center"/>
    </xf>
    <xf numFmtId="165" fontId="3" fillId="2" borderId="1" xfId="23" applyFont="1" applyFill="1" applyBorder="1" applyAlignment="1" applyProtection="1">
      <alignment horizontal="right"/>
    </xf>
    <xf numFmtId="165" fontId="3" fillId="2" borderId="1" xfId="23" applyFont="1" applyFill="1" applyBorder="1" applyAlignment="1" applyProtection="1">
      <alignment horizontal="center"/>
    </xf>
    <xf numFmtId="165" fontId="3" fillId="2" borderId="1" xfId="23" applyFont="1" applyFill="1" applyBorder="1" applyAlignment="1">
      <alignment horizontal="center"/>
    </xf>
    <xf numFmtId="165" fontId="3" fillId="2" borderId="0" xfId="22" applyFont="1" applyFill="1" applyBorder="1"/>
    <xf numFmtId="3" fontId="3" fillId="2" borderId="0" xfId="7" applyNumberFormat="1" applyFont="1" applyFill="1" applyBorder="1"/>
    <xf numFmtId="39" fontId="3" fillId="2" borderId="0" xfId="21" applyNumberFormat="1" applyFont="1" applyFill="1" applyBorder="1" applyAlignment="1">
      <alignment wrapText="1"/>
    </xf>
    <xf numFmtId="166" fontId="3" fillId="2" borderId="0" xfId="1" applyNumberFormat="1" applyFont="1" applyFill="1" applyBorder="1" applyAlignment="1">
      <alignment wrapText="1"/>
    </xf>
    <xf numFmtId="165" fontId="3" fillId="2" borderId="0" xfId="22" applyFont="1" applyFill="1" applyBorder="1" applyAlignment="1">
      <alignment horizontal="right"/>
    </xf>
    <xf numFmtId="39" fontId="3" fillId="3" borderId="0" xfId="21" applyNumberFormat="1" applyFont="1" applyFill="1" applyBorder="1" applyAlignment="1">
      <alignment wrapText="1"/>
    </xf>
    <xf numFmtId="3" fontId="3" fillId="3" borderId="0" xfId="7" applyNumberFormat="1" applyFont="1" applyFill="1" applyBorder="1"/>
    <xf numFmtId="166" fontId="3" fillId="3" borderId="0" xfId="1" applyNumberFormat="1" applyFont="1" applyFill="1" applyBorder="1" applyAlignment="1">
      <alignment wrapText="1"/>
    </xf>
    <xf numFmtId="165" fontId="3" fillId="2" borderId="1" xfId="22" applyFont="1" applyFill="1" applyBorder="1" applyAlignment="1">
      <alignment horizontal="right"/>
    </xf>
    <xf numFmtId="3" fontId="3" fillId="2" borderId="1" xfId="7" applyNumberFormat="1" applyFont="1" applyFill="1" applyBorder="1"/>
    <xf numFmtId="39" fontId="3" fillId="3" borderId="1" xfId="21" applyNumberFormat="1" applyFont="1" applyFill="1" applyBorder="1" applyAlignment="1">
      <alignment wrapText="1"/>
    </xf>
    <xf numFmtId="3" fontId="3" fillId="3" borderId="1" xfId="7" applyNumberFormat="1" applyFont="1" applyFill="1" applyBorder="1"/>
    <xf numFmtId="166" fontId="3" fillId="3" borderId="1" xfId="1" applyNumberFormat="1" applyFont="1" applyFill="1" applyBorder="1" applyAlignment="1">
      <alignment wrapText="1"/>
    </xf>
    <xf numFmtId="165" fontId="3" fillId="2" borderId="4" xfId="22" applyFont="1" applyFill="1" applyBorder="1" applyAlignment="1">
      <alignment horizontal="right"/>
    </xf>
    <xf numFmtId="3" fontId="3" fillId="2" borderId="4" xfId="7" applyNumberFormat="1" applyFont="1" applyFill="1" applyBorder="1"/>
    <xf numFmtId="4" fontId="3" fillId="2" borderId="4" xfId="21" applyNumberFormat="1" applyFont="1" applyFill="1" applyBorder="1" applyAlignment="1">
      <alignment wrapText="1"/>
    </xf>
    <xf numFmtId="165" fontId="12" fillId="2" borderId="0" xfId="10" applyFont="1" applyFill="1" applyBorder="1" applyAlignment="1">
      <alignment horizontal="left"/>
    </xf>
    <xf numFmtId="165" fontId="12" fillId="2" borderId="0" xfId="10" applyFont="1" applyFill="1" applyBorder="1" applyAlignment="1">
      <alignment wrapText="1"/>
    </xf>
    <xf numFmtId="0" fontId="3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horizontal="right" wrapText="1"/>
    </xf>
    <xf numFmtId="3" fontId="3" fillId="3" borderId="4" xfId="7" applyNumberFormat="1" applyFont="1" applyFill="1" applyBorder="1"/>
    <xf numFmtId="0" fontId="0" fillId="3" borderId="0" xfId="0" applyFill="1"/>
    <xf numFmtId="0" fontId="3" fillId="2" borderId="6" xfId="0" applyFont="1" applyFill="1" applyBorder="1"/>
    <xf numFmtId="0" fontId="3" fillId="2" borderId="7" xfId="0" applyFont="1" applyFill="1" applyBorder="1"/>
    <xf numFmtId="3" fontId="3" fillId="2" borderId="0" xfId="0" applyNumberFormat="1" applyFont="1" applyFill="1" applyBorder="1"/>
    <xf numFmtId="3" fontId="3" fillId="2" borderId="0" xfId="1" quotePrefix="1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right"/>
    </xf>
    <xf numFmtId="164" fontId="3" fillId="2" borderId="0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4" fillId="2" borderId="5" xfId="20" applyFont="1" applyFill="1" applyBorder="1" applyAlignment="1">
      <alignment horizontal="center" wrapText="1"/>
    </xf>
    <xf numFmtId="0" fontId="4" fillId="2" borderId="1" xfId="20" applyFont="1" applyFill="1" applyBorder="1" applyAlignment="1">
      <alignment horizontal="center" wrapText="1"/>
    </xf>
    <xf numFmtId="0" fontId="4" fillId="2" borderId="1" xfId="20" applyFont="1" applyFill="1" applyBorder="1" applyAlignment="1">
      <alignment horizontal="center"/>
    </xf>
    <xf numFmtId="0" fontId="4" fillId="2" borderId="1" xfId="17" applyFont="1" applyFill="1" applyBorder="1" applyAlignment="1">
      <alignment horizontal="center"/>
    </xf>
    <xf numFmtId="165" fontId="11" fillId="2" borderId="0" xfId="22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4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right" vertical="center" textRotation="90"/>
    </xf>
    <xf numFmtId="0" fontId="6" fillId="2" borderId="3" xfId="0" applyFont="1" applyFill="1" applyBorder="1" applyAlignment="1">
      <alignment horizontal="right" vertical="center" textRotation="90"/>
    </xf>
  </cellXfs>
  <cellStyles count="27">
    <cellStyle name="Comma 2" xfId="2"/>
    <cellStyle name="Comma 2 2" xfId="3"/>
    <cellStyle name="Comma 3" xfId="4"/>
    <cellStyle name="Comma 3 2" xfId="5"/>
    <cellStyle name="Comma 3 2 2" xfId="6"/>
    <cellStyle name="Comma 4" xfId="7"/>
    <cellStyle name="Comma 4 2" xfId="8"/>
    <cellStyle name="Comma 5" xfId="9"/>
    <cellStyle name="Normal" xfId="0" builtinId="0"/>
    <cellStyle name="Normal 2" xfId="10"/>
    <cellStyle name="Normal 2 2" xfId="1"/>
    <cellStyle name="Normal 2 2 2" xfId="11"/>
    <cellStyle name="Normal 2 3" xfId="12"/>
    <cellStyle name="Normal 2 4" xfId="13"/>
    <cellStyle name="Normal 3" xfId="14"/>
    <cellStyle name="Normal 3 2" xfId="15"/>
    <cellStyle name="Normal 4" xfId="16"/>
    <cellStyle name="Normal 5" xfId="17"/>
    <cellStyle name="Normal 6" xfId="18"/>
    <cellStyle name="Normal 7" xfId="19"/>
    <cellStyle name="Normal_FinalEst96-02" xfId="20"/>
    <cellStyle name="Normal_FinalEst96-02 2" xfId="21"/>
    <cellStyle name="Normal_PersonalUsetablesforAdam" xfId="22"/>
    <cellStyle name="Normal_Tb20" xfId="23"/>
    <cellStyle name="Percent 2" xfId="24"/>
    <cellStyle name="Percent 2 2" xfId="25"/>
    <cellStyle name="Percent 3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9/PU%20PERMITS%20BOF%20SCENARIOS%20-%20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0/PU%20PERMITS%20BOF%20SCENARIOS%20-%202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1/PU%20PERMITS%20BOF%20SCENARIOS%20-%202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12/PU%20PERMITS%20BOF%20SCENARIOS%20-%2020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13/PU%20PERMITS%20BOF%20SCENARIOS%20-%20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DATA"/>
      <sheetName val="S1 15 Kenai"/>
      <sheetName val="S2 10 all"/>
      <sheetName val="S3 10+5 all"/>
      <sheetName val="S4 15 all"/>
      <sheetName val="S6 15+5 all"/>
      <sheetName val="S5 20 all"/>
      <sheetName val="S7 20+5 all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24897.349386642436</v>
          </cell>
          <cell r="C3">
            <v>7136.0454338936852</v>
          </cell>
          <cell r="D3">
            <v>1567.7110404361654</v>
          </cell>
        </row>
        <row r="9">
          <cell r="B9">
            <v>269601.28396183555</v>
          </cell>
          <cell r="C9">
            <v>59267.060427078599</v>
          </cell>
          <cell r="D9">
            <v>18676.003180372558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DATA"/>
      <sheetName val="S2 10 all"/>
      <sheetName val="S3 10+5 all"/>
      <sheetName val="S4 15 all"/>
      <sheetName val="S6 15+5 all"/>
      <sheetName val="S5 20 all"/>
      <sheetName val="S7 20+5 all"/>
    </sheetNames>
    <sheetDataSet>
      <sheetData sheetId="0">
        <row r="2">
          <cell r="B2">
            <v>28342.089550379875</v>
          </cell>
          <cell r="C2">
            <v>7587.5542408768215</v>
          </cell>
          <cell r="D2">
            <v>1854.6968489226554</v>
          </cell>
        </row>
        <row r="8">
          <cell r="B8">
            <v>389552.12840951548</v>
          </cell>
          <cell r="C8">
            <v>70773.665089052185</v>
          </cell>
          <cell r="D8">
            <v>21923.604060281479</v>
          </cell>
        </row>
      </sheetData>
      <sheetData sheetId="1">
        <row r="3">
          <cell r="B3">
            <v>23004.347739444514</v>
          </cell>
          <cell r="C3">
            <v>5843.2030140739816</v>
          </cell>
          <cell r="D3">
            <v>1281.6262299165526</v>
          </cell>
        </row>
        <row r="9">
          <cell r="B9">
            <v>152439.30501930503</v>
          </cell>
          <cell r="C9">
            <v>30322.081330178105</v>
          </cell>
          <cell r="D9">
            <v>7882.1367542657863</v>
          </cell>
        </row>
      </sheetData>
      <sheetData sheetId="2">
        <row r="3">
          <cell r="B3">
            <v>25923.358326068002</v>
          </cell>
          <cell r="C3">
            <v>6742.034250840703</v>
          </cell>
          <cell r="D3">
            <v>1534.3168514136257</v>
          </cell>
        </row>
        <row r="9">
          <cell r="B9">
            <v>263907.84319342382</v>
          </cell>
          <cell r="C9">
            <v>50583.862249346123</v>
          </cell>
          <cell r="D9">
            <v>13297.609166770457</v>
          </cell>
        </row>
      </sheetData>
      <sheetData sheetId="3">
        <row r="3">
          <cell r="B3">
            <v>24625.215219828126</v>
          </cell>
          <cell r="C3">
            <v>6398.4123801220576</v>
          </cell>
          <cell r="D3">
            <v>1455.0406028147963</v>
          </cell>
        </row>
        <row r="9">
          <cell r="B9">
            <v>211374.21098517874</v>
          </cell>
          <cell r="C9">
            <v>40966.680533067629</v>
          </cell>
          <cell r="D9">
            <v>11252.08170382364</v>
          </cell>
        </row>
      </sheetData>
      <sheetData sheetId="4">
        <row r="3">
          <cell r="B3">
            <v>26931.775189936481</v>
          </cell>
          <cell r="C3">
            <v>7072.2767467928761</v>
          </cell>
          <cell r="D3">
            <v>1652.0412255573547</v>
          </cell>
        </row>
        <row r="9">
          <cell r="B9">
            <v>304607.34387844068</v>
          </cell>
          <cell r="C9">
            <v>57390.130900485739</v>
          </cell>
          <cell r="D9">
            <v>15978.274131274131</v>
          </cell>
        </row>
      </sheetData>
      <sheetData sheetId="5">
        <row r="3">
          <cell r="B3">
            <v>25898.771453481131</v>
          </cell>
          <cell r="C3">
            <v>6818.7930003736456</v>
          </cell>
          <cell r="D3">
            <v>1596.9031012579401</v>
          </cell>
        </row>
        <row r="9">
          <cell r="B9">
            <v>260080.06650890523</v>
          </cell>
          <cell r="C9">
            <v>49379.302901980322</v>
          </cell>
          <cell r="D9">
            <v>14206.886660854403</v>
          </cell>
        </row>
      </sheetData>
      <sheetData sheetId="6">
        <row r="3">
          <cell r="B3">
            <v>27597.432058786897</v>
          </cell>
          <cell r="C3">
            <v>7303.0704944575918</v>
          </cell>
          <cell r="D3">
            <v>1752.1793498567692</v>
          </cell>
        </row>
        <row r="9">
          <cell r="B9">
            <v>336544.42595590983</v>
          </cell>
          <cell r="C9">
            <v>62536.460829493088</v>
          </cell>
          <cell r="D9">
            <v>18192.867854029144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DATA"/>
      <sheetName val="S2 10 all"/>
      <sheetName val="S3 10+5 all"/>
      <sheetName val="S4 15 all"/>
      <sheetName val="S6 15+5 all"/>
      <sheetName val="S5 20 all"/>
      <sheetName val="S7 20+5 all"/>
    </sheetNames>
    <sheetDataSet>
      <sheetData sheetId="0">
        <row r="2">
          <cell r="B2">
            <v>32817.535592826986</v>
          </cell>
          <cell r="C2">
            <v>6570.9285352498337</v>
          </cell>
          <cell r="D2">
            <v>1846.4094080433051</v>
          </cell>
        </row>
        <row r="8">
          <cell r="B8">
            <v>537765.18924605602</v>
          </cell>
          <cell r="C8">
            <v>49765.670211981997</v>
          </cell>
          <cell r="D8">
            <v>26780.201866719512</v>
          </cell>
        </row>
      </sheetData>
      <sheetData sheetId="1">
        <row r="3">
          <cell r="B3">
            <v>26807.895676344866</v>
          </cell>
          <cell r="C3">
            <v>5039.7542042631494</v>
          </cell>
          <cell r="D3">
            <v>1251.8218032597892</v>
          </cell>
        </row>
        <row r="9">
          <cell r="B9">
            <v>191963.39491659138</v>
          </cell>
          <cell r="C9">
            <v>22737.541742889414</v>
          </cell>
          <cell r="D9">
            <v>8918.399919375559</v>
          </cell>
        </row>
      </sheetData>
      <sheetData sheetId="2">
        <row r="3">
          <cell r="B3">
            <v>29792.068074454786</v>
          </cell>
          <cell r="C3">
            <v>5804.3412818984571</v>
          </cell>
          <cell r="D3">
            <v>1506.6450122481333</v>
          </cell>
        </row>
        <row r="9">
          <cell r="B9">
            <v>343636.56359361968</v>
          </cell>
          <cell r="C9">
            <v>36162.870021798735</v>
          </cell>
          <cell r="D9">
            <v>15618.919925162436</v>
          </cell>
        </row>
      </sheetData>
      <sheetData sheetId="3">
        <row r="3">
          <cell r="B3">
            <v>28471.5993260701</v>
          </cell>
          <cell r="C3">
            <v>5516.518248626182</v>
          </cell>
          <cell r="D3">
            <v>1430.2333198959266</v>
          </cell>
        </row>
        <row r="9">
          <cell r="B9">
            <v>271372.91868475167</v>
          </cell>
          <cell r="C9">
            <v>30219.351421740419</v>
          </cell>
          <cell r="D9">
            <v>12893.394823609549</v>
          </cell>
        </row>
      </sheetData>
      <sheetData sheetId="4">
        <row r="3">
          <cell r="B3">
            <v>30928.596163180853</v>
          </cell>
          <cell r="C3">
            <v>6056.8116117277668</v>
          </cell>
          <cell r="D3">
            <v>1633.5860233388917</v>
          </cell>
        </row>
        <row r="9">
          <cell r="B9">
            <v>402336.06931471487</v>
          </cell>
          <cell r="C9">
            <v>40687.038554155137</v>
          </cell>
          <cell r="D9">
            <v>18921.151136465531</v>
          </cell>
        </row>
      </sheetData>
      <sheetData sheetId="5">
        <row r="3">
          <cell r="B3">
            <v>29809.479942523063</v>
          </cell>
          <cell r="C3">
            <v>5829.1648423189399</v>
          </cell>
          <cell r="D3">
            <v>1576.1743309866849</v>
          </cell>
        </row>
        <row r="9">
          <cell r="B9">
            <v>339880.28657211253</v>
          </cell>
          <cell r="C9">
            <v>35873.812087185914</v>
          </cell>
          <cell r="D9">
            <v>16448.74313415078</v>
          </cell>
        </row>
      </sheetData>
      <sheetData sheetId="6">
        <row r="3">
          <cell r="B3">
            <v>31688.595460316574</v>
          </cell>
          <cell r="C3">
            <v>6263.5760075229382</v>
          </cell>
          <cell r="D3">
            <v>1729.8800893047537</v>
          </cell>
        </row>
        <row r="9">
          <cell r="B9">
            <v>449549.06592441944</v>
          </cell>
          <cell r="C9">
            <v>44066.385458967809</v>
          </cell>
          <cell r="D9">
            <v>21776.08898466704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DATA"/>
      <sheetName val="S2 10 all"/>
      <sheetName val="S3 10+5 all"/>
      <sheetName val="S4 15 all"/>
      <sheetName val="S6 15+5 all"/>
      <sheetName val="S5 20 all"/>
      <sheetName val="S7 20+5 all"/>
    </sheetNames>
    <sheetDataSet>
      <sheetData sheetId="0">
        <row r="2">
          <cell r="B2">
            <v>34373.887779888828</v>
          </cell>
          <cell r="C2">
            <v>6536.1484607931961</v>
          </cell>
          <cell r="D2">
            <v>1695.8805288319047</v>
          </cell>
        </row>
        <row r="8">
          <cell r="B8">
            <v>526992.14676286979</v>
          </cell>
          <cell r="C8">
            <v>73419.130724512928</v>
          </cell>
          <cell r="D8">
            <v>15637.995206016074</v>
          </cell>
        </row>
      </sheetData>
      <sheetData sheetId="1">
        <row r="3">
          <cell r="B3">
            <v>27715.48508294957</v>
          </cell>
          <cell r="C3">
            <v>4854.2495477216044</v>
          </cell>
          <cell r="D3">
            <v>1199.9280082561613</v>
          </cell>
        </row>
        <row r="9">
          <cell r="B9">
            <v>194571.31447595294</v>
          </cell>
          <cell r="C9">
            <v>28244.820423789715</v>
          </cell>
          <cell r="D9">
            <v>6619.1484607931961</v>
          </cell>
        </row>
      </sheetData>
      <sheetData sheetId="2">
        <row r="3">
          <cell r="B3">
            <v>31149.749977260784</v>
          </cell>
          <cell r="C3">
            <v>5653.7457110742034</v>
          </cell>
          <cell r="D3">
            <v>1434.5007462175863</v>
          </cell>
        </row>
        <row r="9">
          <cell r="B9">
            <v>346135.49780515506</v>
          </cell>
          <cell r="C9">
            <v>49350.587345634747</v>
          </cell>
          <cell r="D9">
            <v>10681.428648914278</v>
          </cell>
        </row>
      </sheetData>
      <sheetData sheetId="3">
        <row r="3">
          <cell r="B3">
            <v>29590.342644676803</v>
          </cell>
          <cell r="C3">
            <v>5305.5941070714571</v>
          </cell>
          <cell r="D3">
            <v>1355.3430141349452</v>
          </cell>
        </row>
        <row r="9">
          <cell r="B9">
            <v>272663.80356119038</v>
          </cell>
          <cell r="C9">
            <v>39180.517057445017</v>
          </cell>
          <cell r="D9">
            <v>9188.296974366127</v>
          </cell>
        </row>
      </sheetData>
      <sheetData sheetId="4">
        <row r="3">
          <cell r="B3">
            <v>32380.532509594093</v>
          </cell>
          <cell r="C3">
            <v>5961.9325383414143</v>
          </cell>
          <cell r="D3">
            <v>1547.8514336473345</v>
          </cell>
        </row>
        <row r="9">
          <cell r="B9">
            <v>402243.96733039606</v>
          </cell>
          <cell r="C9">
            <v>56723.472404551903</v>
          </cell>
          <cell r="D9">
            <v>12390.929395131865</v>
          </cell>
        </row>
      </sheetData>
      <sheetData sheetId="5">
        <row r="3">
          <cell r="B3">
            <v>31134.697914971537</v>
          </cell>
          <cell r="C3">
            <v>5702.7457110742034</v>
          </cell>
          <cell r="D3">
            <v>1488.8866569118002</v>
          </cell>
        </row>
        <row r="9">
          <cell r="B9">
            <v>338846.89772834291</v>
          </cell>
          <cell r="C9">
            <v>48178.386769772565</v>
          </cell>
          <cell r="D9">
            <v>11260.685922710421</v>
          </cell>
        </row>
      </sheetData>
      <sheetData sheetId="6">
        <row r="3">
          <cell r="B3">
            <v>33296.93525931309</v>
          </cell>
          <cell r="C3">
            <v>6209.2189073221271</v>
          </cell>
          <cell r="D3">
            <v>1625.4302996886554</v>
          </cell>
        </row>
        <row r="9">
          <cell r="B9">
            <v>446872.19657920493</v>
          </cell>
          <cell r="C9">
            <v>62650.055800678478</v>
          </cell>
          <cell r="D9">
            <v>13787.629224776454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DATA"/>
      <sheetName val="S2 10 all"/>
      <sheetName val="S3 10+5 all"/>
      <sheetName val="S4 15 all"/>
      <sheetName val="S6 15+5 all"/>
      <sheetName val="S5 20 all"/>
      <sheetName val="S7 20+5 all"/>
    </sheetNames>
    <sheetDataSet>
      <sheetData sheetId="0">
        <row r="2">
          <cell r="B2">
            <v>33192.907419437208</v>
          </cell>
          <cell r="C2">
            <v>8556.3794648925978</v>
          </cell>
          <cell r="D2">
            <v>1081.9863207017656</v>
          </cell>
        </row>
        <row r="8">
          <cell r="B8">
            <v>347033.9612708955</v>
          </cell>
          <cell r="C8">
            <v>85507.784334619151</v>
          </cell>
          <cell r="D8">
            <v>14438.516791773423</v>
          </cell>
        </row>
      </sheetData>
      <sheetData sheetId="1">
        <row r="3">
          <cell r="B3">
            <v>28331.197325326499</v>
          </cell>
          <cell r="C3">
            <v>6905.168898933066</v>
          </cell>
          <cell r="D3">
            <v>795.70798738282417</v>
          </cell>
        </row>
        <row r="9">
          <cell r="B9">
            <v>155428.04250685568</v>
          </cell>
          <cell r="C9">
            <v>35382.952670787687</v>
          </cell>
          <cell r="D9">
            <v>5209.2667607485928</v>
          </cell>
        </row>
      </sheetData>
      <sheetData sheetId="2">
        <row r="3">
          <cell r="B3">
            <v>31066.853645941912</v>
          </cell>
          <cell r="C3">
            <v>7789.6173894485964</v>
          </cell>
          <cell r="D3">
            <v>922.42418234458898</v>
          </cell>
        </row>
        <row r="9">
          <cell r="B9">
            <v>250425.96658964941</v>
          </cell>
          <cell r="C9">
            <v>60599.390971095709</v>
          </cell>
          <cell r="D9">
            <v>8645.3499995682432</v>
          </cell>
        </row>
      </sheetData>
      <sheetData sheetId="3">
        <row r="3">
          <cell r="B3">
            <v>29990.740312666148</v>
          </cell>
          <cell r="C3">
            <v>7412.5472007954195</v>
          </cell>
          <cell r="D3">
            <v>869.98905656141244</v>
          </cell>
        </row>
        <row r="9">
          <cell r="B9">
            <v>207915.2041707735</v>
          </cell>
          <cell r="C9">
            <v>47922.766632331695</v>
          </cell>
          <cell r="D9">
            <v>7347.3177983842415</v>
          </cell>
        </row>
      </sheetData>
      <sheetData sheetId="4">
        <row r="3">
          <cell r="B3">
            <v>31908.869746533914</v>
          </cell>
          <cell r="C3">
            <v>8123.9470749690672</v>
          </cell>
          <cell r="D3">
            <v>985.85930812776553</v>
          </cell>
        </row>
        <row r="9">
          <cell r="B9">
            <v>282846.9673428805</v>
          </cell>
          <cell r="C9">
            <v>68658.254492679247</v>
          </cell>
          <cell r="D9">
            <v>10326.690313961421</v>
          </cell>
        </row>
      </sheetData>
      <sheetData sheetId="5">
        <row r="3">
          <cell r="B3">
            <v>31115.13745098015</v>
          </cell>
          <cell r="C3">
            <v>7842.0282070608318</v>
          </cell>
          <cell r="D3">
            <v>946.37283014305956</v>
          </cell>
        </row>
        <row r="9">
          <cell r="B9">
            <v>248830.46526933624</v>
          </cell>
          <cell r="C9">
            <v>57951.159461956646</v>
          </cell>
          <cell r="D9">
            <v>9224.2175152749478</v>
          </cell>
        </row>
      </sheetData>
      <sheetData sheetId="6">
        <row r="3">
          <cell r="B3">
            <v>32488.966979217679</v>
          </cell>
          <cell r="C3">
            <v>8302.7146221323619</v>
          </cell>
          <cell r="D3">
            <v>1024.5511949185891</v>
          </cell>
        </row>
        <row r="9">
          <cell r="B9">
            <v>307020.08026635711</v>
          </cell>
          <cell r="C9">
            <v>74648.021096144905</v>
          </cell>
          <cell r="D9">
            <v>11775.033364214245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J20"/>
  <sheetViews>
    <sheetView workbookViewId="0">
      <selection activeCell="C36" sqref="C36"/>
    </sheetView>
  </sheetViews>
  <sheetFormatPr defaultColWidth="9.140625" defaultRowHeight="12.75" x14ac:dyDescent="0.2"/>
  <cols>
    <col min="1" max="1" width="8.42578125" style="16" customWidth="1"/>
    <col min="2" max="2" width="1" style="16" customWidth="1"/>
    <col min="3" max="3" width="7.5703125" style="16" customWidth="1"/>
    <col min="4" max="4" width="5.7109375" style="16" customWidth="1"/>
    <col min="5" max="5" width="3.7109375" style="16" customWidth="1"/>
    <col min="6" max="6" width="7.7109375" style="16" customWidth="1"/>
    <col min="7" max="7" width="6.140625" style="16" customWidth="1"/>
    <col min="8" max="8" width="2.85546875" style="16" customWidth="1"/>
    <col min="9" max="9" width="10.7109375" style="16" customWidth="1"/>
    <col min="10" max="10" width="5.140625" style="16" customWidth="1"/>
    <col min="11" max="16384" width="9.140625" style="16"/>
  </cols>
  <sheetData>
    <row r="1" spans="1:10" ht="33.6" customHeight="1" x14ac:dyDescent="0.25">
      <c r="A1" s="97" t="s">
        <v>27</v>
      </c>
      <c r="B1" s="98"/>
      <c r="C1" s="98"/>
      <c r="D1" s="98"/>
      <c r="E1" s="98"/>
      <c r="F1" s="98"/>
      <c r="G1" s="98"/>
      <c r="H1" s="98"/>
      <c r="I1" s="98"/>
      <c r="J1" s="98"/>
    </row>
    <row r="2" spans="1:10" ht="12.75" customHeight="1" x14ac:dyDescent="0.25">
      <c r="A2" s="21"/>
      <c r="B2" s="21"/>
      <c r="C2" s="21"/>
      <c r="D2" s="21"/>
      <c r="E2" s="21"/>
      <c r="F2" s="21"/>
      <c r="G2" s="21"/>
      <c r="H2" s="21"/>
    </row>
    <row r="3" spans="1:10" ht="3" customHeight="1" x14ac:dyDescent="0.2">
      <c r="A3" s="53"/>
      <c r="B3" s="53"/>
      <c r="C3" s="93" t="s">
        <v>26</v>
      </c>
      <c r="D3" s="93"/>
      <c r="E3" s="52"/>
      <c r="F3" s="93" t="s">
        <v>25</v>
      </c>
      <c r="G3" s="93"/>
      <c r="H3" s="51"/>
      <c r="I3" s="50"/>
      <c r="J3" s="50"/>
    </row>
    <row r="4" spans="1:10" ht="12.75" customHeight="1" x14ac:dyDescent="0.2">
      <c r="A4" s="19"/>
      <c r="B4" s="47"/>
      <c r="C4" s="94"/>
      <c r="D4" s="94"/>
      <c r="E4" s="49"/>
      <c r="F4" s="94"/>
      <c r="G4" s="94"/>
      <c r="H4" s="48"/>
      <c r="I4" s="95" t="s">
        <v>24</v>
      </c>
      <c r="J4" s="96"/>
    </row>
    <row r="5" spans="1:10" ht="13.15" x14ac:dyDescent="0.25">
      <c r="A5" s="47" t="s">
        <v>23</v>
      </c>
      <c r="B5" s="46"/>
      <c r="C5" s="43" t="s">
        <v>22</v>
      </c>
      <c r="D5" s="44"/>
      <c r="E5" s="45"/>
      <c r="F5" s="43" t="s">
        <v>22</v>
      </c>
      <c r="G5" s="44" t="s">
        <v>21</v>
      </c>
      <c r="H5" s="29"/>
      <c r="I5" s="43" t="s">
        <v>22</v>
      </c>
      <c r="J5" s="43" t="s">
        <v>21</v>
      </c>
    </row>
    <row r="6" spans="1:10" ht="6.75" customHeight="1" x14ac:dyDescent="0.25">
      <c r="A6" s="17"/>
      <c r="B6" s="17"/>
      <c r="C6" s="42"/>
      <c r="D6" s="42"/>
      <c r="E6" s="42"/>
      <c r="F6" s="42"/>
      <c r="G6" s="42"/>
      <c r="H6" s="42"/>
    </row>
    <row r="7" spans="1:10" ht="13.15" x14ac:dyDescent="0.25">
      <c r="A7" s="28">
        <v>2010</v>
      </c>
      <c r="B7" s="26"/>
      <c r="C7" s="25">
        <v>31590</v>
      </c>
      <c r="D7" s="27"/>
      <c r="E7" s="25"/>
      <c r="F7" s="24">
        <v>4069</v>
      </c>
      <c r="G7" s="26">
        <f>F7/C7</f>
        <v>0.12880658436213993</v>
      </c>
      <c r="H7" s="25"/>
      <c r="I7" s="24">
        <f>C7-F7</f>
        <v>27521</v>
      </c>
      <c r="J7" s="39">
        <f>I7/C7</f>
        <v>0.87119341563786012</v>
      </c>
    </row>
    <row r="8" spans="1:10" ht="13.15" x14ac:dyDescent="0.25">
      <c r="A8" s="28">
        <v>2011</v>
      </c>
      <c r="B8" s="26"/>
      <c r="C8" s="41">
        <v>34515</v>
      </c>
      <c r="D8" s="40"/>
      <c r="E8" s="25"/>
      <c r="F8" s="24">
        <v>4440</v>
      </c>
      <c r="G8" s="26">
        <f>F8/C8</f>
        <v>0.12863972186006084</v>
      </c>
      <c r="H8" s="25"/>
      <c r="I8" s="24">
        <f>C8-F8</f>
        <v>30075</v>
      </c>
      <c r="J8" s="39">
        <f>I8/C8</f>
        <v>0.8713602781399391</v>
      </c>
    </row>
    <row r="9" spans="1:10" ht="13.15" x14ac:dyDescent="0.25">
      <c r="A9" s="28">
        <v>2012</v>
      </c>
      <c r="B9" s="26"/>
      <c r="C9" s="25">
        <v>34315</v>
      </c>
      <c r="D9" s="27"/>
      <c r="E9" s="25"/>
      <c r="F9" s="24">
        <v>4402</v>
      </c>
      <c r="G9" s="26">
        <f>F9/C9</f>
        <v>0.12828209237942589</v>
      </c>
      <c r="H9" s="25"/>
      <c r="I9" s="24">
        <f>C9-F9</f>
        <v>29913</v>
      </c>
      <c r="J9" s="39">
        <f>I9/C9</f>
        <v>0.87171790762057411</v>
      </c>
    </row>
    <row r="10" spans="1:10" ht="13.15" x14ac:dyDescent="0.25">
      <c r="A10" s="28">
        <v>2013</v>
      </c>
      <c r="B10" s="26"/>
      <c r="C10" s="36"/>
      <c r="D10" s="38"/>
      <c r="E10" s="36"/>
      <c r="F10" s="35"/>
      <c r="G10" s="37"/>
      <c r="H10" s="36"/>
      <c r="I10" s="35"/>
      <c r="J10" s="34"/>
    </row>
    <row r="11" spans="1:10" ht="3" customHeight="1" x14ac:dyDescent="0.25">
      <c r="A11" s="33"/>
      <c r="B11" s="30"/>
      <c r="C11" s="22"/>
      <c r="D11" s="32"/>
      <c r="E11" s="22"/>
      <c r="F11" s="31"/>
      <c r="G11" s="30"/>
      <c r="H11" s="22"/>
      <c r="I11" s="29"/>
      <c r="J11" s="29"/>
    </row>
    <row r="12" spans="1:10" ht="17.25" customHeight="1" x14ac:dyDescent="0.25">
      <c r="A12" s="28" t="s">
        <v>20</v>
      </c>
      <c r="B12" s="26"/>
      <c r="C12" s="25">
        <f>AVERAGE(C7:C10)</f>
        <v>33473.333333333336</v>
      </c>
      <c r="D12" s="27"/>
      <c r="E12" s="25"/>
      <c r="F12" s="24">
        <f>AVERAGE(F7:F10)</f>
        <v>4303.666666666667</v>
      </c>
      <c r="G12" s="26">
        <f>F12/C12</f>
        <v>0.12857000597490539</v>
      </c>
      <c r="H12" s="25"/>
      <c r="I12" s="24">
        <f>AVERAGE(I7:I10)</f>
        <v>29169.666666666668</v>
      </c>
      <c r="J12" s="23">
        <f>AVERAGE(J7:J9)</f>
        <v>0.87142386713279107</v>
      </c>
    </row>
    <row r="13" spans="1:10" ht="8.25" customHeight="1" x14ac:dyDescent="0.25">
      <c r="A13" s="21"/>
      <c r="B13" s="21"/>
      <c r="C13" s="22"/>
      <c r="D13" s="22"/>
      <c r="E13" s="22"/>
      <c r="F13" s="22"/>
      <c r="G13" s="22"/>
      <c r="H13" s="22"/>
      <c r="I13" s="21"/>
      <c r="J13" s="21"/>
    </row>
    <row r="14" spans="1:10" ht="13.15" x14ac:dyDescent="0.25">
      <c r="H14" s="17"/>
    </row>
    <row r="15" spans="1:10" ht="13.15" x14ac:dyDescent="0.25">
      <c r="A15" s="19" t="s">
        <v>19</v>
      </c>
      <c r="B15" s="20"/>
      <c r="C15" s="20"/>
      <c r="D15" s="20"/>
      <c r="E15" s="20"/>
      <c r="F15" s="19"/>
    </row>
    <row r="16" spans="1:10" ht="13.15" x14ac:dyDescent="0.25">
      <c r="A16" s="17"/>
      <c r="F16" s="17"/>
    </row>
    <row r="17" spans="1:1" ht="13.15" x14ac:dyDescent="0.25">
      <c r="A17" s="16" t="s">
        <v>18</v>
      </c>
    </row>
    <row r="18" spans="1:1" ht="13.15" x14ac:dyDescent="0.25">
      <c r="A18" s="17"/>
    </row>
    <row r="19" spans="1:1" ht="13.15" x14ac:dyDescent="0.25">
      <c r="A19" s="18" t="s">
        <v>17</v>
      </c>
    </row>
    <row r="20" spans="1:1" ht="13.15" x14ac:dyDescent="0.25">
      <c r="A20" s="17"/>
    </row>
  </sheetData>
  <mergeCells count="4">
    <mergeCell ref="C3:D4"/>
    <mergeCell ref="F3:G4"/>
    <mergeCell ref="I4:J4"/>
    <mergeCell ref="A1:J1"/>
  </mergeCells>
  <pageMargins left="1" right="1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J26"/>
  <sheetViews>
    <sheetView workbookViewId="0">
      <selection activeCell="D29" sqref="D29"/>
    </sheetView>
  </sheetViews>
  <sheetFormatPr defaultColWidth="8.85546875" defaultRowHeight="15" x14ac:dyDescent="0.25"/>
  <cols>
    <col min="1" max="1" width="8.85546875" style="5"/>
    <col min="2" max="2" width="19.5703125" style="5" customWidth="1"/>
    <col min="3" max="3" width="3" style="5" customWidth="1"/>
    <col min="4" max="4" width="10.42578125" style="5" customWidth="1"/>
    <col min="5" max="5" width="7" style="5" customWidth="1"/>
    <col min="6" max="6" width="9.7109375" style="5" customWidth="1"/>
    <col min="7" max="7" width="5.5703125" style="5" customWidth="1"/>
    <col min="8" max="8" width="2" style="5" customWidth="1"/>
    <col min="9" max="9" width="16.5703125" style="5" customWidth="1"/>
    <col min="10" max="10" width="2.7109375" style="5" customWidth="1"/>
    <col min="11" max="16384" width="8.85546875" style="5"/>
  </cols>
  <sheetData>
    <row r="1" spans="1:10" ht="16.5" customHeight="1" x14ac:dyDescent="0.25">
      <c r="A1" s="54" t="s">
        <v>28</v>
      </c>
      <c r="B1" s="54"/>
      <c r="C1" s="54"/>
      <c r="D1" s="54"/>
      <c r="E1" s="54"/>
      <c r="F1" s="54"/>
      <c r="G1" s="54"/>
    </row>
    <row r="2" spans="1:10" ht="6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ht="14.45" x14ac:dyDescent="0.3">
      <c r="A3" s="55"/>
      <c r="B3" s="57" t="s">
        <v>34</v>
      </c>
      <c r="C3" s="56"/>
      <c r="D3" s="57" t="s">
        <v>29</v>
      </c>
      <c r="E3" s="56"/>
      <c r="F3" s="57" t="s">
        <v>30</v>
      </c>
      <c r="G3" s="57"/>
      <c r="I3" s="57" t="s">
        <v>36</v>
      </c>
    </row>
    <row r="4" spans="1:10" ht="14.45" x14ac:dyDescent="0.3">
      <c r="A4" s="58" t="s">
        <v>23</v>
      </c>
      <c r="B4" s="60" t="s">
        <v>35</v>
      </c>
      <c r="C4" s="59"/>
      <c r="D4" s="60" t="s">
        <v>31</v>
      </c>
      <c r="E4" s="59"/>
      <c r="F4" s="59" t="s">
        <v>32</v>
      </c>
      <c r="G4" s="59"/>
      <c r="H4" s="6"/>
      <c r="I4" s="60" t="s">
        <v>37</v>
      </c>
      <c r="J4" s="6"/>
    </row>
    <row r="5" spans="1:10" ht="14.45" x14ac:dyDescent="0.3">
      <c r="A5" s="61">
        <v>1996</v>
      </c>
      <c r="B5" s="79"/>
      <c r="C5" s="62"/>
      <c r="D5" s="63">
        <v>8.8425493962678381</v>
      </c>
      <c r="E5" s="62"/>
      <c r="F5" s="64">
        <v>35.299999999999997</v>
      </c>
      <c r="G5" s="62"/>
      <c r="I5" s="82"/>
    </row>
    <row r="6" spans="1:10" ht="14.45" x14ac:dyDescent="0.3">
      <c r="A6" s="61">
        <v>1997</v>
      </c>
      <c r="B6" s="79"/>
      <c r="C6" s="62"/>
      <c r="D6" s="63">
        <v>9.6713586701521521</v>
      </c>
      <c r="E6" s="62"/>
      <c r="F6" s="64">
        <v>39.200000000000003</v>
      </c>
      <c r="G6" s="62"/>
      <c r="I6" s="82"/>
    </row>
    <row r="7" spans="1:10" ht="14.45" x14ac:dyDescent="0.3">
      <c r="A7" s="61">
        <v>1998</v>
      </c>
      <c r="B7" s="79"/>
      <c r="C7" s="62"/>
      <c r="D7" s="63">
        <v>10.882973929835854</v>
      </c>
      <c r="E7" s="62"/>
      <c r="F7" s="64">
        <v>43.2</v>
      </c>
      <c r="G7" s="62"/>
      <c r="I7" s="82"/>
    </row>
    <row r="8" spans="1:10" ht="14.45" x14ac:dyDescent="0.3">
      <c r="A8" s="61">
        <v>1999</v>
      </c>
      <c r="B8" s="79"/>
      <c r="C8" s="62"/>
      <c r="D8" s="63">
        <v>11.862127115194513</v>
      </c>
      <c r="E8" s="62"/>
      <c r="F8" s="64">
        <v>44.2</v>
      </c>
      <c r="G8" s="62"/>
      <c r="I8" s="82"/>
    </row>
    <row r="9" spans="1:10" ht="14.45" x14ac:dyDescent="0.3">
      <c r="A9" s="61">
        <v>2000</v>
      </c>
      <c r="B9" s="79"/>
      <c r="C9" s="62"/>
      <c r="D9" s="63">
        <v>8.8771962500776045</v>
      </c>
      <c r="E9" s="62"/>
      <c r="F9" s="64">
        <v>36</v>
      </c>
      <c r="G9" s="62"/>
      <c r="I9" s="82"/>
    </row>
    <row r="10" spans="1:10" ht="14.45" x14ac:dyDescent="0.3">
      <c r="A10" s="65">
        <v>2001</v>
      </c>
      <c r="B10" s="79"/>
      <c r="C10" s="62"/>
      <c r="D10" s="63">
        <v>12.455512858409696</v>
      </c>
      <c r="E10" s="62"/>
      <c r="F10" s="64">
        <v>43.7</v>
      </c>
      <c r="G10" s="62"/>
      <c r="I10" s="82"/>
    </row>
    <row r="11" spans="1:10" ht="14.45" x14ac:dyDescent="0.3">
      <c r="A11" s="65">
        <v>2002</v>
      </c>
      <c r="B11" s="80"/>
      <c r="C11" s="62"/>
      <c r="D11" s="63">
        <v>14.621357012750456</v>
      </c>
      <c r="E11" s="62"/>
      <c r="F11" s="64">
        <v>48.9</v>
      </c>
      <c r="G11" s="62"/>
      <c r="I11" s="82"/>
    </row>
    <row r="12" spans="1:10" ht="14.45" x14ac:dyDescent="0.3">
      <c r="A12" s="65">
        <v>2003</v>
      </c>
      <c r="B12" s="80"/>
      <c r="C12" s="62"/>
      <c r="D12" s="63">
        <v>15.11695447409733</v>
      </c>
      <c r="E12" s="62"/>
      <c r="F12" s="64">
        <v>50.6</v>
      </c>
      <c r="G12" s="62"/>
      <c r="I12" s="82"/>
    </row>
    <row r="13" spans="1:10" ht="14.45" x14ac:dyDescent="0.3">
      <c r="A13" s="65">
        <v>2004</v>
      </c>
      <c r="B13" s="80"/>
      <c r="C13" s="62"/>
      <c r="D13" s="63">
        <v>15.697444089456866</v>
      </c>
      <c r="E13" s="62"/>
      <c r="F13" s="64">
        <v>38.6</v>
      </c>
      <c r="G13" s="62"/>
      <c r="I13" s="82"/>
    </row>
    <row r="14" spans="1:10" ht="14.45" x14ac:dyDescent="0.3">
      <c r="A14" s="65">
        <v>2005</v>
      </c>
      <c r="B14" s="80"/>
      <c r="C14" s="62"/>
      <c r="D14" s="63">
        <v>17.011458571102491</v>
      </c>
      <c r="E14" s="62"/>
      <c r="F14" s="64">
        <v>39.700000000000003</v>
      </c>
      <c r="G14" s="62"/>
      <c r="I14" s="82"/>
    </row>
    <row r="15" spans="1:10" ht="14.45" x14ac:dyDescent="0.3">
      <c r="A15" s="65">
        <v>2006</v>
      </c>
      <c r="B15" s="80"/>
      <c r="C15" s="62"/>
      <c r="D15" s="63">
        <v>12.418305230835532</v>
      </c>
      <c r="E15" s="62"/>
      <c r="F15" s="64">
        <v>29.6</v>
      </c>
      <c r="G15" s="62"/>
      <c r="I15" s="82"/>
    </row>
    <row r="16" spans="1:10" ht="14.45" x14ac:dyDescent="0.3">
      <c r="A16" s="65">
        <v>2007</v>
      </c>
      <c r="B16" s="80"/>
      <c r="C16" s="62"/>
      <c r="D16" s="63">
        <v>15.490367091903153</v>
      </c>
      <c r="E16" s="62"/>
      <c r="F16" s="64">
        <v>37.5</v>
      </c>
      <c r="G16" s="62"/>
      <c r="I16" s="82"/>
    </row>
    <row r="17" spans="1:10" ht="14.45" x14ac:dyDescent="0.3">
      <c r="A17" s="65">
        <v>2008</v>
      </c>
      <c r="B17" s="80"/>
      <c r="C17" s="62"/>
      <c r="D17" s="63">
        <v>13.846092235056066</v>
      </c>
      <c r="E17" s="62"/>
      <c r="F17" s="64">
        <v>34.5</v>
      </c>
      <c r="G17" s="62"/>
      <c r="I17" s="82"/>
    </row>
    <row r="18" spans="1:10" ht="14.45" x14ac:dyDescent="0.3">
      <c r="A18" s="65">
        <v>2009</v>
      </c>
      <c r="B18" s="79"/>
      <c r="C18" s="62"/>
      <c r="D18" s="63">
        <v>15.235828353421789</v>
      </c>
      <c r="E18" s="62"/>
      <c r="F18" s="64">
        <v>38.799999999999997</v>
      </c>
      <c r="G18" s="62"/>
      <c r="I18" s="82"/>
    </row>
    <row r="19" spans="1:10" ht="14.45" x14ac:dyDescent="0.3">
      <c r="A19" s="65">
        <v>2010</v>
      </c>
      <c r="B19" s="79"/>
      <c r="C19" s="62"/>
      <c r="D19" s="66"/>
      <c r="E19" s="67"/>
      <c r="F19" s="68"/>
      <c r="G19" s="62"/>
      <c r="I19" s="82"/>
    </row>
    <row r="20" spans="1:10" ht="14.45" x14ac:dyDescent="0.3">
      <c r="A20" s="65">
        <v>2011</v>
      </c>
      <c r="B20" s="79"/>
      <c r="C20" s="62"/>
      <c r="D20" s="66"/>
      <c r="E20" s="67"/>
      <c r="F20" s="68"/>
      <c r="G20" s="62"/>
      <c r="I20" s="82"/>
    </row>
    <row r="21" spans="1:10" ht="14.45" x14ac:dyDescent="0.3">
      <c r="A21" s="65">
        <v>2012</v>
      </c>
      <c r="B21" s="79"/>
      <c r="C21" s="62"/>
      <c r="D21" s="66"/>
      <c r="E21" s="67"/>
      <c r="F21" s="68"/>
      <c r="G21" s="62"/>
      <c r="I21" s="82"/>
    </row>
    <row r="22" spans="1:10" ht="14.45" x14ac:dyDescent="0.3">
      <c r="A22" s="69">
        <v>2013</v>
      </c>
      <c r="B22" s="79"/>
      <c r="C22" s="70"/>
      <c r="D22" s="71"/>
      <c r="E22" s="72"/>
      <c r="F22" s="73"/>
      <c r="G22" s="70"/>
      <c r="I22" s="82"/>
    </row>
    <row r="23" spans="1:10" ht="14.45" x14ac:dyDescent="0.3">
      <c r="A23" s="74" t="s">
        <v>20</v>
      </c>
      <c r="B23" s="81"/>
      <c r="C23" s="75"/>
      <c r="D23" s="76">
        <f>AVERAGE(D5:D18)</f>
        <v>13.002108948468669</v>
      </c>
      <c r="E23" s="75"/>
      <c r="F23" s="76">
        <f>AVERAGE(F5:F18)</f>
        <v>39.98571428571428</v>
      </c>
      <c r="G23" s="75"/>
      <c r="H23" s="75"/>
      <c r="I23" s="81"/>
      <c r="J23" s="75"/>
    </row>
    <row r="24" spans="1:10" ht="15.75" customHeight="1" x14ac:dyDescent="0.3">
      <c r="A24" s="77" t="s">
        <v>33</v>
      </c>
      <c r="B24" s="77"/>
      <c r="C24" s="77"/>
      <c r="D24" s="77"/>
      <c r="E24" s="77"/>
      <c r="F24" s="77"/>
      <c r="G24" s="77"/>
    </row>
    <row r="25" spans="1:10" x14ac:dyDescent="0.25">
      <c r="A25" s="78"/>
      <c r="C25" s="78"/>
      <c r="D25" s="78"/>
      <c r="E25" s="78"/>
      <c r="F25" s="78"/>
      <c r="G25" s="78"/>
    </row>
    <row r="26" spans="1:10" x14ac:dyDescent="0.25">
      <c r="A26" s="78"/>
      <c r="C26" s="78"/>
      <c r="D26" s="78"/>
      <c r="E26" s="78"/>
      <c r="F26" s="78"/>
      <c r="G26" s="7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  <pageSetUpPr fitToPage="1"/>
  </sheetPr>
  <dimension ref="A1:J36"/>
  <sheetViews>
    <sheetView workbookViewId="0">
      <selection activeCell="L26" sqref="L26"/>
    </sheetView>
  </sheetViews>
  <sheetFormatPr defaultColWidth="8.85546875" defaultRowHeight="15" x14ac:dyDescent="0.25"/>
  <cols>
    <col min="1" max="1" width="8.28515625" style="5" customWidth="1"/>
    <col min="2" max="2" width="23" style="2" customWidth="1"/>
    <col min="3" max="3" width="10.7109375" style="2" customWidth="1"/>
    <col min="4" max="4" width="10" style="2" customWidth="1"/>
    <col min="5" max="5" width="2.28515625" style="5" customWidth="1"/>
    <col min="6" max="6" width="10.85546875" style="5" customWidth="1"/>
    <col min="7" max="7" width="10" style="5" customWidth="1"/>
    <col min="8" max="8" width="2.28515625" style="5" customWidth="1"/>
    <col min="9" max="9" width="11.5703125" style="5" customWidth="1"/>
    <col min="10" max="10" width="10" style="5" customWidth="1"/>
    <col min="11" max="16384" width="8.85546875" style="5"/>
  </cols>
  <sheetData>
    <row r="1" spans="1:10" x14ac:dyDescent="0.25">
      <c r="A1" s="1" t="s">
        <v>0</v>
      </c>
      <c r="C1" s="3"/>
      <c r="D1" s="3"/>
      <c r="E1" s="4"/>
      <c r="F1" s="4"/>
      <c r="G1" s="4"/>
      <c r="H1" s="4"/>
      <c r="I1" s="4"/>
      <c r="J1" s="4"/>
    </row>
    <row r="2" spans="1:10" ht="14.45" x14ac:dyDescent="0.3">
      <c r="A2" s="6"/>
      <c r="B2" s="7"/>
      <c r="C2" s="7"/>
      <c r="D2" s="8"/>
      <c r="E2" s="6"/>
      <c r="F2" s="6"/>
      <c r="G2" s="6"/>
      <c r="H2" s="6"/>
      <c r="I2" s="6"/>
      <c r="J2" s="6"/>
    </row>
    <row r="3" spans="1:10" x14ac:dyDescent="0.25">
      <c r="B3" s="3"/>
      <c r="C3" s="99" t="s">
        <v>1</v>
      </c>
      <c r="D3" s="99"/>
      <c r="F3" s="99" t="s">
        <v>2</v>
      </c>
      <c r="G3" s="99"/>
      <c r="I3" s="99" t="s">
        <v>3</v>
      </c>
      <c r="J3" s="99"/>
    </row>
    <row r="4" spans="1:10" x14ac:dyDescent="0.25">
      <c r="A4" s="6"/>
      <c r="B4" s="7"/>
      <c r="C4" s="91" t="s">
        <v>4</v>
      </c>
      <c r="D4" s="91" t="s">
        <v>5</v>
      </c>
      <c r="E4" s="92"/>
      <c r="F4" s="91" t="s">
        <v>4</v>
      </c>
      <c r="G4" s="91" t="s">
        <v>5</v>
      </c>
      <c r="H4" s="92"/>
      <c r="I4" s="91" t="s">
        <v>4</v>
      </c>
      <c r="J4" s="91" t="s">
        <v>5</v>
      </c>
    </row>
    <row r="5" spans="1:10" x14ac:dyDescent="0.25">
      <c r="B5" s="2" t="s">
        <v>6</v>
      </c>
      <c r="C5" s="9">
        <v>21908</v>
      </c>
      <c r="D5" s="9">
        <v>291269.79829636775</v>
      </c>
      <c r="F5" s="10">
        <v>4627.3653166184504</v>
      </c>
      <c r="G5" s="11">
        <v>43293</v>
      </c>
      <c r="I5" s="11">
        <v>1570</v>
      </c>
      <c r="J5" s="11">
        <v>14943</v>
      </c>
    </row>
    <row r="6" spans="1:10" ht="14.45" x14ac:dyDescent="0.3">
      <c r="A6" s="6"/>
      <c r="B6" s="7"/>
      <c r="C6" s="9"/>
      <c r="D6" s="9"/>
    </row>
    <row r="7" spans="1:10" ht="15" customHeight="1" x14ac:dyDescent="0.25">
      <c r="A7" s="100" t="s">
        <v>7</v>
      </c>
      <c r="B7" s="84" t="s">
        <v>8</v>
      </c>
      <c r="C7" s="10">
        <v>17772.487303117967</v>
      </c>
      <c r="D7" s="12">
        <v>116333.54018000643</v>
      </c>
      <c r="F7" s="11">
        <v>3566</v>
      </c>
      <c r="G7" s="11">
        <v>18560</v>
      </c>
      <c r="I7" s="11">
        <v>1147</v>
      </c>
      <c r="J7" s="11">
        <v>6549</v>
      </c>
    </row>
    <row r="8" spans="1:10" x14ac:dyDescent="0.25">
      <c r="A8" s="100"/>
      <c r="B8" s="84" t="s">
        <v>9</v>
      </c>
      <c r="C8" s="11">
        <f>$C$5-C7</f>
        <v>4135.5126968820332</v>
      </c>
      <c r="D8" s="11">
        <f>D$5-D7</f>
        <v>174936.25811636134</v>
      </c>
      <c r="F8" s="11">
        <f>F$5-F7</f>
        <v>1061.3653166184504</v>
      </c>
      <c r="G8" s="11">
        <f>G$5-G7</f>
        <v>24733</v>
      </c>
      <c r="I8" s="11">
        <f>I$5-I7</f>
        <v>423</v>
      </c>
      <c r="J8" s="11">
        <f>J$5-J7</f>
        <v>8394</v>
      </c>
    </row>
    <row r="9" spans="1:10" x14ac:dyDescent="0.25">
      <c r="A9" s="100"/>
      <c r="B9" s="84" t="s">
        <v>10</v>
      </c>
      <c r="C9" s="89">
        <f>C8/C$5</f>
        <v>0.18876724013520327</v>
      </c>
      <c r="D9" s="89">
        <f t="shared" ref="D9:J9" si="0">D8/D$5</f>
        <v>0.60059868595906829</v>
      </c>
      <c r="E9" s="89"/>
      <c r="F9" s="89">
        <f t="shared" si="0"/>
        <v>0.22936708990896498</v>
      </c>
      <c r="G9" s="89">
        <f t="shared" si="0"/>
        <v>0.57129328066893026</v>
      </c>
      <c r="H9" s="89"/>
      <c r="I9" s="89">
        <f t="shared" si="0"/>
        <v>0.26942675159235668</v>
      </c>
      <c r="J9" s="89">
        <f t="shared" si="0"/>
        <v>0.56173459144750049</v>
      </c>
    </row>
    <row r="10" spans="1:10" x14ac:dyDescent="0.25">
      <c r="A10" s="100"/>
      <c r="B10" s="84"/>
      <c r="F10" s="11"/>
      <c r="G10" s="11"/>
      <c r="I10" s="11"/>
      <c r="J10" s="11"/>
    </row>
    <row r="11" spans="1:10" x14ac:dyDescent="0.25">
      <c r="A11" s="100"/>
      <c r="B11" s="84" t="s">
        <v>11</v>
      </c>
      <c r="C11" s="11">
        <v>18851</v>
      </c>
      <c r="D11" s="11">
        <v>161114</v>
      </c>
      <c r="F11" s="11">
        <v>3901</v>
      </c>
      <c r="G11" s="11">
        <v>25078</v>
      </c>
      <c r="I11" s="2">
        <v>1282</v>
      </c>
      <c r="J11" s="2">
        <v>8931</v>
      </c>
    </row>
    <row r="12" spans="1:10" x14ac:dyDescent="0.25">
      <c r="A12" s="100"/>
      <c r="B12" s="84" t="s">
        <v>9</v>
      </c>
      <c r="C12" s="11">
        <f>$C$5-C11</f>
        <v>3057</v>
      </c>
      <c r="D12" s="11">
        <f>D$5-D11</f>
        <v>130155.79829636775</v>
      </c>
      <c r="F12" s="11">
        <f>F$5-F11</f>
        <v>726.36531661845038</v>
      </c>
      <c r="G12" s="11">
        <f>G$5-G11</f>
        <v>18215</v>
      </c>
      <c r="I12" s="11">
        <f>I$5-I11</f>
        <v>288</v>
      </c>
      <c r="J12" s="11">
        <f>J$5-J11</f>
        <v>6012</v>
      </c>
    </row>
    <row r="13" spans="1:10" x14ac:dyDescent="0.25">
      <c r="A13" s="100"/>
      <c r="B13" s="84" t="s">
        <v>10</v>
      </c>
      <c r="C13" s="89">
        <f>C12/C$5</f>
        <v>0.13953806828555779</v>
      </c>
      <c r="D13" s="89">
        <f t="shared" ref="D13" si="1">D12/D$5</f>
        <v>0.4468564851476084</v>
      </c>
      <c r="E13" s="89"/>
      <c r="F13" s="89">
        <f t="shared" ref="F13" si="2">F12/F$5</f>
        <v>0.15697168192228617</v>
      </c>
      <c r="G13" s="89">
        <f t="shared" ref="G13" si="3">G12/G$5</f>
        <v>0.42073776361074539</v>
      </c>
      <c r="H13" s="89"/>
      <c r="I13" s="89">
        <f t="shared" ref="I13" si="4">I12/I$5</f>
        <v>0.18343949044585986</v>
      </c>
      <c r="J13" s="89">
        <f t="shared" ref="J13" si="5">J12/J$5</f>
        <v>0.40232884962858861</v>
      </c>
    </row>
    <row r="14" spans="1:10" x14ac:dyDescent="0.25">
      <c r="A14" s="100"/>
      <c r="B14" s="84"/>
      <c r="C14" s="15"/>
      <c r="D14" s="15"/>
      <c r="E14" s="3"/>
      <c r="F14" s="15"/>
      <c r="G14" s="15"/>
      <c r="H14" s="3"/>
      <c r="I14" s="15"/>
      <c r="J14" s="15"/>
    </row>
    <row r="15" spans="1:10" x14ac:dyDescent="0.25">
      <c r="A15" s="100"/>
      <c r="B15" s="84" t="s">
        <v>13</v>
      </c>
      <c r="C15" s="12">
        <v>19892.132433301191</v>
      </c>
      <c r="D15" s="12">
        <v>197318.57441337191</v>
      </c>
      <c r="E15" s="3"/>
      <c r="F15" s="12">
        <v>4451.3783349405339</v>
      </c>
      <c r="G15" s="12">
        <v>30277.244455159114</v>
      </c>
      <c r="H15" s="3"/>
      <c r="I15" s="12">
        <v>1377.3780135004822</v>
      </c>
      <c r="J15" s="12">
        <v>10727.67550626808</v>
      </c>
    </row>
    <row r="16" spans="1:10" x14ac:dyDescent="0.25">
      <c r="A16" s="100"/>
      <c r="B16" s="84" t="s">
        <v>9</v>
      </c>
      <c r="C16" s="11">
        <f>$C$5-C15</f>
        <v>2015.8675666988092</v>
      </c>
      <c r="D16" s="11">
        <f>D$5-D15</f>
        <v>93951.223882995837</v>
      </c>
      <c r="F16" s="11">
        <f>F$5-F15</f>
        <v>175.98698167791645</v>
      </c>
      <c r="G16" s="11">
        <f>G$5-G15</f>
        <v>13015.755544840886</v>
      </c>
      <c r="I16" s="11">
        <f>I$5-I15</f>
        <v>192.62198649951779</v>
      </c>
      <c r="J16" s="11">
        <f>J$5-J15</f>
        <v>4215.3244937319196</v>
      </c>
    </row>
    <row r="17" spans="1:10" x14ac:dyDescent="0.25">
      <c r="A17" s="100"/>
      <c r="B17" s="84" t="s">
        <v>10</v>
      </c>
      <c r="C17" s="89">
        <f>C16/C$5</f>
        <v>9.2015134503323409E-2</v>
      </c>
      <c r="D17" s="89">
        <f t="shared" ref="D17" si="6">D16/D$5</f>
        <v>0.32255738299169706</v>
      </c>
      <c r="E17" s="89"/>
      <c r="F17" s="89">
        <f t="shared" ref="F17" si="7">F16/F$5</f>
        <v>3.8031789071393832E-2</v>
      </c>
      <c r="G17" s="89">
        <f t="shared" ref="G17" si="8">G16/G$5</f>
        <v>0.30064341914029719</v>
      </c>
      <c r="H17" s="89"/>
      <c r="I17" s="89">
        <f t="shared" ref="I17" si="9">I16/I$5</f>
        <v>0.12268916337548903</v>
      </c>
      <c r="J17" s="89">
        <f t="shared" ref="J17" si="10">J16/J$5</f>
        <v>0.28209358855195876</v>
      </c>
    </row>
    <row r="18" spans="1:10" x14ac:dyDescent="0.25">
      <c r="A18" s="100"/>
      <c r="B18" s="84"/>
      <c r="C18" s="15"/>
      <c r="D18" s="15"/>
      <c r="E18" s="3"/>
      <c r="F18" s="15"/>
      <c r="G18" s="15"/>
      <c r="H18" s="3"/>
      <c r="I18" s="15"/>
      <c r="J18" s="15"/>
    </row>
    <row r="19" spans="1:10" x14ac:dyDescent="0.25">
      <c r="A19" s="100"/>
      <c r="B19" s="84" t="s">
        <v>12</v>
      </c>
      <c r="C19" s="86">
        <v>19953.484249437479</v>
      </c>
      <c r="D19" s="86">
        <v>200747.71552555449</v>
      </c>
      <c r="E19" s="87"/>
      <c r="F19" s="86">
        <v>4115</v>
      </c>
      <c r="G19" s="86">
        <v>30625</v>
      </c>
      <c r="H19" s="87"/>
      <c r="I19" s="86">
        <v>1364</v>
      </c>
      <c r="J19" s="86">
        <v>10615</v>
      </c>
    </row>
    <row r="20" spans="1:10" x14ac:dyDescent="0.25">
      <c r="A20" s="100"/>
      <c r="B20" s="84" t="s">
        <v>9</v>
      </c>
      <c r="C20" s="88">
        <v>1954.5157505625211</v>
      </c>
      <c r="D20" s="88">
        <v>90522.082770813257</v>
      </c>
      <c r="E20" s="87"/>
      <c r="F20" s="88">
        <v>512.36531661845038</v>
      </c>
      <c r="G20" s="88">
        <v>12668</v>
      </c>
      <c r="H20" s="87"/>
      <c r="I20" s="88">
        <v>206</v>
      </c>
      <c r="J20" s="88">
        <v>4328</v>
      </c>
    </row>
    <row r="21" spans="1:10" x14ac:dyDescent="0.25">
      <c r="A21" s="100"/>
      <c r="B21" s="84" t="s">
        <v>10</v>
      </c>
      <c r="C21" s="89">
        <f>C20/C$5</f>
        <v>8.921470469976818E-2</v>
      </c>
      <c r="D21" s="89">
        <f t="shared" ref="D21" si="11">D20/D$5</f>
        <v>0.31078430822651515</v>
      </c>
      <c r="E21" s="89"/>
      <c r="F21" s="89">
        <f t="shared" ref="F21" si="12">F20/F$5</f>
        <v>0.11072506308900476</v>
      </c>
      <c r="G21" s="89">
        <f t="shared" ref="G21" si="13">G20/G$5</f>
        <v>0.29261081468135725</v>
      </c>
      <c r="H21" s="89"/>
      <c r="I21" s="89">
        <f t="shared" ref="I21" si="14">I20/I$5</f>
        <v>0.13121019108280255</v>
      </c>
      <c r="J21" s="89">
        <f t="shared" ref="J21" si="15">J20/J$5</f>
        <v>0.28963394231412704</v>
      </c>
    </row>
    <row r="22" spans="1:10" x14ac:dyDescent="0.25">
      <c r="A22" s="100"/>
      <c r="B22" s="84"/>
      <c r="C22" s="15"/>
      <c r="D22" s="15"/>
      <c r="E22" s="3"/>
      <c r="F22" s="15"/>
      <c r="G22" s="15"/>
      <c r="H22" s="3"/>
      <c r="I22" s="15"/>
      <c r="J22" s="15"/>
    </row>
    <row r="23" spans="1:10" x14ac:dyDescent="0.25">
      <c r="A23" s="100"/>
      <c r="B23" s="84" t="s">
        <v>41</v>
      </c>
      <c r="C23" s="86">
        <v>20677.565734490519</v>
      </c>
      <c r="D23" s="86">
        <v>230557.58469945355</v>
      </c>
      <c r="E23" s="87"/>
      <c r="F23" s="86">
        <v>4328.7692060430727</v>
      </c>
      <c r="G23" s="86">
        <v>34980.795403407268</v>
      </c>
      <c r="H23" s="87"/>
      <c r="I23" s="86">
        <v>1445.9382835101253</v>
      </c>
      <c r="J23" s="86">
        <v>12075.698489231758</v>
      </c>
    </row>
    <row r="24" spans="1:10" x14ac:dyDescent="0.25">
      <c r="A24" s="100"/>
      <c r="B24" s="84" t="s">
        <v>9</v>
      </c>
      <c r="C24" s="88">
        <f>C5-C23</f>
        <v>1230.4342655094806</v>
      </c>
      <c r="D24" s="88">
        <f t="shared" ref="D24:J24" si="16">D5-D23</f>
        <v>60712.213596914196</v>
      </c>
      <c r="E24" s="87"/>
      <c r="F24" s="88">
        <f t="shared" si="16"/>
        <v>298.59611057537768</v>
      </c>
      <c r="G24" s="88">
        <f t="shared" si="16"/>
        <v>8312.2045965927318</v>
      </c>
      <c r="H24" s="87"/>
      <c r="I24" s="88">
        <f t="shared" si="16"/>
        <v>124.0617164898747</v>
      </c>
      <c r="J24" s="88">
        <f t="shared" si="16"/>
        <v>2867.3015107682422</v>
      </c>
    </row>
    <row r="25" spans="1:10" x14ac:dyDescent="0.25">
      <c r="A25" s="100"/>
      <c r="B25" s="84" t="s">
        <v>10</v>
      </c>
      <c r="C25" s="89">
        <f>C24/C$5</f>
        <v>5.6163696618106655E-2</v>
      </c>
      <c r="D25" s="89">
        <f t="shared" ref="D25" si="17">D24/D$5</f>
        <v>0.20843978315643755</v>
      </c>
      <c r="E25" s="89"/>
      <c r="F25" s="89">
        <f t="shared" ref="F25" si="18">F24/F$5</f>
        <v>6.452832014429831E-2</v>
      </c>
      <c r="G25" s="89">
        <f t="shared" ref="G25" si="19">G24/G$5</f>
        <v>0.19199881266238727</v>
      </c>
      <c r="H25" s="89"/>
      <c r="I25" s="89">
        <f t="shared" ref="I25" si="20">I24/I$5</f>
        <v>7.9020201585907446E-2</v>
      </c>
      <c r="J25" s="89">
        <f t="shared" ref="J25" si="21">J24/J$5</f>
        <v>0.19188258788517984</v>
      </c>
    </row>
    <row r="26" spans="1:10" x14ac:dyDescent="0.25">
      <c r="A26" s="100"/>
      <c r="B26" s="84"/>
      <c r="C26" s="15"/>
      <c r="D26" s="15"/>
      <c r="E26" s="3"/>
      <c r="F26" s="15"/>
      <c r="G26" s="15"/>
      <c r="H26" s="3"/>
      <c r="I26" s="15"/>
      <c r="J26" s="15"/>
    </row>
    <row r="27" spans="1:10" x14ac:dyDescent="0.25">
      <c r="A27" s="100"/>
      <c r="B27" s="84" t="s">
        <v>14</v>
      </c>
      <c r="C27" s="10">
        <v>21249.233526197364</v>
      </c>
      <c r="D27" s="12">
        <v>253513.78865316618</v>
      </c>
      <c r="E27" s="2"/>
      <c r="F27" s="10">
        <v>4451.3783349405339</v>
      </c>
      <c r="G27" s="12">
        <v>38281.372227579559</v>
      </c>
      <c r="H27" s="2"/>
      <c r="I27" s="10">
        <v>1505.2672774027644</v>
      </c>
      <c r="J27" s="12">
        <v>13234.324011571842</v>
      </c>
    </row>
    <row r="28" spans="1:10" x14ac:dyDescent="0.25">
      <c r="A28" s="100"/>
      <c r="B28" s="84" t="s">
        <v>9</v>
      </c>
      <c r="C28" s="85">
        <f>$C$5-C27</f>
        <v>658.76647380263603</v>
      </c>
      <c r="D28" s="85">
        <f>D$5-D27</f>
        <v>37756.009643201571</v>
      </c>
      <c r="E28" s="4"/>
      <c r="F28" s="85">
        <f>F$5-F27</f>
        <v>175.98698167791645</v>
      </c>
      <c r="G28" s="85">
        <f>G$5-G27</f>
        <v>5011.627772420441</v>
      </c>
      <c r="H28" s="4"/>
      <c r="I28" s="85">
        <f>I$5-I27</f>
        <v>64.732722597235579</v>
      </c>
      <c r="J28" s="85">
        <f>J$5-J27</f>
        <v>1708.6759884281582</v>
      </c>
    </row>
    <row r="29" spans="1:10" x14ac:dyDescent="0.25">
      <c r="A29" s="101"/>
      <c r="B29" s="83" t="s">
        <v>10</v>
      </c>
      <c r="C29" s="90">
        <f>C28/C$5</f>
        <v>3.0069676547500274E-2</v>
      </c>
      <c r="D29" s="90">
        <f t="shared" ref="D29" si="22">D28/D$5</f>
        <v>0.12962555631938447</v>
      </c>
      <c r="E29" s="90"/>
      <c r="F29" s="90">
        <f t="shared" ref="F29" si="23">F28/F$5</f>
        <v>3.8031789071393832E-2</v>
      </c>
      <c r="G29" s="90">
        <f t="shared" ref="G29" si="24">G28/G$5</f>
        <v>0.11576069508743772</v>
      </c>
      <c r="H29" s="90"/>
      <c r="I29" s="90">
        <f t="shared" ref="I29" si="25">I28/I$5</f>
        <v>4.1231033501423937E-2</v>
      </c>
      <c r="J29" s="90">
        <f t="shared" ref="J29" si="26">J28/J$5</f>
        <v>0.11434624830543788</v>
      </c>
    </row>
    <row r="34" spans="2:3" s="2" customFormat="1" ht="13.15" x14ac:dyDescent="0.25">
      <c r="B34" s="13"/>
      <c r="C34" s="14"/>
    </row>
    <row r="35" spans="2:3" s="2" customFormat="1" ht="12.75" x14ac:dyDescent="0.2">
      <c r="B35" s="13"/>
      <c r="C35" s="14"/>
    </row>
    <row r="36" spans="2:3" s="2" customFormat="1" ht="12.75" x14ac:dyDescent="0.2">
      <c r="B36" s="13"/>
      <c r="C36" s="14"/>
    </row>
  </sheetData>
  <mergeCells count="4">
    <mergeCell ref="C3:D3"/>
    <mergeCell ref="F3:G3"/>
    <mergeCell ref="I3:J3"/>
    <mergeCell ref="A7:A29"/>
  </mergeCells>
  <pageMargins left="0.7" right="0.7" top="0.75" bottom="0.75" header="0.3" footer="0.3"/>
  <pageSetup scale="9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J36"/>
  <sheetViews>
    <sheetView topLeftCell="A9" workbookViewId="0">
      <selection activeCell="B29" sqref="B29:J29"/>
    </sheetView>
  </sheetViews>
  <sheetFormatPr defaultColWidth="8.85546875" defaultRowHeight="15" x14ac:dyDescent="0.25"/>
  <cols>
    <col min="1" max="1" width="8.28515625" style="5" customWidth="1"/>
    <col min="2" max="2" width="23" style="2" customWidth="1"/>
    <col min="3" max="3" width="10.7109375" style="2" customWidth="1"/>
    <col min="4" max="4" width="10" style="2" customWidth="1"/>
    <col min="5" max="5" width="2.28515625" style="5" customWidth="1"/>
    <col min="6" max="6" width="10.85546875" style="5" customWidth="1"/>
    <col min="7" max="7" width="10" style="5" customWidth="1"/>
    <col min="8" max="8" width="2.28515625" style="5" customWidth="1"/>
    <col min="9" max="9" width="11.5703125" style="5" customWidth="1"/>
    <col min="10" max="10" width="10" style="5" customWidth="1"/>
    <col min="11" max="16384" width="8.85546875" style="5"/>
  </cols>
  <sheetData>
    <row r="1" spans="1:10" x14ac:dyDescent="0.25">
      <c r="A1" s="1" t="s">
        <v>15</v>
      </c>
      <c r="C1" s="3"/>
      <c r="D1" s="3"/>
      <c r="E1" s="4"/>
      <c r="F1" s="4"/>
      <c r="G1" s="4"/>
      <c r="H1" s="4"/>
      <c r="I1" s="4"/>
      <c r="J1" s="4"/>
    </row>
    <row r="2" spans="1:10" ht="14.45" customHeight="1" x14ac:dyDescent="0.25">
      <c r="A2" s="6"/>
      <c r="B2" s="7"/>
      <c r="C2" s="7"/>
      <c r="D2" s="8"/>
      <c r="E2" s="6"/>
      <c r="F2" s="6"/>
      <c r="G2" s="6"/>
      <c r="H2" s="6"/>
      <c r="I2" s="6"/>
      <c r="J2" s="6"/>
    </row>
    <row r="3" spans="1:10" ht="14.45" customHeight="1" x14ac:dyDescent="0.25">
      <c r="B3" s="3"/>
      <c r="C3" s="99" t="s">
        <v>1</v>
      </c>
      <c r="D3" s="99"/>
      <c r="F3" s="99" t="s">
        <v>2</v>
      </c>
      <c r="G3" s="99"/>
      <c r="I3" s="99" t="s">
        <v>3</v>
      </c>
      <c r="J3" s="99"/>
    </row>
    <row r="4" spans="1:10" ht="14.45" customHeight="1" x14ac:dyDescent="0.25">
      <c r="A4" s="6"/>
      <c r="B4" s="7"/>
      <c r="C4" s="91" t="s">
        <v>4</v>
      </c>
      <c r="D4" s="91" t="s">
        <v>5</v>
      </c>
      <c r="E4" s="92"/>
      <c r="F4" s="91" t="s">
        <v>4</v>
      </c>
      <c r="G4" s="91" t="s">
        <v>5</v>
      </c>
      <c r="H4" s="92"/>
      <c r="I4" s="91" t="s">
        <v>4</v>
      </c>
      <c r="J4" s="91" t="s">
        <v>5</v>
      </c>
    </row>
    <row r="5" spans="1:10" ht="14.45" customHeight="1" x14ac:dyDescent="0.25">
      <c r="B5" s="2" t="s">
        <v>6</v>
      </c>
      <c r="C5" s="9">
        <v>20772</v>
      </c>
      <c r="D5" s="9">
        <v>234109</v>
      </c>
      <c r="F5" s="10">
        <v>5552</v>
      </c>
      <c r="G5" s="11">
        <v>54051</v>
      </c>
      <c r="I5" s="11">
        <v>1534</v>
      </c>
      <c r="J5" s="11">
        <v>23432</v>
      </c>
    </row>
    <row r="6" spans="1:10" ht="14.45" customHeight="1" x14ac:dyDescent="0.25">
      <c r="A6" s="6"/>
      <c r="B6" s="7"/>
      <c r="C6" s="9"/>
      <c r="D6" s="9"/>
    </row>
    <row r="7" spans="1:10" ht="14.45" customHeight="1" x14ac:dyDescent="0.25">
      <c r="A7" s="100" t="s">
        <v>7</v>
      </c>
      <c r="B7" s="84" t="s">
        <v>8</v>
      </c>
      <c r="C7" s="10">
        <v>17254.426028238184</v>
      </c>
      <c r="D7" s="12">
        <v>104141.77731737262</v>
      </c>
      <c r="F7" s="11">
        <v>4369.9643953345612</v>
      </c>
      <c r="G7" s="11">
        <v>22845.730969920198</v>
      </c>
      <c r="I7" s="11">
        <v>1027.4393799877225</v>
      </c>
      <c r="J7" s="11">
        <v>7361.6003683241252</v>
      </c>
    </row>
    <row r="8" spans="1:10" x14ac:dyDescent="0.25">
      <c r="A8" s="100"/>
      <c r="B8" s="84" t="s">
        <v>9</v>
      </c>
      <c r="C8" s="11">
        <v>3517.5739717618162</v>
      </c>
      <c r="D8" s="11">
        <v>129967.22268262738</v>
      </c>
      <c r="F8" s="11">
        <v>1182.0356046654388</v>
      </c>
      <c r="G8" s="11">
        <v>31205.269030079802</v>
      </c>
      <c r="I8" s="11">
        <v>506.56062001227747</v>
      </c>
      <c r="J8" s="11">
        <v>16070.399631675875</v>
      </c>
    </row>
    <row r="9" spans="1:10" x14ac:dyDescent="0.25">
      <c r="A9" s="100"/>
      <c r="B9" s="84" t="s">
        <v>10</v>
      </c>
      <c r="C9" s="89">
        <f>C8/C$5</f>
        <v>0.169342093768622</v>
      </c>
      <c r="D9" s="89">
        <f t="shared" ref="D9:J9" si="0">D8/D$5</f>
        <v>0.55515688283076425</v>
      </c>
      <c r="E9" s="89"/>
      <c r="F9" s="89">
        <f t="shared" si="0"/>
        <v>0.21290266654636866</v>
      </c>
      <c r="G9" s="89">
        <f t="shared" si="0"/>
        <v>0.577330096206912</v>
      </c>
      <c r="H9" s="89"/>
      <c r="I9" s="89">
        <f t="shared" si="0"/>
        <v>0.33022204694411827</v>
      </c>
      <c r="J9" s="89">
        <f t="shared" si="0"/>
        <v>0.68583132603601382</v>
      </c>
    </row>
    <row r="10" spans="1:10" x14ac:dyDescent="0.25">
      <c r="A10" s="100"/>
      <c r="B10" s="84"/>
      <c r="F10" s="11"/>
      <c r="G10" s="11"/>
      <c r="I10" s="11"/>
      <c r="J10" s="11"/>
    </row>
    <row r="11" spans="1:10" x14ac:dyDescent="0.25">
      <c r="A11" s="100"/>
      <c r="B11" s="84" t="s">
        <v>11</v>
      </c>
      <c r="C11" s="11">
        <v>18433.12384898711</v>
      </c>
      <c r="D11" s="11">
        <v>140677.47759361571</v>
      </c>
      <c r="F11" s="11">
        <v>4764.355432780847</v>
      </c>
      <c r="G11" s="11">
        <v>31076.900092081032</v>
      </c>
      <c r="I11" s="11">
        <v>1164.3483732351135</v>
      </c>
      <c r="J11" s="11">
        <v>10736.449969306323</v>
      </c>
    </row>
    <row r="12" spans="1:10" x14ac:dyDescent="0.25">
      <c r="A12" s="100"/>
      <c r="B12" s="84" t="s">
        <v>9</v>
      </c>
      <c r="C12" s="11">
        <v>2338.8761510128897</v>
      </c>
      <c r="D12" s="11">
        <v>93431.522406384291</v>
      </c>
      <c r="F12" s="11">
        <v>787.64456721915303</v>
      </c>
      <c r="G12" s="11">
        <v>22974.099907918968</v>
      </c>
      <c r="I12" s="11">
        <v>369.65162676488649</v>
      </c>
      <c r="J12" s="11">
        <v>12695.550030693677</v>
      </c>
    </row>
    <row r="13" spans="1:10" x14ac:dyDescent="0.25">
      <c r="A13" s="100"/>
      <c r="B13" s="84" t="s">
        <v>10</v>
      </c>
      <c r="C13" s="89">
        <f>C12/C$5</f>
        <v>0.11259754241348401</v>
      </c>
      <c r="D13" s="89">
        <f t="shared" ref="D13" si="1">D12/D$5</f>
        <v>0.3990941074729476</v>
      </c>
      <c r="E13" s="89"/>
      <c r="F13" s="89">
        <f t="shared" ref="F13" si="2">F12/F$5</f>
        <v>0.14186681686223937</v>
      </c>
      <c r="G13" s="89">
        <f t="shared" ref="G13" si="3">G12/G$5</f>
        <v>0.42504486333127911</v>
      </c>
      <c r="H13" s="89"/>
      <c r="I13" s="89">
        <f t="shared" ref="I13" si="4">I12/I$5</f>
        <v>0.24097237729132104</v>
      </c>
      <c r="J13" s="89">
        <f t="shared" ref="J13" si="5">J12/J$5</f>
        <v>0.54180394463527126</v>
      </c>
    </row>
    <row r="14" spans="1:10" x14ac:dyDescent="0.25">
      <c r="A14" s="100"/>
      <c r="B14" s="84"/>
      <c r="C14" s="15"/>
      <c r="D14" s="15"/>
      <c r="E14" s="3"/>
      <c r="F14" s="15"/>
      <c r="G14" s="15"/>
      <c r="H14" s="3"/>
      <c r="I14" s="15"/>
      <c r="J14" s="15"/>
    </row>
    <row r="15" spans="1:10" x14ac:dyDescent="0.25">
      <c r="A15" s="100"/>
      <c r="B15" s="84" t="s">
        <v>13</v>
      </c>
      <c r="C15" s="12">
        <v>19299.276703499079</v>
      </c>
      <c r="D15" s="12">
        <v>169188.70979128301</v>
      </c>
      <c r="E15" s="3"/>
      <c r="F15" s="12">
        <v>5035.5509515039903</v>
      </c>
      <c r="G15" s="12">
        <v>37603.044352363417</v>
      </c>
      <c r="H15" s="3"/>
      <c r="I15" s="12">
        <v>1280.2573664825045</v>
      </c>
      <c r="J15" s="12">
        <v>13781.726519337017</v>
      </c>
    </row>
    <row r="16" spans="1:10" x14ac:dyDescent="0.25">
      <c r="A16" s="100"/>
      <c r="B16" s="84" t="s">
        <v>9</v>
      </c>
      <c r="C16" s="11">
        <v>1472.7232965009207</v>
      </c>
      <c r="D16" s="11">
        <v>64920.290208716993</v>
      </c>
      <c r="F16" s="11">
        <v>516.44904849600971</v>
      </c>
      <c r="G16" s="11">
        <v>16447.955647636583</v>
      </c>
      <c r="I16" s="11">
        <v>253.74263351749551</v>
      </c>
      <c r="J16" s="11">
        <v>9650.2734806629833</v>
      </c>
    </row>
    <row r="17" spans="1:10" x14ac:dyDescent="0.25">
      <c r="A17" s="100"/>
      <c r="B17" s="84" t="s">
        <v>10</v>
      </c>
      <c r="C17" s="89">
        <f>C16/C$5</f>
        <v>7.0899446201661886E-2</v>
      </c>
      <c r="D17" s="89">
        <f t="shared" ref="D17" si="6">D16/D$5</f>
        <v>0.27730796427611493</v>
      </c>
      <c r="E17" s="89"/>
      <c r="F17" s="89">
        <f t="shared" ref="F17" si="7">F16/F$5</f>
        <v>9.3020361760808662E-2</v>
      </c>
      <c r="G17" s="89">
        <f t="shared" ref="G17" si="8">G16/G$5</f>
        <v>0.3043043726783331</v>
      </c>
      <c r="H17" s="89"/>
      <c r="I17" s="89">
        <f t="shared" ref="I17" si="9">I16/I$5</f>
        <v>0.1654124077689019</v>
      </c>
      <c r="J17" s="89">
        <f t="shared" ref="J17" si="10">J16/J$5</f>
        <v>0.41184164734819834</v>
      </c>
    </row>
    <row r="18" spans="1:10" x14ac:dyDescent="0.25">
      <c r="A18" s="100"/>
      <c r="B18" s="84"/>
      <c r="C18" s="15"/>
      <c r="D18" s="15"/>
      <c r="E18" s="3"/>
      <c r="F18" s="15"/>
      <c r="G18" s="15"/>
      <c r="H18" s="3"/>
      <c r="I18" s="15"/>
      <c r="J18" s="15"/>
    </row>
    <row r="19" spans="1:10" x14ac:dyDescent="0.25">
      <c r="A19" s="100"/>
      <c r="B19" s="84" t="s">
        <v>12</v>
      </c>
      <c r="C19" s="86">
        <v>19306.814917127071</v>
      </c>
      <c r="D19" s="86">
        <v>171030.23618784529</v>
      </c>
      <c r="E19" s="87"/>
      <c r="F19" s="86">
        <v>5025.0194904849604</v>
      </c>
      <c r="G19" s="86">
        <v>38396.573664825046</v>
      </c>
      <c r="H19" s="87"/>
      <c r="I19" s="86">
        <v>1246.7888275015348</v>
      </c>
      <c r="J19" s="86">
        <v>13395.410834868017</v>
      </c>
    </row>
    <row r="20" spans="1:10" x14ac:dyDescent="0.25">
      <c r="A20" s="100"/>
      <c r="B20" s="84" t="s">
        <v>9</v>
      </c>
      <c r="C20" s="88">
        <v>1465.1850828729293</v>
      </c>
      <c r="D20" s="88">
        <v>63078.763812154706</v>
      </c>
      <c r="E20" s="87"/>
      <c r="F20" s="88">
        <v>526.98050951503956</v>
      </c>
      <c r="G20" s="88">
        <v>15654.426335174954</v>
      </c>
      <c r="H20" s="87"/>
      <c r="I20" s="88">
        <v>287.2111724984652</v>
      </c>
      <c r="J20" s="88">
        <v>10036.589165131983</v>
      </c>
    </row>
    <row r="21" spans="1:10" x14ac:dyDescent="0.25">
      <c r="A21" s="100"/>
      <c r="B21" s="84" t="s">
        <v>10</v>
      </c>
      <c r="C21" s="89">
        <f>C20/C$5</f>
        <v>7.0536543562147572E-2</v>
      </c>
      <c r="D21" s="89">
        <f t="shared" ref="D21" si="11">D20/D$5</f>
        <v>0.26944185747730631</v>
      </c>
      <c r="E21" s="89"/>
      <c r="F21" s="89">
        <f t="shared" ref="F21" si="12">F20/F$5</f>
        <v>9.4917238745504243E-2</v>
      </c>
      <c r="G21" s="89">
        <f t="shared" ref="G21" si="13">G20/G$5</f>
        <v>0.28962325091441332</v>
      </c>
      <c r="H21" s="89"/>
      <c r="I21" s="89">
        <f t="shared" ref="I21" si="14">I20/I$5</f>
        <v>0.18723022979039453</v>
      </c>
      <c r="J21" s="89">
        <f t="shared" ref="J21" si="15">J20/J$5</f>
        <v>0.42832831875776645</v>
      </c>
    </row>
    <row r="22" spans="1:10" x14ac:dyDescent="0.25">
      <c r="A22" s="100"/>
      <c r="B22" s="84"/>
      <c r="C22" s="15"/>
      <c r="D22" s="15"/>
      <c r="E22" s="3"/>
      <c r="F22" s="15"/>
      <c r="G22" s="15"/>
      <c r="H22" s="3"/>
      <c r="I22" s="15"/>
      <c r="J22" s="15"/>
    </row>
    <row r="23" spans="1:10" x14ac:dyDescent="0.25">
      <c r="A23" s="100"/>
      <c r="B23" s="84" t="s">
        <v>41</v>
      </c>
      <c r="C23" s="86">
        <v>19986.646408839781</v>
      </c>
      <c r="D23" s="86">
        <v>193467.57796193985</v>
      </c>
      <c r="E23" s="87"/>
      <c r="F23" s="86">
        <v>5237.683548189073</v>
      </c>
      <c r="G23" s="86">
        <v>43635.888581952117</v>
      </c>
      <c r="H23" s="87"/>
      <c r="I23" s="86">
        <v>1361.6978207489258</v>
      </c>
      <c r="J23" s="86">
        <v>16264.177255985267</v>
      </c>
    </row>
    <row r="24" spans="1:10" x14ac:dyDescent="0.25">
      <c r="A24" s="100"/>
      <c r="B24" s="84" t="s">
        <v>9</v>
      </c>
      <c r="C24" s="88">
        <v>785.35359116021937</v>
      </c>
      <c r="D24" s="88">
        <v>40641.422038060147</v>
      </c>
      <c r="E24" s="88"/>
      <c r="F24" s="88">
        <v>314.31645181092699</v>
      </c>
      <c r="G24" s="88">
        <v>10415.111418047883</v>
      </c>
      <c r="H24" s="88"/>
      <c r="I24" s="88">
        <v>172.30217925107422</v>
      </c>
      <c r="J24" s="88">
        <v>7167.822744014733</v>
      </c>
    </row>
    <row r="25" spans="1:10" x14ac:dyDescent="0.25">
      <c r="A25" s="100"/>
      <c r="B25" s="84" t="s">
        <v>10</v>
      </c>
      <c r="C25" s="89">
        <f>C24/C$5</f>
        <v>3.7808279951868834E-2</v>
      </c>
      <c r="D25" s="89">
        <f t="shared" ref="D25" si="16">D24/D$5</f>
        <v>0.17360042560542374</v>
      </c>
      <c r="E25" s="89"/>
      <c r="F25" s="89">
        <f t="shared" ref="F25" si="17">F24/F$5</f>
        <v>5.6613193769979649E-2</v>
      </c>
      <c r="G25" s="89">
        <f t="shared" ref="G25" si="18">G24/G$5</f>
        <v>0.19269044824421164</v>
      </c>
      <c r="H25" s="89"/>
      <c r="I25" s="89">
        <f t="shared" ref="I25" si="19">I24/I$5</f>
        <v>0.11232215075037433</v>
      </c>
      <c r="J25" s="89">
        <f t="shared" ref="J25" si="20">J24/J$5</f>
        <v>0.30589888801701659</v>
      </c>
    </row>
    <row r="26" spans="1:10" x14ac:dyDescent="0.25">
      <c r="A26" s="100"/>
      <c r="B26" s="84"/>
      <c r="C26" s="15"/>
      <c r="D26" s="15"/>
      <c r="E26" s="3"/>
      <c r="F26" s="15"/>
      <c r="G26" s="15"/>
      <c r="H26" s="3"/>
      <c r="I26" s="15"/>
      <c r="J26" s="15"/>
    </row>
    <row r="27" spans="1:10" x14ac:dyDescent="0.25">
      <c r="A27" s="100"/>
      <c r="B27" s="84" t="s">
        <v>14</v>
      </c>
      <c r="C27" s="10">
        <v>20393.408225905463</v>
      </c>
      <c r="D27" s="12">
        <v>209997.67771639043</v>
      </c>
      <c r="E27" s="2"/>
      <c r="F27" s="10">
        <v>5375.5925414364638</v>
      </c>
      <c r="G27" s="12">
        <v>47588.56184775936</v>
      </c>
      <c r="H27" s="2"/>
      <c r="I27" s="10">
        <v>1423.4180478821363</v>
      </c>
      <c r="J27" s="12">
        <v>18727.496470227132</v>
      </c>
    </row>
    <row r="28" spans="1:10" x14ac:dyDescent="0.25">
      <c r="A28" s="100"/>
      <c r="B28" s="84" t="s">
        <v>9</v>
      </c>
      <c r="C28" s="85">
        <v>378.59177409453696</v>
      </c>
      <c r="D28" s="85">
        <v>24111.322283609567</v>
      </c>
      <c r="E28" s="4"/>
      <c r="F28" s="85">
        <v>176.40745856353624</v>
      </c>
      <c r="G28" s="85">
        <v>6462.4381522406402</v>
      </c>
      <c r="H28" s="4"/>
      <c r="I28" s="85">
        <v>110.58195211786369</v>
      </c>
      <c r="J28" s="85">
        <v>4704.5035297728682</v>
      </c>
    </row>
    <row r="29" spans="1:10" x14ac:dyDescent="0.25">
      <c r="A29" s="101"/>
      <c r="B29" s="83" t="s">
        <v>10</v>
      </c>
      <c r="C29" s="90">
        <f>C28/C$5</f>
        <v>1.8226062685082658E-2</v>
      </c>
      <c r="D29" s="90">
        <f t="shared" ref="D29" si="21">D28/D$5</f>
        <v>0.1029918639762229</v>
      </c>
      <c r="E29" s="90"/>
      <c r="F29" s="90">
        <f t="shared" ref="F29" si="22">F28/F$5</f>
        <v>3.1773677695161429E-2</v>
      </c>
      <c r="G29" s="90">
        <f t="shared" ref="G29" si="23">G28/G$5</f>
        <v>0.11956186106160183</v>
      </c>
      <c r="H29" s="90"/>
      <c r="I29" s="90">
        <f t="shared" ref="I29" si="24">I28/I$5</f>
        <v>7.208732211073253E-2</v>
      </c>
      <c r="J29" s="90">
        <f t="shared" ref="J29" si="25">J28/J$5</f>
        <v>0.20077259857344096</v>
      </c>
    </row>
    <row r="34" spans="2:3" s="2" customFormat="1" ht="13.15" customHeight="1" x14ac:dyDescent="0.2">
      <c r="B34" s="13"/>
      <c r="C34" s="14"/>
    </row>
    <row r="35" spans="2:3" s="2" customFormat="1" ht="13.15" customHeight="1" x14ac:dyDescent="0.2">
      <c r="B35" s="13"/>
      <c r="C35" s="14"/>
    </row>
    <row r="36" spans="2:3" s="2" customFormat="1" ht="13.15" customHeight="1" x14ac:dyDescent="0.2">
      <c r="B36" s="13"/>
      <c r="C36" s="14"/>
    </row>
  </sheetData>
  <mergeCells count="4">
    <mergeCell ref="C3:D3"/>
    <mergeCell ref="F3:G3"/>
    <mergeCell ref="I3:J3"/>
    <mergeCell ref="A7:A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  <pageSetUpPr fitToPage="1"/>
  </sheetPr>
  <dimension ref="A1:J36"/>
  <sheetViews>
    <sheetView workbookViewId="0">
      <selection activeCell="Q13" sqref="Q13"/>
    </sheetView>
  </sheetViews>
  <sheetFormatPr defaultColWidth="8.85546875" defaultRowHeight="15" x14ac:dyDescent="0.25"/>
  <cols>
    <col min="1" max="1" width="8.28515625" style="5" customWidth="1"/>
    <col min="2" max="2" width="23.42578125" style="2" customWidth="1"/>
    <col min="3" max="3" width="10.7109375" style="2" customWidth="1"/>
    <col min="4" max="4" width="10" style="2" customWidth="1"/>
    <col min="5" max="5" width="2.28515625" style="5" customWidth="1"/>
    <col min="6" max="6" width="10.85546875" style="5" customWidth="1"/>
    <col min="7" max="7" width="10" style="5" customWidth="1"/>
    <col min="8" max="8" width="2.28515625" style="5" customWidth="1"/>
    <col min="9" max="9" width="11.5703125" style="5" customWidth="1"/>
    <col min="10" max="10" width="10" style="5" customWidth="1"/>
    <col min="11" max="16384" width="8.85546875" style="5"/>
  </cols>
  <sheetData>
    <row r="1" spans="1:10" x14ac:dyDescent="0.25">
      <c r="A1" s="1" t="s">
        <v>16</v>
      </c>
      <c r="C1" s="3"/>
      <c r="D1" s="3"/>
      <c r="E1" s="4"/>
      <c r="F1" s="4"/>
      <c r="G1" s="4"/>
      <c r="H1" s="4"/>
      <c r="I1" s="4"/>
      <c r="J1" s="4"/>
    </row>
    <row r="2" spans="1:10" ht="14.45" customHeight="1" x14ac:dyDescent="0.25">
      <c r="A2" s="6"/>
      <c r="B2" s="7"/>
      <c r="C2" s="7"/>
      <c r="D2" s="8"/>
      <c r="E2" s="6"/>
      <c r="F2" s="6"/>
      <c r="G2" s="6"/>
      <c r="H2" s="6"/>
      <c r="I2" s="6"/>
      <c r="J2" s="6"/>
    </row>
    <row r="3" spans="1:10" ht="14.45" customHeight="1" x14ac:dyDescent="0.25">
      <c r="B3" s="3"/>
      <c r="C3" s="99" t="s">
        <v>1</v>
      </c>
      <c r="D3" s="99"/>
      <c r="F3" s="99" t="s">
        <v>2</v>
      </c>
      <c r="G3" s="99"/>
      <c r="I3" s="99" t="s">
        <v>3</v>
      </c>
      <c r="J3" s="99"/>
    </row>
    <row r="4" spans="1:10" ht="14.45" customHeight="1" x14ac:dyDescent="0.25">
      <c r="A4" s="6"/>
      <c r="B4" s="7"/>
      <c r="C4" s="91" t="s">
        <v>4</v>
      </c>
      <c r="D4" s="91" t="s">
        <v>5</v>
      </c>
      <c r="E4" s="92"/>
      <c r="F4" s="91" t="s">
        <v>4</v>
      </c>
      <c r="G4" s="91" t="s">
        <v>5</v>
      </c>
      <c r="H4" s="92"/>
      <c r="I4" s="91" t="s">
        <v>4</v>
      </c>
      <c r="J4" s="91" t="s">
        <v>5</v>
      </c>
    </row>
    <row r="5" spans="1:10" ht="14.45" customHeight="1" x14ac:dyDescent="0.25">
      <c r="B5" s="2" t="s">
        <v>6</v>
      </c>
      <c r="C5" s="9">
        <v>26171</v>
      </c>
      <c r="D5" s="9">
        <v>339992.60199909133</v>
      </c>
      <c r="F5" s="10">
        <v>7650</v>
      </c>
      <c r="G5" s="11">
        <v>73035.168105406628</v>
      </c>
      <c r="I5" s="11">
        <v>1761.1381190368015</v>
      </c>
      <c r="J5" s="11">
        <v>26645.557019536573</v>
      </c>
    </row>
    <row r="6" spans="1:10" ht="14.45" customHeight="1" x14ac:dyDescent="0.25">
      <c r="A6" s="6"/>
      <c r="B6" s="7"/>
      <c r="C6" s="9"/>
      <c r="D6" s="9"/>
    </row>
    <row r="7" spans="1:10" ht="14.45" customHeight="1" x14ac:dyDescent="0.25">
      <c r="A7" s="100" t="s">
        <v>7</v>
      </c>
      <c r="B7" s="84" t="s">
        <v>8</v>
      </c>
      <c r="C7" s="10">
        <v>21125.049522944115</v>
      </c>
      <c r="D7" s="12">
        <v>137763.8877782826</v>
      </c>
      <c r="F7" s="11">
        <v>5723.4934120854159</v>
      </c>
      <c r="G7" s="11">
        <v>31259.952294411632</v>
      </c>
      <c r="I7" s="11">
        <v>1188.9054975011359</v>
      </c>
      <c r="J7" s="11">
        <v>8561.8155383916401</v>
      </c>
    </row>
    <row r="8" spans="1:10" x14ac:dyDescent="0.25">
      <c r="A8" s="100"/>
      <c r="B8" s="84" t="s">
        <v>9</v>
      </c>
      <c r="C8" s="11">
        <v>5045.9504770558851</v>
      </c>
      <c r="D8" s="11">
        <v>202228.71422080873</v>
      </c>
      <c r="F8" s="11">
        <v>1926.5065879145841</v>
      </c>
      <c r="G8" s="11">
        <v>41775.215810994996</v>
      </c>
      <c r="I8" s="11">
        <v>572.23262153566566</v>
      </c>
      <c r="J8" s="11">
        <v>18083.741481144934</v>
      </c>
    </row>
    <row r="9" spans="1:10" x14ac:dyDescent="0.25">
      <c r="A9" s="100"/>
      <c r="B9" s="84" t="s">
        <v>10</v>
      </c>
      <c r="C9" s="89">
        <f>C8/C$5</f>
        <v>0.19280694192258169</v>
      </c>
      <c r="D9" s="89">
        <f t="shared" ref="D9:J9" si="0">D8/D$5</f>
        <v>0.59480327816470902</v>
      </c>
      <c r="E9" s="89"/>
      <c r="F9" s="89">
        <f t="shared" si="0"/>
        <v>0.25183092652478223</v>
      </c>
      <c r="G9" s="89">
        <f t="shared" si="0"/>
        <v>0.57198767244163395</v>
      </c>
      <c r="H9" s="89"/>
      <c r="I9" s="89">
        <f t="shared" si="0"/>
        <v>0.3249220577024533</v>
      </c>
      <c r="J9" s="89">
        <f t="shared" si="0"/>
        <v>0.67867755468147661</v>
      </c>
    </row>
    <row r="10" spans="1:10" x14ac:dyDescent="0.25">
      <c r="A10" s="100"/>
      <c r="B10" s="84"/>
      <c r="F10" s="11"/>
      <c r="G10" s="11"/>
      <c r="I10" s="11"/>
      <c r="J10" s="11"/>
    </row>
    <row r="11" spans="1:10" x14ac:dyDescent="0.25">
      <c r="A11" s="100"/>
      <c r="B11" s="84" t="s">
        <v>11</v>
      </c>
      <c r="C11" s="11">
        <v>22707.174466151748</v>
      </c>
      <c r="D11" s="11">
        <v>189841.26851431167</v>
      </c>
      <c r="F11" s="11">
        <v>6347.5801908223539</v>
      </c>
      <c r="G11" s="11">
        <v>42531.534302589731</v>
      </c>
      <c r="I11" s="11">
        <v>1344.4179918218992</v>
      </c>
      <c r="J11" s="11">
        <v>12463.667423898229</v>
      </c>
    </row>
    <row r="12" spans="1:10" x14ac:dyDescent="0.25">
      <c r="A12" s="100"/>
      <c r="B12" s="84" t="s">
        <v>9</v>
      </c>
      <c r="C12" s="11">
        <v>3463.8255338482522</v>
      </c>
      <c r="D12" s="11">
        <v>150151.33348477967</v>
      </c>
      <c r="F12" s="11">
        <v>1302.4198091776461</v>
      </c>
      <c r="G12" s="11">
        <v>30503.633802816898</v>
      </c>
      <c r="I12" s="11">
        <v>416.72012721490228</v>
      </c>
      <c r="J12" s="11">
        <v>14181.889595638344</v>
      </c>
    </row>
    <row r="13" spans="1:10" x14ac:dyDescent="0.25">
      <c r="A13" s="100"/>
      <c r="B13" s="84" t="s">
        <v>10</v>
      </c>
      <c r="C13" s="89">
        <f>C12/C$5</f>
        <v>0.13235357968164199</v>
      </c>
      <c r="D13" s="89">
        <f t="shared" ref="D13" si="1">D12/D$5</f>
        <v>0.44163117844893862</v>
      </c>
      <c r="E13" s="89"/>
      <c r="F13" s="89">
        <f t="shared" ref="F13" si="2">F12/F$5</f>
        <v>0.17025095544805832</v>
      </c>
      <c r="G13" s="89">
        <f t="shared" ref="G13" si="3">G12/G$5</f>
        <v>0.41765678910731202</v>
      </c>
      <c r="H13" s="89"/>
      <c r="I13" s="89">
        <f t="shared" ref="I13" si="4">I12/I$5</f>
        <v>0.23661978734684028</v>
      </c>
      <c r="J13" s="89">
        <f t="shared" ref="J13" si="5">J12/J$5</f>
        <v>0.53224218901635856</v>
      </c>
    </row>
    <row r="14" spans="1:10" x14ac:dyDescent="0.25">
      <c r="A14" s="100"/>
      <c r="B14" s="84"/>
      <c r="C14" s="15"/>
      <c r="D14" s="15"/>
      <c r="E14" s="3"/>
      <c r="F14" s="15"/>
      <c r="G14" s="15"/>
      <c r="H14" s="3"/>
      <c r="I14" s="15"/>
      <c r="J14" s="15"/>
    </row>
    <row r="15" spans="1:10" x14ac:dyDescent="0.25">
      <c r="A15" s="100"/>
      <c r="B15" s="84" t="s">
        <v>13</v>
      </c>
      <c r="C15" s="12">
        <v>23927.542480690594</v>
      </c>
      <c r="D15" s="12">
        <v>232069.10540663335</v>
      </c>
      <c r="E15" s="3"/>
      <c r="F15" s="12">
        <v>6777.9468423443886</v>
      </c>
      <c r="G15" s="12">
        <v>51238.815084052701</v>
      </c>
      <c r="H15" s="3"/>
      <c r="I15" s="12">
        <v>1475.0645161290322</v>
      </c>
      <c r="J15" s="12">
        <v>15931.517946388005</v>
      </c>
    </row>
    <row r="16" spans="1:10" x14ac:dyDescent="0.25">
      <c r="A16" s="100"/>
      <c r="B16" s="84" t="s">
        <v>9</v>
      </c>
      <c r="C16" s="11">
        <v>2243.4575193094061</v>
      </c>
      <c r="D16" s="11">
        <v>107923.49659245799</v>
      </c>
      <c r="F16" s="11">
        <v>872.05315765561136</v>
      </c>
      <c r="G16" s="11">
        <v>21796.353021353927</v>
      </c>
      <c r="I16" s="11">
        <v>286.07360290776933</v>
      </c>
      <c r="J16" s="11">
        <v>10714.039073148568</v>
      </c>
    </row>
    <row r="17" spans="1:10" x14ac:dyDescent="0.25">
      <c r="A17" s="100"/>
      <c r="B17" s="84" t="s">
        <v>10</v>
      </c>
      <c r="C17" s="89">
        <f>C16/C$5</f>
        <v>8.5723033866088649E-2</v>
      </c>
      <c r="D17" s="89">
        <f t="shared" ref="D17" si="6">D16/D$5</f>
        <v>0.3174289556828252</v>
      </c>
      <c r="E17" s="89"/>
      <c r="F17" s="89">
        <f t="shared" ref="F17" si="7">F16/F$5</f>
        <v>0.11399387681772698</v>
      </c>
      <c r="G17" s="89">
        <f t="shared" ref="G17" si="8">G16/G$5</f>
        <v>0.29843640518355147</v>
      </c>
      <c r="H17" s="89"/>
      <c r="I17" s="89">
        <f t="shared" ref="I17" si="9">I16/I$5</f>
        <v>0.16243677870321049</v>
      </c>
      <c r="J17" s="89">
        <f t="shared" ref="J17" si="10">J16/J$5</f>
        <v>0.40209476819317436</v>
      </c>
    </row>
    <row r="18" spans="1:10" x14ac:dyDescent="0.25">
      <c r="A18" s="100"/>
      <c r="B18" s="84"/>
      <c r="C18" s="15"/>
      <c r="D18" s="15"/>
      <c r="E18" s="3"/>
      <c r="F18" s="15"/>
      <c r="G18" s="15"/>
      <c r="H18" s="3"/>
      <c r="I18" s="15"/>
      <c r="J18" s="15"/>
    </row>
    <row r="19" spans="1:10" x14ac:dyDescent="0.25">
      <c r="A19" s="100"/>
      <c r="B19" s="84" t="s">
        <v>12</v>
      </c>
      <c r="C19" s="86">
        <v>23904.006360745116</v>
      </c>
      <c r="D19" s="86">
        <v>234627.04588823262</v>
      </c>
      <c r="E19" s="87"/>
      <c r="F19" s="86">
        <v>6772.8982280781465</v>
      </c>
      <c r="G19" s="86">
        <v>52194.078146297135</v>
      </c>
      <c r="H19" s="87"/>
      <c r="I19" s="86">
        <v>1441.7596547024079</v>
      </c>
      <c r="J19" s="86">
        <v>15431.641526578827</v>
      </c>
    </row>
    <row r="20" spans="1:10" x14ac:dyDescent="0.25">
      <c r="A20" s="100"/>
      <c r="B20" s="84" t="s">
        <v>9</v>
      </c>
      <c r="C20" s="88">
        <v>2266.9936392548843</v>
      </c>
      <c r="D20" s="88">
        <v>105365.55611085871</v>
      </c>
      <c r="E20" s="87"/>
      <c r="F20" s="88">
        <v>877.10177192185347</v>
      </c>
      <c r="G20" s="88">
        <v>20841.089959109493</v>
      </c>
      <c r="H20" s="87"/>
      <c r="I20" s="88">
        <v>319.37846433439358</v>
      </c>
      <c r="J20" s="88">
        <v>11213.915492957745</v>
      </c>
    </row>
    <row r="21" spans="1:10" x14ac:dyDescent="0.25">
      <c r="A21" s="100"/>
      <c r="B21" s="84" t="s">
        <v>10</v>
      </c>
      <c r="C21" s="89">
        <f>C20/C$5</f>
        <v>8.6622354486067948E-2</v>
      </c>
      <c r="D21" s="89">
        <f t="shared" ref="D21" si="11">D20/D$5</f>
        <v>0.30990543762225836</v>
      </c>
      <c r="E21" s="89"/>
      <c r="F21" s="89">
        <f t="shared" ref="F21" si="12">F20/F$5</f>
        <v>0.11465382639501352</v>
      </c>
      <c r="G21" s="89">
        <f t="shared" ref="G21" si="13">G20/G$5</f>
        <v>0.28535691092037996</v>
      </c>
      <c r="H21" s="89"/>
      <c r="I21" s="89">
        <f t="shared" ref="I21" si="14">I20/I$5</f>
        <v>0.18134776647107467</v>
      </c>
      <c r="J21" s="89">
        <f t="shared" ref="J21" si="15">J20/J$5</f>
        <v>0.42085498474419886</v>
      </c>
    </row>
    <row r="22" spans="1:10" x14ac:dyDescent="0.25">
      <c r="A22" s="100"/>
      <c r="B22" s="84"/>
      <c r="C22" s="15"/>
      <c r="D22" s="15"/>
      <c r="E22" s="3"/>
      <c r="F22" s="15"/>
      <c r="G22" s="15"/>
      <c r="H22" s="3"/>
      <c r="I22" s="15"/>
      <c r="J22" s="15"/>
    </row>
    <row r="23" spans="1:10" x14ac:dyDescent="0.25">
      <c r="A23" s="100"/>
      <c r="B23" s="84" t="s">
        <v>41</v>
      </c>
      <c r="C23" s="86">
        <f>'[1]S6 15+5 all'!$B$3</f>
        <v>24897.349386642436</v>
      </c>
      <c r="D23" s="86">
        <f>'[1]S6 15+5 all'!$B$9</f>
        <v>269601.28396183555</v>
      </c>
      <c r="E23" s="87"/>
      <c r="F23" s="86">
        <f>'[1]S6 15+5 all'!$C$3</f>
        <v>7136.0454338936852</v>
      </c>
      <c r="G23" s="86">
        <f>'[1]S6 15+5 all'!$C$9</f>
        <v>59267.060427078599</v>
      </c>
      <c r="H23" s="87"/>
      <c r="I23" s="86">
        <f>'[1]S6 15+5 all'!$D$3</f>
        <v>1567.7110404361654</v>
      </c>
      <c r="J23" s="86">
        <f>'[1]S6 15+5 all'!$D$9</f>
        <v>18676.003180372558</v>
      </c>
    </row>
    <row r="24" spans="1:10" x14ac:dyDescent="0.25">
      <c r="A24" s="100"/>
      <c r="B24" s="84" t="s">
        <v>9</v>
      </c>
      <c r="C24" s="88">
        <f>C5-C23</f>
        <v>1273.650613357564</v>
      </c>
      <c r="D24" s="88">
        <f t="shared" ref="D24:J24" si="16">D5-D23</f>
        <v>70391.318037255784</v>
      </c>
      <c r="E24" s="88"/>
      <c r="F24" s="88">
        <f t="shared" si="16"/>
        <v>513.95456610631481</v>
      </c>
      <c r="G24" s="88">
        <f t="shared" si="16"/>
        <v>13768.10767832803</v>
      </c>
      <c r="H24" s="88"/>
      <c r="I24" s="88">
        <f t="shared" si="16"/>
        <v>193.42707860063615</v>
      </c>
      <c r="J24" s="88">
        <f t="shared" si="16"/>
        <v>7969.5538391640148</v>
      </c>
    </row>
    <row r="25" spans="1:10" x14ac:dyDescent="0.25">
      <c r="A25" s="100"/>
      <c r="B25" s="84" t="s">
        <v>10</v>
      </c>
      <c r="C25" s="89">
        <f>C24/C$5</f>
        <v>4.8666486315294182E-2</v>
      </c>
      <c r="D25" s="89">
        <f t="shared" ref="D25" si="17">D24/D$5</f>
        <v>0.20703779324423038</v>
      </c>
      <c r="E25" s="89"/>
      <c r="F25" s="89">
        <f t="shared" ref="F25" si="18">F24/F$5</f>
        <v>6.7183603412590179E-2</v>
      </c>
      <c r="G25" s="89">
        <f t="shared" ref="G25" si="19">G24/G$5</f>
        <v>0.18851339752456608</v>
      </c>
      <c r="H25" s="89"/>
      <c r="I25" s="89">
        <f t="shared" ref="I25" si="20">I24/I$5</f>
        <v>0.10983072622743804</v>
      </c>
      <c r="J25" s="89">
        <f t="shared" ref="J25" si="21">J24/J$5</f>
        <v>0.29909503611880672</v>
      </c>
    </row>
    <row r="26" spans="1:10" x14ac:dyDescent="0.25">
      <c r="A26" s="100"/>
      <c r="B26" s="84"/>
      <c r="C26" s="15"/>
      <c r="D26" s="15"/>
      <c r="E26" s="3"/>
      <c r="F26" s="15"/>
      <c r="G26" s="15"/>
      <c r="H26" s="3"/>
      <c r="I26" s="15"/>
      <c r="J26" s="15"/>
    </row>
    <row r="27" spans="1:10" x14ac:dyDescent="0.25">
      <c r="A27" s="100"/>
      <c r="B27" s="84" t="s">
        <v>14</v>
      </c>
      <c r="C27" s="10">
        <v>25522.752839618355</v>
      </c>
      <c r="D27" s="12">
        <v>296458.14675147663</v>
      </c>
      <c r="E27" s="2"/>
      <c r="F27" s="10">
        <v>7357.8627896410726</v>
      </c>
      <c r="G27" s="12">
        <v>64556.025442980463</v>
      </c>
      <c r="H27" s="2"/>
      <c r="I27" s="10">
        <v>1651.5770104497956</v>
      </c>
      <c r="J27" s="12">
        <v>21434.375283961836</v>
      </c>
    </row>
    <row r="28" spans="1:10" x14ac:dyDescent="0.25">
      <c r="A28" s="100"/>
      <c r="B28" s="84" t="s">
        <v>9</v>
      </c>
      <c r="C28" s="85">
        <v>648.24716038164479</v>
      </c>
      <c r="D28" s="85">
        <v>43534.455247614707</v>
      </c>
      <c r="E28" s="4"/>
      <c r="F28" s="85">
        <v>292.1372103589274</v>
      </c>
      <c r="G28" s="85">
        <v>8479.1426624261658</v>
      </c>
      <c r="H28" s="4"/>
      <c r="I28" s="85">
        <v>109.56110858700595</v>
      </c>
      <c r="J28" s="85">
        <v>5211.1817355747371</v>
      </c>
    </row>
    <row r="29" spans="1:10" x14ac:dyDescent="0.25">
      <c r="A29" s="101"/>
      <c r="B29" s="83" t="s">
        <v>10</v>
      </c>
      <c r="C29" s="90">
        <f>C28/C$5</f>
        <v>2.4769674845502458E-2</v>
      </c>
      <c r="D29" s="90">
        <f t="shared" ref="D29" si="22">D28/D$5</f>
        <v>0.12804530154962329</v>
      </c>
      <c r="E29" s="90"/>
      <c r="F29" s="90">
        <f t="shared" ref="F29" si="23">F28/F$5</f>
        <v>3.8187870635153907E-2</v>
      </c>
      <c r="G29" s="90">
        <f t="shared" ref="G29" si="24">G28/G$5</f>
        <v>0.11609670905650279</v>
      </c>
      <c r="H29" s="90"/>
      <c r="I29" s="90">
        <f t="shared" ref="I29" si="25">I28/I$5</f>
        <v>6.2210400991676289E-2</v>
      </c>
      <c r="J29" s="90">
        <f t="shared" ref="J29" si="26">J28/J$5</f>
        <v>0.19557413386981887</v>
      </c>
    </row>
    <row r="34" spans="2:3" s="2" customFormat="1" ht="13.15" customHeight="1" x14ac:dyDescent="0.2">
      <c r="B34" s="13"/>
      <c r="C34" s="14"/>
    </row>
    <row r="35" spans="2:3" s="2" customFormat="1" ht="13.15" customHeight="1" x14ac:dyDescent="0.2">
      <c r="B35" s="13"/>
      <c r="C35" s="14"/>
    </row>
    <row r="36" spans="2:3" s="2" customFormat="1" ht="13.15" customHeight="1" x14ac:dyDescent="0.2">
      <c r="B36" s="13"/>
      <c r="C36" s="14"/>
    </row>
  </sheetData>
  <mergeCells count="4">
    <mergeCell ref="C3:D3"/>
    <mergeCell ref="F3:G3"/>
    <mergeCell ref="I3:J3"/>
    <mergeCell ref="A7:A29"/>
  </mergeCells>
  <pageMargins left="0.7" right="0.7" top="0.75" bottom="0.75" header="0.3" footer="0.3"/>
  <pageSetup scale="8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  <pageSetUpPr fitToPage="1"/>
  </sheetPr>
  <dimension ref="A1:J36"/>
  <sheetViews>
    <sheetView zoomScaleNormal="100" workbookViewId="0"/>
  </sheetViews>
  <sheetFormatPr defaultColWidth="8.85546875" defaultRowHeight="15" x14ac:dyDescent="0.25"/>
  <cols>
    <col min="1" max="1" width="8.28515625" style="5" customWidth="1"/>
    <col min="2" max="2" width="23.42578125" style="2" customWidth="1"/>
    <col min="3" max="3" width="10.7109375" style="2" customWidth="1"/>
    <col min="4" max="4" width="10" style="2" customWidth="1"/>
    <col min="5" max="5" width="2.28515625" style="5" customWidth="1"/>
    <col min="6" max="6" width="10.85546875" style="5" customWidth="1"/>
    <col min="7" max="7" width="10" style="5" customWidth="1"/>
    <col min="8" max="8" width="2.28515625" style="5" customWidth="1"/>
    <col min="9" max="9" width="11.5703125" style="5" customWidth="1"/>
    <col min="10" max="10" width="10" style="5" customWidth="1"/>
    <col min="11" max="16384" width="8.85546875" style="5"/>
  </cols>
  <sheetData>
    <row r="1" spans="1:10" x14ac:dyDescent="0.25">
      <c r="A1" s="1" t="s">
        <v>38</v>
      </c>
      <c r="C1" s="3"/>
      <c r="D1" s="3"/>
      <c r="E1" s="4"/>
      <c r="F1" s="4"/>
      <c r="G1" s="4"/>
      <c r="H1" s="4"/>
      <c r="I1" s="4"/>
      <c r="J1" s="4"/>
    </row>
    <row r="2" spans="1:10" ht="14.45" customHeight="1" x14ac:dyDescent="0.25">
      <c r="A2" s="6"/>
      <c r="B2" s="7"/>
      <c r="C2" s="7"/>
      <c r="D2" s="8"/>
      <c r="E2" s="6"/>
      <c r="F2" s="6"/>
      <c r="G2" s="6"/>
      <c r="H2" s="6"/>
      <c r="I2" s="6"/>
      <c r="J2" s="6"/>
    </row>
    <row r="3" spans="1:10" ht="14.45" customHeight="1" x14ac:dyDescent="0.25">
      <c r="B3" s="3"/>
      <c r="C3" s="99" t="s">
        <v>1</v>
      </c>
      <c r="D3" s="99"/>
      <c r="F3" s="99" t="s">
        <v>2</v>
      </c>
      <c r="G3" s="99"/>
      <c r="I3" s="99" t="s">
        <v>3</v>
      </c>
      <c r="J3" s="99"/>
    </row>
    <row r="4" spans="1:10" ht="14.45" customHeight="1" x14ac:dyDescent="0.25">
      <c r="A4" s="6"/>
      <c r="B4" s="7"/>
      <c r="C4" s="91" t="s">
        <v>4</v>
      </c>
      <c r="D4" s="91" t="s">
        <v>5</v>
      </c>
      <c r="E4" s="92"/>
      <c r="F4" s="91" t="s">
        <v>4</v>
      </c>
      <c r="G4" s="91" t="s">
        <v>5</v>
      </c>
      <c r="H4" s="92"/>
      <c r="I4" s="91" t="s">
        <v>4</v>
      </c>
      <c r="J4" s="91" t="s">
        <v>5</v>
      </c>
    </row>
    <row r="5" spans="1:10" ht="14.45" customHeight="1" x14ac:dyDescent="0.25">
      <c r="B5" s="2" t="s">
        <v>6</v>
      </c>
      <c r="C5" s="9">
        <f>'[2]ORIGINAL DATA'!$B$2</f>
        <v>28342.089550379875</v>
      </c>
      <c r="D5" s="9">
        <f>'[2]ORIGINAL DATA'!$B$8</f>
        <v>389552.12840951548</v>
      </c>
      <c r="F5" s="10">
        <f>'[2]ORIGINAL DATA'!$C$2</f>
        <v>7587.5542408768215</v>
      </c>
      <c r="G5" s="11">
        <f>'[2]ORIGINAL DATA'!$C$8</f>
        <v>70773.665089052185</v>
      </c>
      <c r="I5" s="11">
        <f>'[2]ORIGINAL DATA'!$D$2</f>
        <v>1854.6968489226554</v>
      </c>
      <c r="J5" s="11">
        <f>'[2]ORIGINAL DATA'!$D$8</f>
        <v>21923.604060281479</v>
      </c>
    </row>
    <row r="6" spans="1:10" ht="14.45" customHeight="1" x14ac:dyDescent="0.25">
      <c r="A6" s="6"/>
      <c r="B6" s="7"/>
      <c r="C6" s="9"/>
      <c r="D6" s="9"/>
    </row>
    <row r="7" spans="1:10" ht="14.45" customHeight="1" x14ac:dyDescent="0.25">
      <c r="A7" s="100" t="s">
        <v>7</v>
      </c>
      <c r="B7" s="84" t="s">
        <v>8</v>
      </c>
      <c r="C7" s="10">
        <f>'[2]S2 10 all'!$B$3</f>
        <v>23004.347739444514</v>
      </c>
      <c r="D7" s="12">
        <f>'[2]S2 10 all'!$B$9</f>
        <v>152439.30501930503</v>
      </c>
      <c r="F7" s="11">
        <f>'[2]S2 10 all'!$C$3</f>
        <v>5843.2030140739816</v>
      </c>
      <c r="G7" s="11">
        <f>'[2]S2 10 all'!$C$9</f>
        <v>30322.081330178105</v>
      </c>
      <c r="I7" s="11">
        <f>'[2]S2 10 all'!$D$3</f>
        <v>1281.6262299165526</v>
      </c>
      <c r="J7" s="11">
        <f>'[2]S2 10 all'!$D$9</f>
        <v>7882.1367542657863</v>
      </c>
    </row>
    <row r="8" spans="1:10" x14ac:dyDescent="0.25">
      <c r="A8" s="100"/>
      <c r="B8" s="84" t="s">
        <v>9</v>
      </c>
      <c r="C8" s="88">
        <f>C$5-C7</f>
        <v>5337.7418109353603</v>
      </c>
      <c r="D8" s="88">
        <f t="shared" ref="D8" si="0">D$5-D7</f>
        <v>237112.82339021045</v>
      </c>
      <c r="E8" s="88"/>
      <c r="F8" s="88">
        <f t="shared" ref="F8" si="1">F$5-F7</f>
        <v>1744.3512268028398</v>
      </c>
      <c r="G8" s="88">
        <f t="shared" ref="G8" si="2">G$5-G7</f>
        <v>40451.583758874083</v>
      </c>
      <c r="H8" s="88"/>
      <c r="I8" s="88">
        <f t="shared" ref="I8" si="3">I$5-I7</f>
        <v>573.07061900610279</v>
      </c>
      <c r="J8" s="88">
        <f t="shared" ref="J8" si="4">J$5-J7</f>
        <v>14041.467306015693</v>
      </c>
    </row>
    <row r="9" spans="1:10" x14ac:dyDescent="0.25">
      <c r="A9" s="100"/>
      <c r="B9" s="84" t="s">
        <v>10</v>
      </c>
      <c r="C9" s="89">
        <f>C8/C$5</f>
        <v>0.18833268455549768</v>
      </c>
      <c r="D9" s="89">
        <f t="shared" ref="D9:J9" si="5">D8/D$5</f>
        <v>0.60868060035586902</v>
      </c>
      <c r="E9" s="89"/>
      <c r="F9" s="89">
        <f t="shared" si="5"/>
        <v>0.22989637654323533</v>
      </c>
      <c r="G9" s="89">
        <f t="shared" si="5"/>
        <v>0.57156265268974249</v>
      </c>
      <c r="H9" s="89"/>
      <c r="I9" s="89">
        <f t="shared" si="5"/>
        <v>0.30898344348780471</v>
      </c>
      <c r="J9" s="89">
        <f t="shared" si="5"/>
        <v>0.64047258230932547</v>
      </c>
    </row>
    <row r="10" spans="1:10" x14ac:dyDescent="0.25">
      <c r="A10" s="100"/>
      <c r="B10" s="84"/>
      <c r="F10" s="11"/>
      <c r="G10" s="11"/>
      <c r="I10" s="11"/>
      <c r="J10" s="11"/>
    </row>
    <row r="11" spans="1:10" x14ac:dyDescent="0.25">
      <c r="A11" s="100"/>
      <c r="B11" s="84" t="s">
        <v>11</v>
      </c>
      <c r="C11" s="11">
        <f>'[2]S4 15 all'!$B$3</f>
        <v>24625.215219828126</v>
      </c>
      <c r="D11" s="11">
        <f>'[2]S4 15 all'!$B$9</f>
        <v>211374.21098517874</v>
      </c>
      <c r="F11" s="11">
        <f>'[2]S4 15 all'!$C$3</f>
        <v>6398.4123801220576</v>
      </c>
      <c r="G11" s="11">
        <f>'[2]S4 15 all'!$C$9</f>
        <v>40966.680533067629</v>
      </c>
      <c r="I11" s="11">
        <f>'[2]S4 15 all'!$D$3</f>
        <v>1455.0406028147963</v>
      </c>
      <c r="J11" s="11">
        <f>'[2]S4 15 all'!$D$9</f>
        <v>11252.08170382364</v>
      </c>
    </row>
    <row r="12" spans="1:10" x14ac:dyDescent="0.25">
      <c r="A12" s="100"/>
      <c r="B12" s="84" t="s">
        <v>9</v>
      </c>
      <c r="C12" s="88">
        <f>C$5-C11</f>
        <v>3716.8743305517492</v>
      </c>
      <c r="D12" s="88">
        <f t="shared" ref="D12" si="6">D$5-D11</f>
        <v>178177.91742433675</v>
      </c>
      <c r="E12" s="88"/>
      <c r="F12" s="88">
        <f t="shared" ref="F12" si="7">F$5-F11</f>
        <v>1189.1418607547639</v>
      </c>
      <c r="G12" s="88">
        <f t="shared" ref="G12" si="8">G$5-G11</f>
        <v>29806.984555984556</v>
      </c>
      <c r="H12" s="88"/>
      <c r="I12" s="88">
        <f t="shared" ref="I12" si="9">I$5-I11</f>
        <v>399.65624610785903</v>
      </c>
      <c r="J12" s="88">
        <f t="shared" ref="J12" si="10">J$5-J11</f>
        <v>10671.522356457839</v>
      </c>
    </row>
    <row r="13" spans="1:10" x14ac:dyDescent="0.25">
      <c r="A13" s="100"/>
      <c r="B13" s="84" t="s">
        <v>10</v>
      </c>
      <c r="C13" s="89">
        <f>C12/C$5</f>
        <v>0.13114327099788348</v>
      </c>
      <c r="D13" s="89">
        <f t="shared" ref="D13" si="11">D12/D$5</f>
        <v>0.45739171841214471</v>
      </c>
      <c r="E13" s="89"/>
      <c r="F13" s="89">
        <f t="shared" ref="F13:G13" si="12">F12/F$5</f>
        <v>0.15672268335802317</v>
      </c>
      <c r="G13" s="89">
        <f t="shared" si="12"/>
        <v>0.42115926197236503</v>
      </c>
      <c r="H13" s="89"/>
      <c r="I13" s="89">
        <f t="shared" ref="I13:J13" si="13">I12/I$5</f>
        <v>0.21548332620503929</v>
      </c>
      <c r="J13" s="89">
        <f t="shared" si="13"/>
        <v>0.48675949114549127</v>
      </c>
    </row>
    <row r="14" spans="1:10" x14ac:dyDescent="0.25">
      <c r="A14" s="100"/>
      <c r="B14" s="84"/>
      <c r="C14" s="15"/>
      <c r="D14" s="15"/>
      <c r="E14" s="3"/>
      <c r="F14" s="15"/>
      <c r="G14" s="15"/>
      <c r="H14" s="3"/>
      <c r="I14" s="15"/>
      <c r="J14" s="15"/>
    </row>
    <row r="15" spans="1:10" x14ac:dyDescent="0.25">
      <c r="A15" s="100"/>
      <c r="B15" s="84" t="s">
        <v>13</v>
      </c>
      <c r="C15" s="12">
        <f>'[2]S5 20 all'!$B$3</f>
        <v>25898.771453481131</v>
      </c>
      <c r="D15" s="12">
        <f>'[2]S5 20 all'!$B$9</f>
        <v>260080.06650890523</v>
      </c>
      <c r="E15" s="3"/>
      <c r="F15" s="12">
        <f>'[2]S5 20 all'!$C$3</f>
        <v>6818.7930003736456</v>
      </c>
      <c r="G15" s="12">
        <f>'[2]S5 20 all'!$C$9</f>
        <v>49379.302901980322</v>
      </c>
      <c r="H15" s="3"/>
      <c r="I15" s="12">
        <f>'[2]S5 20 all'!$D$3</f>
        <v>1596.9031012579401</v>
      </c>
      <c r="J15" s="12">
        <f>'[2]S5 20 all'!$D$9</f>
        <v>14206.886660854403</v>
      </c>
    </row>
    <row r="16" spans="1:10" x14ac:dyDescent="0.25">
      <c r="A16" s="100"/>
      <c r="B16" s="84" t="s">
        <v>9</v>
      </c>
      <c r="C16" s="88">
        <f>C$5-C15</f>
        <v>2443.3180968987435</v>
      </c>
      <c r="D16" s="88">
        <f t="shared" ref="D16" si="14">D$5-D15</f>
        <v>129472.06190061025</v>
      </c>
      <c r="E16" s="88"/>
      <c r="F16" s="88">
        <f t="shared" ref="F16" si="15">F$5-F15</f>
        <v>768.76124050317594</v>
      </c>
      <c r="G16" s="88">
        <f t="shared" ref="G16" si="16">G$5-G15</f>
        <v>21394.362187071863</v>
      </c>
      <c r="H16" s="88"/>
      <c r="I16" s="88">
        <f t="shared" ref="I16" si="17">I$5-I15</f>
        <v>257.79374766471528</v>
      </c>
      <c r="J16" s="88">
        <f t="shared" ref="J16" si="18">J$5-J15</f>
        <v>7716.7173994270761</v>
      </c>
    </row>
    <row r="17" spans="1:10" x14ac:dyDescent="0.25">
      <c r="A17" s="100"/>
      <c r="B17" s="84" t="s">
        <v>10</v>
      </c>
      <c r="C17" s="89">
        <f>C16/C$5</f>
        <v>8.6208114350764059E-2</v>
      </c>
      <c r="D17" s="89">
        <f t="shared" ref="D17" si="19">D16/D$5</f>
        <v>0.33236132588782352</v>
      </c>
      <c r="E17" s="89"/>
      <c r="F17" s="89">
        <f t="shared" ref="F17:G17" si="20">F16/F$5</f>
        <v>0.10131871431792723</v>
      </c>
      <c r="G17" s="89">
        <f t="shared" si="20"/>
        <v>0.30229269828193917</v>
      </c>
      <c r="H17" s="89"/>
      <c r="I17" s="89">
        <f t="shared" ref="I17:J17" si="21">I16/I$5</f>
        <v>0.13899508580847642</v>
      </c>
      <c r="J17" s="89">
        <f t="shared" si="21"/>
        <v>0.35198215485962397</v>
      </c>
    </row>
    <row r="18" spans="1:10" x14ac:dyDescent="0.25">
      <c r="A18" s="100"/>
      <c r="B18" s="84"/>
      <c r="C18" s="15"/>
      <c r="D18" s="15"/>
      <c r="E18" s="3"/>
      <c r="F18" s="15"/>
      <c r="G18" s="15"/>
      <c r="H18" s="3"/>
      <c r="I18" s="15"/>
      <c r="J18" s="15"/>
    </row>
    <row r="19" spans="1:10" x14ac:dyDescent="0.25">
      <c r="A19" s="100"/>
      <c r="B19" s="84" t="s">
        <v>12</v>
      </c>
      <c r="C19" s="86">
        <f>'[2]S3 10+5 all'!$B$3</f>
        <v>25923.358326068002</v>
      </c>
      <c r="D19" s="86">
        <f>'[2]S3 10+5 all'!$B$9</f>
        <v>263907.84319342382</v>
      </c>
      <c r="E19" s="87"/>
      <c r="F19" s="86">
        <f>'[2]S3 10+5 all'!$C$3</f>
        <v>6742.034250840703</v>
      </c>
      <c r="G19" s="86">
        <f>'[2]S3 10+5 all'!$C$9</f>
        <v>50583.862249346123</v>
      </c>
      <c r="H19" s="87"/>
      <c r="I19" s="86">
        <f>'[2]S3 10+5 all'!$D$3</f>
        <v>1534.3168514136257</v>
      </c>
      <c r="J19" s="86">
        <f>'[2]S3 10+5 all'!$D$9</f>
        <v>13297.609166770457</v>
      </c>
    </row>
    <row r="20" spans="1:10" x14ac:dyDescent="0.25">
      <c r="A20" s="100"/>
      <c r="B20" s="84" t="s">
        <v>9</v>
      </c>
      <c r="C20" s="88">
        <f>C$5-C19</f>
        <v>2418.7312243118722</v>
      </c>
      <c r="D20" s="88">
        <f t="shared" ref="D20" si="22">D$5-D19</f>
        <v>125644.28521609167</v>
      </c>
      <c r="E20" s="88"/>
      <c r="F20" s="88">
        <f t="shared" ref="F20" si="23">F$5-F19</f>
        <v>845.51999003611854</v>
      </c>
      <c r="G20" s="88">
        <f t="shared" ref="G20" si="24">G$5-G19</f>
        <v>20189.802839706063</v>
      </c>
      <c r="H20" s="88"/>
      <c r="I20" s="88">
        <f t="shared" ref="I20" si="25">I$5-I19</f>
        <v>320.37999750902964</v>
      </c>
      <c r="J20" s="88">
        <f t="shared" ref="J20" si="26">J$5-J19</f>
        <v>8625.9948935110224</v>
      </c>
    </row>
    <row r="21" spans="1:10" x14ac:dyDescent="0.25">
      <c r="A21" s="100"/>
      <c r="B21" s="84" t="s">
        <v>10</v>
      </c>
      <c r="C21" s="89">
        <f>C20/C$5</f>
        <v>8.534061047307126E-2</v>
      </c>
      <c r="D21" s="89">
        <f t="shared" ref="D21" si="27">D20/D$5</f>
        <v>0.32253522969847181</v>
      </c>
      <c r="E21" s="89"/>
      <c r="F21" s="89">
        <f t="shared" ref="F21:G21" si="28">F20/F$5</f>
        <v>0.11143511640167331</v>
      </c>
      <c r="G21" s="89">
        <f t="shared" si="28"/>
        <v>0.28527281742865646</v>
      </c>
      <c r="H21" s="89"/>
      <c r="I21" s="89">
        <f t="shared" ref="I21:J21" si="29">I20/I$5</f>
        <v>0.1727398187445727</v>
      </c>
      <c r="J21" s="89">
        <f t="shared" si="29"/>
        <v>0.39345697312325356</v>
      </c>
    </row>
    <row r="22" spans="1:10" x14ac:dyDescent="0.25">
      <c r="A22" s="100"/>
      <c r="B22" s="84"/>
      <c r="C22" s="15"/>
      <c r="D22" s="15"/>
      <c r="E22" s="3"/>
      <c r="F22" s="15"/>
      <c r="G22" s="15"/>
      <c r="H22" s="3"/>
      <c r="I22" s="15"/>
      <c r="J22" s="15"/>
    </row>
    <row r="23" spans="1:10" x14ac:dyDescent="0.25">
      <c r="A23" s="100"/>
      <c r="B23" s="84" t="s">
        <v>41</v>
      </c>
      <c r="C23" s="86">
        <f>'[2]S6 15+5 all'!$B$3</f>
        <v>26931.775189936481</v>
      </c>
      <c r="D23" s="86">
        <f>'[2]S6 15+5 all'!$B$9</f>
        <v>304607.34387844068</v>
      </c>
      <c r="E23" s="87"/>
      <c r="F23" s="86">
        <f>'[2]S6 15+5 all'!$C$3</f>
        <v>7072.2767467928761</v>
      </c>
      <c r="G23" s="86">
        <f>'[2]S6 15+5 all'!$C$9</f>
        <v>57390.130900485739</v>
      </c>
      <c r="H23" s="87"/>
      <c r="I23" s="86">
        <f>'[2]S6 15+5 all'!$D$3</f>
        <v>1652.0412255573547</v>
      </c>
      <c r="J23" s="86">
        <f>'[2]S6 15+5 all'!$D$9</f>
        <v>15978.274131274131</v>
      </c>
    </row>
    <row r="24" spans="1:10" x14ac:dyDescent="0.25">
      <c r="A24" s="100"/>
      <c r="B24" s="84" t="s">
        <v>9</v>
      </c>
      <c r="C24" s="88">
        <f>C$5-C23</f>
        <v>1410.3143604433935</v>
      </c>
      <c r="D24" s="88">
        <f t="shared" ref="D24:J24" si="30">D$5-D23</f>
        <v>84944.784531074809</v>
      </c>
      <c r="E24" s="88"/>
      <c r="F24" s="88">
        <f t="shared" si="30"/>
        <v>515.27749408394538</v>
      </c>
      <c r="G24" s="88">
        <f t="shared" si="30"/>
        <v>13383.534188566446</v>
      </c>
      <c r="H24" s="88"/>
      <c r="I24" s="88">
        <f t="shared" si="30"/>
        <v>202.6556233653007</v>
      </c>
      <c r="J24" s="88">
        <f t="shared" si="30"/>
        <v>5945.3299290073483</v>
      </c>
    </row>
    <row r="25" spans="1:10" x14ac:dyDescent="0.25">
      <c r="A25" s="100"/>
      <c r="B25" s="84" t="s">
        <v>10</v>
      </c>
      <c r="C25" s="89">
        <f>C24/C$5</f>
        <v>4.9760422848727143E-2</v>
      </c>
      <c r="D25" s="89">
        <f t="shared" ref="D25" si="31">D24/D$5</f>
        <v>0.21805755465357607</v>
      </c>
      <c r="E25" s="89"/>
      <c r="F25" s="89">
        <f t="shared" ref="F25:G25" si="32">F24/F$5</f>
        <v>6.7910881125299166E-2</v>
      </c>
      <c r="G25" s="89">
        <f t="shared" si="32"/>
        <v>0.18910330801331798</v>
      </c>
      <c r="H25" s="89"/>
      <c r="I25" s="89">
        <f t="shared" ref="I25:J25" si="33">I24/I$5</f>
        <v>0.10926617117132539</v>
      </c>
      <c r="J25" s="89">
        <f t="shared" si="33"/>
        <v>0.27118396741064915</v>
      </c>
    </row>
    <row r="26" spans="1:10" x14ac:dyDescent="0.25">
      <c r="A26" s="100"/>
      <c r="B26" s="84"/>
      <c r="C26" s="15"/>
      <c r="D26" s="15"/>
      <c r="E26" s="3"/>
      <c r="F26" s="15"/>
      <c r="G26" s="15"/>
      <c r="H26" s="3"/>
      <c r="I26" s="15"/>
      <c r="J26" s="15"/>
    </row>
    <row r="27" spans="1:10" x14ac:dyDescent="0.25">
      <c r="A27" s="100"/>
      <c r="B27" s="84" t="s">
        <v>14</v>
      </c>
      <c r="C27" s="10">
        <f>'[2]S7 20+5 all'!$B$3</f>
        <v>27597.432058786897</v>
      </c>
      <c r="D27" s="12">
        <f>'[2]S7 20+5 all'!$B$9</f>
        <v>336544.42595590983</v>
      </c>
      <c r="E27" s="2"/>
      <c r="F27" s="10">
        <f>'[2]S7 20+5 all'!$C$3</f>
        <v>7303.0704944575918</v>
      </c>
      <c r="G27" s="12">
        <f>'[2]S7 20+5 all'!$C$9</f>
        <v>62536.460829493088</v>
      </c>
      <c r="H27" s="2"/>
      <c r="I27" s="10">
        <f>'[2]S7 20+5 all'!$D$3</f>
        <v>1752.1793498567692</v>
      </c>
      <c r="J27" s="12">
        <f>'[2]S7 20+5 all'!$D$9</f>
        <v>18192.867854029144</v>
      </c>
    </row>
    <row r="28" spans="1:10" x14ac:dyDescent="0.25">
      <c r="A28" s="100"/>
      <c r="B28" s="84" t="s">
        <v>9</v>
      </c>
      <c r="C28" s="88">
        <f>C$5-C27</f>
        <v>744.65749159297775</v>
      </c>
      <c r="D28" s="88">
        <f t="shared" ref="D28" si="34">D$5-D27</f>
        <v>53007.702453605656</v>
      </c>
      <c r="E28" s="88"/>
      <c r="F28" s="88">
        <f t="shared" ref="F28" si="35">F$5-F27</f>
        <v>284.48374641922965</v>
      </c>
      <c r="G28" s="88">
        <f t="shared" ref="G28" si="36">G$5-G27</f>
        <v>8237.2042595590974</v>
      </c>
      <c r="H28" s="88"/>
      <c r="I28" s="88">
        <f t="shared" ref="I28" si="37">I$5-I27</f>
        <v>102.51749906588611</v>
      </c>
      <c r="J28" s="88">
        <f t="shared" ref="J28" si="38">J$5-J27</f>
        <v>3730.7362062523353</v>
      </c>
    </row>
    <row r="29" spans="1:10" x14ac:dyDescent="0.25">
      <c r="A29" s="101"/>
      <c r="B29" s="83" t="s">
        <v>10</v>
      </c>
      <c r="C29" s="90">
        <f>C28/C$5</f>
        <v>2.6273909348472756E-2</v>
      </c>
      <c r="D29" s="90">
        <f t="shared" ref="D29" si="39">D28/D$5</f>
        <v>0.13607345099108653</v>
      </c>
      <c r="E29" s="90"/>
      <c r="F29" s="90">
        <f t="shared" ref="F29:G29" si="40">F28/F$5</f>
        <v>3.7493471201380774E-2</v>
      </c>
      <c r="G29" s="90">
        <f t="shared" si="40"/>
        <v>0.11638798484145894</v>
      </c>
      <c r="H29" s="90"/>
      <c r="I29" s="90">
        <f t="shared" ref="I29:J29" si="41">I28/I$5</f>
        <v>5.5274531320542129E-2</v>
      </c>
      <c r="J29" s="90">
        <f t="shared" si="41"/>
        <v>0.17016984050588788</v>
      </c>
    </row>
    <row r="34" spans="2:3" s="2" customFormat="1" ht="13.15" customHeight="1" x14ac:dyDescent="0.2">
      <c r="B34" s="13"/>
      <c r="C34" s="14"/>
    </row>
    <row r="35" spans="2:3" s="2" customFormat="1" ht="13.15" customHeight="1" x14ac:dyDescent="0.2">
      <c r="B35" s="13"/>
      <c r="C35" s="14"/>
    </row>
    <row r="36" spans="2:3" s="2" customFormat="1" ht="13.15" customHeight="1" x14ac:dyDescent="0.2">
      <c r="B36" s="13"/>
      <c r="C36" s="14"/>
    </row>
  </sheetData>
  <mergeCells count="4">
    <mergeCell ref="C3:D3"/>
    <mergeCell ref="F3:G3"/>
    <mergeCell ref="I3:J3"/>
    <mergeCell ref="A7:A29"/>
  </mergeCells>
  <pageMargins left="0.7" right="0.7" top="0.75" bottom="0.75" header="0.3" footer="0.3"/>
  <pageSetup scale="8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  <pageSetUpPr fitToPage="1"/>
  </sheetPr>
  <dimension ref="A1:J36"/>
  <sheetViews>
    <sheetView zoomScaleNormal="100" workbookViewId="0"/>
  </sheetViews>
  <sheetFormatPr defaultColWidth="8.85546875" defaultRowHeight="15" x14ac:dyDescent="0.25"/>
  <cols>
    <col min="1" max="1" width="8.28515625" style="5" customWidth="1"/>
    <col min="2" max="2" width="23.42578125" style="2" customWidth="1"/>
    <col min="3" max="3" width="10.7109375" style="2" customWidth="1"/>
    <col min="4" max="4" width="10" style="2" customWidth="1"/>
    <col min="5" max="5" width="2.28515625" style="5" customWidth="1"/>
    <col min="6" max="6" width="10.85546875" style="5" customWidth="1"/>
    <col min="7" max="7" width="10" style="5" customWidth="1"/>
    <col min="8" max="8" width="2.28515625" style="5" customWidth="1"/>
    <col min="9" max="9" width="11.5703125" style="5" customWidth="1"/>
    <col min="10" max="10" width="10" style="5" customWidth="1"/>
    <col min="11" max="16384" width="8.85546875" style="5"/>
  </cols>
  <sheetData>
    <row r="1" spans="1:10" x14ac:dyDescent="0.25">
      <c r="A1" s="1" t="s">
        <v>39</v>
      </c>
      <c r="C1" s="3"/>
      <c r="D1" s="3"/>
      <c r="E1" s="4"/>
      <c r="F1" s="4"/>
      <c r="G1" s="4"/>
      <c r="H1" s="4"/>
      <c r="I1" s="4"/>
      <c r="J1" s="4"/>
    </row>
    <row r="2" spans="1:10" ht="14.45" customHeight="1" x14ac:dyDescent="0.25">
      <c r="A2" s="6"/>
      <c r="B2" s="7"/>
      <c r="C2" s="7"/>
      <c r="D2" s="8"/>
      <c r="E2" s="6"/>
      <c r="F2" s="6"/>
      <c r="G2" s="6"/>
      <c r="H2" s="6"/>
      <c r="I2" s="6"/>
      <c r="J2" s="6"/>
    </row>
    <row r="3" spans="1:10" ht="14.45" customHeight="1" x14ac:dyDescent="0.25">
      <c r="B3" s="3"/>
      <c r="C3" s="99" t="s">
        <v>1</v>
      </c>
      <c r="D3" s="99"/>
      <c r="F3" s="99" t="s">
        <v>2</v>
      </c>
      <c r="G3" s="99"/>
      <c r="I3" s="99" t="s">
        <v>3</v>
      </c>
      <c r="J3" s="99"/>
    </row>
    <row r="4" spans="1:10" ht="14.45" customHeight="1" x14ac:dyDescent="0.25">
      <c r="A4" s="6"/>
      <c r="B4" s="7"/>
      <c r="C4" s="91" t="s">
        <v>4</v>
      </c>
      <c r="D4" s="91" t="s">
        <v>5</v>
      </c>
      <c r="E4" s="92"/>
      <c r="F4" s="91" t="s">
        <v>4</v>
      </c>
      <c r="G4" s="91" t="s">
        <v>5</v>
      </c>
      <c r="H4" s="92"/>
      <c r="I4" s="91" t="s">
        <v>4</v>
      </c>
      <c r="J4" s="91" t="s">
        <v>5</v>
      </c>
    </row>
    <row r="5" spans="1:10" ht="14.45" customHeight="1" x14ac:dyDescent="0.25">
      <c r="B5" s="2" t="s">
        <v>6</v>
      </c>
      <c r="C5" s="9">
        <f>'[3]ORIGINAL DATA'!$B$2</f>
        <v>32817.535592826986</v>
      </c>
      <c r="D5" s="9">
        <f>'[3]ORIGINAL DATA'!$B$8</f>
        <v>537765.18924605602</v>
      </c>
      <c r="F5" s="10">
        <f>'[3]ORIGINAL DATA'!$C$2</f>
        <v>6570.9285352498337</v>
      </c>
      <c r="G5" s="11">
        <f>'[3]ORIGINAL DATA'!$C$8</f>
        <v>49765.670211981997</v>
      </c>
      <c r="I5" s="11">
        <f>'[3]ORIGINAL DATA'!$D$2</f>
        <v>1846.4094080433051</v>
      </c>
      <c r="J5" s="11">
        <f>'[3]ORIGINAL DATA'!$D$8</f>
        <v>26780.201866719512</v>
      </c>
    </row>
    <row r="6" spans="1:10" ht="14.45" customHeight="1" x14ac:dyDescent="0.25">
      <c r="A6" s="6"/>
      <c r="B6" s="7"/>
      <c r="C6" s="9"/>
      <c r="D6" s="9"/>
    </row>
    <row r="7" spans="1:10" ht="14.45" customHeight="1" x14ac:dyDescent="0.25">
      <c r="A7" s="100" t="s">
        <v>7</v>
      </c>
      <c r="B7" s="84" t="s">
        <v>8</v>
      </c>
      <c r="C7" s="10">
        <f>'[3]S2 10 all'!$B$3</f>
        <v>26807.895676344866</v>
      </c>
      <c r="D7" s="12">
        <f>'[3]S2 10 all'!$B$9</f>
        <v>191963.39491659138</v>
      </c>
      <c r="F7" s="11">
        <f>'[3]S2 10 all'!$C$3</f>
        <v>5039.7542042631494</v>
      </c>
      <c r="G7" s="11">
        <f>'[3]S2 10 all'!$C$9</f>
        <v>22737.541742889414</v>
      </c>
      <c r="I7" s="11">
        <f>'[3]S2 10 all'!$D$3</f>
        <v>1251.8218032597892</v>
      </c>
      <c r="J7" s="11">
        <f>'[3]S2 10 all'!$D$9</f>
        <v>8918.399919375559</v>
      </c>
    </row>
    <row r="8" spans="1:10" x14ac:dyDescent="0.25">
      <c r="A8" s="100"/>
      <c r="B8" s="84" t="s">
        <v>9</v>
      </c>
      <c r="C8" s="88">
        <f>C$5-C7</f>
        <v>6009.6399164821196</v>
      </c>
      <c r="D8" s="88">
        <f>D$5-D7</f>
        <v>345801.79432946467</v>
      </c>
      <c r="E8" s="88"/>
      <c r="F8" s="88">
        <f>F$5-F7</f>
        <v>1531.1743309866843</v>
      </c>
      <c r="G8" s="88">
        <f>G$5-G7</f>
        <v>27028.128469092582</v>
      </c>
      <c r="H8" s="88"/>
      <c r="I8" s="88">
        <f>I$5-I7</f>
        <v>594.58760478351587</v>
      </c>
      <c r="J8" s="88">
        <f>J$5-J7</f>
        <v>17861.801947343953</v>
      </c>
    </row>
    <row r="9" spans="1:10" x14ac:dyDescent="0.25">
      <c r="A9" s="100"/>
      <c r="B9" s="84" t="s">
        <v>10</v>
      </c>
      <c r="C9" s="89">
        <f>C8/C$5</f>
        <v>0.18312282771762003</v>
      </c>
      <c r="D9" s="89">
        <f>D8/D$5</f>
        <v>0.64303491792445133</v>
      </c>
      <c r="E9" s="89"/>
      <c r="F9" s="89">
        <f>F8/F$5</f>
        <v>0.23302252075527519</v>
      </c>
      <c r="G9" s="89">
        <f>G8/G$5</f>
        <v>0.54310789654722791</v>
      </c>
      <c r="H9" s="89"/>
      <c r="I9" s="89">
        <f>I8/I$5</f>
        <v>0.32202370838958083</v>
      </c>
      <c r="J9" s="89">
        <f>J8/J$5</f>
        <v>0.66697786806235027</v>
      </c>
    </row>
    <row r="10" spans="1:10" x14ac:dyDescent="0.25">
      <c r="A10" s="100"/>
      <c r="B10" s="84"/>
      <c r="F10" s="11"/>
      <c r="G10" s="11"/>
      <c r="I10" s="11"/>
      <c r="J10" s="11"/>
    </row>
    <row r="11" spans="1:10" x14ac:dyDescent="0.25">
      <c r="A11" s="100"/>
      <c r="B11" s="84" t="s">
        <v>11</v>
      </c>
      <c r="C11" s="11">
        <f>'[3]S4 15 all'!$B$3</f>
        <v>28471.5993260701</v>
      </c>
      <c r="D11" s="11">
        <f>'[3]S4 15 all'!$B$9</f>
        <v>271372.91868475167</v>
      </c>
      <c r="F11" s="11">
        <f>'[3]S4 15 all'!$C$3</f>
        <v>5516.518248626182</v>
      </c>
      <c r="G11" s="11">
        <f>'[3]S4 15 all'!$C$9</f>
        <v>30219.351421740419</v>
      </c>
      <c r="I11" s="11">
        <f>'[3]S4 15 all'!$D$3</f>
        <v>1430.2333198959266</v>
      </c>
      <c r="J11" s="11">
        <f>'[3]S4 15 all'!$D$9</f>
        <v>12893.394823609549</v>
      </c>
    </row>
    <row r="12" spans="1:10" x14ac:dyDescent="0.25">
      <c r="A12" s="100"/>
      <c r="B12" s="84" t="s">
        <v>9</v>
      </c>
      <c r="C12" s="88">
        <f>C$5-C11</f>
        <v>4345.9362667568857</v>
      </c>
      <c r="D12" s="88">
        <f>D$5-D11</f>
        <v>266392.27056130435</v>
      </c>
      <c r="E12" s="88"/>
      <c r="F12" s="88">
        <f>F$5-F11</f>
        <v>1054.4102866236517</v>
      </c>
      <c r="G12" s="88">
        <f>G$5-G11</f>
        <v>19546.318790241578</v>
      </c>
      <c r="H12" s="88"/>
      <c r="I12" s="88">
        <f>I$5-I11</f>
        <v>416.17608814737855</v>
      </c>
      <c r="J12" s="88">
        <f>J$5-J11</f>
        <v>13886.807043109962</v>
      </c>
    </row>
    <row r="13" spans="1:10" x14ac:dyDescent="0.25">
      <c r="A13" s="100"/>
      <c r="B13" s="84" t="s">
        <v>10</v>
      </c>
      <c r="C13" s="89">
        <f>C12/C$5</f>
        <v>0.13242725842298739</v>
      </c>
      <c r="D13" s="89">
        <f>D12/D$5</f>
        <v>0.49536912371510122</v>
      </c>
      <c r="E13" s="89"/>
      <c r="F13" s="89">
        <f>F12/F$5</f>
        <v>0.16046594951797963</v>
      </c>
      <c r="G13" s="89">
        <f>G12/G$5</f>
        <v>0.39276711650786617</v>
      </c>
      <c r="H13" s="89"/>
      <c r="I13" s="89">
        <f>I12/I$5</f>
        <v>0.22539751278044706</v>
      </c>
      <c r="J13" s="89">
        <f>J12/J$5</f>
        <v>0.51854751178584191</v>
      </c>
    </row>
    <row r="14" spans="1:10" x14ac:dyDescent="0.25">
      <c r="A14" s="100"/>
      <c r="B14" s="84"/>
      <c r="C14" s="15"/>
      <c r="D14" s="15"/>
      <c r="E14" s="3"/>
      <c r="F14" s="15"/>
      <c r="G14" s="15"/>
      <c r="H14" s="3"/>
      <c r="I14" s="15"/>
      <c r="J14" s="15"/>
    </row>
    <row r="15" spans="1:10" x14ac:dyDescent="0.25">
      <c r="A15" s="100"/>
      <c r="B15" s="84" t="s">
        <v>13</v>
      </c>
      <c r="C15" s="12">
        <f>'[3]S5 20 all'!$B$3</f>
        <v>29809.479942523063</v>
      </c>
      <c r="D15" s="12">
        <f>'[3]S5 20 all'!$B$9</f>
        <v>339880.28657211253</v>
      </c>
      <c r="E15" s="3"/>
      <c r="F15" s="12">
        <f>'[3]S5 20 all'!$C$3</f>
        <v>5829.1648423189399</v>
      </c>
      <c r="G15" s="12">
        <f>'[3]S5 20 all'!$C$9</f>
        <v>35873.812087185914</v>
      </c>
      <c r="H15" s="3"/>
      <c r="I15" s="12">
        <f>'[3]S5 20 all'!$D$3</f>
        <v>1576.1743309866849</v>
      </c>
      <c r="J15" s="12">
        <f>'[3]S5 20 all'!$D$9</f>
        <v>16448.74313415078</v>
      </c>
    </row>
    <row r="16" spans="1:10" x14ac:dyDescent="0.25">
      <c r="A16" s="100"/>
      <c r="B16" s="84" t="s">
        <v>9</v>
      </c>
      <c r="C16" s="88">
        <f>C$5-C15</f>
        <v>3008.0556503039224</v>
      </c>
      <c r="D16" s="88">
        <f>D$5-D15</f>
        <v>197884.90267394349</v>
      </c>
      <c r="E16" s="88"/>
      <c r="F16" s="88">
        <f>F$5-F15</f>
        <v>741.76369293089374</v>
      </c>
      <c r="G16" s="88">
        <f>G$5-G15</f>
        <v>13891.858124796083</v>
      </c>
      <c r="H16" s="88"/>
      <c r="I16" s="88">
        <f>I$5-I15</f>
        <v>270.23507705662018</v>
      </c>
      <c r="J16" s="88">
        <f>J$5-J15</f>
        <v>10331.458732568732</v>
      </c>
    </row>
    <row r="17" spans="1:10" x14ac:dyDescent="0.25">
      <c r="A17" s="100"/>
      <c r="B17" s="84" t="s">
        <v>10</v>
      </c>
      <c r="C17" s="89">
        <f>C16/C$5</f>
        <v>9.166001029527035E-2</v>
      </c>
      <c r="D17" s="89">
        <f>D16/D$5</f>
        <v>0.36797640797720116</v>
      </c>
      <c r="E17" s="89"/>
      <c r="F17" s="89">
        <f>F16/F$5</f>
        <v>0.11288567345569085</v>
      </c>
      <c r="G17" s="89">
        <f>G16/G$5</f>
        <v>0.27914540416359879</v>
      </c>
      <c r="H17" s="89"/>
      <c r="I17" s="89">
        <f>I16/I$5</f>
        <v>0.14635707329015202</v>
      </c>
      <c r="J17" s="89">
        <f>J16/J$5</f>
        <v>0.38578718651885585</v>
      </c>
    </row>
    <row r="18" spans="1:10" x14ac:dyDescent="0.25">
      <c r="A18" s="100"/>
      <c r="B18" s="84"/>
      <c r="C18" s="15"/>
      <c r="D18" s="15"/>
      <c r="E18" s="3"/>
      <c r="F18" s="15"/>
      <c r="G18" s="15"/>
      <c r="H18" s="3"/>
      <c r="I18" s="15"/>
      <c r="J18" s="15"/>
    </row>
    <row r="19" spans="1:10" x14ac:dyDescent="0.25">
      <c r="A19" s="100"/>
      <c r="B19" s="84" t="s">
        <v>12</v>
      </c>
      <c r="C19" s="86">
        <f>'[3]S3 10+5 all'!$B$3</f>
        <v>29792.068074454786</v>
      </c>
      <c r="D19" s="86">
        <f>'[3]S3 10+5 all'!$B$9</f>
        <v>343636.56359361968</v>
      </c>
      <c r="E19" s="87"/>
      <c r="F19" s="86">
        <f>'[3]S3 10+5 all'!$C$3</f>
        <v>5804.3412818984571</v>
      </c>
      <c r="G19" s="86">
        <f>'[3]S3 10+5 all'!$C$9</f>
        <v>36162.870021798735</v>
      </c>
      <c r="H19" s="87"/>
      <c r="I19" s="86">
        <f>'[3]S3 10+5 all'!$D$3</f>
        <v>1506.6450122481333</v>
      </c>
      <c r="J19" s="86">
        <f>'[3]S3 10+5 all'!$D$9</f>
        <v>15618.919925162436</v>
      </c>
    </row>
    <row r="20" spans="1:10" x14ac:dyDescent="0.25">
      <c r="A20" s="100"/>
      <c r="B20" s="84" t="s">
        <v>9</v>
      </c>
      <c r="C20" s="88">
        <f>C$5-C19</f>
        <v>3025.4675183721993</v>
      </c>
      <c r="D20" s="88">
        <f>D$5-D19</f>
        <v>194128.62565243634</v>
      </c>
      <c r="E20" s="88"/>
      <c r="F20" s="88">
        <f>F$5-F19</f>
        <v>766.5872533513766</v>
      </c>
      <c r="G20" s="88">
        <f>G$5-G19</f>
        <v>13602.800190183261</v>
      </c>
      <c r="H20" s="88"/>
      <c r="I20" s="88">
        <f>I$5-I19</f>
        <v>339.76439579517182</v>
      </c>
      <c r="J20" s="88">
        <f>J$5-J19</f>
        <v>11161.281941557076</v>
      </c>
    </row>
    <row r="21" spans="1:10" x14ac:dyDescent="0.25">
      <c r="A21" s="100"/>
      <c r="B21" s="84" t="s">
        <v>10</v>
      </c>
      <c r="C21" s="89">
        <f>C20/C$5</f>
        <v>9.2190576279392644E-2</v>
      </c>
      <c r="D21" s="89">
        <f>D20/D$5</f>
        <v>0.3609914318266001</v>
      </c>
      <c r="E21" s="89"/>
      <c r="F21" s="89">
        <f>F20/F$5</f>
        <v>0.11666345924156823</v>
      </c>
      <c r="G21" s="89">
        <f>G20/G$5</f>
        <v>0.27333702394121756</v>
      </c>
      <c r="H21" s="89"/>
      <c r="I21" s="89">
        <f>I20/I$5</f>
        <v>0.18401357484157874</v>
      </c>
      <c r="J21" s="89">
        <f>J20/J$5</f>
        <v>0.41677362990409367</v>
      </c>
    </row>
    <row r="22" spans="1:10" x14ac:dyDescent="0.25">
      <c r="A22" s="100"/>
      <c r="B22" s="84"/>
      <c r="C22" s="15"/>
      <c r="D22" s="15"/>
      <c r="E22" s="3"/>
      <c r="F22" s="15"/>
      <c r="G22" s="15"/>
      <c r="H22" s="3"/>
      <c r="I22" s="15"/>
      <c r="J22" s="15"/>
    </row>
    <row r="23" spans="1:10" x14ac:dyDescent="0.25">
      <c r="A23" s="100"/>
      <c r="B23" s="84" t="s">
        <v>41</v>
      </c>
      <c r="C23" s="86">
        <f>'[3]S6 15+5 all'!$B$3</f>
        <v>30928.596163180853</v>
      </c>
      <c r="D23" s="86">
        <f>'[3]S6 15+5 all'!$B$9</f>
        <v>402336.06931471487</v>
      </c>
      <c r="E23" s="87"/>
      <c r="F23" s="86">
        <f>'[3]S6 15+5 all'!$C$3</f>
        <v>6056.8116117277668</v>
      </c>
      <c r="G23" s="86">
        <f>'[3]S6 15+5 all'!$C$9</f>
        <v>40687.038554155137</v>
      </c>
      <c r="H23" s="87"/>
      <c r="I23" s="86">
        <f>'[3]S6 15+5 all'!$D$3</f>
        <v>1633.5860233388917</v>
      </c>
      <c r="J23" s="86">
        <f>'[3]S6 15+5 all'!$D$9</f>
        <v>18921.151136465531</v>
      </c>
    </row>
    <row r="24" spans="1:10" x14ac:dyDescent="0.25">
      <c r="A24" s="100"/>
      <c r="B24" s="84" t="s">
        <v>9</v>
      </c>
      <c r="C24" s="88">
        <f>C$5-C23</f>
        <v>1888.9394296461323</v>
      </c>
      <c r="D24" s="88">
        <f>D$5-D23</f>
        <v>135429.11993134115</v>
      </c>
      <c r="E24" s="88"/>
      <c r="F24" s="88">
        <f>F$5-F23</f>
        <v>514.11692352206683</v>
      </c>
      <c r="G24" s="88">
        <f>G$5-G23</f>
        <v>9078.6316578268597</v>
      </c>
      <c r="H24" s="88"/>
      <c r="I24" s="88">
        <f>I$5-I23</f>
        <v>212.82338470441346</v>
      </c>
      <c r="J24" s="88">
        <f>J$5-J23</f>
        <v>7859.0507302539809</v>
      </c>
    </row>
    <row r="25" spans="1:10" x14ac:dyDescent="0.25">
      <c r="A25" s="100"/>
      <c r="B25" s="84" t="s">
        <v>10</v>
      </c>
      <c r="C25" s="89">
        <f>C24/C$5</f>
        <v>5.7558844548309188E-2</v>
      </c>
      <c r="D25" s="89">
        <f>D24/D$5</f>
        <v>0.25183690324249525</v>
      </c>
      <c r="E25" s="89"/>
      <c r="F25" s="89">
        <f>F24/F$5</f>
        <v>7.82411375750139E-2</v>
      </c>
      <c r="G25" s="89">
        <f>G24/G$5</f>
        <v>0.18242759756184321</v>
      </c>
      <c r="H25" s="89"/>
      <c r="I25" s="89">
        <f>I24/I$5</f>
        <v>0.11526337754634207</v>
      </c>
      <c r="J25" s="89">
        <f>J24/J$5</f>
        <v>0.29346495479635043</v>
      </c>
    </row>
    <row r="26" spans="1:10" x14ac:dyDescent="0.25">
      <c r="A26" s="100"/>
      <c r="B26" s="84"/>
      <c r="C26" s="15"/>
      <c r="D26" s="15"/>
      <c r="E26" s="3"/>
      <c r="F26" s="15"/>
      <c r="G26" s="15"/>
      <c r="H26" s="3"/>
      <c r="I26" s="15"/>
      <c r="J26" s="15"/>
    </row>
    <row r="27" spans="1:10" x14ac:dyDescent="0.25">
      <c r="A27" s="100"/>
      <c r="B27" s="84" t="s">
        <v>14</v>
      </c>
      <c r="C27" s="10">
        <f>'[3]S7 20+5 all'!$B$3</f>
        <v>31688.595460316574</v>
      </c>
      <c r="D27" s="12">
        <f>'[3]S7 20+5 all'!$B$9</f>
        <v>449549.06592441944</v>
      </c>
      <c r="E27" s="2"/>
      <c r="F27" s="10">
        <f>'[3]S7 20+5 all'!$C$3</f>
        <v>6263.5760075229382</v>
      </c>
      <c r="G27" s="12">
        <f>'[3]S7 20+5 all'!$C$9</f>
        <v>44066.385458967809</v>
      </c>
      <c r="H27" s="2"/>
      <c r="I27" s="10">
        <f>'[3]S7 20+5 all'!$D$3</f>
        <v>1729.8800893047537</v>
      </c>
      <c r="J27" s="12">
        <f>'[3]S7 20+5 all'!$D$9</f>
        <v>21776.08898466704</v>
      </c>
    </row>
    <row r="28" spans="1:10" x14ac:dyDescent="0.25">
      <c r="A28" s="100"/>
      <c r="B28" s="84" t="s">
        <v>9</v>
      </c>
      <c r="C28" s="88">
        <f>C$5-C27</f>
        <v>1128.9401325104118</v>
      </c>
      <c r="D28" s="88">
        <f>D$5-D27</f>
        <v>88216.12332163658</v>
      </c>
      <c r="E28" s="88"/>
      <c r="F28" s="88">
        <f>F$5-F27</f>
        <v>307.35252772689546</v>
      </c>
      <c r="G28" s="88">
        <f>G$5-G27</f>
        <v>5699.284753014188</v>
      </c>
      <c r="H28" s="88"/>
      <c r="I28" s="88">
        <f>I$5-I27</f>
        <v>116.52931873855141</v>
      </c>
      <c r="J28" s="88">
        <f>J$5-J27</f>
        <v>5004.1128820524718</v>
      </c>
    </row>
    <row r="29" spans="1:10" x14ac:dyDescent="0.25">
      <c r="A29" s="101"/>
      <c r="B29" s="83" t="s">
        <v>10</v>
      </c>
      <c r="C29" s="90">
        <f>C28/C$5</f>
        <v>3.44005152159313E-2</v>
      </c>
      <c r="D29" s="90">
        <f>D28/D$5</f>
        <v>0.16404208581316898</v>
      </c>
      <c r="E29" s="90"/>
      <c r="F29" s="90">
        <f>F28/F$5</f>
        <v>4.6774596022175367E-2</v>
      </c>
      <c r="G29" s="90">
        <f>G28/G$5</f>
        <v>0.11452241532641876</v>
      </c>
      <c r="H29" s="90"/>
      <c r="I29" s="90">
        <f>I28/I$5</f>
        <v>6.3111311191834205E-2</v>
      </c>
      <c r="J29" s="90">
        <f>J28/J$5</f>
        <v>0.18685866921231911</v>
      </c>
    </row>
    <row r="34" spans="2:3" s="2" customFormat="1" ht="13.15" customHeight="1" x14ac:dyDescent="0.2">
      <c r="B34" s="13"/>
      <c r="C34" s="14"/>
    </row>
    <row r="35" spans="2:3" s="2" customFormat="1" ht="13.15" customHeight="1" x14ac:dyDescent="0.2">
      <c r="B35" s="13"/>
      <c r="C35" s="14"/>
    </row>
    <row r="36" spans="2:3" s="2" customFormat="1" ht="13.15" customHeight="1" x14ac:dyDescent="0.2">
      <c r="B36" s="13"/>
      <c r="C36" s="14"/>
    </row>
  </sheetData>
  <mergeCells count="4">
    <mergeCell ref="C3:D3"/>
    <mergeCell ref="F3:G3"/>
    <mergeCell ref="I3:J3"/>
    <mergeCell ref="A7:A29"/>
  </mergeCells>
  <pageMargins left="0.7" right="0.7" top="0.75" bottom="0.75" header="0.3" footer="0.3"/>
  <pageSetup scale="8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  <pageSetUpPr fitToPage="1"/>
  </sheetPr>
  <dimension ref="A1:J36"/>
  <sheetViews>
    <sheetView zoomScaleNormal="100" workbookViewId="0"/>
  </sheetViews>
  <sheetFormatPr defaultColWidth="8.85546875" defaultRowHeight="15" x14ac:dyDescent="0.25"/>
  <cols>
    <col min="1" max="1" width="8.28515625" style="5" customWidth="1"/>
    <col min="2" max="2" width="23.42578125" style="2" customWidth="1"/>
    <col min="3" max="3" width="10.7109375" style="2" customWidth="1"/>
    <col min="4" max="4" width="10" style="2" customWidth="1"/>
    <col min="5" max="5" width="2.28515625" style="5" customWidth="1"/>
    <col min="6" max="6" width="10.85546875" style="5" customWidth="1"/>
    <col min="7" max="7" width="10" style="5" customWidth="1"/>
    <col min="8" max="8" width="2.28515625" style="5" customWidth="1"/>
    <col min="9" max="9" width="11.5703125" style="5" customWidth="1"/>
    <col min="10" max="10" width="10" style="5" customWidth="1"/>
    <col min="11" max="16384" width="8.85546875" style="5"/>
  </cols>
  <sheetData>
    <row r="1" spans="1:10" x14ac:dyDescent="0.25">
      <c r="A1" s="1" t="s">
        <v>40</v>
      </c>
      <c r="C1" s="3"/>
      <c r="D1" s="3"/>
      <c r="E1" s="4"/>
      <c r="F1" s="4"/>
      <c r="G1" s="4"/>
      <c r="H1" s="4"/>
      <c r="I1" s="4"/>
      <c r="J1" s="4"/>
    </row>
    <row r="2" spans="1:10" ht="14.45" customHeight="1" x14ac:dyDescent="0.25">
      <c r="A2" s="6"/>
      <c r="B2" s="7"/>
      <c r="C2" s="7"/>
      <c r="D2" s="8"/>
      <c r="E2" s="6"/>
      <c r="F2" s="6"/>
      <c r="G2" s="6"/>
      <c r="H2" s="6"/>
      <c r="I2" s="6"/>
      <c r="J2" s="6"/>
    </row>
    <row r="3" spans="1:10" ht="14.45" customHeight="1" x14ac:dyDescent="0.25">
      <c r="B3" s="3"/>
      <c r="C3" s="99" t="s">
        <v>1</v>
      </c>
      <c r="D3" s="99"/>
      <c r="F3" s="99" t="s">
        <v>2</v>
      </c>
      <c r="G3" s="99"/>
      <c r="I3" s="99" t="s">
        <v>3</v>
      </c>
      <c r="J3" s="99"/>
    </row>
    <row r="4" spans="1:10" ht="14.45" customHeight="1" x14ac:dyDescent="0.25">
      <c r="A4" s="6"/>
      <c r="B4" s="7"/>
      <c r="C4" s="91" t="s">
        <v>4</v>
      </c>
      <c r="D4" s="91" t="s">
        <v>5</v>
      </c>
      <c r="E4" s="92"/>
      <c r="F4" s="91" t="s">
        <v>4</v>
      </c>
      <c r="G4" s="91" t="s">
        <v>5</v>
      </c>
      <c r="H4" s="92"/>
      <c r="I4" s="91" t="s">
        <v>4</v>
      </c>
      <c r="J4" s="91" t="s">
        <v>5</v>
      </c>
    </row>
    <row r="5" spans="1:10" ht="14.45" customHeight="1" x14ac:dyDescent="0.25">
      <c r="B5" s="2" t="s">
        <v>6</v>
      </c>
      <c r="C5" s="9">
        <f>'[4]ORIGINAL DATA'!$B$2</f>
        <v>34373.887779888828</v>
      </c>
      <c r="D5" s="9">
        <f>'[4]ORIGINAL DATA'!$B$8</f>
        <v>526992.14676286979</v>
      </c>
      <c r="F5" s="10">
        <f>'[4]ORIGINAL DATA'!$C$2</f>
        <v>6536.1484607931961</v>
      </c>
      <c r="G5" s="11">
        <f>'[4]ORIGINAL DATA'!$C$8</f>
        <v>73419.130724512928</v>
      </c>
      <c r="I5" s="11">
        <f>'[4]ORIGINAL DATA'!$D$2</f>
        <v>1695.8805288319047</v>
      </c>
      <c r="J5" s="11">
        <f>'[4]ORIGINAL DATA'!$D$8</f>
        <v>15637.995206016074</v>
      </c>
    </row>
    <row r="6" spans="1:10" ht="14.45" customHeight="1" x14ac:dyDescent="0.25">
      <c r="A6" s="6"/>
      <c r="B6" s="7"/>
      <c r="C6" s="9"/>
      <c r="D6" s="9"/>
    </row>
    <row r="7" spans="1:10" ht="14.45" customHeight="1" x14ac:dyDescent="0.25">
      <c r="A7" s="100" t="s">
        <v>7</v>
      </c>
      <c r="B7" s="84" t="s">
        <v>8</v>
      </c>
      <c r="C7" s="10">
        <f>'[4]S2 10 all'!$B$3</f>
        <v>27715.48508294957</v>
      </c>
      <c r="D7" s="12">
        <f>'[4]S2 10 all'!$B$9</f>
        <v>194571.31447595294</v>
      </c>
      <c r="F7" s="11">
        <f>'[4]S2 10 all'!$C$3</f>
        <v>4854.2495477216044</v>
      </c>
      <c r="G7" s="11">
        <f>'[4]S2 10 all'!$C$9</f>
        <v>28244.820423789715</v>
      </c>
      <c r="I7" s="11">
        <f>'[4]S2 10 all'!$D$3</f>
        <v>1199.9280082561613</v>
      </c>
      <c r="J7" s="11">
        <f>'[4]S2 10 all'!$D$9</f>
        <v>6619.1484607931961</v>
      </c>
    </row>
    <row r="8" spans="1:10" x14ac:dyDescent="0.25">
      <c r="A8" s="100"/>
      <c r="B8" s="84" t="s">
        <v>9</v>
      </c>
      <c r="C8" s="88">
        <f>C$5-C7</f>
        <v>6658.402696939258</v>
      </c>
      <c r="D8" s="88">
        <f>D$5-D7</f>
        <v>332420.83228691685</v>
      </c>
      <c r="E8" s="88"/>
      <c r="F8" s="88">
        <f>F$5-F7</f>
        <v>1681.8989130715918</v>
      </c>
      <c r="G8" s="88">
        <f>G$5-G7</f>
        <v>45174.310300723213</v>
      </c>
      <c r="H8" s="88"/>
      <c r="I8" s="88">
        <f>I$5-I7</f>
        <v>495.95252057574339</v>
      </c>
      <c r="J8" s="88">
        <f>J$5-J7</f>
        <v>9018.8467452228779</v>
      </c>
    </row>
    <row r="9" spans="1:10" x14ac:dyDescent="0.25">
      <c r="A9" s="100"/>
      <c r="B9" s="84" t="s">
        <v>10</v>
      </c>
      <c r="C9" s="89">
        <f>C8/C$5</f>
        <v>0.19370525497656677</v>
      </c>
      <c r="D9" s="89">
        <f>D8/D$5</f>
        <v>0.63078896778417448</v>
      </c>
      <c r="E9" s="89"/>
      <c r="F9" s="89">
        <f>F8/F$5</f>
        <v>0.25732263016367968</v>
      </c>
      <c r="G9" s="89">
        <f>G8/G$5</f>
        <v>0.6152934508340695</v>
      </c>
      <c r="H9" s="89"/>
      <c r="I9" s="89">
        <f>I8/I$5</f>
        <v>0.29244543595140365</v>
      </c>
      <c r="J9" s="89">
        <f>J8/J$5</f>
        <v>0.57672653216783498</v>
      </c>
    </row>
    <row r="10" spans="1:10" x14ac:dyDescent="0.25">
      <c r="A10" s="100"/>
      <c r="B10" s="84"/>
      <c r="F10" s="11"/>
      <c r="G10" s="11"/>
      <c r="I10" s="11"/>
      <c r="J10" s="11"/>
    </row>
    <row r="11" spans="1:10" x14ac:dyDescent="0.25">
      <c r="A11" s="100"/>
      <c r="B11" s="84" t="s">
        <v>11</v>
      </c>
      <c r="C11" s="11">
        <f>'[4]S4 15 all'!$B$3</f>
        <v>29590.342644676803</v>
      </c>
      <c r="D11" s="11">
        <f>'[4]S4 15 all'!$B$9</f>
        <v>272663.80356119038</v>
      </c>
      <c r="F11" s="11">
        <f>'[4]S4 15 all'!$C$3</f>
        <v>5305.5941070714571</v>
      </c>
      <c r="G11" s="11">
        <f>'[4]S4 15 all'!$C$9</f>
        <v>39180.517057445017</v>
      </c>
      <c r="I11" s="11">
        <f>'[4]S4 15 all'!$D$3</f>
        <v>1355.3430141349452</v>
      </c>
      <c r="J11" s="11">
        <f>'[4]S4 15 all'!$D$9</f>
        <v>9188.296974366127</v>
      </c>
    </row>
    <row r="12" spans="1:10" x14ac:dyDescent="0.25">
      <c r="A12" s="100"/>
      <c r="B12" s="84" t="s">
        <v>9</v>
      </c>
      <c r="C12" s="88">
        <f>C$5-C11</f>
        <v>4783.5451352120253</v>
      </c>
      <c r="D12" s="88">
        <f>D$5-D11</f>
        <v>254328.34320167941</v>
      </c>
      <c r="E12" s="88"/>
      <c r="F12" s="88">
        <f>F$5-F11</f>
        <v>1230.5543537217391</v>
      </c>
      <c r="G12" s="88">
        <f>G$5-G11</f>
        <v>34238.613667067912</v>
      </c>
      <c r="H12" s="88"/>
      <c r="I12" s="88">
        <f>I$5-I11</f>
        <v>340.53751469695953</v>
      </c>
      <c r="J12" s="88">
        <f>J$5-J11</f>
        <v>6449.698231649947</v>
      </c>
    </row>
    <row r="13" spans="1:10" x14ac:dyDescent="0.25">
      <c r="A13" s="100"/>
      <c r="B13" s="84" t="s">
        <v>10</v>
      </c>
      <c r="C13" s="89">
        <f>C12/C$5</f>
        <v>0.13916217932179145</v>
      </c>
      <c r="D13" s="89">
        <f>D12/D$5</f>
        <v>0.48260366831636931</v>
      </c>
      <c r="E13" s="89"/>
      <c r="F13" s="89">
        <f>F12/F$5</f>
        <v>0.18826903352993987</v>
      </c>
      <c r="G13" s="89">
        <f>G12/G$5</f>
        <v>0.46634457980086708</v>
      </c>
      <c r="H13" s="89"/>
      <c r="I13" s="89">
        <f>I12/I$5</f>
        <v>0.20080277407956107</v>
      </c>
      <c r="J13" s="89">
        <f>J12/J$5</f>
        <v>0.4124376652301755</v>
      </c>
    </row>
    <row r="14" spans="1:10" x14ac:dyDescent="0.25">
      <c r="A14" s="100"/>
      <c r="B14" s="84"/>
      <c r="C14" s="15"/>
      <c r="D14" s="15"/>
      <c r="E14" s="3"/>
      <c r="F14" s="15"/>
      <c r="G14" s="15"/>
      <c r="H14" s="3"/>
      <c r="I14" s="15"/>
      <c r="J14" s="15"/>
    </row>
    <row r="15" spans="1:10" x14ac:dyDescent="0.25">
      <c r="A15" s="100"/>
      <c r="B15" s="84" t="s">
        <v>13</v>
      </c>
      <c r="C15" s="12">
        <f>'[4]S5 20 all'!$B$3</f>
        <v>31134.697914971537</v>
      </c>
      <c r="D15" s="12">
        <f>'[4]S5 20 all'!$B$9</f>
        <v>338846.89772834291</v>
      </c>
      <c r="E15" s="3"/>
      <c r="F15" s="12">
        <f>'[4]S5 20 all'!$C$3</f>
        <v>5702.7457110742034</v>
      </c>
      <c r="G15" s="12">
        <f>'[4]S5 20 all'!$C$9</f>
        <v>48178.386769772565</v>
      </c>
      <c r="H15" s="3"/>
      <c r="I15" s="12">
        <f>'[4]S5 20 all'!$D$3</f>
        <v>1488.8866569118002</v>
      </c>
      <c r="J15" s="12">
        <f>'[4]S5 20 all'!$D$9</f>
        <v>11260.685922710421</v>
      </c>
    </row>
    <row r="16" spans="1:10" x14ac:dyDescent="0.25">
      <c r="A16" s="100"/>
      <c r="B16" s="84" t="s">
        <v>9</v>
      </c>
      <c r="C16" s="88">
        <f>C$5-C15</f>
        <v>3239.1898649172908</v>
      </c>
      <c r="D16" s="88">
        <f>D$5-D15</f>
        <v>188145.24903452687</v>
      </c>
      <c r="E16" s="88"/>
      <c r="F16" s="88">
        <f>F$5-F15</f>
        <v>833.40274971899271</v>
      </c>
      <c r="G16" s="88">
        <f>G$5-G15</f>
        <v>25240.743954740363</v>
      </c>
      <c r="H16" s="88"/>
      <c r="I16" s="88">
        <f>I$5-I15</f>
        <v>206.99387192010454</v>
      </c>
      <c r="J16" s="88">
        <f>J$5-J15</f>
        <v>4377.3092833056526</v>
      </c>
    </row>
    <row r="17" spans="1:10" x14ac:dyDescent="0.25">
      <c r="A17" s="100"/>
      <c r="B17" s="84" t="s">
        <v>10</v>
      </c>
      <c r="C17" s="89">
        <f>C16/C$5</f>
        <v>9.4234026877007715E-2</v>
      </c>
      <c r="D17" s="89">
        <f>D16/D$5</f>
        <v>0.35701717794133742</v>
      </c>
      <c r="E17" s="89"/>
      <c r="F17" s="89">
        <f>F16/F$5</f>
        <v>0.12750670440216025</v>
      </c>
      <c r="G17" s="89">
        <f>G16/G$5</f>
        <v>0.34378974125218115</v>
      </c>
      <c r="H17" s="89"/>
      <c r="I17" s="89">
        <f>I16/I$5</f>
        <v>0.12205687157849415</v>
      </c>
      <c r="J17" s="89">
        <f>J16/J$5</f>
        <v>0.27991499074137477</v>
      </c>
    </row>
    <row r="18" spans="1:10" x14ac:dyDescent="0.25">
      <c r="A18" s="100"/>
      <c r="B18" s="84"/>
      <c r="C18" s="15"/>
      <c r="D18" s="15"/>
      <c r="E18" s="3"/>
      <c r="F18" s="15"/>
      <c r="G18" s="15"/>
      <c r="H18" s="3"/>
      <c r="I18" s="15"/>
      <c r="J18" s="15"/>
    </row>
    <row r="19" spans="1:10" x14ac:dyDescent="0.25">
      <c r="A19" s="100"/>
      <c r="B19" s="84" t="s">
        <v>12</v>
      </c>
      <c r="C19" s="86">
        <f>'[4]S3 10+5 all'!$B$3</f>
        <v>31149.749977260784</v>
      </c>
      <c r="D19" s="86">
        <f>'[4]S3 10+5 all'!$B$9</f>
        <v>346135.49780515506</v>
      </c>
      <c r="E19" s="87"/>
      <c r="F19" s="86">
        <f>'[4]S3 10+5 all'!$C$3</f>
        <v>5653.7457110742034</v>
      </c>
      <c r="G19" s="86">
        <f>'[4]S3 10+5 all'!$C$9</f>
        <v>49350.587345634747</v>
      </c>
      <c r="H19" s="87"/>
      <c r="I19" s="86">
        <f>'[4]S3 10+5 all'!$D$3</f>
        <v>1434.5007462175863</v>
      </c>
      <c r="J19" s="86">
        <f>'[4]S3 10+5 all'!$D$9</f>
        <v>10681.428648914278</v>
      </c>
    </row>
    <row r="20" spans="1:10" x14ac:dyDescent="0.25">
      <c r="A20" s="100"/>
      <c r="B20" s="84" t="s">
        <v>9</v>
      </c>
      <c r="C20" s="88">
        <f>C$5-C19</f>
        <v>3224.1378026280436</v>
      </c>
      <c r="D20" s="88">
        <f>D$5-D19</f>
        <v>180856.64895771473</v>
      </c>
      <c r="E20" s="88"/>
      <c r="F20" s="88">
        <f>F$5-F19</f>
        <v>882.40274971899271</v>
      </c>
      <c r="G20" s="88">
        <f>G$5-G19</f>
        <v>24068.543378878181</v>
      </c>
      <c r="H20" s="88"/>
      <c r="I20" s="88">
        <f>I$5-I19</f>
        <v>261.3797826143184</v>
      </c>
      <c r="J20" s="88">
        <f>J$5-J19</f>
        <v>4956.5665571017962</v>
      </c>
    </row>
    <row r="21" spans="1:10" x14ac:dyDescent="0.25">
      <c r="A21" s="100"/>
      <c r="B21" s="84" t="s">
        <v>10</v>
      </c>
      <c r="C21" s="89">
        <f>C20/C$5</f>
        <v>9.3796134533097347E-2</v>
      </c>
      <c r="D21" s="89">
        <f>D20/D$5</f>
        <v>0.34318661116423549</v>
      </c>
      <c r="E21" s="89"/>
      <c r="F21" s="89">
        <f>F20/F$5</f>
        <v>0.13500347414261585</v>
      </c>
      <c r="G21" s="89">
        <f>G20/G$5</f>
        <v>0.32782386744933578</v>
      </c>
      <c r="H21" s="89"/>
      <c r="I21" s="89">
        <f>I20/I$5</f>
        <v>0.1541262949662808</v>
      </c>
      <c r="J21" s="89">
        <f>J20/J$5</f>
        <v>0.31695664896961739</v>
      </c>
    </row>
    <row r="22" spans="1:10" x14ac:dyDescent="0.25">
      <c r="A22" s="100"/>
      <c r="B22" s="84"/>
      <c r="C22" s="15"/>
      <c r="D22" s="15"/>
      <c r="E22" s="3"/>
      <c r="F22" s="15"/>
      <c r="G22" s="15"/>
      <c r="H22" s="3"/>
      <c r="I22" s="15"/>
      <c r="J22" s="15"/>
    </row>
    <row r="23" spans="1:10" x14ac:dyDescent="0.25">
      <c r="A23" s="100"/>
      <c r="B23" s="84" t="s">
        <v>41</v>
      </c>
      <c r="C23" s="86">
        <f>'[4]S6 15+5 all'!$B$3</f>
        <v>32380.532509594093</v>
      </c>
      <c r="D23" s="86">
        <f>'[4]S6 15+5 all'!$B$9</f>
        <v>402243.96733039606</v>
      </c>
      <c r="E23" s="87"/>
      <c r="F23" s="86">
        <f>'[4]S6 15+5 all'!$C$3</f>
        <v>5961.9325383414143</v>
      </c>
      <c r="G23" s="86">
        <f>'[4]S6 15+5 all'!$C$9</f>
        <v>56723.472404551903</v>
      </c>
      <c r="H23" s="87"/>
      <c r="I23" s="86">
        <f>'[4]S6 15+5 all'!$D$3</f>
        <v>1547.8514336473345</v>
      </c>
      <c r="J23" s="86">
        <f>'[4]S6 15+5 all'!$D$9</f>
        <v>12390.929395131865</v>
      </c>
    </row>
    <row r="24" spans="1:10" x14ac:dyDescent="0.25">
      <c r="A24" s="100"/>
      <c r="B24" s="84" t="s">
        <v>9</v>
      </c>
      <c r="C24" s="88">
        <f>C$5-C23</f>
        <v>1993.3552702947345</v>
      </c>
      <c r="D24" s="88">
        <f>D$5-D23</f>
        <v>124748.17943247373</v>
      </c>
      <c r="E24" s="88"/>
      <c r="F24" s="88">
        <f>F$5-F23</f>
        <v>574.21592245178181</v>
      </c>
      <c r="G24" s="88">
        <f>G$5-G23</f>
        <v>16695.658319961025</v>
      </c>
      <c r="H24" s="88"/>
      <c r="I24" s="88">
        <f>I$5-I23</f>
        <v>148.02909518457022</v>
      </c>
      <c r="J24" s="88">
        <f>J$5-J23</f>
        <v>3247.065810884209</v>
      </c>
    </row>
    <row r="25" spans="1:10" x14ac:dyDescent="0.25">
      <c r="A25" s="100"/>
      <c r="B25" s="84" t="s">
        <v>10</v>
      </c>
      <c r="C25" s="89">
        <f>C24/C$5</f>
        <v>5.7990393261858182E-2</v>
      </c>
      <c r="D25" s="89">
        <f>D24/D$5</f>
        <v>0.23671734047415807</v>
      </c>
      <c r="E25" s="89"/>
      <c r="F25" s="89">
        <f>F24/F$5</f>
        <v>8.7852337794374041E-2</v>
      </c>
      <c r="G25" s="89">
        <f>G24/G$5</f>
        <v>0.22740201573085006</v>
      </c>
      <c r="H25" s="89"/>
      <c r="I25" s="89">
        <f>I24/I$5</f>
        <v>8.7287454904933837E-2</v>
      </c>
      <c r="J25" s="89">
        <f>J24/J$5</f>
        <v>0.20763951952325924</v>
      </c>
    </row>
    <row r="26" spans="1:10" x14ac:dyDescent="0.25">
      <c r="A26" s="100"/>
      <c r="B26" s="84"/>
      <c r="C26" s="15"/>
      <c r="D26" s="15"/>
      <c r="E26" s="3"/>
      <c r="F26" s="15"/>
      <c r="G26" s="15"/>
      <c r="H26" s="3"/>
      <c r="I26" s="15"/>
      <c r="J26" s="15"/>
    </row>
    <row r="27" spans="1:10" x14ac:dyDescent="0.25">
      <c r="A27" s="100"/>
      <c r="B27" s="84" t="s">
        <v>14</v>
      </c>
      <c r="C27" s="10">
        <f>'[4]S7 20+5 all'!$B$3</f>
        <v>33296.93525931309</v>
      </c>
      <c r="D27" s="12">
        <f>'[4]S7 20+5 all'!$B$9</f>
        <v>446872.19657920493</v>
      </c>
      <c r="E27" s="2"/>
      <c r="F27" s="10">
        <f>'[4]S7 20+5 all'!$C$3</f>
        <v>6209.2189073221271</v>
      </c>
      <c r="G27" s="12">
        <f>'[4]S7 20+5 all'!$C$9</f>
        <v>62650.055800678478</v>
      </c>
      <c r="H27" s="2"/>
      <c r="I27" s="10">
        <f>'[4]S7 20+5 all'!$D$3</f>
        <v>1625.4302996886554</v>
      </c>
      <c r="J27" s="12">
        <f>'[4]S7 20+5 all'!$D$9</f>
        <v>13787.629224776454</v>
      </c>
    </row>
    <row r="28" spans="1:10" x14ac:dyDescent="0.25">
      <c r="A28" s="100"/>
      <c r="B28" s="84" t="s">
        <v>9</v>
      </c>
      <c r="C28" s="88">
        <f>C$5-C27</f>
        <v>1076.9525205757382</v>
      </c>
      <c r="D28" s="88">
        <f>D$5-D27</f>
        <v>80119.950183664856</v>
      </c>
      <c r="E28" s="88"/>
      <c r="F28" s="88">
        <f>F$5-F27</f>
        <v>326.92955347106908</v>
      </c>
      <c r="G28" s="88">
        <f>G$5-G27</f>
        <v>10769.074923834451</v>
      </c>
      <c r="H28" s="88"/>
      <c r="I28" s="88">
        <f>I$5-I27</f>
        <v>70.450229143249317</v>
      </c>
      <c r="J28" s="88">
        <f>J$5-J27</f>
        <v>1850.3659812396199</v>
      </c>
    </row>
    <row r="29" spans="1:10" x14ac:dyDescent="0.25">
      <c r="A29" s="101"/>
      <c r="B29" s="83" t="s">
        <v>10</v>
      </c>
      <c r="C29" s="90">
        <f>C28/C$5</f>
        <v>3.1330541586449004E-2</v>
      </c>
      <c r="D29" s="90">
        <f>D28/D$5</f>
        <v>0.15203253155822902</v>
      </c>
      <c r="E29" s="90"/>
      <c r="F29" s="90">
        <f>F28/F$5</f>
        <v>5.0018685382093427E-2</v>
      </c>
      <c r="G29" s="90">
        <f>G28/G$5</f>
        <v>0.14667941199471202</v>
      </c>
      <c r="H29" s="90"/>
      <c r="I29" s="90">
        <f>I28/I$5</f>
        <v>4.1541976539924252E-2</v>
      </c>
      <c r="J29" s="90">
        <f>J28/J$5</f>
        <v>0.11832501269266076</v>
      </c>
    </row>
    <row r="34" spans="2:3" s="2" customFormat="1" ht="13.15" customHeight="1" x14ac:dyDescent="0.2">
      <c r="B34" s="13"/>
      <c r="C34" s="14"/>
    </row>
    <row r="35" spans="2:3" s="2" customFormat="1" ht="13.15" customHeight="1" x14ac:dyDescent="0.2">
      <c r="B35" s="13"/>
      <c r="C35" s="14"/>
    </row>
    <row r="36" spans="2:3" s="2" customFormat="1" ht="13.15" customHeight="1" x14ac:dyDescent="0.2">
      <c r="B36" s="13"/>
      <c r="C36" s="14"/>
    </row>
  </sheetData>
  <mergeCells count="4">
    <mergeCell ref="C3:D3"/>
    <mergeCell ref="F3:G3"/>
    <mergeCell ref="I3:J3"/>
    <mergeCell ref="A7:A29"/>
  </mergeCells>
  <pageMargins left="0.7" right="0.7" top="0.75" bottom="0.75" header="0.3" footer="0.3"/>
  <pageSetup scale="8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  <pageSetUpPr fitToPage="1"/>
  </sheetPr>
  <dimension ref="A1:S36"/>
  <sheetViews>
    <sheetView tabSelected="1" zoomScaleNormal="100" workbookViewId="0">
      <selection activeCell="C5" sqref="C5"/>
    </sheetView>
  </sheetViews>
  <sheetFormatPr defaultColWidth="8.85546875" defaultRowHeight="15" x14ac:dyDescent="0.25"/>
  <cols>
    <col min="1" max="1" width="8.28515625" style="5" customWidth="1"/>
    <col min="2" max="2" width="23.42578125" style="2" customWidth="1"/>
    <col min="3" max="3" width="10.7109375" style="2" customWidth="1"/>
    <col min="4" max="4" width="10" style="2" customWidth="1"/>
    <col min="5" max="5" width="2.28515625" style="5" customWidth="1"/>
    <col min="6" max="6" width="10.85546875" style="5" customWidth="1"/>
    <col min="7" max="7" width="10" style="5" customWidth="1"/>
    <col min="8" max="8" width="2.28515625" style="5" customWidth="1"/>
    <col min="9" max="9" width="11.5703125" style="5" customWidth="1"/>
    <col min="10" max="10" width="10" style="5" customWidth="1"/>
    <col min="11" max="16384" width="8.85546875" style="5"/>
  </cols>
  <sheetData>
    <row r="1" spans="1:19" x14ac:dyDescent="0.25">
      <c r="A1" s="1" t="s">
        <v>40</v>
      </c>
      <c r="C1" s="3"/>
      <c r="D1" s="3"/>
      <c r="E1" s="4"/>
      <c r="F1" s="4"/>
      <c r="G1" s="4"/>
      <c r="H1" s="4"/>
      <c r="I1" s="4"/>
      <c r="J1" s="4"/>
    </row>
    <row r="2" spans="1:19" ht="14.45" customHeight="1" x14ac:dyDescent="0.25">
      <c r="A2" s="6"/>
      <c r="B2" s="7"/>
      <c r="C2" s="7"/>
      <c r="D2" s="8"/>
      <c r="E2" s="6"/>
      <c r="F2" s="6"/>
      <c r="G2" s="6"/>
      <c r="H2" s="6"/>
      <c r="I2" s="6"/>
      <c r="J2" s="6"/>
    </row>
    <row r="3" spans="1:19" ht="14.45" customHeight="1" x14ac:dyDescent="0.25">
      <c r="B3" s="3"/>
      <c r="C3" s="99" t="s">
        <v>1</v>
      </c>
      <c r="D3" s="99"/>
      <c r="F3" s="99" t="s">
        <v>2</v>
      </c>
      <c r="G3" s="99"/>
      <c r="I3" s="99" t="s">
        <v>3</v>
      </c>
      <c r="J3" s="99"/>
    </row>
    <row r="4" spans="1:19" ht="14.45" customHeight="1" x14ac:dyDescent="0.25">
      <c r="A4" s="6"/>
      <c r="B4" s="7"/>
      <c r="C4" s="91" t="s">
        <v>4</v>
      </c>
      <c r="D4" s="91" t="s">
        <v>5</v>
      </c>
      <c r="E4" s="92"/>
      <c r="F4" s="91" t="s">
        <v>4</v>
      </c>
      <c r="G4" s="91" t="s">
        <v>5</v>
      </c>
      <c r="H4" s="92"/>
      <c r="I4" s="91" t="s">
        <v>4</v>
      </c>
      <c r="J4" s="91" t="s">
        <v>5</v>
      </c>
    </row>
    <row r="5" spans="1:19" ht="14.45" customHeight="1" x14ac:dyDescent="0.25">
      <c r="B5" s="2" t="s">
        <v>6</v>
      </c>
      <c r="C5" s="9">
        <f>'[4]ORIGINAL DATA'!$B$2</f>
        <v>34373.887779888828</v>
      </c>
      <c r="D5" s="9">
        <f>'[4]ORIGINAL DATA'!$B$8</f>
        <v>526992.14676286979</v>
      </c>
      <c r="F5" s="10">
        <f>'[4]ORIGINAL DATA'!$C$2</f>
        <v>6536.1484607931961</v>
      </c>
      <c r="G5" s="11">
        <f>'[4]ORIGINAL DATA'!$C$8</f>
        <v>73419.130724512928</v>
      </c>
      <c r="I5" s="11">
        <f>'[4]ORIGINAL DATA'!$D$2</f>
        <v>1695.8805288319047</v>
      </c>
      <c r="J5" s="11">
        <f>'[4]ORIGINAL DATA'!$D$8</f>
        <v>15637.995206016074</v>
      </c>
      <c r="L5" s="9">
        <f>'[5]ORIGINAL DATA'!$B$2</f>
        <v>33192.907419437208</v>
      </c>
      <c r="M5" s="9">
        <f>'[5]ORIGINAL DATA'!$B$8</f>
        <v>347033.9612708955</v>
      </c>
      <c r="O5" s="10">
        <f>'[5]ORIGINAL DATA'!$C$2</f>
        <v>8556.3794648925978</v>
      </c>
      <c r="P5" s="11">
        <f>'[5]ORIGINAL DATA'!$C$8</f>
        <v>85507.784334619151</v>
      </c>
      <c r="R5" s="11">
        <f>'[5]ORIGINAL DATA'!$D$2</f>
        <v>1081.9863207017656</v>
      </c>
      <c r="S5" s="11">
        <f>'[5]ORIGINAL DATA'!$D$8</f>
        <v>14438.516791773423</v>
      </c>
    </row>
    <row r="6" spans="1:19" ht="14.45" customHeight="1" x14ac:dyDescent="0.25">
      <c r="A6" s="6"/>
      <c r="B6" s="7"/>
      <c r="C6" s="9"/>
      <c r="D6" s="9"/>
      <c r="L6" s="9"/>
      <c r="M6" s="9"/>
    </row>
    <row r="7" spans="1:19" ht="14.45" customHeight="1" x14ac:dyDescent="0.25">
      <c r="A7" s="100" t="s">
        <v>7</v>
      </c>
      <c r="B7" s="84" t="s">
        <v>8</v>
      </c>
      <c r="C7" s="10">
        <f>'[4]S2 10 all'!$B$3</f>
        <v>27715.48508294957</v>
      </c>
      <c r="D7" s="12">
        <f>'[4]S2 10 all'!$B$9</f>
        <v>194571.31447595294</v>
      </c>
      <c r="F7" s="11">
        <f>'[4]S2 10 all'!$C$3</f>
        <v>4854.2495477216044</v>
      </c>
      <c r="G7" s="11">
        <f>'[4]S2 10 all'!$C$9</f>
        <v>28244.820423789715</v>
      </c>
      <c r="I7" s="11">
        <f>'[4]S2 10 all'!$D$3</f>
        <v>1199.9280082561613</v>
      </c>
      <c r="J7" s="11">
        <f>'[4]S2 10 all'!$D$9</f>
        <v>6619.1484607931961</v>
      </c>
      <c r="L7" s="10">
        <f>'[5]S2 10 all'!$B$3</f>
        <v>28331.197325326499</v>
      </c>
      <c r="M7" s="12">
        <f>'[5]S2 10 all'!$B$9</f>
        <v>155428.04250685568</v>
      </c>
      <c r="O7" s="11">
        <f>'[5]S2 10 all'!$C$3</f>
        <v>6905.168898933066</v>
      </c>
      <c r="P7" s="11">
        <f>'[5]S2 10 all'!$C$9</f>
        <v>35382.952670787687</v>
      </c>
      <c r="R7" s="11">
        <f>'[5]S2 10 all'!$D$3</f>
        <v>795.70798738282417</v>
      </c>
      <c r="S7" s="11">
        <f>'[5]S2 10 all'!$D$9</f>
        <v>5209.2667607485928</v>
      </c>
    </row>
    <row r="8" spans="1:19" x14ac:dyDescent="0.25">
      <c r="A8" s="100"/>
      <c r="B8" s="84" t="s">
        <v>9</v>
      </c>
      <c r="C8" s="88">
        <f>C$5-C7</f>
        <v>6658.402696939258</v>
      </c>
      <c r="D8" s="88">
        <f>D$5-D7</f>
        <v>332420.83228691685</v>
      </c>
      <c r="E8" s="88"/>
      <c r="F8" s="88">
        <f>F$5-F7</f>
        <v>1681.8989130715918</v>
      </c>
      <c r="G8" s="88">
        <f>G$5-G7</f>
        <v>45174.310300723213</v>
      </c>
      <c r="H8" s="88"/>
      <c r="I8" s="88">
        <f>I$5-I7</f>
        <v>495.95252057574339</v>
      </c>
      <c r="J8" s="88">
        <f>J$5-J7</f>
        <v>9018.8467452228779</v>
      </c>
      <c r="L8" s="88">
        <f>L$5-L7</f>
        <v>4861.7100941107092</v>
      </c>
      <c r="M8" s="88">
        <f>M$5-M7</f>
        <v>191605.91876403982</v>
      </c>
      <c r="N8" s="88"/>
      <c r="O8" s="88">
        <f>O$5-O7</f>
        <v>1651.2105659595318</v>
      </c>
      <c r="P8" s="88">
        <f>P$5-P7</f>
        <v>50124.831663831465</v>
      </c>
      <c r="Q8" s="88"/>
      <c r="R8" s="88">
        <f>R$5-R7</f>
        <v>286.27833331894146</v>
      </c>
      <c r="S8" s="88">
        <f>S$5-S7</f>
        <v>9229.2500310248306</v>
      </c>
    </row>
    <row r="9" spans="1:19" x14ac:dyDescent="0.25">
      <c r="A9" s="100"/>
      <c r="B9" s="84" t="s">
        <v>10</v>
      </c>
      <c r="C9" s="89">
        <f>C8/C$5</f>
        <v>0.19370525497656677</v>
      </c>
      <c r="D9" s="89">
        <f>D8/D$5</f>
        <v>0.63078896778417448</v>
      </c>
      <c r="E9" s="89"/>
      <c r="F9" s="89">
        <f>F8/F$5</f>
        <v>0.25732263016367968</v>
      </c>
      <c r="G9" s="89">
        <f>G8/G$5</f>
        <v>0.6152934508340695</v>
      </c>
      <c r="H9" s="89"/>
      <c r="I9" s="89">
        <f>I8/I$5</f>
        <v>0.29244543595140365</v>
      </c>
      <c r="J9" s="89">
        <f>J8/J$5</f>
        <v>0.57672653216783498</v>
      </c>
      <c r="L9" s="89">
        <f>L8/L$5</f>
        <v>0.14646834134402381</v>
      </c>
      <c r="M9" s="89">
        <f>M8/M$5</f>
        <v>0.55212440322078971</v>
      </c>
      <c r="N9" s="89"/>
      <c r="O9" s="89">
        <f>O8/O$5</f>
        <v>0.19298005338993673</v>
      </c>
      <c r="P9" s="89">
        <f>P8/P$5</f>
        <v>0.58620197042735966</v>
      </c>
      <c r="Q9" s="89"/>
      <c r="R9" s="89">
        <f>R8/R$5</f>
        <v>0.26458590819638472</v>
      </c>
      <c r="S9" s="89">
        <f>S8/S$5</f>
        <v>0.63921039564696447</v>
      </c>
    </row>
    <row r="10" spans="1:19" x14ac:dyDescent="0.25">
      <c r="A10" s="100"/>
      <c r="B10" s="84"/>
      <c r="F10" s="11"/>
      <c r="G10" s="11"/>
      <c r="I10" s="11"/>
      <c r="J10" s="11"/>
      <c r="L10" s="2"/>
      <c r="M10" s="2"/>
      <c r="O10" s="11"/>
      <c r="P10" s="11"/>
      <c r="R10" s="11"/>
      <c r="S10" s="11"/>
    </row>
    <row r="11" spans="1:19" x14ac:dyDescent="0.25">
      <c r="A11" s="100"/>
      <c r="B11" s="84" t="s">
        <v>11</v>
      </c>
      <c r="C11" s="11">
        <f>'[4]S4 15 all'!$B$3</f>
        <v>29590.342644676803</v>
      </c>
      <c r="D11" s="11">
        <f>'[4]S4 15 all'!$B$9</f>
        <v>272663.80356119038</v>
      </c>
      <c r="F11" s="11">
        <f>'[4]S4 15 all'!$C$3</f>
        <v>5305.5941070714571</v>
      </c>
      <c r="G11" s="11">
        <f>'[4]S4 15 all'!$C$9</f>
        <v>39180.517057445017</v>
      </c>
      <c r="I11" s="11">
        <f>'[4]S4 15 all'!$D$3</f>
        <v>1355.3430141349452</v>
      </c>
      <c r="J11" s="11">
        <f>'[4]S4 15 all'!$D$9</f>
        <v>9188.296974366127</v>
      </c>
      <c r="L11" s="11">
        <f>'[5]S4 15 all'!$B$3</f>
        <v>29990.740312666148</v>
      </c>
      <c r="M11" s="11">
        <f>'[5]S4 15 all'!$B$9</f>
        <v>207915.2041707735</v>
      </c>
      <c r="O11" s="11">
        <f>'[5]S4 15 all'!$C$3</f>
        <v>7412.5472007954195</v>
      </c>
      <c r="P11" s="11">
        <f>'[5]S4 15 all'!$C$9</f>
        <v>47922.766632331695</v>
      </c>
      <c r="R11" s="11">
        <f>'[5]S4 15 all'!$D$3</f>
        <v>869.98905656141244</v>
      </c>
      <c r="S11" s="11">
        <f>'[5]S4 15 all'!$D$9</f>
        <v>7347.3177983842415</v>
      </c>
    </row>
    <row r="12" spans="1:19" x14ac:dyDescent="0.25">
      <c r="A12" s="100"/>
      <c r="B12" s="84" t="s">
        <v>9</v>
      </c>
      <c r="C12" s="88">
        <f>C$5-C11</f>
        <v>4783.5451352120253</v>
      </c>
      <c r="D12" s="88">
        <f>D$5-D11</f>
        <v>254328.34320167941</v>
      </c>
      <c r="E12" s="88"/>
      <c r="F12" s="88">
        <f>F$5-F11</f>
        <v>1230.5543537217391</v>
      </c>
      <c r="G12" s="88">
        <f>G$5-G11</f>
        <v>34238.613667067912</v>
      </c>
      <c r="H12" s="88"/>
      <c r="I12" s="88">
        <f>I$5-I11</f>
        <v>340.53751469695953</v>
      </c>
      <c r="J12" s="88">
        <f>J$5-J11</f>
        <v>6449.698231649947</v>
      </c>
      <c r="L12" s="88">
        <f>L$5-L11</f>
        <v>3202.1671067710595</v>
      </c>
      <c r="M12" s="88">
        <f>M$5-M11</f>
        <v>139118.75710012199</v>
      </c>
      <c r="N12" s="88"/>
      <c r="O12" s="88">
        <f>O$5-O11</f>
        <v>1143.8322640971783</v>
      </c>
      <c r="P12" s="88">
        <f>P$5-P11</f>
        <v>37585.017702287456</v>
      </c>
      <c r="Q12" s="88"/>
      <c r="R12" s="88">
        <f>R$5-R11</f>
        <v>211.9972641403532</v>
      </c>
      <c r="S12" s="88">
        <f>S$5-S11</f>
        <v>7091.1989933891819</v>
      </c>
    </row>
    <row r="13" spans="1:19" x14ac:dyDescent="0.25">
      <c r="A13" s="100"/>
      <c r="B13" s="84" t="s">
        <v>10</v>
      </c>
      <c r="C13" s="89">
        <f>C12/C$5</f>
        <v>0.13916217932179145</v>
      </c>
      <c r="D13" s="89">
        <f>D12/D$5</f>
        <v>0.48260366831636931</v>
      </c>
      <c r="E13" s="89"/>
      <c r="F13" s="89">
        <f>F12/F$5</f>
        <v>0.18826903352993987</v>
      </c>
      <c r="G13" s="89">
        <f>G12/G$5</f>
        <v>0.46634457980086708</v>
      </c>
      <c r="H13" s="89"/>
      <c r="I13" s="89">
        <f>I12/I$5</f>
        <v>0.20080277407956107</v>
      </c>
      <c r="J13" s="89">
        <f>J12/J$5</f>
        <v>0.4124376652301755</v>
      </c>
      <c r="L13" s="89">
        <f>L12/L$5</f>
        <v>9.6471425847315939E-2</v>
      </c>
      <c r="M13" s="89">
        <f>M12/M$5</f>
        <v>0.40087937385334332</v>
      </c>
      <c r="N13" s="89"/>
      <c r="O13" s="89">
        <f>O12/O$5</f>
        <v>0.13368180651529063</v>
      </c>
      <c r="P13" s="89">
        <f>P12/P$5</f>
        <v>0.43955083147991919</v>
      </c>
      <c r="Q13" s="89"/>
      <c r="R13" s="89">
        <f>R12/R$5</f>
        <v>0.19593340514957144</v>
      </c>
      <c r="S13" s="89">
        <f>S12/S$5</f>
        <v>0.49113070931423553</v>
      </c>
    </row>
    <row r="14" spans="1:19" x14ac:dyDescent="0.25">
      <c r="A14" s="100"/>
      <c r="B14" s="84"/>
      <c r="C14" s="15"/>
      <c r="D14" s="15"/>
      <c r="E14" s="3"/>
      <c r="F14" s="15"/>
      <c r="G14" s="15"/>
      <c r="H14" s="3"/>
      <c r="I14" s="15"/>
      <c r="J14" s="15"/>
      <c r="L14" s="15"/>
      <c r="M14" s="15"/>
      <c r="N14" s="3"/>
      <c r="O14" s="15"/>
      <c r="P14" s="15"/>
      <c r="Q14" s="3"/>
      <c r="R14" s="15"/>
      <c r="S14" s="15"/>
    </row>
    <row r="15" spans="1:19" x14ac:dyDescent="0.25">
      <c r="A15" s="100"/>
      <c r="B15" s="84" t="s">
        <v>13</v>
      </c>
      <c r="C15" s="12">
        <f>'[4]S5 20 all'!$B$3</f>
        <v>31134.697914971537</v>
      </c>
      <c r="D15" s="12">
        <f>'[4]S5 20 all'!$B$9</f>
        <v>338846.89772834291</v>
      </c>
      <c r="E15" s="3"/>
      <c r="F15" s="12">
        <f>'[4]S5 20 all'!$C$3</f>
        <v>5702.7457110742034</v>
      </c>
      <c r="G15" s="12">
        <f>'[4]S5 20 all'!$C$9</f>
        <v>48178.386769772565</v>
      </c>
      <c r="H15" s="3"/>
      <c r="I15" s="12">
        <f>'[4]S5 20 all'!$D$3</f>
        <v>1488.8866569118002</v>
      </c>
      <c r="J15" s="12">
        <f>'[4]S5 20 all'!$D$9</f>
        <v>11260.685922710421</v>
      </c>
      <c r="L15" s="12">
        <f>'[5]S5 20 all'!$B$3</f>
        <v>31115.13745098015</v>
      </c>
      <c r="M15" s="12">
        <f>'[5]S5 20 all'!$B$9</f>
        <v>248830.46526933624</v>
      </c>
      <c r="N15" s="3"/>
      <c r="O15" s="12">
        <f>'[5]S5 20 all'!$C$3</f>
        <v>7842.0282070608318</v>
      </c>
      <c r="P15" s="12">
        <f>'[5]S5 20 all'!$C$9</f>
        <v>57951.159461956646</v>
      </c>
      <c r="Q15" s="3"/>
      <c r="R15" s="12">
        <f>'[5]S5 20 all'!$D$3</f>
        <v>946.37283014305956</v>
      </c>
      <c r="S15" s="12">
        <f>'[5]S5 20 all'!$D$9</f>
        <v>9224.2175152749478</v>
      </c>
    </row>
    <row r="16" spans="1:19" x14ac:dyDescent="0.25">
      <c r="A16" s="100"/>
      <c r="B16" s="84" t="s">
        <v>9</v>
      </c>
      <c r="C16" s="88">
        <f>C$5-C15</f>
        <v>3239.1898649172908</v>
      </c>
      <c r="D16" s="88">
        <f>D$5-D15</f>
        <v>188145.24903452687</v>
      </c>
      <c r="E16" s="88"/>
      <c r="F16" s="88">
        <f>F$5-F15</f>
        <v>833.40274971899271</v>
      </c>
      <c r="G16" s="88">
        <f>G$5-G15</f>
        <v>25240.743954740363</v>
      </c>
      <c r="H16" s="88"/>
      <c r="I16" s="88">
        <f>I$5-I15</f>
        <v>206.99387192010454</v>
      </c>
      <c r="J16" s="88">
        <f>J$5-J15</f>
        <v>4377.3092833056526</v>
      </c>
      <c r="L16" s="88">
        <f>L$5-L15</f>
        <v>2077.769968457058</v>
      </c>
      <c r="M16" s="88">
        <f>M$5-M15</f>
        <v>98203.496001559251</v>
      </c>
      <c r="N16" s="88"/>
      <c r="O16" s="88">
        <f>O$5-O15</f>
        <v>714.35125783176591</v>
      </c>
      <c r="P16" s="88">
        <f>P$5-P15</f>
        <v>27556.624872662505</v>
      </c>
      <c r="Q16" s="88"/>
      <c r="R16" s="88">
        <f>R$5-R15</f>
        <v>135.61349055870608</v>
      </c>
      <c r="S16" s="88">
        <f>S$5-S15</f>
        <v>5214.2992764984756</v>
      </c>
    </row>
    <row r="17" spans="1:19" x14ac:dyDescent="0.25">
      <c r="A17" s="100"/>
      <c r="B17" s="84" t="s">
        <v>10</v>
      </c>
      <c r="C17" s="89">
        <f>C16/C$5</f>
        <v>9.4234026877007715E-2</v>
      </c>
      <c r="D17" s="89">
        <f>D16/D$5</f>
        <v>0.35701717794133742</v>
      </c>
      <c r="E17" s="89"/>
      <c r="F17" s="89">
        <f>F16/F$5</f>
        <v>0.12750670440216025</v>
      </c>
      <c r="G17" s="89">
        <f>G16/G$5</f>
        <v>0.34378974125218115</v>
      </c>
      <c r="H17" s="89"/>
      <c r="I17" s="89">
        <f>I16/I$5</f>
        <v>0.12205687157849415</v>
      </c>
      <c r="J17" s="89">
        <f>J16/J$5</f>
        <v>0.27991499074137477</v>
      </c>
      <c r="L17" s="89">
        <f>L16/L$5</f>
        <v>6.2596805462131672E-2</v>
      </c>
      <c r="M17" s="89">
        <f>M16/M$5</f>
        <v>0.28297949757401808</v>
      </c>
      <c r="N17" s="89"/>
      <c r="O17" s="89">
        <f>O16/O$5</f>
        <v>8.3487561621454182E-2</v>
      </c>
      <c r="P17" s="89">
        <f>P16/P$5</f>
        <v>0.32227036505617629</v>
      </c>
      <c r="Q17" s="89"/>
      <c r="R17" s="89">
        <f>R16/R$5</f>
        <v>0.12533752780788254</v>
      </c>
      <c r="S17" s="89">
        <f>S16/S$5</f>
        <v>0.36113815232527252</v>
      </c>
    </row>
    <row r="18" spans="1:19" x14ac:dyDescent="0.25">
      <c r="A18" s="100"/>
      <c r="B18" s="84"/>
      <c r="C18" s="15"/>
      <c r="D18" s="15"/>
      <c r="E18" s="3"/>
      <c r="F18" s="15"/>
      <c r="G18" s="15"/>
      <c r="H18" s="3"/>
      <c r="I18" s="15"/>
      <c r="J18" s="15"/>
      <c r="L18" s="15"/>
      <c r="M18" s="15"/>
      <c r="N18" s="3"/>
      <c r="O18" s="15"/>
      <c r="P18" s="15"/>
      <c r="Q18" s="3"/>
      <c r="R18" s="15"/>
      <c r="S18" s="15"/>
    </row>
    <row r="19" spans="1:19" x14ac:dyDescent="0.25">
      <c r="A19" s="100"/>
      <c r="B19" s="84" t="s">
        <v>12</v>
      </c>
      <c r="C19" s="86">
        <f>'[4]S3 10+5 all'!$B$3</f>
        <v>31149.749977260784</v>
      </c>
      <c r="D19" s="86">
        <f>'[4]S3 10+5 all'!$B$9</f>
        <v>346135.49780515506</v>
      </c>
      <c r="E19" s="87"/>
      <c r="F19" s="86">
        <f>'[4]S3 10+5 all'!$C$3</f>
        <v>5653.7457110742034</v>
      </c>
      <c r="G19" s="86">
        <f>'[4]S3 10+5 all'!$C$9</f>
        <v>49350.587345634747</v>
      </c>
      <c r="H19" s="87"/>
      <c r="I19" s="86">
        <f>'[4]S3 10+5 all'!$D$3</f>
        <v>1434.5007462175863</v>
      </c>
      <c r="J19" s="86">
        <f>'[4]S3 10+5 all'!$D$9</f>
        <v>10681.428648914278</v>
      </c>
      <c r="L19" s="86">
        <f>'[5]S3 10+5 all'!$B$3</f>
        <v>31066.853645941912</v>
      </c>
      <c r="M19" s="86">
        <f>'[5]S3 10+5 all'!$B$9</f>
        <v>250425.96658964941</v>
      </c>
      <c r="N19" s="87"/>
      <c r="O19" s="86">
        <f>'[5]S3 10+5 all'!$C$3</f>
        <v>7789.6173894485964</v>
      </c>
      <c r="P19" s="86">
        <f>'[5]S3 10+5 all'!$C$9</f>
        <v>60599.390971095709</v>
      </c>
      <c r="Q19" s="87"/>
      <c r="R19" s="86">
        <f>'[5]S3 10+5 all'!$D$3</f>
        <v>922.42418234458898</v>
      </c>
      <c r="S19" s="86">
        <f>'[5]S3 10+5 all'!$D$9</f>
        <v>8645.3499995682432</v>
      </c>
    </row>
    <row r="20" spans="1:19" x14ac:dyDescent="0.25">
      <c r="A20" s="100"/>
      <c r="B20" s="84" t="s">
        <v>9</v>
      </c>
      <c r="C20" s="88">
        <f>C$5-C19</f>
        <v>3224.1378026280436</v>
      </c>
      <c r="D20" s="88">
        <f>D$5-D19</f>
        <v>180856.64895771473</v>
      </c>
      <c r="E20" s="88"/>
      <c r="F20" s="88">
        <f>F$5-F19</f>
        <v>882.40274971899271</v>
      </c>
      <c r="G20" s="88">
        <f>G$5-G19</f>
        <v>24068.543378878181</v>
      </c>
      <c r="H20" s="88"/>
      <c r="I20" s="88">
        <f>I$5-I19</f>
        <v>261.3797826143184</v>
      </c>
      <c r="J20" s="88">
        <f>J$5-J19</f>
        <v>4956.5665571017962</v>
      </c>
      <c r="L20" s="88">
        <f>L$5-L19</f>
        <v>2126.0537734952959</v>
      </c>
      <c r="M20" s="88">
        <f>M$5-M19</f>
        <v>96607.994681246084</v>
      </c>
      <c r="N20" s="88"/>
      <c r="O20" s="88">
        <f>O$5-O19</f>
        <v>766.76207544400131</v>
      </c>
      <c r="P20" s="88">
        <f>P$5-P19</f>
        <v>24908.393363523443</v>
      </c>
      <c r="Q20" s="88"/>
      <c r="R20" s="88">
        <f>R$5-R19</f>
        <v>159.56213835717665</v>
      </c>
      <c r="S20" s="88">
        <f>S$5-S19</f>
        <v>5793.1667922051802</v>
      </c>
    </row>
    <row r="21" spans="1:19" x14ac:dyDescent="0.25">
      <c r="A21" s="100"/>
      <c r="B21" s="84" t="s">
        <v>10</v>
      </c>
      <c r="C21" s="89">
        <f>C20/C$5</f>
        <v>9.3796134533097347E-2</v>
      </c>
      <c r="D21" s="89">
        <f>D20/D$5</f>
        <v>0.34318661116423549</v>
      </c>
      <c r="E21" s="89"/>
      <c r="F21" s="89">
        <f>F20/F$5</f>
        <v>0.13500347414261585</v>
      </c>
      <c r="G21" s="89">
        <f>G20/G$5</f>
        <v>0.32782386744933578</v>
      </c>
      <c r="H21" s="89"/>
      <c r="I21" s="89">
        <f>I20/I$5</f>
        <v>0.1541262949662808</v>
      </c>
      <c r="J21" s="89">
        <f>J20/J$5</f>
        <v>0.31695664896961739</v>
      </c>
      <c r="L21" s="89">
        <f>L20/L$5</f>
        <v>6.4051447697236502E-2</v>
      </c>
      <c r="M21" s="89">
        <f>M20/M$5</f>
        <v>0.27838196102609586</v>
      </c>
      <c r="N21" s="89"/>
      <c r="O21" s="89">
        <f>O20/O$5</f>
        <v>8.9612911464490075E-2</v>
      </c>
      <c r="P21" s="89">
        <f>P20/P$5</f>
        <v>0.29129971683103117</v>
      </c>
      <c r="Q21" s="89"/>
      <c r="R21" s="89">
        <f>R20/R$5</f>
        <v>0.14747149321969821</v>
      </c>
      <c r="S21" s="89">
        <f>S20/S$5</f>
        <v>0.40123004847048627</v>
      </c>
    </row>
    <row r="22" spans="1:19" x14ac:dyDescent="0.25">
      <c r="A22" s="100"/>
      <c r="B22" s="84"/>
      <c r="C22" s="15"/>
      <c r="D22" s="15"/>
      <c r="E22" s="3"/>
      <c r="F22" s="15"/>
      <c r="G22" s="15"/>
      <c r="H22" s="3"/>
      <c r="I22" s="15"/>
      <c r="J22" s="15"/>
      <c r="L22" s="15"/>
      <c r="M22" s="15"/>
      <c r="N22" s="3"/>
      <c r="O22" s="15"/>
      <c r="P22" s="15"/>
      <c r="Q22" s="3"/>
      <c r="R22" s="15"/>
      <c r="S22" s="15"/>
    </row>
    <row r="23" spans="1:19" x14ac:dyDescent="0.25">
      <c r="A23" s="100"/>
      <c r="B23" s="84" t="s">
        <v>41</v>
      </c>
      <c r="C23" s="86">
        <f>'[4]S6 15+5 all'!$B$3</f>
        <v>32380.532509594093</v>
      </c>
      <c r="D23" s="86">
        <f>'[4]S6 15+5 all'!$B$9</f>
        <v>402243.96733039606</v>
      </c>
      <c r="E23" s="87"/>
      <c r="F23" s="86">
        <f>'[4]S6 15+5 all'!$C$3</f>
        <v>5961.9325383414143</v>
      </c>
      <c r="G23" s="86">
        <f>'[4]S6 15+5 all'!$C$9</f>
        <v>56723.472404551903</v>
      </c>
      <c r="H23" s="87"/>
      <c r="I23" s="86">
        <f>'[4]S6 15+5 all'!$D$3</f>
        <v>1547.8514336473345</v>
      </c>
      <c r="J23" s="86">
        <f>'[4]S6 15+5 all'!$D$9</f>
        <v>12390.929395131865</v>
      </c>
      <c r="L23" s="86">
        <f>'[5]S6 15+5 all'!$B$3</f>
        <v>31908.869746533914</v>
      </c>
      <c r="M23" s="86">
        <f>'[5]S6 15+5 all'!$B$9</f>
        <v>282846.9673428805</v>
      </c>
      <c r="N23" s="87"/>
      <c r="O23" s="86">
        <f>'[5]S6 15+5 all'!$C$3</f>
        <v>8123.9470749690672</v>
      </c>
      <c r="P23" s="86">
        <f>'[5]S6 15+5 all'!$C$9</f>
        <v>68658.254492679247</v>
      </c>
      <c r="Q23" s="87"/>
      <c r="R23" s="86">
        <f>'[5]S6 15+5 all'!$D$3</f>
        <v>985.85930812776553</v>
      </c>
      <c r="S23" s="86">
        <f>'[5]S6 15+5 all'!$D$9</f>
        <v>10326.690313961421</v>
      </c>
    </row>
    <row r="24" spans="1:19" x14ac:dyDescent="0.25">
      <c r="A24" s="100"/>
      <c r="B24" s="84" t="s">
        <v>9</v>
      </c>
      <c r="C24" s="88">
        <f>C$5-C23</f>
        <v>1993.3552702947345</v>
      </c>
      <c r="D24" s="88">
        <f>D$5-D23</f>
        <v>124748.17943247373</v>
      </c>
      <c r="E24" s="88"/>
      <c r="F24" s="88">
        <f>F$5-F23</f>
        <v>574.21592245178181</v>
      </c>
      <c r="G24" s="88">
        <f>G$5-G23</f>
        <v>16695.658319961025</v>
      </c>
      <c r="H24" s="88"/>
      <c r="I24" s="88">
        <f>I$5-I23</f>
        <v>148.02909518457022</v>
      </c>
      <c r="J24" s="88">
        <f>J$5-J23</f>
        <v>3247.065810884209</v>
      </c>
      <c r="L24" s="88">
        <f>L$5-L23</f>
        <v>1284.0376729032942</v>
      </c>
      <c r="M24" s="88">
        <f>M$5-M23</f>
        <v>64186.993928014999</v>
      </c>
      <c r="N24" s="88"/>
      <c r="O24" s="88">
        <f>O$5-O23</f>
        <v>432.43238992353054</v>
      </c>
      <c r="P24" s="88">
        <f>P$5-P23</f>
        <v>16849.529841939904</v>
      </c>
      <c r="Q24" s="88"/>
      <c r="R24" s="88">
        <f>R$5-R23</f>
        <v>96.127012574000105</v>
      </c>
      <c r="S24" s="88">
        <f>S$5-S23</f>
        <v>4111.8264778120028</v>
      </c>
    </row>
    <row r="25" spans="1:19" x14ac:dyDescent="0.25">
      <c r="A25" s="100"/>
      <c r="B25" s="84" t="s">
        <v>10</v>
      </c>
      <c r="C25" s="89">
        <f>C24/C$5</f>
        <v>5.7990393261858182E-2</v>
      </c>
      <c r="D25" s="89">
        <f>D24/D$5</f>
        <v>0.23671734047415807</v>
      </c>
      <c r="E25" s="89"/>
      <c r="F25" s="89">
        <f>F24/F$5</f>
        <v>8.7852337794374041E-2</v>
      </c>
      <c r="G25" s="89">
        <f>G24/G$5</f>
        <v>0.22740201573085006</v>
      </c>
      <c r="H25" s="89"/>
      <c r="I25" s="89">
        <f>I24/I$5</f>
        <v>8.7287454904933837E-2</v>
      </c>
      <c r="J25" s="89">
        <f>J24/J$5</f>
        <v>0.20763951952325924</v>
      </c>
      <c r="L25" s="89">
        <f>L24/L$5</f>
        <v>3.8684097680198488E-2</v>
      </c>
      <c r="M25" s="89">
        <f>M24/M$5</f>
        <v>0.1849588256231513</v>
      </c>
      <c r="N25" s="89"/>
      <c r="O25" s="89">
        <f>O24/O$5</f>
        <v>5.0539178597423108E-2</v>
      </c>
      <c r="P25" s="89">
        <f>P24/P$5</f>
        <v>0.19705258384432389</v>
      </c>
      <c r="Q25" s="89"/>
      <c r="R25" s="89">
        <f>R24/R$5</f>
        <v>8.8843094163753453E-2</v>
      </c>
      <c r="S25" s="89">
        <f>S24/S$5</f>
        <v>0.28478177759607426</v>
      </c>
    </row>
    <row r="26" spans="1:19" x14ac:dyDescent="0.25">
      <c r="A26" s="100"/>
      <c r="B26" s="84"/>
      <c r="C26" s="15"/>
      <c r="D26" s="15"/>
      <c r="E26" s="3"/>
      <c r="F26" s="15"/>
      <c r="G26" s="15"/>
      <c r="H26" s="3"/>
      <c r="I26" s="15"/>
      <c r="J26" s="15"/>
      <c r="L26" s="15"/>
      <c r="M26" s="15"/>
      <c r="N26" s="3"/>
      <c r="O26" s="15"/>
      <c r="P26" s="15"/>
      <c r="Q26" s="3"/>
      <c r="R26" s="15"/>
      <c r="S26" s="15"/>
    </row>
    <row r="27" spans="1:19" x14ac:dyDescent="0.25">
      <c r="A27" s="100"/>
      <c r="B27" s="84" t="s">
        <v>14</v>
      </c>
      <c r="C27" s="10">
        <f>'[4]S7 20+5 all'!$B$3</f>
        <v>33296.93525931309</v>
      </c>
      <c r="D27" s="12">
        <f>'[4]S7 20+5 all'!$B$9</f>
        <v>446872.19657920493</v>
      </c>
      <c r="E27" s="2"/>
      <c r="F27" s="10">
        <f>'[4]S7 20+5 all'!$C$3</f>
        <v>6209.2189073221271</v>
      </c>
      <c r="G27" s="12">
        <f>'[4]S7 20+5 all'!$C$9</f>
        <v>62650.055800678478</v>
      </c>
      <c r="H27" s="2"/>
      <c r="I27" s="10">
        <f>'[4]S7 20+5 all'!$D$3</f>
        <v>1625.4302996886554</v>
      </c>
      <c r="J27" s="12">
        <f>'[4]S7 20+5 all'!$D$9</f>
        <v>13787.629224776454</v>
      </c>
      <c r="L27" s="10">
        <f>'[5]S7 20+5 all'!$B$3</f>
        <v>32488.966979217679</v>
      </c>
      <c r="M27" s="12">
        <f>'[5]S7 20+5 all'!$B$9</f>
        <v>307020.08026635711</v>
      </c>
      <c r="N27" s="2"/>
      <c r="O27" s="10">
        <f>'[5]S7 20+5 all'!$C$3</f>
        <v>8302.7146221323619</v>
      </c>
      <c r="P27" s="12">
        <f>'[5]S7 20+5 all'!$C$9</f>
        <v>74648.021096144905</v>
      </c>
      <c r="Q27" s="2"/>
      <c r="R27" s="10">
        <f>'[5]S7 20+5 all'!$D$3</f>
        <v>1024.5511949185891</v>
      </c>
      <c r="S27" s="12">
        <f>'[5]S7 20+5 all'!$D$9</f>
        <v>11775.033364214245</v>
      </c>
    </row>
    <row r="28" spans="1:19" x14ac:dyDescent="0.25">
      <c r="A28" s="100"/>
      <c r="B28" s="84" t="s">
        <v>9</v>
      </c>
      <c r="C28" s="88">
        <f>C$5-C27</f>
        <v>1076.9525205757382</v>
      </c>
      <c r="D28" s="88">
        <f>D$5-D27</f>
        <v>80119.950183664856</v>
      </c>
      <c r="E28" s="88"/>
      <c r="F28" s="88">
        <f>F$5-F27</f>
        <v>326.92955347106908</v>
      </c>
      <c r="G28" s="88">
        <f>G$5-G27</f>
        <v>10769.074923834451</v>
      </c>
      <c r="H28" s="88"/>
      <c r="I28" s="88">
        <f>I$5-I27</f>
        <v>70.450229143249317</v>
      </c>
      <c r="J28" s="88">
        <f>J$5-J27</f>
        <v>1850.3659812396199</v>
      </c>
      <c r="L28" s="88">
        <f>L$5-L27</f>
        <v>703.94044021952868</v>
      </c>
      <c r="M28" s="88">
        <f>M$5-M27</f>
        <v>40013.881004538387</v>
      </c>
      <c r="N28" s="88"/>
      <c r="O28" s="88">
        <f>O$5-O27</f>
        <v>253.66484276023584</v>
      </c>
      <c r="P28" s="88">
        <f>P$5-P27</f>
        <v>10859.763238474246</v>
      </c>
      <c r="Q28" s="88"/>
      <c r="R28" s="88">
        <f>R$5-R27</f>
        <v>57.435125783176545</v>
      </c>
      <c r="S28" s="88">
        <f>S$5-S27</f>
        <v>2663.4834275591784</v>
      </c>
    </row>
    <row r="29" spans="1:19" x14ac:dyDescent="0.25">
      <c r="A29" s="101"/>
      <c r="B29" s="83" t="s">
        <v>10</v>
      </c>
      <c r="C29" s="90">
        <f>C28/C$5</f>
        <v>3.1330541586449004E-2</v>
      </c>
      <c r="D29" s="90">
        <f>D28/D$5</f>
        <v>0.15203253155822902</v>
      </c>
      <c r="E29" s="90"/>
      <c r="F29" s="90">
        <f>F28/F$5</f>
        <v>5.0018685382093427E-2</v>
      </c>
      <c r="G29" s="90">
        <f>G28/G$5</f>
        <v>0.14667941199471202</v>
      </c>
      <c r="H29" s="90"/>
      <c r="I29" s="90">
        <f>I28/I$5</f>
        <v>4.1541976539924252E-2</v>
      </c>
      <c r="J29" s="90">
        <f>J28/J$5</f>
        <v>0.11832501269266076</v>
      </c>
      <c r="L29" s="90">
        <f>L28/L$5</f>
        <v>2.1207555919229692E-2</v>
      </c>
      <c r="M29" s="90">
        <f>M28/M$5</f>
        <v>0.11530249332947407</v>
      </c>
      <c r="N29" s="90"/>
      <c r="O29" s="90">
        <f>O28/O$5</f>
        <v>2.9646282496123486E-2</v>
      </c>
      <c r="P29" s="90">
        <f>P28/P$5</f>
        <v>0.12700321173071846</v>
      </c>
      <c r="Q29" s="90"/>
      <c r="R29" s="90">
        <f>R28/R$5</f>
        <v>5.3083042441723932E-2</v>
      </c>
      <c r="S29" s="90">
        <f>S28/S$5</f>
        <v>0.18447070886649111</v>
      </c>
    </row>
    <row r="34" spans="2:3" s="2" customFormat="1" ht="13.15" customHeight="1" x14ac:dyDescent="0.2">
      <c r="B34" s="13"/>
      <c r="C34" s="14"/>
    </row>
    <row r="35" spans="2:3" s="2" customFormat="1" ht="13.15" customHeight="1" x14ac:dyDescent="0.2">
      <c r="B35" s="13"/>
      <c r="C35" s="14"/>
    </row>
    <row r="36" spans="2:3" s="2" customFormat="1" ht="13.15" customHeight="1" x14ac:dyDescent="0.2">
      <c r="B36" s="13"/>
      <c r="C36" s="14"/>
    </row>
  </sheetData>
  <mergeCells count="4">
    <mergeCell ref="C3:D3"/>
    <mergeCell ref="F3:G3"/>
    <mergeCell ref="I3:J3"/>
    <mergeCell ref="A7:A29"/>
  </mergeCells>
  <pageMargins left="0.7" right="0.7" top="0.75" bottom="0.75" header="0.3" footer="0.3"/>
  <pageSetup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T275-2</vt:lpstr>
      <vt:lpstr>283-2</vt:lpstr>
      <vt:lpstr>2007</vt:lpstr>
      <vt:lpstr>2008</vt:lpstr>
      <vt:lpstr>2009</vt:lpstr>
      <vt:lpstr>2010</vt:lpstr>
      <vt:lpstr>2011</vt:lpstr>
      <vt:lpstr>2012</vt:lpstr>
      <vt:lpstr>2013</vt:lpstr>
      <vt:lpstr>Sheet1</vt:lpstr>
    </vt:vector>
  </TitlesOfParts>
  <Company>Alaska Dept. of Fish &amp;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Pawluk, Jason A (DFG)</dc:creator>
  <cp:lastModifiedBy>pat</cp:lastModifiedBy>
  <cp:lastPrinted>2013-12-03T22:39:32Z</cp:lastPrinted>
  <dcterms:created xsi:type="dcterms:W3CDTF">2013-11-20T18:47:51Z</dcterms:created>
  <dcterms:modified xsi:type="dcterms:W3CDTF">2013-12-09T20:51:20Z</dcterms:modified>
</cp:coreProperties>
</file>