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60" yWindow="45" windowWidth="13755" windowHeight="14625" tabRatio="869" activeTab="1"/>
  </bookViews>
  <sheets>
    <sheet name="Harvests" sheetId="1" r:id="rId1"/>
    <sheet name="Permits" sheetId="5" r:id="rId2"/>
    <sheet name="Did Not Fish" sheetId="11" r:id="rId3"/>
  </sheets>
  <definedNames>
    <definedName name="OLE_LINK1" localSheetId="1">Permits!$A$1</definedName>
  </definedNames>
  <calcPr calcId="145621"/>
</workbook>
</file>

<file path=xl/calcChain.xml><?xml version="1.0" encoding="utf-8"?>
<calcChain xmlns="http://schemas.openxmlformats.org/spreadsheetml/2006/main">
  <c r="T154" i="1" l="1"/>
  <c r="S22" i="5" l="1"/>
  <c r="AD153" i="1"/>
  <c r="Z153" i="1"/>
  <c r="U153" i="1"/>
  <c r="V153" i="1" s="1"/>
  <c r="R153" i="1"/>
  <c r="P153" i="1"/>
  <c r="N153" i="1"/>
  <c r="J153" i="1"/>
  <c r="F153" i="1"/>
  <c r="D153" i="1"/>
  <c r="AD127" i="1"/>
  <c r="Z127" i="1"/>
  <c r="V127" i="1"/>
  <c r="R127" i="1"/>
  <c r="N127" i="1"/>
  <c r="J127" i="1"/>
  <c r="F127" i="1"/>
  <c r="AD102" i="1"/>
  <c r="Z102" i="1"/>
  <c r="V102" i="1"/>
  <c r="R102" i="1"/>
  <c r="J102" i="1"/>
  <c r="F102" i="1"/>
  <c r="AD74" i="1"/>
  <c r="Z74" i="1"/>
  <c r="V74" i="1"/>
  <c r="R74" i="1"/>
  <c r="N74" i="1"/>
  <c r="J74" i="1"/>
  <c r="F74" i="1"/>
  <c r="AD48" i="1"/>
  <c r="Z48" i="1"/>
  <c r="V48" i="1"/>
  <c r="R48" i="1"/>
  <c r="J48" i="1"/>
  <c r="F48" i="1"/>
  <c r="AD22" i="1"/>
  <c r="Z22" i="1"/>
  <c r="V22" i="1"/>
  <c r="R22" i="1"/>
  <c r="N22" i="1"/>
  <c r="J22" i="1"/>
  <c r="F22" i="1"/>
  <c r="S21" i="5" l="1"/>
  <c r="O21" i="5"/>
  <c r="AC152" i="1"/>
  <c r="AB152" i="1"/>
  <c r="Y152" i="1"/>
  <c r="X152" i="1"/>
  <c r="U152" i="1"/>
  <c r="T152" i="1"/>
  <c r="R152" i="1"/>
  <c r="Q152" i="1"/>
  <c r="P152" i="1"/>
  <c r="M152" i="1"/>
  <c r="L152" i="1"/>
  <c r="I152" i="1"/>
  <c r="H152" i="1"/>
  <c r="J152" i="1" s="1"/>
  <c r="E152" i="1"/>
  <c r="D152" i="1"/>
  <c r="AD126" i="1"/>
  <c r="Z126" i="1"/>
  <c r="V126" i="1"/>
  <c r="R126" i="1"/>
  <c r="N126" i="1"/>
  <c r="J126" i="1"/>
  <c r="F126" i="1"/>
  <c r="AD73" i="1"/>
  <c r="Z73" i="1"/>
  <c r="V73" i="1"/>
  <c r="R73" i="1"/>
  <c r="N73" i="1"/>
  <c r="J73" i="1"/>
  <c r="F73" i="1"/>
  <c r="AD47" i="1"/>
  <c r="Z47" i="1"/>
  <c r="V47" i="1"/>
  <c r="R47" i="1"/>
  <c r="N47" i="1"/>
  <c r="J47" i="1"/>
  <c r="F47" i="1"/>
  <c r="AD21" i="1"/>
  <c r="Z21" i="1"/>
  <c r="V21" i="1"/>
  <c r="R21" i="1"/>
  <c r="N21" i="1"/>
  <c r="J21" i="1"/>
  <c r="F21" i="1"/>
  <c r="F152" i="1" l="1"/>
  <c r="V152" i="1"/>
  <c r="AD152" i="1"/>
  <c r="Z152" i="1"/>
  <c r="N152" i="1"/>
  <c r="AD128" i="1"/>
  <c r="Z128" i="1"/>
  <c r="V128" i="1"/>
  <c r="R128" i="1"/>
  <c r="J128" i="1"/>
  <c r="F128" i="1"/>
  <c r="AD75" i="1"/>
  <c r="Z75" i="1"/>
  <c r="V75" i="1"/>
  <c r="R75" i="1"/>
  <c r="N75" i="1"/>
  <c r="J75" i="1"/>
  <c r="F75" i="1"/>
  <c r="AD49" i="1"/>
  <c r="Z49" i="1"/>
  <c r="V49" i="1"/>
  <c r="R49" i="1"/>
  <c r="J49" i="1"/>
  <c r="F49" i="1"/>
  <c r="AD23" i="1"/>
  <c r="Z23" i="1"/>
  <c r="V23" i="1"/>
  <c r="R23" i="1"/>
  <c r="J23" i="1"/>
  <c r="F23" i="1"/>
  <c r="AD154" i="1" l="1"/>
  <c r="Z154" i="1"/>
  <c r="V154" i="1"/>
  <c r="R154" i="1"/>
  <c r="N154" i="1"/>
  <c r="J154" i="1"/>
  <c r="F154" i="1"/>
  <c r="S20" i="5"/>
  <c r="O20" i="5"/>
  <c r="AD151" i="1"/>
  <c r="Z151" i="1"/>
  <c r="V151" i="1"/>
  <c r="R151" i="1"/>
  <c r="N151" i="1"/>
  <c r="J151" i="1"/>
  <c r="F151" i="1"/>
  <c r="AD125" i="1"/>
  <c r="Z125" i="1"/>
  <c r="V125" i="1"/>
  <c r="R125" i="1"/>
  <c r="N125" i="1"/>
  <c r="J125" i="1"/>
  <c r="F125" i="1"/>
  <c r="AD99" i="1"/>
  <c r="Z99" i="1"/>
  <c r="V99" i="1"/>
  <c r="R99" i="1"/>
  <c r="N99" i="1"/>
  <c r="J99" i="1"/>
  <c r="F99" i="1"/>
  <c r="AD72" i="1"/>
  <c r="Z72" i="1"/>
  <c r="V72" i="1"/>
  <c r="R72" i="1"/>
  <c r="N72" i="1"/>
  <c r="J72" i="1"/>
  <c r="F72" i="1"/>
  <c r="AD46" i="1"/>
  <c r="Z46" i="1"/>
  <c r="V46" i="1"/>
  <c r="R46" i="1"/>
  <c r="N46" i="1"/>
  <c r="J46" i="1"/>
  <c r="F46" i="1"/>
  <c r="AD20" i="1"/>
  <c r="Z20" i="1"/>
  <c r="V20" i="1"/>
  <c r="R20" i="1"/>
  <c r="N20" i="1"/>
  <c r="J20" i="1"/>
  <c r="F20" i="1"/>
  <c r="S19" i="5"/>
  <c r="O19" i="5"/>
  <c r="AD150" i="1"/>
  <c r="Z150" i="1"/>
  <c r="V150" i="1"/>
  <c r="R150" i="1"/>
  <c r="N150" i="1"/>
  <c r="J150" i="1"/>
  <c r="F150" i="1"/>
  <c r="AD98" i="1"/>
  <c r="Z98" i="1"/>
  <c r="V98" i="1"/>
  <c r="R98" i="1"/>
  <c r="N98" i="1"/>
  <c r="J98" i="1"/>
  <c r="F98" i="1"/>
  <c r="AD124" i="1"/>
  <c r="Z124" i="1"/>
  <c r="V124" i="1"/>
  <c r="R124" i="1"/>
  <c r="N124" i="1"/>
  <c r="J124" i="1"/>
  <c r="F124" i="1"/>
  <c r="AD19" i="1"/>
  <c r="Z19" i="1"/>
  <c r="V19" i="1"/>
  <c r="R19" i="1"/>
  <c r="N19" i="1"/>
  <c r="J19" i="1"/>
  <c r="F19" i="1"/>
  <c r="AD71" i="1"/>
  <c r="Z71" i="1"/>
  <c r="V71" i="1"/>
  <c r="R71" i="1"/>
  <c r="N71" i="1"/>
  <c r="J71" i="1"/>
  <c r="F71" i="1"/>
  <c r="X50" i="1"/>
  <c r="X51" i="1"/>
  <c r="X52" i="1"/>
  <c r="T50" i="1"/>
  <c r="T51" i="1"/>
  <c r="T52" i="1"/>
  <c r="P50" i="1"/>
  <c r="P51" i="1"/>
  <c r="P52" i="1"/>
  <c r="L50" i="1"/>
  <c r="L51" i="1"/>
  <c r="L52" i="1"/>
  <c r="H50" i="1"/>
  <c r="H51" i="1"/>
  <c r="H52" i="1"/>
  <c r="D50" i="1"/>
  <c r="D51" i="1"/>
  <c r="D52" i="1"/>
  <c r="C50" i="1"/>
  <c r="C51" i="1"/>
  <c r="C52" i="1"/>
  <c r="AD45" i="1"/>
  <c r="AD44" i="1"/>
  <c r="Z45" i="1"/>
  <c r="V45" i="1"/>
  <c r="R45" i="1"/>
  <c r="N45" i="1"/>
  <c r="J45" i="1"/>
  <c r="F45" i="1"/>
  <c r="S18" i="5"/>
  <c r="O18" i="5"/>
  <c r="P18" i="5" s="1"/>
  <c r="L18" i="5"/>
  <c r="K27" i="5"/>
  <c r="K26" i="5"/>
  <c r="H27" i="5"/>
  <c r="H26" i="5"/>
  <c r="E27" i="5"/>
  <c r="E26" i="5"/>
  <c r="B26" i="5"/>
  <c r="K25" i="5"/>
  <c r="H25" i="5"/>
  <c r="G25" i="5"/>
  <c r="J25" i="5"/>
  <c r="M25" i="5"/>
  <c r="N25" i="5"/>
  <c r="Q25" i="5"/>
  <c r="E25" i="5"/>
  <c r="B25" i="5"/>
  <c r="D25" i="5"/>
  <c r="G157" i="1"/>
  <c r="K157" i="1"/>
  <c r="O157" i="1"/>
  <c r="S157" i="1"/>
  <c r="W157" i="1"/>
  <c r="AA157" i="1"/>
  <c r="G155" i="1"/>
  <c r="K155" i="1"/>
  <c r="O155" i="1"/>
  <c r="S155" i="1"/>
  <c r="W155" i="1"/>
  <c r="AA155" i="1"/>
  <c r="D105" i="1"/>
  <c r="G105" i="1"/>
  <c r="H105" i="1"/>
  <c r="K105" i="1"/>
  <c r="L105" i="1"/>
  <c r="O105" i="1"/>
  <c r="P105" i="1"/>
  <c r="S105" i="1"/>
  <c r="T105" i="1"/>
  <c r="W105" i="1"/>
  <c r="X105" i="1"/>
  <c r="AA105" i="1"/>
  <c r="C105" i="1"/>
  <c r="X104" i="1"/>
  <c r="T104" i="1"/>
  <c r="P104" i="1"/>
  <c r="L104" i="1"/>
  <c r="H104" i="1"/>
  <c r="D104" i="1"/>
  <c r="C104" i="1"/>
  <c r="D103" i="1"/>
  <c r="G103" i="1"/>
  <c r="H103" i="1"/>
  <c r="K103" i="1"/>
  <c r="L103" i="1"/>
  <c r="O103" i="1"/>
  <c r="P103" i="1"/>
  <c r="S103" i="1"/>
  <c r="T103" i="1"/>
  <c r="W103" i="1"/>
  <c r="X103" i="1"/>
  <c r="AA103" i="1"/>
  <c r="C103" i="1"/>
  <c r="G131" i="1"/>
  <c r="H131" i="1"/>
  <c r="K131" i="1"/>
  <c r="L131" i="1"/>
  <c r="O131" i="1"/>
  <c r="P131" i="1"/>
  <c r="S131" i="1"/>
  <c r="T131" i="1"/>
  <c r="W131" i="1"/>
  <c r="X131" i="1"/>
  <c r="AA131" i="1"/>
  <c r="D131" i="1"/>
  <c r="X130" i="1"/>
  <c r="T130" i="1"/>
  <c r="P130" i="1"/>
  <c r="L130" i="1"/>
  <c r="H130" i="1"/>
  <c r="D130" i="1"/>
  <c r="G129" i="1"/>
  <c r="H129" i="1"/>
  <c r="K129" i="1"/>
  <c r="L129" i="1"/>
  <c r="O129" i="1"/>
  <c r="P129" i="1"/>
  <c r="S129" i="1"/>
  <c r="T129" i="1"/>
  <c r="W129" i="1"/>
  <c r="X129" i="1"/>
  <c r="AA129" i="1"/>
  <c r="D129" i="1"/>
  <c r="D26" i="1"/>
  <c r="G26" i="1"/>
  <c r="H26" i="1"/>
  <c r="K26" i="1"/>
  <c r="L26" i="1"/>
  <c r="O26" i="1"/>
  <c r="P26" i="1"/>
  <c r="S26" i="1"/>
  <c r="T26" i="1"/>
  <c r="W26" i="1"/>
  <c r="X26" i="1"/>
  <c r="AA26" i="1"/>
  <c r="C26" i="1"/>
  <c r="X25" i="1"/>
  <c r="T25" i="1"/>
  <c r="P25" i="1"/>
  <c r="L25" i="1"/>
  <c r="H25" i="1"/>
  <c r="D25" i="1"/>
  <c r="C25" i="1"/>
  <c r="D24" i="1"/>
  <c r="G24" i="1"/>
  <c r="H24" i="1"/>
  <c r="K24" i="1"/>
  <c r="L24" i="1"/>
  <c r="O24" i="1"/>
  <c r="P24" i="1"/>
  <c r="S24" i="1"/>
  <c r="T24" i="1"/>
  <c r="W24" i="1"/>
  <c r="X24" i="1"/>
  <c r="AA24" i="1"/>
  <c r="C24" i="1"/>
  <c r="D78" i="1"/>
  <c r="G78" i="1"/>
  <c r="H78" i="1"/>
  <c r="K78" i="1"/>
  <c r="L78" i="1"/>
  <c r="O78" i="1"/>
  <c r="P78" i="1"/>
  <c r="S78" i="1"/>
  <c r="T78" i="1"/>
  <c r="W78" i="1"/>
  <c r="X78" i="1"/>
  <c r="AA78" i="1"/>
  <c r="C78" i="1"/>
  <c r="X77" i="1"/>
  <c r="T77" i="1"/>
  <c r="P77" i="1"/>
  <c r="L77" i="1"/>
  <c r="H77" i="1"/>
  <c r="D77" i="1"/>
  <c r="C77" i="1"/>
  <c r="D76" i="1"/>
  <c r="G76" i="1"/>
  <c r="H76" i="1"/>
  <c r="K76" i="1"/>
  <c r="L76" i="1"/>
  <c r="O76" i="1"/>
  <c r="P76" i="1"/>
  <c r="S76" i="1"/>
  <c r="T76" i="1"/>
  <c r="W76" i="1"/>
  <c r="X76" i="1"/>
  <c r="AA76" i="1"/>
  <c r="C76" i="1"/>
  <c r="G51" i="1"/>
  <c r="K51" i="1"/>
  <c r="O51" i="1"/>
  <c r="S51" i="1"/>
  <c r="W51" i="1"/>
  <c r="AA51" i="1"/>
  <c r="G50" i="1"/>
  <c r="K50" i="1"/>
  <c r="O50" i="1"/>
  <c r="S50" i="1"/>
  <c r="W50" i="1"/>
  <c r="AA50" i="1"/>
  <c r="S17" i="5"/>
  <c r="O17" i="5"/>
  <c r="P17" i="5" s="1"/>
  <c r="L17" i="5"/>
  <c r="F17" i="5"/>
  <c r="AB148" i="1"/>
  <c r="AD148" i="1" s="1"/>
  <c r="Z148" i="1"/>
  <c r="V148" i="1"/>
  <c r="R148" i="1"/>
  <c r="N148" i="1"/>
  <c r="J148" i="1"/>
  <c r="F148" i="1"/>
  <c r="AB97" i="1"/>
  <c r="AD97" i="1" s="1"/>
  <c r="Z97" i="1"/>
  <c r="V97" i="1"/>
  <c r="R97" i="1"/>
  <c r="N97" i="1"/>
  <c r="J97" i="1"/>
  <c r="F97" i="1"/>
  <c r="AB84" i="1"/>
  <c r="AD84" i="1" s="1"/>
  <c r="AB85" i="1"/>
  <c r="AD85" i="1" s="1"/>
  <c r="AB86" i="1"/>
  <c r="AB87" i="1"/>
  <c r="AD87" i="1" s="1"/>
  <c r="AB88" i="1"/>
  <c r="AD88" i="1" s="1"/>
  <c r="AB89" i="1"/>
  <c r="AD89" i="1" s="1"/>
  <c r="AB122" i="1"/>
  <c r="AD122" i="1" s="1"/>
  <c r="Z122" i="1"/>
  <c r="V122" i="1"/>
  <c r="R122" i="1"/>
  <c r="N122" i="1"/>
  <c r="J122" i="1"/>
  <c r="F122" i="1"/>
  <c r="AB17" i="1"/>
  <c r="AD17" i="1" s="1"/>
  <c r="Z17" i="1"/>
  <c r="V17" i="1"/>
  <c r="R17" i="1"/>
  <c r="N17" i="1"/>
  <c r="J17" i="1"/>
  <c r="F17" i="1"/>
  <c r="AB69" i="1"/>
  <c r="AD69" i="1" s="1"/>
  <c r="Z69" i="1"/>
  <c r="V69" i="1"/>
  <c r="R69" i="1"/>
  <c r="N69" i="1"/>
  <c r="J69" i="1"/>
  <c r="F69" i="1"/>
  <c r="AB31" i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B42" i="1"/>
  <c r="AB43" i="1"/>
  <c r="AD43" i="1" s="1"/>
  <c r="Z44" i="1"/>
  <c r="V44" i="1"/>
  <c r="R44" i="1"/>
  <c r="N44" i="1"/>
  <c r="J44" i="1"/>
  <c r="F44" i="1"/>
  <c r="AB147" i="1"/>
  <c r="AD147" i="1" s="1"/>
  <c r="Z147" i="1"/>
  <c r="V147" i="1"/>
  <c r="R147" i="1"/>
  <c r="N147" i="1"/>
  <c r="J147" i="1"/>
  <c r="F147" i="1"/>
  <c r="AD146" i="1"/>
  <c r="Z146" i="1"/>
  <c r="V146" i="1"/>
  <c r="R146" i="1"/>
  <c r="N146" i="1"/>
  <c r="J146" i="1"/>
  <c r="F146" i="1"/>
  <c r="AB121" i="1"/>
  <c r="AD121" i="1" s="1"/>
  <c r="Z121" i="1"/>
  <c r="V121" i="1"/>
  <c r="R121" i="1"/>
  <c r="N121" i="1"/>
  <c r="J121" i="1"/>
  <c r="F121" i="1"/>
  <c r="AD120" i="1"/>
  <c r="Z120" i="1"/>
  <c r="V120" i="1"/>
  <c r="R120" i="1"/>
  <c r="N120" i="1"/>
  <c r="J120" i="1"/>
  <c r="F120" i="1"/>
  <c r="AB16" i="1"/>
  <c r="AD16" i="1" s="1"/>
  <c r="Z16" i="1"/>
  <c r="V16" i="1"/>
  <c r="R16" i="1"/>
  <c r="N16" i="1"/>
  <c r="J16" i="1"/>
  <c r="F16" i="1"/>
  <c r="AB15" i="1"/>
  <c r="AD15" i="1" s="1"/>
  <c r="Z15" i="1"/>
  <c r="V15" i="1"/>
  <c r="R15" i="1"/>
  <c r="N15" i="1"/>
  <c r="J15" i="1"/>
  <c r="F15" i="1"/>
  <c r="Z70" i="1"/>
  <c r="AB68" i="1"/>
  <c r="AD68" i="1" s="1"/>
  <c r="V68" i="1"/>
  <c r="R68" i="1"/>
  <c r="N68" i="1"/>
  <c r="J68" i="1"/>
  <c r="F68" i="1"/>
  <c r="AB67" i="1"/>
  <c r="AD67" i="1" s="1"/>
  <c r="Z67" i="1"/>
  <c r="V67" i="1"/>
  <c r="R67" i="1"/>
  <c r="N67" i="1"/>
  <c r="J67" i="1"/>
  <c r="F67" i="1"/>
  <c r="AD42" i="1"/>
  <c r="Z42" i="1"/>
  <c r="V42" i="1"/>
  <c r="R42" i="1"/>
  <c r="N42" i="1"/>
  <c r="J42" i="1"/>
  <c r="F42" i="1"/>
  <c r="AD41" i="1"/>
  <c r="Z41" i="1"/>
  <c r="V41" i="1"/>
  <c r="R41" i="1"/>
  <c r="N41" i="1"/>
  <c r="J41" i="1"/>
  <c r="F41" i="1"/>
  <c r="D27" i="5"/>
  <c r="G27" i="5"/>
  <c r="J27" i="5"/>
  <c r="M27" i="5"/>
  <c r="N27" i="5"/>
  <c r="Q27" i="5"/>
  <c r="B27" i="5"/>
  <c r="G26" i="5"/>
  <c r="AB149" i="1"/>
  <c r="AD149" i="1" s="1"/>
  <c r="AB123" i="1"/>
  <c r="AD123" i="1" s="1"/>
  <c r="AB18" i="1"/>
  <c r="AD18" i="1" s="1"/>
  <c r="AD70" i="1"/>
  <c r="Z149" i="1"/>
  <c r="V149" i="1"/>
  <c r="R149" i="1"/>
  <c r="N149" i="1"/>
  <c r="J149" i="1"/>
  <c r="F149" i="1"/>
  <c r="H136" i="1"/>
  <c r="H137" i="1"/>
  <c r="H138" i="1"/>
  <c r="H139" i="1"/>
  <c r="H140" i="1"/>
  <c r="H141" i="1"/>
  <c r="H142" i="1"/>
  <c r="H143" i="1"/>
  <c r="L136" i="1"/>
  <c r="L137" i="1"/>
  <c r="L138" i="1"/>
  <c r="L139" i="1"/>
  <c r="L140" i="1"/>
  <c r="L141" i="1"/>
  <c r="L142" i="1"/>
  <c r="L143" i="1"/>
  <c r="P136" i="1"/>
  <c r="P137" i="1"/>
  <c r="P138" i="1"/>
  <c r="P139" i="1"/>
  <c r="P140" i="1"/>
  <c r="P141" i="1"/>
  <c r="P142" i="1"/>
  <c r="P143" i="1"/>
  <c r="T136" i="1"/>
  <c r="T137" i="1"/>
  <c r="T138" i="1"/>
  <c r="T139" i="1"/>
  <c r="T140" i="1"/>
  <c r="T141" i="1"/>
  <c r="T142" i="1"/>
  <c r="T143" i="1"/>
  <c r="X136" i="1"/>
  <c r="X137" i="1"/>
  <c r="X138" i="1"/>
  <c r="X139" i="1"/>
  <c r="X140" i="1"/>
  <c r="X141" i="1"/>
  <c r="X142" i="1"/>
  <c r="X143" i="1"/>
  <c r="AB57" i="1"/>
  <c r="AD57" i="1" s="1"/>
  <c r="AB5" i="1"/>
  <c r="AD5" i="1" s="1"/>
  <c r="AB110" i="1"/>
  <c r="AB58" i="1"/>
  <c r="AD58" i="1" s="1"/>
  <c r="AB6" i="1"/>
  <c r="AD6" i="1" s="1"/>
  <c r="AB111" i="1"/>
  <c r="AB59" i="1"/>
  <c r="AD59" i="1" s="1"/>
  <c r="AB7" i="1"/>
  <c r="AD7" i="1" s="1"/>
  <c r="AB112" i="1"/>
  <c r="AB60" i="1"/>
  <c r="AD60" i="1" s="1"/>
  <c r="AB8" i="1"/>
  <c r="AD8" i="1" s="1"/>
  <c r="AB113" i="1"/>
  <c r="AB61" i="1"/>
  <c r="AD61" i="1" s="1"/>
  <c r="AB9" i="1"/>
  <c r="AD9" i="1" s="1"/>
  <c r="AB114" i="1"/>
  <c r="AB62" i="1"/>
  <c r="AB10" i="1"/>
  <c r="AD10" i="1" s="1"/>
  <c r="AB115" i="1"/>
  <c r="AD115" i="1" s="1"/>
  <c r="AB63" i="1"/>
  <c r="AD63" i="1" s="1"/>
  <c r="AB11" i="1"/>
  <c r="AD11" i="1" s="1"/>
  <c r="AB64" i="1"/>
  <c r="AD64" i="1" s="1"/>
  <c r="AB12" i="1"/>
  <c r="AD12" i="1" s="1"/>
  <c r="AB117" i="1"/>
  <c r="AD117" i="1" s="1"/>
  <c r="D136" i="1"/>
  <c r="D137" i="1"/>
  <c r="D138" i="1"/>
  <c r="D139" i="1"/>
  <c r="D140" i="1"/>
  <c r="D141" i="1"/>
  <c r="D142" i="1"/>
  <c r="D143" i="1"/>
  <c r="Z123" i="1"/>
  <c r="V123" i="1"/>
  <c r="R123" i="1"/>
  <c r="N123" i="1"/>
  <c r="J123" i="1"/>
  <c r="F123" i="1"/>
  <c r="AB118" i="1"/>
  <c r="AD118" i="1" s="1"/>
  <c r="Z18" i="1"/>
  <c r="V18" i="1"/>
  <c r="R18" i="1"/>
  <c r="N18" i="1"/>
  <c r="J18" i="1"/>
  <c r="F18" i="1"/>
  <c r="AB13" i="1"/>
  <c r="AD13" i="1" s="1"/>
  <c r="AB14" i="1"/>
  <c r="AD14" i="1" s="1"/>
  <c r="V70" i="1"/>
  <c r="R70" i="1"/>
  <c r="N70" i="1"/>
  <c r="J70" i="1"/>
  <c r="F70" i="1"/>
  <c r="AB65" i="1"/>
  <c r="AB66" i="1"/>
  <c r="AD66" i="1" s="1"/>
  <c r="Z43" i="1"/>
  <c r="V43" i="1"/>
  <c r="R43" i="1"/>
  <c r="N43" i="1"/>
  <c r="J43" i="1"/>
  <c r="F43" i="1"/>
  <c r="P16" i="5"/>
  <c r="S16" i="5"/>
  <c r="L16" i="5"/>
  <c r="I16" i="5"/>
  <c r="F16" i="5"/>
  <c r="S13" i="5"/>
  <c r="S14" i="5"/>
  <c r="S15" i="5"/>
  <c r="P15" i="5"/>
  <c r="L15" i="5"/>
  <c r="L14" i="5"/>
  <c r="L13" i="5"/>
  <c r="I15" i="5"/>
  <c r="I14" i="5"/>
  <c r="F15" i="5"/>
  <c r="F13" i="5"/>
  <c r="F5" i="5"/>
  <c r="F6" i="5"/>
  <c r="F7" i="5"/>
  <c r="F8" i="5"/>
  <c r="F9" i="5"/>
  <c r="F10" i="5"/>
  <c r="F11" i="5"/>
  <c r="F12" i="5"/>
  <c r="I5" i="5"/>
  <c r="I6" i="5"/>
  <c r="I7" i="5"/>
  <c r="I8" i="5"/>
  <c r="I9" i="5"/>
  <c r="I10" i="5"/>
  <c r="I11" i="5"/>
  <c r="I12" i="5"/>
  <c r="L5" i="5"/>
  <c r="L6" i="5"/>
  <c r="L25" i="5" s="1"/>
  <c r="L7" i="5"/>
  <c r="L8" i="5"/>
  <c r="L9" i="5"/>
  <c r="L10" i="5"/>
  <c r="L11" i="5"/>
  <c r="L12" i="5"/>
  <c r="O12" i="5"/>
  <c r="O27" i="5" s="1"/>
  <c r="P5" i="5"/>
  <c r="P6" i="5"/>
  <c r="P7" i="5"/>
  <c r="P8" i="5"/>
  <c r="P9" i="5"/>
  <c r="P10" i="5"/>
  <c r="P11" i="5"/>
  <c r="R9" i="5"/>
  <c r="R10" i="5"/>
  <c r="R11" i="5"/>
  <c r="S5" i="5"/>
  <c r="S6" i="5"/>
  <c r="S7" i="5"/>
  <c r="S8" i="5"/>
  <c r="S9" i="5"/>
  <c r="S10" i="5"/>
  <c r="S11" i="5"/>
  <c r="AD145" i="1"/>
  <c r="AD144" i="1"/>
  <c r="AC143" i="1"/>
  <c r="AC142" i="1"/>
  <c r="AC141" i="1"/>
  <c r="AC114" i="1"/>
  <c r="AC140" i="1" s="1"/>
  <c r="AC113" i="1"/>
  <c r="AC139" i="1" s="1"/>
  <c r="E112" i="1"/>
  <c r="E138" i="1" s="1"/>
  <c r="I112" i="1"/>
  <c r="I138" i="1" s="1"/>
  <c r="M112" i="1"/>
  <c r="M138" i="1" s="1"/>
  <c r="Q112" i="1"/>
  <c r="Q138" i="1" s="1"/>
  <c r="U112" i="1"/>
  <c r="U138" i="1" s="1"/>
  <c r="Y112" i="1"/>
  <c r="Z112" i="1" s="1"/>
  <c r="AC111" i="1"/>
  <c r="AC137" i="1" s="1"/>
  <c r="AC110" i="1"/>
  <c r="AC136" i="1" s="1"/>
  <c r="Z145" i="1"/>
  <c r="Z144" i="1"/>
  <c r="Y143" i="1"/>
  <c r="Y142" i="1"/>
  <c r="Y141" i="1"/>
  <c r="Y140" i="1"/>
  <c r="Y139" i="1"/>
  <c r="Y137" i="1"/>
  <c r="Y136" i="1"/>
  <c r="V145" i="1"/>
  <c r="V144" i="1"/>
  <c r="U143" i="1"/>
  <c r="V143" i="1" s="1"/>
  <c r="U142" i="1"/>
  <c r="U141" i="1"/>
  <c r="U140" i="1"/>
  <c r="U139" i="1"/>
  <c r="V139" i="1" s="1"/>
  <c r="U137" i="1"/>
  <c r="U136" i="1"/>
  <c r="R145" i="1"/>
  <c r="R144" i="1"/>
  <c r="Q143" i="1"/>
  <c r="Q142" i="1"/>
  <c r="Q141" i="1"/>
  <c r="Q140" i="1"/>
  <c r="Q139" i="1"/>
  <c r="Q137" i="1"/>
  <c r="Q136" i="1"/>
  <c r="N145" i="1"/>
  <c r="N144" i="1"/>
  <c r="M143" i="1"/>
  <c r="M142" i="1"/>
  <c r="M141" i="1"/>
  <c r="M140" i="1"/>
  <c r="M139" i="1"/>
  <c r="M137" i="1"/>
  <c r="M136" i="1"/>
  <c r="J145" i="1"/>
  <c r="J144" i="1"/>
  <c r="I143" i="1"/>
  <c r="I142" i="1"/>
  <c r="I141" i="1"/>
  <c r="I140" i="1"/>
  <c r="I139" i="1"/>
  <c r="I137" i="1"/>
  <c r="I136" i="1"/>
  <c r="F145" i="1"/>
  <c r="F144" i="1"/>
  <c r="E143" i="1"/>
  <c r="E142" i="1"/>
  <c r="E141" i="1"/>
  <c r="E140" i="1"/>
  <c r="E139" i="1"/>
  <c r="E137" i="1"/>
  <c r="E136" i="1"/>
  <c r="R116" i="1"/>
  <c r="V116" i="1"/>
  <c r="Z116" i="1"/>
  <c r="AD119" i="1"/>
  <c r="AD116" i="1"/>
  <c r="Z119" i="1"/>
  <c r="Z118" i="1"/>
  <c r="Z117" i="1"/>
  <c r="Z115" i="1"/>
  <c r="Z114" i="1"/>
  <c r="Z113" i="1"/>
  <c r="Z111" i="1"/>
  <c r="Z110" i="1"/>
  <c r="V119" i="1"/>
  <c r="V118" i="1"/>
  <c r="V117" i="1"/>
  <c r="V115" i="1"/>
  <c r="V114" i="1"/>
  <c r="V113" i="1"/>
  <c r="V111" i="1"/>
  <c r="V110" i="1"/>
  <c r="R119" i="1"/>
  <c r="R118" i="1"/>
  <c r="R117" i="1"/>
  <c r="R115" i="1"/>
  <c r="R114" i="1"/>
  <c r="R113" i="1"/>
  <c r="R111" i="1"/>
  <c r="R110" i="1"/>
  <c r="N116" i="1"/>
  <c r="J116" i="1"/>
  <c r="F116" i="1"/>
  <c r="N119" i="1"/>
  <c r="N118" i="1"/>
  <c r="N117" i="1"/>
  <c r="N115" i="1"/>
  <c r="N114" i="1"/>
  <c r="N113" i="1"/>
  <c r="N110" i="1"/>
  <c r="J119" i="1"/>
  <c r="J118" i="1"/>
  <c r="J117" i="1"/>
  <c r="J115" i="1"/>
  <c r="J114" i="1"/>
  <c r="J113" i="1"/>
  <c r="J111" i="1"/>
  <c r="J110" i="1"/>
  <c r="F119" i="1"/>
  <c r="F118" i="1"/>
  <c r="F117" i="1"/>
  <c r="F115" i="1"/>
  <c r="F114" i="1"/>
  <c r="F113" i="1"/>
  <c r="F111" i="1"/>
  <c r="F110" i="1"/>
  <c r="Z14" i="1"/>
  <c r="Z13" i="1"/>
  <c r="V14" i="1"/>
  <c r="V13" i="1"/>
  <c r="R14" i="1"/>
  <c r="R13" i="1"/>
  <c r="N14" i="1"/>
  <c r="N13" i="1"/>
  <c r="J14" i="1"/>
  <c r="J13" i="1"/>
  <c r="F14" i="1"/>
  <c r="F13" i="1"/>
  <c r="AD65" i="1"/>
  <c r="Z66" i="1"/>
  <c r="V66" i="1"/>
  <c r="V65" i="1"/>
  <c r="R66" i="1"/>
  <c r="R65" i="1"/>
  <c r="N66" i="1"/>
  <c r="N65" i="1"/>
  <c r="J66" i="1"/>
  <c r="J65" i="1"/>
  <c r="F66" i="1"/>
  <c r="F65" i="1"/>
  <c r="Z40" i="1"/>
  <c r="Z39" i="1"/>
  <c r="V40" i="1"/>
  <c r="V39" i="1"/>
  <c r="R40" i="1"/>
  <c r="R39" i="1"/>
  <c r="N40" i="1"/>
  <c r="N39" i="1"/>
  <c r="J40" i="1"/>
  <c r="J39" i="1"/>
  <c r="F40" i="1"/>
  <c r="F39" i="1"/>
  <c r="B136" i="1"/>
  <c r="B137" i="1"/>
  <c r="B138" i="1"/>
  <c r="B139" i="1"/>
  <c r="B140" i="1"/>
  <c r="B141" i="1"/>
  <c r="B142" i="1"/>
  <c r="B143" i="1"/>
  <c r="Z12" i="1"/>
  <c r="V12" i="1"/>
  <c r="R12" i="1"/>
  <c r="N12" i="1"/>
  <c r="J12" i="1"/>
  <c r="F12" i="1"/>
  <c r="Z11" i="1"/>
  <c r="V11" i="1"/>
  <c r="R11" i="1"/>
  <c r="N11" i="1"/>
  <c r="J11" i="1"/>
  <c r="F11" i="1"/>
  <c r="Z10" i="1"/>
  <c r="V10" i="1"/>
  <c r="R10" i="1"/>
  <c r="N10" i="1"/>
  <c r="J10" i="1"/>
  <c r="F10" i="1"/>
  <c r="Z9" i="1"/>
  <c r="V9" i="1"/>
  <c r="R9" i="1"/>
  <c r="N9" i="1"/>
  <c r="J9" i="1"/>
  <c r="F9" i="1"/>
  <c r="Z8" i="1"/>
  <c r="V8" i="1"/>
  <c r="R8" i="1"/>
  <c r="N8" i="1"/>
  <c r="J8" i="1"/>
  <c r="F8" i="1"/>
  <c r="Z7" i="1"/>
  <c r="V7" i="1"/>
  <c r="R7" i="1"/>
  <c r="N7" i="1"/>
  <c r="J7" i="1"/>
  <c r="F7" i="1"/>
  <c r="Z6" i="1"/>
  <c r="V6" i="1"/>
  <c r="R6" i="1"/>
  <c r="N6" i="1"/>
  <c r="J6" i="1"/>
  <c r="F6" i="1"/>
  <c r="Z5" i="1"/>
  <c r="V5" i="1"/>
  <c r="R5" i="1"/>
  <c r="N5" i="1"/>
  <c r="J5" i="1"/>
  <c r="F5" i="1"/>
  <c r="Z64" i="1"/>
  <c r="V64" i="1"/>
  <c r="R64" i="1"/>
  <c r="N64" i="1"/>
  <c r="J64" i="1"/>
  <c r="F64" i="1"/>
  <c r="Z63" i="1"/>
  <c r="V63" i="1"/>
  <c r="R63" i="1"/>
  <c r="N63" i="1"/>
  <c r="J63" i="1"/>
  <c r="F63" i="1"/>
  <c r="AD62" i="1"/>
  <c r="Z62" i="1"/>
  <c r="V62" i="1"/>
  <c r="R62" i="1"/>
  <c r="N62" i="1"/>
  <c r="J62" i="1"/>
  <c r="F62" i="1"/>
  <c r="Z61" i="1"/>
  <c r="V61" i="1"/>
  <c r="R61" i="1"/>
  <c r="N61" i="1"/>
  <c r="J61" i="1"/>
  <c r="F61" i="1"/>
  <c r="Z60" i="1"/>
  <c r="V60" i="1"/>
  <c r="R60" i="1"/>
  <c r="N60" i="1"/>
  <c r="J60" i="1"/>
  <c r="F60" i="1"/>
  <c r="Z59" i="1"/>
  <c r="V59" i="1"/>
  <c r="N59" i="1"/>
  <c r="J59" i="1"/>
  <c r="F59" i="1"/>
  <c r="Z58" i="1"/>
  <c r="V58" i="1"/>
  <c r="R58" i="1"/>
  <c r="N58" i="1"/>
  <c r="J58" i="1"/>
  <c r="F58" i="1"/>
  <c r="Z57" i="1"/>
  <c r="V57" i="1"/>
  <c r="N57" i="1"/>
  <c r="J57" i="1"/>
  <c r="F57" i="1"/>
  <c r="Z38" i="1"/>
  <c r="V38" i="1"/>
  <c r="R38" i="1"/>
  <c r="N38" i="1"/>
  <c r="J38" i="1"/>
  <c r="F38" i="1"/>
  <c r="Z37" i="1"/>
  <c r="V37" i="1"/>
  <c r="R37" i="1"/>
  <c r="N37" i="1"/>
  <c r="J37" i="1"/>
  <c r="F37" i="1"/>
  <c r="Z36" i="1"/>
  <c r="V36" i="1"/>
  <c r="R36" i="1"/>
  <c r="N36" i="1"/>
  <c r="J36" i="1"/>
  <c r="F36" i="1"/>
  <c r="Z35" i="1"/>
  <c r="V35" i="1"/>
  <c r="R35" i="1"/>
  <c r="N35" i="1"/>
  <c r="J35" i="1"/>
  <c r="F35" i="1"/>
  <c r="Z34" i="1"/>
  <c r="V34" i="1"/>
  <c r="R34" i="1"/>
  <c r="N34" i="1"/>
  <c r="J34" i="1"/>
  <c r="F34" i="1"/>
  <c r="Z33" i="1"/>
  <c r="V33" i="1"/>
  <c r="R33" i="1"/>
  <c r="N33" i="1"/>
  <c r="J33" i="1"/>
  <c r="F33" i="1"/>
  <c r="Z32" i="1"/>
  <c r="V32" i="1"/>
  <c r="R32" i="1"/>
  <c r="N32" i="1"/>
  <c r="J32" i="1"/>
  <c r="F32" i="1"/>
  <c r="Z31" i="1"/>
  <c r="V31" i="1"/>
  <c r="R31" i="1"/>
  <c r="N31" i="1"/>
  <c r="J31" i="1"/>
  <c r="F31" i="1"/>
  <c r="Z89" i="1"/>
  <c r="V89" i="1"/>
  <c r="R89" i="1"/>
  <c r="J89" i="1"/>
  <c r="F89" i="1"/>
  <c r="Z88" i="1"/>
  <c r="V88" i="1"/>
  <c r="R88" i="1"/>
  <c r="J88" i="1"/>
  <c r="F88" i="1"/>
  <c r="V87" i="1"/>
  <c r="R87" i="1"/>
  <c r="J87" i="1"/>
  <c r="F87" i="1"/>
  <c r="Z86" i="1"/>
  <c r="V86" i="1"/>
  <c r="R86" i="1"/>
  <c r="N86" i="1"/>
  <c r="J86" i="1"/>
  <c r="F86" i="1"/>
  <c r="Z85" i="1"/>
  <c r="V85" i="1"/>
  <c r="R85" i="1"/>
  <c r="J85" i="1"/>
  <c r="F85" i="1"/>
  <c r="Z84" i="1"/>
  <c r="V84" i="1"/>
  <c r="R84" i="1"/>
  <c r="N84" i="1"/>
  <c r="J84" i="1"/>
  <c r="F84" i="1"/>
  <c r="F25" i="5" l="1"/>
  <c r="L26" i="5"/>
  <c r="AD31" i="1"/>
  <c r="AB50" i="1"/>
  <c r="AB52" i="1"/>
  <c r="AB51" i="1"/>
  <c r="Z141" i="1"/>
  <c r="N137" i="1"/>
  <c r="R141" i="1"/>
  <c r="Y138" i="1"/>
  <c r="J137" i="1"/>
  <c r="N141" i="1"/>
  <c r="Z137" i="1"/>
  <c r="R137" i="1"/>
  <c r="V141" i="1"/>
  <c r="L27" i="5"/>
  <c r="I26" i="5"/>
  <c r="F27" i="5"/>
  <c r="F26" i="5"/>
  <c r="I25" i="5"/>
  <c r="I27" i="5"/>
  <c r="R12" i="5"/>
  <c r="P12" i="5"/>
  <c r="P25" i="5" s="1"/>
  <c r="AB76" i="1"/>
  <c r="F140" i="1"/>
  <c r="J139" i="1"/>
  <c r="J143" i="1"/>
  <c r="F136" i="1"/>
  <c r="N139" i="1"/>
  <c r="N143" i="1"/>
  <c r="Z139" i="1"/>
  <c r="Z143" i="1"/>
  <c r="J141" i="1"/>
  <c r="R139" i="1"/>
  <c r="R143" i="1"/>
  <c r="V137" i="1"/>
  <c r="F138" i="1"/>
  <c r="F142" i="1"/>
  <c r="P156" i="1"/>
  <c r="AB142" i="1"/>
  <c r="AD142" i="1" s="1"/>
  <c r="T157" i="1"/>
  <c r="L156" i="1"/>
  <c r="AB139" i="1"/>
  <c r="AB78" i="1"/>
  <c r="J112" i="1"/>
  <c r="D156" i="1"/>
  <c r="AD114" i="1"/>
  <c r="AB129" i="1"/>
  <c r="T155" i="1"/>
  <c r="AB136" i="1"/>
  <c r="AB105" i="1"/>
  <c r="R112" i="1"/>
  <c r="F139" i="1"/>
  <c r="F141" i="1"/>
  <c r="F143" i="1"/>
  <c r="V138" i="1"/>
  <c r="N138" i="1"/>
  <c r="C22" i="11"/>
  <c r="O25" i="5"/>
  <c r="O26" i="5"/>
  <c r="B155" i="1"/>
  <c r="D155" i="1"/>
  <c r="L157" i="1"/>
  <c r="AB131" i="1"/>
  <c r="X157" i="1"/>
  <c r="T156" i="1"/>
  <c r="P157" i="1"/>
  <c r="H157" i="1"/>
  <c r="AB138" i="1"/>
  <c r="AB143" i="1"/>
  <c r="AD143" i="1" s="1"/>
  <c r="AB140" i="1"/>
  <c r="AD140" i="1" s="1"/>
  <c r="AC112" i="1"/>
  <c r="AC138" i="1" s="1"/>
  <c r="L155" i="1"/>
  <c r="D157" i="1"/>
  <c r="AB104" i="1"/>
  <c r="AB24" i="1"/>
  <c r="AD86" i="1"/>
  <c r="B157" i="1"/>
  <c r="N112" i="1"/>
  <c r="AD111" i="1"/>
  <c r="F137" i="1"/>
  <c r="AD136" i="1"/>
  <c r="AD139" i="1"/>
  <c r="AB137" i="1"/>
  <c r="AD137" i="1" s="1"/>
  <c r="AB141" i="1"/>
  <c r="AD141" i="1" s="1"/>
  <c r="H155" i="1"/>
  <c r="P155" i="1"/>
  <c r="X155" i="1"/>
  <c r="X156" i="1"/>
  <c r="H156" i="1"/>
  <c r="AB130" i="1"/>
  <c r="AB103" i="1"/>
  <c r="AB25" i="1"/>
  <c r="AB77" i="1"/>
  <c r="AB26" i="1"/>
  <c r="F112" i="1"/>
  <c r="V112" i="1"/>
  <c r="AD110" i="1"/>
  <c r="AD113" i="1"/>
  <c r="J136" i="1"/>
  <c r="J138" i="1"/>
  <c r="J140" i="1"/>
  <c r="J142" i="1"/>
  <c r="N136" i="1"/>
  <c r="N140" i="1"/>
  <c r="N142" i="1"/>
  <c r="R136" i="1"/>
  <c r="R138" i="1"/>
  <c r="R140" i="1"/>
  <c r="R142" i="1"/>
  <c r="V136" i="1"/>
  <c r="V140" i="1"/>
  <c r="V142" i="1"/>
  <c r="Z136" i="1"/>
  <c r="Z138" i="1"/>
  <c r="Z140" i="1"/>
  <c r="Z142" i="1"/>
  <c r="B156" i="1"/>
  <c r="P27" i="5" l="1"/>
  <c r="P26" i="5"/>
  <c r="S12" i="5"/>
  <c r="R27" i="5"/>
  <c r="R25" i="5"/>
  <c r="R26" i="5"/>
  <c r="AB157" i="1"/>
  <c r="AD138" i="1"/>
  <c r="AD112" i="1"/>
  <c r="AB156" i="1"/>
  <c r="AB155" i="1"/>
  <c r="S25" i="5" l="1"/>
  <c r="S27" i="5"/>
  <c r="S26" i="5"/>
</calcChain>
</file>

<file path=xl/sharedStrings.xml><?xml version="1.0" encoding="utf-8"?>
<sst xmlns="http://schemas.openxmlformats.org/spreadsheetml/2006/main" count="461" uniqueCount="40">
  <si>
    <t>Days Open</t>
  </si>
  <si>
    <t>Days Fished</t>
  </si>
  <si>
    <t>Sockeye</t>
  </si>
  <si>
    <t>Chinook</t>
  </si>
  <si>
    <t>Coho</t>
  </si>
  <si>
    <t>Pink</t>
  </si>
  <si>
    <t>Chum</t>
  </si>
  <si>
    <t>Total</t>
  </si>
  <si>
    <t>Year</t>
  </si>
  <si>
    <t>Est.</t>
  </si>
  <si>
    <t>SE</t>
  </si>
  <si>
    <r>
      <t>RP</t>
    </r>
    <r>
      <rPr>
        <vertAlign val="superscript"/>
        <sz val="10"/>
        <rFont val="Times New Roman"/>
        <family val="1"/>
      </rPr>
      <t>a</t>
    </r>
  </si>
  <si>
    <t>Fish Creek Dip Net</t>
  </si>
  <si>
    <t>Min.</t>
  </si>
  <si>
    <t>Mean</t>
  </si>
  <si>
    <t>Max.</t>
  </si>
  <si>
    <t>Kasilof River Dip Net</t>
  </si>
  <si>
    <t>Kasilof River Gillnet</t>
  </si>
  <si>
    <t>Days</t>
  </si>
  <si>
    <t>Open</t>
  </si>
  <si>
    <t>RP</t>
  </si>
  <si>
    <t>Kenai River Dip Net</t>
  </si>
  <si>
    <t>Unknown Fishery</t>
  </si>
  <si>
    <t>Upper Cook Inlet Personal Use Fisheries Total</t>
  </si>
  <si>
    <t>-</t>
  </si>
  <si>
    <t>Minimum</t>
  </si>
  <si>
    <t>Maximum</t>
  </si>
  <si>
    <t>Permits Issued</t>
  </si>
  <si>
    <t>Permits Returned</t>
  </si>
  <si>
    <t>Permits not Returned</t>
  </si>
  <si>
    <t>voluntary</t>
  </si>
  <si>
    <t>mailing 1</t>
  </si>
  <si>
    <t>mailing 2</t>
  </si>
  <si>
    <t>total</t>
  </si>
  <si>
    <r>
      <t>Number</t>
    </r>
    <r>
      <rPr>
        <vertAlign val="superscript"/>
        <sz val="10"/>
        <rFont val="Times New Roman"/>
        <family val="1"/>
      </rPr>
      <t>a</t>
    </r>
  </si>
  <si>
    <t>Number</t>
  </si>
  <si>
    <t>%</t>
  </si>
  <si>
    <t xml:space="preserve"> </t>
  </si>
  <si>
    <t>Did not Fish</t>
  </si>
  <si>
    <t>Fished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</si>
</sst>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Tms Rmn"/>
    </font>
    <font>
      <vertAlign val="superscript"/>
      <sz val="10"/>
      <name val="Times New Roman"/>
      <family val="1"/>
    </font>
    <font>
      <b/>
      <i/>
      <u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color rgb="FFFF0000"/>
      <name val="Times New Roman"/>
      <family val="1"/>
    </font>
    <font>
      <sz val="8"/>
      <color rgb="FFFF0000"/>
      <name val="Arial"/>
      <family val="2"/>
    </font>
    <font>
      <sz val="9"/>
      <name val="Times New Roman"/>
      <family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ill="0" applyBorder="0"/>
    <xf numFmtId="164" fontId="3" fillId="0" borderId="0"/>
    <xf numFmtId="164" fontId="3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164" fontId="2" fillId="0" borderId="0" xfId="5" applyFont="1"/>
    <xf numFmtId="164" fontId="2" fillId="0" borderId="0" xfId="5" applyFont="1" applyBorder="1"/>
    <xf numFmtId="164" fontId="2" fillId="0" borderId="1" xfId="5" applyFont="1" applyBorder="1"/>
    <xf numFmtId="0" fontId="2" fillId="0" borderId="0" xfId="2" applyFont="1" applyBorder="1"/>
    <xf numFmtId="3" fontId="2" fillId="0" borderId="0" xfId="2" applyNumberFormat="1" applyFont="1" applyBorder="1"/>
    <xf numFmtId="164" fontId="2" fillId="0" borderId="0" xfId="5" quotePrefix="1" applyFont="1" applyFill="1" applyBorder="1"/>
    <xf numFmtId="0" fontId="2" fillId="0" borderId="0" xfId="2" applyFont="1"/>
    <xf numFmtId="0" fontId="0" fillId="0" borderId="0" xfId="0" applyBorder="1"/>
    <xf numFmtId="0" fontId="2" fillId="2" borderId="0" xfId="2" applyFont="1" applyFill="1" applyBorder="1" applyAlignment="1">
      <alignment horizontal="left"/>
    </xf>
    <xf numFmtId="9" fontId="2" fillId="2" borderId="0" xfId="2" applyNumberFormat="1" applyFont="1" applyFill="1" applyBorder="1"/>
    <xf numFmtId="3" fontId="2" fillId="2" borderId="0" xfId="2" applyNumberFormat="1" applyFont="1" applyFill="1" applyBorder="1"/>
    <xf numFmtId="0" fontId="9" fillId="0" borderId="0" xfId="0" applyFont="1" applyBorder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/>
    <xf numFmtId="0" fontId="2" fillId="2" borderId="1" xfId="2" applyFont="1" applyFill="1" applyBorder="1" applyAlignment="1">
      <alignment horizontal="center" wrapText="1"/>
    </xf>
    <xf numFmtId="0" fontId="2" fillId="2" borderId="0" xfId="2" applyFont="1" applyFill="1"/>
    <xf numFmtId="0" fontId="2" fillId="2" borderId="1" xfId="2" applyFont="1" applyFill="1" applyBorder="1"/>
    <xf numFmtId="0" fontId="2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2" fillId="2" borderId="0" xfId="2" applyFont="1" applyFill="1" applyAlignment="1">
      <alignment horizontal="left"/>
    </xf>
    <xf numFmtId="9" fontId="2" fillId="2" borderId="0" xfId="2" applyNumberFormat="1" applyFont="1" applyFill="1"/>
    <xf numFmtId="3" fontId="2" fillId="2" borderId="0" xfId="2" applyNumberFormat="1" applyFont="1" applyFill="1"/>
    <xf numFmtId="3" fontId="2" fillId="2" borderId="0" xfId="2" applyNumberFormat="1" applyFont="1" applyFill="1" applyAlignment="1">
      <alignment horizontal="right"/>
    </xf>
    <xf numFmtId="3" fontId="2" fillId="2" borderId="0" xfId="2" applyNumberFormat="1" applyFont="1" applyFill="1" applyBorder="1" applyAlignment="1">
      <alignment horizontal="right"/>
    </xf>
    <xf numFmtId="9" fontId="2" fillId="2" borderId="0" xfId="8" applyFont="1" applyFill="1" applyBorder="1"/>
    <xf numFmtId="9" fontId="2" fillId="2" borderId="0" xfId="8" applyFont="1" applyFill="1"/>
    <xf numFmtId="3" fontId="2" fillId="2" borderId="1" xfId="2" applyNumberFormat="1" applyFont="1" applyFill="1" applyBorder="1"/>
    <xf numFmtId="9" fontId="2" fillId="2" borderId="1" xfId="2" applyNumberFormat="1" applyFont="1" applyFill="1" applyBorder="1"/>
    <xf numFmtId="164" fontId="2" fillId="2" borderId="2" xfId="5" applyFont="1" applyFill="1" applyBorder="1"/>
    <xf numFmtId="164" fontId="2" fillId="2" borderId="2" xfId="5" applyFont="1" applyFill="1" applyBorder="1" applyAlignment="1">
      <alignment horizontal="center" wrapText="1"/>
    </xf>
    <xf numFmtId="164" fontId="2" fillId="2" borderId="2" xfId="5" applyFont="1" applyFill="1" applyBorder="1" applyAlignment="1">
      <alignment horizontal="center"/>
    </xf>
    <xf numFmtId="164" fontId="2" fillId="2" borderId="1" xfId="5" applyFont="1" applyFill="1" applyBorder="1" applyAlignment="1">
      <alignment horizontal="center" wrapText="1"/>
    </xf>
    <xf numFmtId="164" fontId="5" fillId="2" borderId="2" xfId="5" applyFont="1" applyFill="1" applyBorder="1" applyAlignment="1">
      <alignment horizontal="left"/>
    </xf>
    <xf numFmtId="164" fontId="2" fillId="2" borderId="0" xfId="5" applyFont="1" applyFill="1" applyBorder="1"/>
    <xf numFmtId="1" fontId="2" fillId="2" borderId="0" xfId="5" applyNumberFormat="1" applyFont="1" applyFill="1" applyBorder="1"/>
    <xf numFmtId="3" fontId="2" fillId="2" borderId="0" xfId="5" applyNumberFormat="1" applyFont="1" applyFill="1" applyBorder="1"/>
    <xf numFmtId="3" fontId="2" fillId="2" borderId="0" xfId="7" applyNumberFormat="1" applyFont="1" applyFill="1" applyBorder="1" applyProtection="1"/>
    <xf numFmtId="3" fontId="2" fillId="2" borderId="0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9" fontId="2" fillId="2" borderId="0" xfId="8" applyFont="1" applyFill="1" applyBorder="1" applyAlignment="1">
      <alignment wrapText="1"/>
    </xf>
    <xf numFmtId="3" fontId="2" fillId="2" borderId="0" xfId="5" applyNumberFormat="1" applyFont="1" applyFill="1" applyBorder="1" applyAlignment="1">
      <alignment horizontal="center" wrapText="1"/>
    </xf>
    <xf numFmtId="3" fontId="2" fillId="2" borderId="0" xfId="1" applyNumberFormat="1" applyFont="1" applyFill="1" applyBorder="1"/>
    <xf numFmtId="1" fontId="2" fillId="2" borderId="0" xfId="5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right" wrapText="1"/>
    </xf>
    <xf numFmtId="3" fontId="2" fillId="2" borderId="2" xfId="2" applyNumberFormat="1" applyFont="1" applyFill="1" applyBorder="1"/>
    <xf numFmtId="164" fontId="5" fillId="2" borderId="0" xfId="5" applyFont="1" applyFill="1" applyBorder="1" applyAlignment="1">
      <alignment horizontal="left"/>
    </xf>
    <xf numFmtId="164" fontId="6" fillId="2" borderId="0" xfId="5" applyFont="1" applyFill="1" applyBorder="1" applyAlignment="1">
      <alignment horizontal="left"/>
    </xf>
    <xf numFmtId="164" fontId="2" fillId="2" borderId="0" xfId="5" applyFont="1" applyFill="1" applyBorder="1" applyAlignment="1">
      <alignment horizontal="center" wrapText="1"/>
    </xf>
    <xf numFmtId="1" fontId="2" fillId="2" borderId="0" xfId="1" applyNumberFormat="1" applyFont="1" applyFill="1" applyBorder="1" applyAlignment="1">
      <alignment horizontal="right"/>
    </xf>
    <xf numFmtId="3" fontId="2" fillId="2" borderId="0" xfId="3" applyNumberFormat="1" applyFont="1" applyFill="1" applyBorder="1"/>
    <xf numFmtId="164" fontId="2" fillId="2" borderId="0" xfId="5" applyFont="1" applyFill="1" applyBorder="1" applyAlignment="1">
      <alignment horizontal="right"/>
    </xf>
    <xf numFmtId="1" fontId="2" fillId="2" borderId="0" xfId="6" applyNumberFormat="1" applyFont="1" applyFill="1" applyBorder="1"/>
    <xf numFmtId="3" fontId="2" fillId="2" borderId="0" xfId="2" applyNumberFormat="1" applyFont="1" applyFill="1" applyBorder="1" applyAlignment="1">
      <alignment wrapText="1"/>
    </xf>
    <xf numFmtId="0" fontId="2" fillId="2" borderId="0" xfId="2" applyFont="1" applyFill="1" applyBorder="1" applyAlignment="1">
      <alignment wrapText="1"/>
    </xf>
    <xf numFmtId="164" fontId="2" fillId="2" borderId="0" xfId="5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 vertical="top" wrapText="1"/>
    </xf>
    <xf numFmtId="3" fontId="2" fillId="2" borderId="0" xfId="5" applyNumberFormat="1" applyFont="1" applyFill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164" fontId="2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/>
    <xf numFmtId="3" fontId="2" fillId="2" borderId="0" xfId="0" quotePrefix="1" applyNumberFormat="1" applyFont="1" applyFill="1" applyBorder="1" applyAlignment="1">
      <alignment horizontal="right" vertical="top"/>
    </xf>
    <xf numFmtId="3" fontId="2" fillId="2" borderId="0" xfId="0" applyNumberFormat="1" applyFont="1" applyFill="1" applyBorder="1" applyAlignment="1">
      <alignment horizontal="right"/>
    </xf>
    <xf numFmtId="3" fontId="2" fillId="2" borderId="0" xfId="5" applyNumberFormat="1" applyFont="1" applyFill="1" applyBorder="1" applyAlignment="1">
      <alignment horizontal="right"/>
    </xf>
    <xf numFmtId="1" fontId="2" fillId="2" borderId="0" xfId="4" applyNumberFormat="1" applyFont="1" applyFill="1"/>
    <xf numFmtId="3" fontId="2" fillId="2" borderId="0" xfId="0" applyNumberFormat="1" applyFont="1" applyFill="1" applyBorder="1" applyAlignment="1">
      <alignment horizontal="right" vertical="top" wrapText="1"/>
    </xf>
    <xf numFmtId="3" fontId="2" fillId="2" borderId="0" xfId="0" applyNumberFormat="1" applyFont="1" applyFill="1" applyBorder="1" applyAlignment="1">
      <alignment horizontal="center" wrapText="1"/>
    </xf>
    <xf numFmtId="0" fontId="2" fillId="2" borderId="0" xfId="0" quotePrefix="1" applyFont="1" applyFill="1" applyBorder="1" applyAlignment="1">
      <alignment horizontal="right" vertical="top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/>
    <xf numFmtId="3" fontId="11" fillId="2" borderId="0" xfId="1" applyNumberFormat="1" applyFont="1" applyFill="1" applyBorder="1"/>
    <xf numFmtId="3" fontId="11" fillId="2" borderId="0" xfId="7" applyNumberFormat="1" applyFont="1" applyFill="1" applyBorder="1" applyProtection="1"/>
    <xf numFmtId="0" fontId="11" fillId="2" borderId="0" xfId="0" applyFont="1" applyFill="1" applyBorder="1" applyAlignment="1">
      <alignment wrapText="1"/>
    </xf>
    <xf numFmtId="9" fontId="11" fillId="2" borderId="0" xfId="8" applyFont="1" applyFill="1" applyBorder="1" applyAlignment="1">
      <alignment wrapText="1"/>
    </xf>
    <xf numFmtId="165" fontId="11" fillId="2" borderId="0" xfId="1" applyNumberFormat="1" applyFont="1" applyFill="1" applyBorder="1" applyAlignment="1">
      <alignment horizontal="right" wrapText="1"/>
    </xf>
    <xf numFmtId="164" fontId="11" fillId="0" borderId="0" xfId="5" applyFont="1"/>
    <xf numFmtId="1" fontId="11" fillId="2" borderId="0" xfId="5" applyNumberFormat="1" applyFont="1" applyFill="1" applyBorder="1" applyAlignment="1">
      <alignment horizontal="center"/>
    </xf>
    <xf numFmtId="164" fontId="11" fillId="2" borderId="0" xfId="5" applyFont="1" applyFill="1" applyBorder="1" applyAlignment="1">
      <alignment horizontal="right"/>
    </xf>
    <xf numFmtId="3" fontId="11" fillId="2" borderId="0" xfId="2" applyNumberFormat="1" applyFont="1" applyFill="1" applyBorder="1"/>
    <xf numFmtId="164" fontId="11" fillId="2" borderId="0" xfId="0" applyNumberFormat="1" applyFont="1" applyFill="1" applyBorder="1" applyAlignment="1">
      <alignment horizontal="right"/>
    </xf>
    <xf numFmtId="3" fontId="11" fillId="2" borderId="0" xfId="0" applyNumberFormat="1" applyFont="1" applyFill="1" applyBorder="1"/>
    <xf numFmtId="3" fontId="11" fillId="2" borderId="0" xfId="5" applyNumberFormat="1" applyFont="1" applyFill="1" applyBorder="1" applyAlignment="1">
      <alignment horizontal="right"/>
    </xf>
    <xf numFmtId="0" fontId="12" fillId="2" borderId="0" xfId="0" applyFont="1" applyFill="1" applyBorder="1" applyAlignment="1"/>
    <xf numFmtId="0" fontId="11" fillId="2" borderId="0" xfId="0" quotePrefix="1" applyFont="1" applyFill="1" applyBorder="1" applyAlignment="1">
      <alignment horizontal="right" vertical="top"/>
    </xf>
    <xf numFmtId="0" fontId="10" fillId="0" borderId="0" xfId="0" applyFont="1" applyBorder="1"/>
    <xf numFmtId="3" fontId="10" fillId="0" borderId="0" xfId="0" applyNumberFormat="1" applyFont="1" applyBorder="1"/>
    <xf numFmtId="0" fontId="11" fillId="2" borderId="0" xfId="2" applyFont="1" applyFill="1" applyBorder="1" applyAlignment="1">
      <alignment horizontal="left"/>
    </xf>
    <xf numFmtId="9" fontId="11" fillId="2" borderId="0" xfId="2" applyNumberFormat="1" applyFont="1" applyFill="1" applyBorder="1"/>
    <xf numFmtId="3" fontId="11" fillId="2" borderId="0" xfId="2" applyNumberFormat="1" applyFont="1" applyFill="1" applyBorder="1" applyAlignment="1">
      <alignment horizontal="right"/>
    </xf>
    <xf numFmtId="0" fontId="12" fillId="0" borderId="0" xfId="0" applyFont="1" applyBorder="1"/>
    <xf numFmtId="3" fontId="12" fillId="0" borderId="0" xfId="0" applyNumberFormat="1" applyFont="1" applyBorder="1"/>
    <xf numFmtId="3" fontId="11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right" wrapText="1"/>
    </xf>
    <xf numFmtId="9" fontId="2" fillId="2" borderId="0" xfId="8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right"/>
    </xf>
    <xf numFmtId="3" fontId="11" fillId="2" borderId="0" xfId="5" applyNumberFormat="1" applyFont="1" applyFill="1" applyBorder="1" applyAlignment="1">
      <alignment horizontal="center"/>
    </xf>
    <xf numFmtId="164" fontId="2" fillId="2" borderId="2" xfId="5" applyFont="1" applyFill="1" applyBorder="1" applyAlignment="1">
      <alignment horizontal="center" wrapText="1"/>
    </xf>
    <xf numFmtId="3" fontId="2" fillId="2" borderId="0" xfId="0" applyNumberFormat="1" applyFont="1" applyFill="1" applyBorder="1" applyAlignment="1">
      <alignment horizontal="center"/>
    </xf>
    <xf numFmtId="1" fontId="11" fillId="0" borderId="0" xfId="5" applyNumberFormat="1" applyFont="1"/>
    <xf numFmtId="165" fontId="2" fillId="0" borderId="0" xfId="1" applyNumberFormat="1" applyFont="1"/>
    <xf numFmtId="165" fontId="2" fillId="2" borderId="1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/>
    <xf numFmtId="165" fontId="2" fillId="2" borderId="0" xfId="1" applyNumberFormat="1" applyFont="1" applyFill="1" applyBorder="1" applyAlignment="1">
      <alignment wrapText="1"/>
    </xf>
    <xf numFmtId="165" fontId="11" fillId="2" borderId="0" xfId="1" applyNumberFormat="1" applyFont="1" applyFill="1" applyBorder="1" applyAlignment="1">
      <alignment wrapText="1"/>
    </xf>
    <xf numFmtId="165" fontId="2" fillId="2" borderId="2" xfId="1" applyNumberFormat="1" applyFont="1" applyFill="1" applyBorder="1"/>
    <xf numFmtId="165" fontId="2" fillId="2" borderId="1" xfId="1" applyNumberFormat="1" applyFont="1" applyFill="1" applyBorder="1"/>
    <xf numFmtId="165" fontId="2" fillId="0" borderId="0" xfId="1" applyNumberFormat="1" applyFont="1" applyBorder="1"/>
    <xf numFmtId="165" fontId="6" fillId="2" borderId="0" xfId="1" applyNumberFormat="1" applyFont="1" applyFill="1" applyBorder="1" applyAlignment="1">
      <alignment horizontal="left"/>
    </xf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/>
    <xf numFmtId="165" fontId="2" fillId="2" borderId="0" xfId="1" quotePrefix="1" applyNumberFormat="1" applyFont="1" applyFill="1" applyBorder="1" applyAlignment="1">
      <alignment horizontal="right" vertical="top"/>
    </xf>
    <xf numFmtId="165" fontId="2" fillId="2" borderId="0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 applyAlignment="1">
      <alignment horizontal="right"/>
    </xf>
    <xf numFmtId="9" fontId="2" fillId="0" borderId="0" xfId="8" applyFont="1"/>
    <xf numFmtId="9" fontId="2" fillId="2" borderId="1" xfId="8" applyFont="1" applyFill="1" applyBorder="1" applyAlignment="1">
      <alignment horizontal="center" wrapText="1"/>
    </xf>
    <xf numFmtId="9" fontId="2" fillId="2" borderId="2" xfId="8" applyFont="1" applyFill="1" applyBorder="1"/>
    <xf numFmtId="9" fontId="2" fillId="2" borderId="1" xfId="8" applyFont="1" applyFill="1" applyBorder="1"/>
    <xf numFmtId="9" fontId="2" fillId="0" borderId="0" xfId="8" applyFont="1" applyBorder="1"/>
    <xf numFmtId="9" fontId="6" fillId="2" borderId="0" xfId="8" applyFont="1" applyFill="1" applyBorder="1" applyAlignment="1">
      <alignment horizontal="left"/>
    </xf>
    <xf numFmtId="9" fontId="2" fillId="2" borderId="0" xfId="8" applyFont="1" applyFill="1" applyBorder="1" applyAlignment="1">
      <alignment horizontal="center" wrapText="1"/>
    </xf>
    <xf numFmtId="165" fontId="2" fillId="2" borderId="0" xfId="1" applyNumberFormat="1" applyFont="1" applyFill="1" applyAlignment="1">
      <alignment horizontal="right" vertical="top" wrapText="1"/>
    </xf>
    <xf numFmtId="165" fontId="11" fillId="2" borderId="0" xfId="1" applyNumberFormat="1" applyFont="1" applyFill="1" applyBorder="1"/>
    <xf numFmtId="1" fontId="11" fillId="3" borderId="0" xfId="5" applyNumberFormat="1" applyFont="1" applyFill="1" applyAlignment="1">
      <alignment horizontal="right"/>
    </xf>
    <xf numFmtId="165" fontId="11" fillId="3" borderId="0" xfId="1" applyNumberFormat="1" applyFont="1" applyFill="1" applyAlignment="1">
      <alignment horizontal="right"/>
    </xf>
    <xf numFmtId="9" fontId="11" fillId="3" borderId="0" xfId="8" applyFont="1" applyFill="1" applyAlignment="1">
      <alignment horizontal="right"/>
    </xf>
    <xf numFmtId="1" fontId="2" fillId="2" borderId="0" xfId="5" applyNumberFormat="1" applyFont="1" applyFill="1" applyBorder="1" applyAlignment="1">
      <alignment horizontal="center"/>
    </xf>
    <xf numFmtId="3" fontId="2" fillId="2" borderId="0" xfId="5" applyNumberFormat="1" applyFont="1" applyFill="1" applyBorder="1" applyAlignment="1">
      <alignment horizontal="center"/>
    </xf>
    <xf numFmtId="164" fontId="13" fillId="2" borderId="0" xfId="0" applyNumberFormat="1" applyFont="1" applyFill="1" applyAlignment="1">
      <alignment horizontal="right"/>
    </xf>
    <xf numFmtId="3" fontId="13" fillId="2" borderId="0" xfId="0" applyNumberFormat="1" applyFont="1" applyFill="1" applyBorder="1"/>
    <xf numFmtId="1" fontId="13" fillId="2" borderId="0" xfId="4" applyNumberFormat="1" applyFont="1" applyFill="1"/>
    <xf numFmtId="165" fontId="13" fillId="2" borderId="0" xfId="1" applyNumberFormat="1" applyFont="1" applyFill="1" applyBorder="1" applyAlignment="1">
      <alignment horizontal="center" wrapText="1"/>
    </xf>
    <xf numFmtId="3" fontId="13" fillId="2" borderId="0" xfId="0" applyNumberFormat="1" applyFont="1" applyFill="1" applyBorder="1" applyAlignment="1">
      <alignment horizontal="center" wrapText="1"/>
    </xf>
    <xf numFmtId="9" fontId="13" fillId="2" borderId="0" xfId="8" applyFont="1" applyFill="1" applyBorder="1" applyAlignment="1">
      <alignment horizontal="center" wrapText="1"/>
    </xf>
    <xf numFmtId="3" fontId="13" fillId="2" borderId="0" xfId="5" applyNumberFormat="1" applyFont="1" applyFill="1" applyBorder="1"/>
    <xf numFmtId="3" fontId="13" fillId="2" borderId="0" xfId="0" applyNumberFormat="1" applyFont="1" applyFill="1" applyBorder="1" applyAlignment="1">
      <alignment horizontal="right" vertical="top" wrapText="1"/>
    </xf>
    <xf numFmtId="164" fontId="13" fillId="0" borderId="0" xfId="5" applyFont="1"/>
    <xf numFmtId="164" fontId="13" fillId="2" borderId="0" xfId="0" applyNumberFormat="1" applyFont="1" applyFill="1" applyBorder="1" applyAlignment="1">
      <alignment horizontal="right"/>
    </xf>
    <xf numFmtId="0" fontId="14" fillId="2" borderId="0" xfId="0" applyFont="1" applyFill="1" applyBorder="1" applyAlignment="1"/>
    <xf numFmtId="0" fontId="13" fillId="2" borderId="0" xfId="0" quotePrefix="1" applyFont="1" applyFill="1" applyBorder="1" applyAlignment="1">
      <alignment horizontal="right" vertical="top"/>
    </xf>
    <xf numFmtId="0" fontId="2" fillId="0" borderId="0" xfId="0" applyFont="1"/>
    <xf numFmtId="9" fontId="2" fillId="0" borderId="0" xfId="0" applyNumberFormat="1" applyFont="1"/>
    <xf numFmtId="1" fontId="2" fillId="3" borderId="0" xfId="5" applyNumberFormat="1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9" fontId="2" fillId="3" borderId="0" xfId="8" applyFont="1" applyFill="1" applyAlignment="1">
      <alignment horizontal="right"/>
    </xf>
    <xf numFmtId="1" fontId="2" fillId="0" borderId="0" xfId="5" applyNumberFormat="1" applyFont="1"/>
    <xf numFmtId="165" fontId="15" fillId="2" borderId="0" xfId="1" applyNumberFormat="1" applyFont="1" applyFill="1" applyBorder="1" applyAlignment="1">
      <alignment horizontal="center" wrapText="1"/>
    </xf>
    <xf numFmtId="3" fontId="15" fillId="2" borderId="0" xfId="0" applyNumberFormat="1" applyFont="1" applyFill="1" applyBorder="1" applyAlignment="1">
      <alignment horizontal="center" wrapText="1"/>
    </xf>
    <xf numFmtId="9" fontId="15" fillId="2" borderId="0" xfId="8" applyFont="1" applyFill="1" applyBorder="1" applyAlignment="1">
      <alignment horizontal="center" wrapText="1"/>
    </xf>
    <xf numFmtId="0" fontId="16" fillId="2" borderId="0" xfId="0" applyFont="1" applyFill="1" applyBorder="1" applyAlignment="1"/>
    <xf numFmtId="0" fontId="17" fillId="2" borderId="0" xfId="2" applyFont="1" applyFill="1" applyBorder="1" applyAlignment="1">
      <alignment horizontal="left"/>
    </xf>
    <xf numFmtId="3" fontId="17" fillId="2" borderId="0" xfId="2" applyNumberFormat="1" applyFont="1" applyFill="1" applyBorder="1"/>
    <xf numFmtId="3" fontId="17" fillId="2" borderId="0" xfId="2" applyNumberFormat="1" applyFont="1" applyFill="1" applyBorder="1" applyAlignment="1">
      <alignment horizontal="right"/>
    </xf>
    <xf numFmtId="9" fontId="17" fillId="2" borderId="0" xfId="2" applyNumberFormat="1" applyFont="1" applyFill="1" applyBorder="1"/>
    <xf numFmtId="0" fontId="18" fillId="0" borderId="0" xfId="0" applyFont="1" applyBorder="1"/>
    <xf numFmtId="0" fontId="11" fillId="0" borderId="0" xfId="0" applyFont="1"/>
    <xf numFmtId="9" fontId="11" fillId="0" borderId="0" xfId="0" applyNumberFormat="1" applyFont="1"/>
    <xf numFmtId="9" fontId="11" fillId="0" borderId="0" xfId="8" applyFont="1"/>
    <xf numFmtId="3" fontId="11" fillId="3" borderId="0" xfId="1" applyNumberFormat="1" applyFon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0" fontId="1" fillId="2" borderId="0" xfId="0" applyFont="1" applyFill="1" applyBorder="1" applyAlignment="1"/>
    <xf numFmtId="0" fontId="8" fillId="2" borderId="0" xfId="0" applyFont="1" applyFill="1" applyBorder="1" applyAlignment="1"/>
    <xf numFmtId="1" fontId="2" fillId="2" borderId="0" xfId="0" applyNumberFormat="1" applyFont="1" applyFill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/>
    <xf numFmtId="164" fontId="2" fillId="2" borderId="3" xfId="5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2" xfId="5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0" fontId="0" fillId="0" borderId="0" xfId="0" applyAlignment="1">
      <alignment wrapText="1"/>
    </xf>
    <xf numFmtId="0" fontId="2" fillId="2" borderId="2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_FinalEst96-02" xfId="2"/>
    <cellStyle name="Normal_kasiolfgillnet" xfId="3"/>
    <cellStyle name="Normal_Legal PU Seasons" xfId="4"/>
    <cellStyle name="Normal_PersonalUsetablesforAdam" xfId="5"/>
    <cellStyle name="Normal_Tb38" xfId="6"/>
    <cellStyle name="Normal_UI942-34" xfId="7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602023608771"/>
          <c:y val="6.9705185082399201E-2"/>
          <c:w val="0.81787521079258052"/>
          <c:h val="0.70509475679503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Permits!$A$5:$A$23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Permits!#REF!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Permits!$A$5:$A$23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Permits!$B$5:$B$23</c:f>
              <c:numCache>
                <c:formatCode>#,##0</c:formatCode>
                <c:ptCount val="19"/>
                <c:pt idx="0">
                  <c:v>14576</c:v>
                </c:pt>
                <c:pt idx="1">
                  <c:v>14919</c:v>
                </c:pt>
                <c:pt idx="2">
                  <c:v>15535</c:v>
                </c:pt>
                <c:pt idx="3">
                  <c:v>17197</c:v>
                </c:pt>
                <c:pt idx="4">
                  <c:v>16107</c:v>
                </c:pt>
                <c:pt idx="5">
                  <c:v>16915</c:v>
                </c:pt>
                <c:pt idx="6">
                  <c:v>17568</c:v>
                </c:pt>
                <c:pt idx="7">
                  <c:v>19110</c:v>
                </c:pt>
                <c:pt idx="8">
                  <c:v>21910</c:v>
                </c:pt>
                <c:pt idx="9">
                  <c:v>21905</c:v>
                </c:pt>
                <c:pt idx="10">
                  <c:v>18563</c:v>
                </c:pt>
                <c:pt idx="11">
                  <c:v>23046</c:v>
                </c:pt>
                <c:pt idx="12">
                  <c:v>23722</c:v>
                </c:pt>
                <c:pt idx="13">
                  <c:v>29619</c:v>
                </c:pt>
                <c:pt idx="14">
                  <c:v>31590</c:v>
                </c:pt>
                <c:pt idx="15">
                  <c:v>34515</c:v>
                </c:pt>
                <c:pt idx="16">
                  <c:v>34315</c:v>
                </c:pt>
                <c:pt idx="17">
                  <c:v>35211</c:v>
                </c:pt>
                <c:pt idx="18">
                  <c:v>35989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74944"/>
        <c:axId val="95083136"/>
      </c:barChart>
      <c:catAx>
        <c:axId val="950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9427230299284"/>
              <c:y val="0.89812445026141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083136"/>
        <c:scaling>
          <c:orientation val="minMax"/>
          <c:max val="4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Permits Issued  .</a:t>
                </a:r>
              </a:p>
            </c:rich>
          </c:tx>
          <c:layout>
            <c:manualLayout>
              <c:xMode val="edge"/>
              <c:yMode val="edge"/>
              <c:x val="2.1922370625173583E-2"/>
              <c:y val="0.17158205090315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749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6303063468419"/>
          <c:y val="4.2784276242926474E-2"/>
          <c:w val="0.78461617973428877"/>
          <c:h val="0.792222171650509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'Did Not Fish'!$B$1</c:f>
              <c:strCache>
                <c:ptCount val="1"/>
                <c:pt idx="0">
                  <c:v>Fished</c:v>
                </c:pt>
              </c:strCache>
            </c:strRef>
          </c:tx>
          <c:invertIfNegative val="0"/>
          <c:cat>
            <c:numRef>
              <c:f>'Did Not Fish'!$A$2:$A$20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'Did Not Fish'!$B$2:$B$20</c:f>
              <c:numCache>
                <c:formatCode>0%</c:formatCode>
                <c:ptCount val="19"/>
                <c:pt idx="0">
                  <c:v>0.69758507135016468</c:v>
                </c:pt>
                <c:pt idx="1">
                  <c:v>0.58120517460955834</c:v>
                </c:pt>
                <c:pt idx="2">
                  <c:v>0.64345027357579654</c:v>
                </c:pt>
                <c:pt idx="3">
                  <c:v>0.67186137116938993</c:v>
                </c:pt>
                <c:pt idx="4">
                  <c:v>0.6433227789159992</c:v>
                </c:pt>
                <c:pt idx="5">
                  <c:v>0.79190067986993795</c:v>
                </c:pt>
                <c:pt idx="6">
                  <c:v>0.72347449908925321</c:v>
                </c:pt>
                <c:pt idx="7">
                  <c:v>0.71978021978021978</c:v>
                </c:pt>
                <c:pt idx="8">
                  <c:v>0.81738931994523045</c:v>
                </c:pt>
                <c:pt idx="9">
                  <c:v>0.82469755763524311</c:v>
                </c:pt>
                <c:pt idx="10">
                  <c:v>0.74707751979744652</c:v>
                </c:pt>
                <c:pt idx="11">
                  <c:v>0.81818970754143883</c:v>
                </c:pt>
                <c:pt idx="12">
                  <c:v>0.80773121996458985</c:v>
                </c:pt>
                <c:pt idx="13">
                  <c:v>0.83567980012829601</c:v>
                </c:pt>
                <c:pt idx="14">
                  <c:v>0.87119341563786001</c:v>
                </c:pt>
                <c:pt idx="15">
                  <c:v>0.87119341563786001</c:v>
                </c:pt>
                <c:pt idx="16">
                  <c:v>0.87</c:v>
                </c:pt>
                <c:pt idx="17">
                  <c:v>0.86</c:v>
                </c:pt>
                <c:pt idx="18">
                  <c:v>0.874</c:v>
                </c:pt>
              </c:numCache>
            </c:numRef>
          </c:val>
        </c:ser>
        <c:ser>
          <c:idx val="1"/>
          <c:order val="1"/>
          <c:tx>
            <c:strRef>
              <c:f>'Did Not Fish'!$C$1</c:f>
              <c:strCache>
                <c:ptCount val="1"/>
                <c:pt idx="0">
                  <c:v>Did not Fish</c:v>
                </c:pt>
              </c:strCache>
            </c:strRef>
          </c:tx>
          <c:invertIfNegative val="0"/>
          <c:cat>
            <c:numRef>
              <c:f>'Did Not Fish'!$A$2:$A$20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'Did Not Fish'!$C$2:$C$20</c:f>
              <c:numCache>
                <c:formatCode>0%</c:formatCode>
                <c:ptCount val="19"/>
                <c:pt idx="0">
                  <c:v>0.30241492864983532</c:v>
                </c:pt>
                <c:pt idx="1">
                  <c:v>0.41879482539044172</c:v>
                </c:pt>
                <c:pt idx="2">
                  <c:v>0.35654972642420341</c:v>
                </c:pt>
                <c:pt idx="3">
                  <c:v>0.32813862883061001</c:v>
                </c:pt>
                <c:pt idx="4">
                  <c:v>0.35667722108400074</c:v>
                </c:pt>
                <c:pt idx="5">
                  <c:v>0.20809932013006208</c:v>
                </c:pt>
                <c:pt idx="6">
                  <c:v>0.27652550091074679</c:v>
                </c:pt>
                <c:pt idx="7">
                  <c:v>0.28021978021978022</c:v>
                </c:pt>
                <c:pt idx="8">
                  <c:v>0.18261068005476952</c:v>
                </c:pt>
                <c:pt idx="9">
                  <c:v>0.17530244236475689</c:v>
                </c:pt>
                <c:pt idx="10">
                  <c:v>0.25292248020255348</c:v>
                </c:pt>
                <c:pt idx="11">
                  <c:v>0.18181029245856115</c:v>
                </c:pt>
                <c:pt idx="12">
                  <c:v>0.19226878003541018</c:v>
                </c:pt>
                <c:pt idx="13">
                  <c:v>0.16432019987170399</c:v>
                </c:pt>
                <c:pt idx="14">
                  <c:v>0.12880658436213993</c:v>
                </c:pt>
                <c:pt idx="15">
                  <c:v>0.12880658436213993</c:v>
                </c:pt>
                <c:pt idx="16">
                  <c:v>0.13100000000000001</c:v>
                </c:pt>
                <c:pt idx="17">
                  <c:v>0.14000000000000001</c:v>
                </c:pt>
                <c:pt idx="18">
                  <c:v>0.126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35648"/>
        <c:axId val="170131840"/>
      </c:barChart>
      <c:catAx>
        <c:axId val="1690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131840"/>
        <c:crosses val="autoZero"/>
        <c:auto val="1"/>
        <c:lblAlgn val="ctr"/>
        <c:lblOffset val="100"/>
        <c:noMultiLvlLbl val="0"/>
      </c:catAx>
      <c:valAx>
        <c:axId val="17013184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6903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18</xdr:col>
      <xdr:colOff>314325</xdr:colOff>
      <xdr:row>50</xdr:row>
      <xdr:rowOff>152400</xdr:rowOff>
    </xdr:to>
    <xdr:graphicFrame macro="">
      <xdr:nvGraphicFramePr>
        <xdr:cNvPr id="1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161924</xdr:rowOff>
    </xdr:from>
    <xdr:to>
      <xdr:col>8</xdr:col>
      <xdr:colOff>590550</xdr:colOff>
      <xdr:row>45</xdr:row>
      <xdr:rowOff>142874</xdr:rowOff>
    </xdr:to>
    <xdr:graphicFrame macro="">
      <xdr:nvGraphicFramePr>
        <xdr:cNvPr id="1925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R1114"/>
  <sheetViews>
    <sheetView zoomScaleNormal="100" workbookViewId="0">
      <selection activeCell="X145" sqref="X145"/>
    </sheetView>
  </sheetViews>
  <sheetFormatPr defaultRowHeight="12.75" x14ac:dyDescent="0.2"/>
  <cols>
    <col min="1" max="1" width="5.5703125" style="1" customWidth="1"/>
    <col min="2" max="2" width="0.7109375" style="1" customWidth="1"/>
    <col min="3" max="3" width="4.85546875" style="1" customWidth="1"/>
    <col min="4" max="4" width="6.7109375" style="112" customWidth="1"/>
    <col min="5" max="5" width="3.7109375" style="1" customWidth="1"/>
    <col min="6" max="6" width="4" style="126" customWidth="1"/>
    <col min="7" max="7" width="0.7109375" style="1" customWidth="1"/>
    <col min="8" max="8" width="7.5703125" style="112" customWidth="1"/>
    <col min="9" max="9" width="5.28515625" style="1" customWidth="1"/>
    <col min="10" max="10" width="4" style="126" customWidth="1"/>
    <col min="11" max="11" width="0.7109375" style="1" customWidth="1"/>
    <col min="12" max="12" width="5.42578125" style="1" customWidth="1"/>
    <col min="13" max="13" width="3.7109375" style="1" customWidth="1"/>
    <col min="14" max="14" width="4" style="126" customWidth="1"/>
    <col min="15" max="15" width="0.7109375" style="1" customWidth="1"/>
    <col min="16" max="16" width="6.140625" style="1" customWidth="1"/>
    <col min="17" max="17" width="3.7109375" style="1" customWidth="1"/>
    <col min="18" max="18" width="4" style="126" customWidth="1"/>
    <col min="19" max="19" width="0.7109375" style="1" customWidth="1"/>
    <col min="20" max="20" width="7" style="1" customWidth="1"/>
    <col min="21" max="21" width="3.7109375" style="1" customWidth="1"/>
    <col min="22" max="22" width="4.85546875" style="126" customWidth="1"/>
    <col min="23" max="23" width="0.7109375" style="1" customWidth="1"/>
    <col min="24" max="24" width="5.7109375" style="1" customWidth="1"/>
    <col min="25" max="25" width="3.7109375" style="1" customWidth="1"/>
    <col min="26" max="26" width="4.85546875" style="126" customWidth="1"/>
    <col min="27" max="27" width="0.7109375" style="1" customWidth="1"/>
    <col min="28" max="28" width="7.42578125" style="112" customWidth="1"/>
    <col min="29" max="29" width="5.28515625" style="1" customWidth="1"/>
    <col min="30" max="30" width="4" style="126" customWidth="1"/>
    <col min="31" max="16384" width="9.140625" style="1"/>
  </cols>
  <sheetData>
    <row r="2" spans="1:30" ht="11.25" customHeight="1" x14ac:dyDescent="0.2">
      <c r="A2" s="32"/>
      <c r="B2" s="33"/>
      <c r="C2" s="33" t="s">
        <v>18</v>
      </c>
      <c r="D2" s="178" t="s">
        <v>1</v>
      </c>
      <c r="E2" s="179"/>
      <c r="F2" s="179"/>
      <c r="G2" s="34"/>
      <c r="H2" s="178" t="s">
        <v>2</v>
      </c>
      <c r="I2" s="178"/>
      <c r="J2" s="179"/>
      <c r="K2" s="34"/>
      <c r="L2" s="178" t="s">
        <v>3</v>
      </c>
      <c r="M2" s="178"/>
      <c r="N2" s="179"/>
      <c r="O2" s="34"/>
      <c r="P2" s="178" t="s">
        <v>4</v>
      </c>
      <c r="Q2" s="178"/>
      <c r="R2" s="179"/>
      <c r="S2" s="34"/>
      <c r="T2" s="178" t="s">
        <v>5</v>
      </c>
      <c r="U2" s="178"/>
      <c r="V2" s="179"/>
      <c r="W2" s="34"/>
      <c r="X2" s="178" t="s">
        <v>6</v>
      </c>
      <c r="Y2" s="178"/>
      <c r="Z2" s="179"/>
      <c r="AA2" s="34"/>
      <c r="AB2" s="178" t="s">
        <v>7</v>
      </c>
      <c r="AC2" s="180"/>
      <c r="AD2" s="179"/>
    </row>
    <row r="3" spans="1:30" ht="11.25" customHeight="1" x14ac:dyDescent="0.2">
      <c r="A3" s="35" t="s">
        <v>8</v>
      </c>
      <c r="B3" s="35"/>
      <c r="C3" s="35" t="s">
        <v>19</v>
      </c>
      <c r="D3" s="113" t="s">
        <v>9</v>
      </c>
      <c r="E3" s="35" t="s">
        <v>10</v>
      </c>
      <c r="F3" s="127" t="s">
        <v>20</v>
      </c>
      <c r="G3" s="35"/>
      <c r="H3" s="113" t="s">
        <v>9</v>
      </c>
      <c r="I3" s="35" t="s">
        <v>10</v>
      </c>
      <c r="J3" s="127" t="s">
        <v>20</v>
      </c>
      <c r="K3" s="35"/>
      <c r="L3" s="35" t="s">
        <v>9</v>
      </c>
      <c r="M3" s="35" t="s">
        <v>10</v>
      </c>
      <c r="N3" s="127" t="s">
        <v>20</v>
      </c>
      <c r="O3" s="35"/>
      <c r="P3" s="35" t="s">
        <v>9</v>
      </c>
      <c r="Q3" s="35" t="s">
        <v>10</v>
      </c>
      <c r="R3" s="127" t="s">
        <v>20</v>
      </c>
      <c r="S3" s="35"/>
      <c r="T3" s="35" t="s">
        <v>9</v>
      </c>
      <c r="U3" s="35" t="s">
        <v>10</v>
      </c>
      <c r="V3" s="127" t="s">
        <v>20</v>
      </c>
      <c r="W3" s="35"/>
      <c r="X3" s="35" t="s">
        <v>9</v>
      </c>
      <c r="Y3" s="35" t="s">
        <v>10</v>
      </c>
      <c r="Z3" s="127" t="s">
        <v>20</v>
      </c>
      <c r="AA3" s="35"/>
      <c r="AB3" s="113" t="s">
        <v>9</v>
      </c>
      <c r="AC3" s="35" t="s">
        <v>10</v>
      </c>
      <c r="AD3" s="127" t="s">
        <v>20</v>
      </c>
    </row>
    <row r="4" spans="1:30" ht="11.25" customHeight="1" x14ac:dyDescent="0.25">
      <c r="A4" s="49" t="s">
        <v>21</v>
      </c>
      <c r="B4" s="37"/>
      <c r="C4" s="37"/>
      <c r="D4" s="114"/>
      <c r="E4" s="37"/>
      <c r="F4" s="28"/>
      <c r="G4" s="37"/>
      <c r="H4" s="114"/>
      <c r="I4" s="37"/>
      <c r="J4" s="28"/>
      <c r="K4" s="37"/>
      <c r="L4" s="37"/>
      <c r="M4" s="37"/>
      <c r="N4" s="28"/>
      <c r="O4" s="37"/>
      <c r="P4" s="37"/>
      <c r="Q4" s="37"/>
      <c r="R4" s="28"/>
      <c r="S4" s="37"/>
      <c r="T4" s="37"/>
      <c r="U4" s="37"/>
      <c r="V4" s="28"/>
      <c r="W4" s="37"/>
      <c r="X4" s="37"/>
      <c r="Y4" s="37"/>
      <c r="Z4" s="28"/>
      <c r="AA4" s="37"/>
      <c r="AB4" s="114"/>
      <c r="AC4" s="37"/>
      <c r="AD4" s="28"/>
    </row>
    <row r="5" spans="1:30" ht="11.25" customHeight="1" x14ac:dyDescent="0.2">
      <c r="A5" s="37">
        <v>1996</v>
      </c>
      <c r="B5" s="45"/>
      <c r="C5" s="55">
        <v>27</v>
      </c>
      <c r="D5" s="115">
        <v>10503</v>
      </c>
      <c r="E5" s="57">
        <v>60</v>
      </c>
      <c r="F5" s="43">
        <f t="shared" ref="F5:F18" si="0">E5/D5*1.96</f>
        <v>1.1196800914024564E-2</v>
      </c>
      <c r="G5" s="45"/>
      <c r="H5" s="115">
        <v>102821</v>
      </c>
      <c r="I5" s="57">
        <v>367</v>
      </c>
      <c r="J5" s="43">
        <f t="shared" ref="J5:J18" si="1">I5/H5*1.96</f>
        <v>6.9958471518464125E-3</v>
      </c>
      <c r="K5" s="45"/>
      <c r="L5" s="56">
        <v>295</v>
      </c>
      <c r="M5" s="57">
        <v>5</v>
      </c>
      <c r="N5" s="43">
        <f t="shared" ref="N5:N18" si="2">M5/L5*1.96</f>
        <v>3.3220338983050844E-2</v>
      </c>
      <c r="O5" s="45"/>
      <c r="P5" s="56">
        <v>1932</v>
      </c>
      <c r="Q5" s="57">
        <v>29</v>
      </c>
      <c r="R5" s="43">
        <f t="shared" ref="R5:R18" si="3">Q5/P5*1.96</f>
        <v>2.9420289855072463E-2</v>
      </c>
      <c r="S5" s="45"/>
      <c r="T5" s="56">
        <v>2404</v>
      </c>
      <c r="U5" s="57">
        <v>33</v>
      </c>
      <c r="V5" s="43">
        <f t="shared" ref="V5:V18" si="4">U5/T5*1.96</f>
        <v>2.6905158069883528E-2</v>
      </c>
      <c r="W5" s="45"/>
      <c r="X5" s="57">
        <v>175</v>
      </c>
      <c r="Y5" s="57">
        <v>10</v>
      </c>
      <c r="Z5" s="43">
        <f t="shared" ref="Z5:Z18" si="5">Y5/X5*1.96</f>
        <v>0.11199999999999999</v>
      </c>
      <c r="AA5" s="45"/>
      <c r="AB5" s="114">
        <f t="shared" ref="AB5:AB18" si="6">SUM(H5,L5,P5,T5,X5)</f>
        <v>107627</v>
      </c>
      <c r="AC5" s="57">
        <v>375</v>
      </c>
      <c r="AD5" s="43">
        <f t="shared" ref="AD5:AD18" si="7">AC5/AB5*1.96</f>
        <v>6.8291413864550714E-3</v>
      </c>
    </row>
    <row r="6" spans="1:30" ht="11.25" customHeight="1" x14ac:dyDescent="0.2">
      <c r="A6" s="37">
        <v>1997</v>
      </c>
      <c r="B6" s="45"/>
      <c r="C6" s="55">
        <v>22</v>
      </c>
      <c r="D6" s="115">
        <v>11023</v>
      </c>
      <c r="E6" s="57">
        <v>87</v>
      </c>
      <c r="F6" s="43">
        <f t="shared" si="0"/>
        <v>1.5469472920257642E-2</v>
      </c>
      <c r="G6" s="45"/>
      <c r="H6" s="115">
        <v>114619</v>
      </c>
      <c r="I6" s="57">
        <v>439</v>
      </c>
      <c r="J6" s="43">
        <f t="shared" si="1"/>
        <v>7.5069578342159679E-3</v>
      </c>
      <c r="K6" s="45"/>
      <c r="L6" s="56">
        <v>364</v>
      </c>
      <c r="M6" s="57">
        <v>13</v>
      </c>
      <c r="N6" s="43">
        <f t="shared" si="2"/>
        <v>6.9999999999999993E-2</v>
      </c>
      <c r="O6" s="45"/>
      <c r="P6" s="57">
        <v>559</v>
      </c>
      <c r="Q6" s="57">
        <v>21</v>
      </c>
      <c r="R6" s="43">
        <f t="shared" si="3"/>
        <v>7.3631484794275504E-2</v>
      </c>
      <c r="S6" s="45"/>
      <c r="T6" s="57">
        <v>619</v>
      </c>
      <c r="U6" s="57">
        <v>14</v>
      </c>
      <c r="V6" s="43">
        <f t="shared" si="4"/>
        <v>4.4329563812600968E-2</v>
      </c>
      <c r="W6" s="45"/>
      <c r="X6" s="57">
        <v>58</v>
      </c>
      <c r="Y6" s="57">
        <v>5</v>
      </c>
      <c r="Z6" s="43">
        <f t="shared" si="5"/>
        <v>0.16896551724137931</v>
      </c>
      <c r="AA6" s="45"/>
      <c r="AB6" s="114">
        <f t="shared" si="6"/>
        <v>116219</v>
      </c>
      <c r="AC6" s="57">
        <v>448</v>
      </c>
      <c r="AD6" s="43">
        <f t="shared" si="7"/>
        <v>7.5553911150500353E-3</v>
      </c>
    </row>
    <row r="7" spans="1:30" ht="11.25" customHeight="1" x14ac:dyDescent="0.2">
      <c r="A7" s="37">
        <v>1998</v>
      </c>
      <c r="B7" s="45"/>
      <c r="C7" s="55">
        <v>18</v>
      </c>
      <c r="D7" s="115">
        <v>10802</v>
      </c>
      <c r="E7" s="57">
        <v>59</v>
      </c>
      <c r="F7" s="43">
        <f t="shared" si="0"/>
        <v>1.0705424921310868E-2</v>
      </c>
      <c r="G7" s="45"/>
      <c r="H7" s="115">
        <v>103847</v>
      </c>
      <c r="I7" s="57">
        <v>716</v>
      </c>
      <c r="J7" s="43">
        <f t="shared" si="1"/>
        <v>1.3513726925188017E-2</v>
      </c>
      <c r="K7" s="45"/>
      <c r="L7" s="56">
        <v>254</v>
      </c>
      <c r="M7" s="57">
        <v>10</v>
      </c>
      <c r="N7" s="43">
        <f t="shared" si="2"/>
        <v>7.716535433070866E-2</v>
      </c>
      <c r="O7" s="45"/>
      <c r="P7" s="56">
        <v>1011</v>
      </c>
      <c r="Q7" s="57">
        <v>62</v>
      </c>
      <c r="R7" s="43">
        <f t="shared" si="3"/>
        <v>0.12019782393669634</v>
      </c>
      <c r="S7" s="45"/>
      <c r="T7" s="56">
        <v>1032</v>
      </c>
      <c r="U7" s="57">
        <v>62</v>
      </c>
      <c r="V7" s="43">
        <f t="shared" si="4"/>
        <v>0.11775193798449612</v>
      </c>
      <c r="W7" s="45"/>
      <c r="X7" s="57">
        <v>85</v>
      </c>
      <c r="Y7" s="57">
        <v>3</v>
      </c>
      <c r="Z7" s="43">
        <f t="shared" si="5"/>
        <v>6.9176470588235298E-2</v>
      </c>
      <c r="AA7" s="45"/>
      <c r="AB7" s="114">
        <f t="shared" si="6"/>
        <v>106229</v>
      </c>
      <c r="AC7" s="57">
        <v>724</v>
      </c>
      <c r="AD7" s="43">
        <f t="shared" si="7"/>
        <v>1.3358310819079537E-2</v>
      </c>
    </row>
    <row r="8" spans="1:30" ht="11.25" customHeight="1" x14ac:dyDescent="0.2">
      <c r="A8" s="37">
        <v>1999</v>
      </c>
      <c r="B8" s="45"/>
      <c r="C8" s="55">
        <v>22</v>
      </c>
      <c r="D8" s="115">
        <v>13738</v>
      </c>
      <c r="E8" s="57">
        <v>79</v>
      </c>
      <c r="F8" s="43">
        <f t="shared" si="0"/>
        <v>1.1270927354782355E-2</v>
      </c>
      <c r="G8" s="45"/>
      <c r="H8" s="115">
        <v>149504</v>
      </c>
      <c r="I8" s="56">
        <v>1084</v>
      </c>
      <c r="J8" s="43">
        <f t="shared" si="1"/>
        <v>1.4211258561643837E-2</v>
      </c>
      <c r="K8" s="45"/>
      <c r="L8" s="56">
        <v>488</v>
      </c>
      <c r="M8" s="57">
        <v>13</v>
      </c>
      <c r="N8" s="43">
        <f t="shared" si="2"/>
        <v>5.2213114754098358E-2</v>
      </c>
      <c r="O8" s="45"/>
      <c r="P8" s="56">
        <v>1009</v>
      </c>
      <c r="Q8" s="57">
        <v>108</v>
      </c>
      <c r="R8" s="43">
        <f t="shared" si="3"/>
        <v>0.20979187314172448</v>
      </c>
      <c r="S8" s="45"/>
      <c r="T8" s="56">
        <v>1666</v>
      </c>
      <c r="U8" s="57">
        <v>64</v>
      </c>
      <c r="V8" s="43">
        <f t="shared" si="4"/>
        <v>7.5294117647058817E-2</v>
      </c>
      <c r="W8" s="45"/>
      <c r="X8" s="57">
        <v>102</v>
      </c>
      <c r="Y8" s="57">
        <v>13</v>
      </c>
      <c r="Z8" s="43">
        <f t="shared" si="5"/>
        <v>0.24980392156862744</v>
      </c>
      <c r="AA8" s="45"/>
      <c r="AB8" s="114">
        <f t="shared" si="6"/>
        <v>152769</v>
      </c>
      <c r="AC8" s="56">
        <v>1094</v>
      </c>
      <c r="AD8" s="43">
        <f t="shared" si="7"/>
        <v>1.4035831876886017E-2</v>
      </c>
    </row>
    <row r="9" spans="1:30" ht="11.25" customHeight="1" x14ac:dyDescent="0.2">
      <c r="A9" s="37">
        <v>2000</v>
      </c>
      <c r="B9" s="45"/>
      <c r="C9" s="55">
        <v>22</v>
      </c>
      <c r="D9" s="115">
        <v>12354</v>
      </c>
      <c r="E9" s="57">
        <v>69</v>
      </c>
      <c r="F9" s="43">
        <f t="shared" si="0"/>
        <v>1.0947061680427392E-2</v>
      </c>
      <c r="G9" s="45"/>
      <c r="H9" s="115">
        <v>98262</v>
      </c>
      <c r="I9" s="57">
        <v>752</v>
      </c>
      <c r="J9" s="43">
        <f t="shared" si="1"/>
        <v>1.4999898231259285E-2</v>
      </c>
      <c r="K9" s="45"/>
      <c r="L9" s="56">
        <v>410</v>
      </c>
      <c r="M9" s="57">
        <v>18</v>
      </c>
      <c r="N9" s="43">
        <f t="shared" si="2"/>
        <v>8.6048780487804871E-2</v>
      </c>
      <c r="O9" s="45"/>
      <c r="P9" s="56">
        <v>1449</v>
      </c>
      <c r="Q9" s="57">
        <v>62</v>
      </c>
      <c r="R9" s="43">
        <f t="shared" si="3"/>
        <v>8.3864734299516894E-2</v>
      </c>
      <c r="S9" s="45"/>
      <c r="T9" s="56">
        <v>1457</v>
      </c>
      <c r="U9" s="57">
        <v>75</v>
      </c>
      <c r="V9" s="43">
        <f t="shared" si="4"/>
        <v>0.10089224433768017</v>
      </c>
      <c r="W9" s="45"/>
      <c r="X9" s="57">
        <v>193</v>
      </c>
      <c r="Y9" s="57">
        <v>31</v>
      </c>
      <c r="Z9" s="43">
        <f t="shared" si="5"/>
        <v>0.31481865284974092</v>
      </c>
      <c r="AA9" s="45"/>
      <c r="AB9" s="114">
        <f t="shared" si="6"/>
        <v>101771</v>
      </c>
      <c r="AC9" s="57">
        <v>762</v>
      </c>
      <c r="AD9" s="43">
        <f t="shared" si="7"/>
        <v>1.4675300429395407E-2</v>
      </c>
    </row>
    <row r="10" spans="1:30" ht="11.25" customHeight="1" x14ac:dyDescent="0.2">
      <c r="A10" s="54">
        <v>2001</v>
      </c>
      <c r="B10" s="45"/>
      <c r="C10" s="55">
        <v>22</v>
      </c>
      <c r="D10" s="115">
        <v>14772</v>
      </c>
      <c r="E10" s="56">
        <v>66</v>
      </c>
      <c r="F10" s="43">
        <f t="shared" si="0"/>
        <v>8.7571080422420809E-3</v>
      </c>
      <c r="G10" s="45"/>
      <c r="H10" s="115">
        <v>150766</v>
      </c>
      <c r="I10" s="57">
        <v>909</v>
      </c>
      <c r="J10" s="43">
        <f t="shared" si="1"/>
        <v>1.1817253226854861E-2</v>
      </c>
      <c r="K10" s="45"/>
      <c r="L10" s="56">
        <v>638</v>
      </c>
      <c r="M10" s="57">
        <v>15</v>
      </c>
      <c r="N10" s="43">
        <f t="shared" si="2"/>
        <v>4.6081504702194361E-2</v>
      </c>
      <c r="O10" s="45"/>
      <c r="P10" s="56">
        <v>1555</v>
      </c>
      <c r="Q10" s="57">
        <v>105</v>
      </c>
      <c r="R10" s="43">
        <f t="shared" si="3"/>
        <v>0.13234726688102894</v>
      </c>
      <c r="S10" s="45"/>
      <c r="T10" s="56">
        <v>1326</v>
      </c>
      <c r="U10" s="57">
        <v>37</v>
      </c>
      <c r="V10" s="43">
        <f t="shared" si="4"/>
        <v>5.4690799396681748E-2</v>
      </c>
      <c r="W10" s="45"/>
      <c r="X10" s="57">
        <v>155</v>
      </c>
      <c r="Y10" s="57">
        <v>19</v>
      </c>
      <c r="Z10" s="43">
        <f t="shared" si="5"/>
        <v>0.24025806451612902</v>
      </c>
      <c r="AA10" s="45"/>
      <c r="AB10" s="114">
        <f t="shared" si="6"/>
        <v>154440</v>
      </c>
      <c r="AC10" s="56">
        <v>926</v>
      </c>
      <c r="AD10" s="43">
        <f t="shared" si="7"/>
        <v>1.1751877751877752E-2</v>
      </c>
    </row>
    <row r="11" spans="1:30" ht="11.25" customHeight="1" x14ac:dyDescent="0.2">
      <c r="A11" s="54">
        <v>2002</v>
      </c>
      <c r="B11" s="45"/>
      <c r="C11" s="55">
        <v>22</v>
      </c>
      <c r="D11" s="115">
        <v>14840</v>
      </c>
      <c r="E11" s="56">
        <v>56</v>
      </c>
      <c r="F11" s="43">
        <f t="shared" si="0"/>
        <v>7.3962264150943396E-3</v>
      </c>
      <c r="G11" s="45"/>
      <c r="H11" s="115">
        <v>180028</v>
      </c>
      <c r="I11" s="57">
        <v>844</v>
      </c>
      <c r="J11" s="43">
        <f t="shared" si="1"/>
        <v>9.1887928544448633E-3</v>
      </c>
      <c r="K11" s="45"/>
      <c r="L11" s="56">
        <v>606</v>
      </c>
      <c r="M11" s="57">
        <v>11</v>
      </c>
      <c r="N11" s="43">
        <f t="shared" si="2"/>
        <v>3.5577557755775577E-2</v>
      </c>
      <c r="O11" s="45"/>
      <c r="P11" s="56">
        <v>1721</v>
      </c>
      <c r="Q11" s="57">
        <v>64</v>
      </c>
      <c r="R11" s="43">
        <f t="shared" si="3"/>
        <v>7.2887855897733875E-2</v>
      </c>
      <c r="S11" s="45"/>
      <c r="T11" s="56">
        <v>5662</v>
      </c>
      <c r="U11" s="57">
        <v>102</v>
      </c>
      <c r="V11" s="43">
        <f t="shared" si="4"/>
        <v>3.5309078064288235E-2</v>
      </c>
      <c r="W11" s="45"/>
      <c r="X11" s="57">
        <v>551</v>
      </c>
      <c r="Y11" s="57">
        <v>36</v>
      </c>
      <c r="Z11" s="43">
        <f t="shared" si="5"/>
        <v>0.12805807622504536</v>
      </c>
      <c r="AA11" s="45"/>
      <c r="AB11" s="114">
        <f t="shared" si="6"/>
        <v>188568</v>
      </c>
      <c r="AC11" s="56">
        <v>874</v>
      </c>
      <c r="AD11" s="43">
        <f t="shared" si="7"/>
        <v>9.0844682024521645E-3</v>
      </c>
    </row>
    <row r="12" spans="1:30" ht="11.25" customHeight="1" x14ac:dyDescent="0.2">
      <c r="A12" s="54">
        <v>2003</v>
      </c>
      <c r="B12" s="45"/>
      <c r="C12" s="55">
        <v>22</v>
      </c>
      <c r="D12" s="115">
        <v>15263</v>
      </c>
      <c r="E12" s="56">
        <v>50</v>
      </c>
      <c r="F12" s="43">
        <f t="shared" si="0"/>
        <v>6.4207560767870009E-3</v>
      </c>
      <c r="G12" s="45"/>
      <c r="H12" s="115">
        <v>223580</v>
      </c>
      <c r="I12" s="56">
        <v>891</v>
      </c>
      <c r="J12" s="43">
        <f t="shared" si="1"/>
        <v>7.8108954289292428E-3</v>
      </c>
      <c r="K12" s="45"/>
      <c r="L12" s="56">
        <v>1016</v>
      </c>
      <c r="M12" s="57">
        <v>18</v>
      </c>
      <c r="N12" s="43">
        <f t="shared" si="2"/>
        <v>3.4724409448818896E-2</v>
      </c>
      <c r="O12" s="45"/>
      <c r="P12" s="56">
        <v>1332</v>
      </c>
      <c r="Q12" s="57">
        <v>68</v>
      </c>
      <c r="R12" s="43">
        <f t="shared" si="3"/>
        <v>0.10006006006006006</v>
      </c>
      <c r="S12" s="45"/>
      <c r="T12" s="56">
        <v>1647</v>
      </c>
      <c r="U12" s="57">
        <v>98</v>
      </c>
      <c r="V12" s="43">
        <f t="shared" si="4"/>
        <v>0.11662416514875532</v>
      </c>
      <c r="W12" s="45"/>
      <c r="X12" s="57">
        <v>249</v>
      </c>
      <c r="Y12" s="57">
        <v>22</v>
      </c>
      <c r="Z12" s="43">
        <f t="shared" si="5"/>
        <v>0.17317269076305222</v>
      </c>
      <c r="AA12" s="45"/>
      <c r="AB12" s="114">
        <f t="shared" si="6"/>
        <v>227824</v>
      </c>
      <c r="AC12" s="56">
        <v>905</v>
      </c>
      <c r="AD12" s="43">
        <f t="shared" si="7"/>
        <v>7.7858346794016436E-3</v>
      </c>
    </row>
    <row r="13" spans="1:30" ht="11.25" customHeight="1" x14ac:dyDescent="0.2">
      <c r="A13" s="54">
        <v>2004</v>
      </c>
      <c r="B13" s="45"/>
      <c r="C13" s="55">
        <v>22</v>
      </c>
      <c r="D13" s="115">
        <v>18513</v>
      </c>
      <c r="E13" s="56">
        <v>35</v>
      </c>
      <c r="F13" s="43">
        <f t="shared" si="0"/>
        <v>3.7055042402635986E-3</v>
      </c>
      <c r="G13" s="45"/>
      <c r="H13" s="115">
        <v>262831</v>
      </c>
      <c r="I13" s="56">
        <v>583</v>
      </c>
      <c r="J13" s="43">
        <f t="shared" si="1"/>
        <v>4.3475845695522975E-3</v>
      </c>
      <c r="K13" s="45"/>
      <c r="L13" s="56">
        <v>792</v>
      </c>
      <c r="M13" s="57">
        <v>7</v>
      </c>
      <c r="N13" s="43">
        <f t="shared" si="2"/>
        <v>1.7323232323232324E-2</v>
      </c>
      <c r="O13" s="45"/>
      <c r="P13" s="56">
        <v>2661</v>
      </c>
      <c r="Q13" s="57">
        <v>66</v>
      </c>
      <c r="R13" s="43">
        <f t="shared" si="3"/>
        <v>4.8613303269447572E-2</v>
      </c>
      <c r="S13" s="45"/>
      <c r="T13" s="56">
        <v>2103</v>
      </c>
      <c r="U13" s="57">
        <v>27</v>
      </c>
      <c r="V13" s="43">
        <f t="shared" si="4"/>
        <v>2.5164051355206846E-2</v>
      </c>
      <c r="W13" s="45"/>
      <c r="X13" s="57">
        <v>387</v>
      </c>
      <c r="Y13" s="57">
        <v>12</v>
      </c>
      <c r="Z13" s="43">
        <f t="shared" si="5"/>
        <v>6.077519379844961E-2</v>
      </c>
      <c r="AA13" s="45"/>
      <c r="AB13" s="114">
        <f t="shared" si="6"/>
        <v>268774</v>
      </c>
      <c r="AC13" s="56">
        <v>905</v>
      </c>
      <c r="AD13" s="43">
        <f t="shared" si="7"/>
        <v>6.5995966871795634E-3</v>
      </c>
    </row>
    <row r="14" spans="1:30" ht="11.25" customHeight="1" x14ac:dyDescent="0.2">
      <c r="A14" s="54">
        <v>2005</v>
      </c>
      <c r="B14" s="45"/>
      <c r="C14" s="55">
        <v>22</v>
      </c>
      <c r="D14" s="115">
        <v>20977</v>
      </c>
      <c r="E14" s="56">
        <v>18</v>
      </c>
      <c r="F14" s="43">
        <f t="shared" si="0"/>
        <v>1.6818420174476807E-3</v>
      </c>
      <c r="G14" s="45"/>
      <c r="H14" s="115">
        <v>295496</v>
      </c>
      <c r="I14" s="56">
        <v>273</v>
      </c>
      <c r="J14" s="43">
        <f t="shared" si="1"/>
        <v>1.8107859328045049E-3</v>
      </c>
      <c r="K14" s="45"/>
      <c r="L14" s="56">
        <v>997</v>
      </c>
      <c r="M14" s="57">
        <v>3</v>
      </c>
      <c r="N14" s="43">
        <f t="shared" si="2"/>
        <v>5.8976930792377126E-3</v>
      </c>
      <c r="O14" s="45"/>
      <c r="P14" s="56">
        <v>2512</v>
      </c>
      <c r="Q14" s="57">
        <v>24</v>
      </c>
      <c r="R14" s="43">
        <f t="shared" si="3"/>
        <v>1.8726114649681526E-2</v>
      </c>
      <c r="S14" s="45"/>
      <c r="T14" s="56">
        <v>1806</v>
      </c>
      <c r="U14" s="57">
        <v>12</v>
      </c>
      <c r="V14" s="43">
        <f t="shared" si="4"/>
        <v>1.3023255813953489E-2</v>
      </c>
      <c r="W14" s="45"/>
      <c r="X14" s="57">
        <v>321</v>
      </c>
      <c r="Y14" s="57">
        <v>2</v>
      </c>
      <c r="Z14" s="43">
        <f t="shared" si="5"/>
        <v>1.2211838006230529E-2</v>
      </c>
      <c r="AA14" s="45"/>
      <c r="AB14" s="114">
        <f t="shared" si="6"/>
        <v>301132</v>
      </c>
      <c r="AC14" s="56">
        <v>275</v>
      </c>
      <c r="AD14" s="43">
        <f t="shared" si="7"/>
        <v>1.7899127293014359E-3</v>
      </c>
    </row>
    <row r="15" spans="1:30" ht="11.25" customHeight="1" x14ac:dyDescent="0.2">
      <c r="A15" s="54">
        <v>2006</v>
      </c>
      <c r="B15" s="45"/>
      <c r="C15" s="55">
        <v>20</v>
      </c>
      <c r="D15" s="115">
        <v>12685</v>
      </c>
      <c r="E15" s="56">
        <v>16</v>
      </c>
      <c r="F15" s="43">
        <f>E15/D15*1.96</f>
        <v>2.4722112731572722E-3</v>
      </c>
      <c r="G15" s="45"/>
      <c r="H15" s="115">
        <v>127630</v>
      </c>
      <c r="I15" s="56">
        <v>183</v>
      </c>
      <c r="J15" s="43">
        <f>I15/H15*1.96</f>
        <v>2.8103110553944995E-3</v>
      </c>
      <c r="K15" s="45"/>
      <c r="L15" s="56">
        <v>1034</v>
      </c>
      <c r="M15" s="57">
        <v>3</v>
      </c>
      <c r="N15" s="43">
        <f>M15/L15*1.96</f>
        <v>5.6866537717601548E-3</v>
      </c>
      <c r="O15" s="45"/>
      <c r="P15" s="56">
        <v>2235</v>
      </c>
      <c r="Q15" s="57">
        <v>15</v>
      </c>
      <c r="R15" s="43">
        <f>Q15/P15*1.96</f>
        <v>1.3154362416107382E-2</v>
      </c>
      <c r="S15" s="45"/>
      <c r="T15" s="56">
        <v>11127</v>
      </c>
      <c r="U15" s="57">
        <v>37</v>
      </c>
      <c r="V15" s="43">
        <f>U15/T15*1.96</f>
        <v>6.5174800035948596E-3</v>
      </c>
      <c r="W15" s="45"/>
      <c r="X15" s="57">
        <v>551</v>
      </c>
      <c r="Y15" s="57">
        <v>9</v>
      </c>
      <c r="Z15" s="43">
        <f>Y15/X15*1.96</f>
        <v>3.2014519056261341E-2</v>
      </c>
      <c r="AA15" s="45"/>
      <c r="AB15" s="114">
        <f>SUM(H15,L15,P15,T15,X15)</f>
        <v>142577</v>
      </c>
      <c r="AC15" s="56">
        <v>203</v>
      </c>
      <c r="AD15" s="43">
        <f>AC15/AB15*1.96</f>
        <v>2.7906324301956134E-3</v>
      </c>
    </row>
    <row r="16" spans="1:30" ht="11.25" customHeight="1" x14ac:dyDescent="0.2">
      <c r="A16" s="54">
        <v>2007</v>
      </c>
      <c r="B16" s="45"/>
      <c r="C16" s="55">
        <v>22</v>
      </c>
      <c r="D16" s="115">
        <v>21908</v>
      </c>
      <c r="E16" s="56">
        <v>23</v>
      </c>
      <c r="F16" s="43">
        <f>E16/D16*1.96</f>
        <v>2.0576958188789482E-3</v>
      </c>
      <c r="G16" s="45"/>
      <c r="H16" s="115">
        <v>291270</v>
      </c>
      <c r="I16" s="56">
        <v>335</v>
      </c>
      <c r="J16" s="43">
        <f>I16/H16*1.96</f>
        <v>2.2542658014900263E-3</v>
      </c>
      <c r="K16" s="45"/>
      <c r="L16" s="56">
        <v>1509</v>
      </c>
      <c r="M16" s="57">
        <v>4</v>
      </c>
      <c r="N16" s="43">
        <f>M16/L16*1.96</f>
        <v>5.1954937044400261E-3</v>
      </c>
      <c r="O16" s="45"/>
      <c r="P16" s="56">
        <v>2111</v>
      </c>
      <c r="Q16" s="57">
        <v>24</v>
      </c>
      <c r="R16" s="43">
        <f>Q16/P16*1.96</f>
        <v>2.2283278067266699E-2</v>
      </c>
      <c r="S16" s="45"/>
      <c r="T16" s="56">
        <v>1939</v>
      </c>
      <c r="U16" s="57">
        <v>23</v>
      </c>
      <c r="V16" s="43">
        <f>U16/T16*1.96</f>
        <v>2.3249097472924186E-2</v>
      </c>
      <c r="W16" s="45"/>
      <c r="X16" s="57">
        <v>472</v>
      </c>
      <c r="Y16" s="57">
        <v>17</v>
      </c>
      <c r="Z16" s="43">
        <f>Y16/X16*1.96</f>
        <v>7.0593220338983048E-2</v>
      </c>
      <c r="AA16" s="45"/>
      <c r="AB16" s="114">
        <f>SUM(H16,L16,P16,T16,X16)</f>
        <v>297301</v>
      </c>
      <c r="AC16" s="56">
        <v>337</v>
      </c>
      <c r="AD16" s="43">
        <f>AC16/AB16*1.96</f>
        <v>2.2217214203786731E-3</v>
      </c>
    </row>
    <row r="17" spans="1:30" ht="11.25" customHeight="1" x14ac:dyDescent="0.2">
      <c r="A17" s="54">
        <v>2008</v>
      </c>
      <c r="B17" s="45"/>
      <c r="C17" s="55">
        <v>22</v>
      </c>
      <c r="D17" s="115">
        <v>20772</v>
      </c>
      <c r="E17" s="56">
        <v>27</v>
      </c>
      <c r="F17" s="43">
        <f>E17/D17*1.96</f>
        <v>2.5476603119584055E-3</v>
      </c>
      <c r="G17" s="45"/>
      <c r="H17" s="115">
        <v>234109</v>
      </c>
      <c r="I17" s="56">
        <v>338</v>
      </c>
      <c r="J17" s="43">
        <f>I17/H17*1.96</f>
        <v>2.8297929596897173E-3</v>
      </c>
      <c r="K17" s="45"/>
      <c r="L17" s="56">
        <v>1362</v>
      </c>
      <c r="M17" s="57">
        <v>10</v>
      </c>
      <c r="N17" s="43">
        <f>M17/L17*1.96</f>
        <v>1.4390602055800294E-2</v>
      </c>
      <c r="O17" s="45"/>
      <c r="P17" s="56">
        <v>2609</v>
      </c>
      <c r="Q17" s="57">
        <v>21</v>
      </c>
      <c r="R17" s="43">
        <f>Q17/P17*1.96</f>
        <v>1.5776159448064393E-2</v>
      </c>
      <c r="S17" s="45"/>
      <c r="T17" s="56">
        <v>10631</v>
      </c>
      <c r="U17" s="57">
        <v>49</v>
      </c>
      <c r="V17" s="43">
        <f>U17/T17*1.96</f>
        <v>9.0339572947041678E-3</v>
      </c>
      <c r="W17" s="45"/>
      <c r="X17" s="57">
        <v>504</v>
      </c>
      <c r="Y17" s="57">
        <v>8</v>
      </c>
      <c r="Z17" s="43">
        <f>Y17/X17*1.96</f>
        <v>3.111111111111111E-2</v>
      </c>
      <c r="AA17" s="45"/>
      <c r="AB17" s="114">
        <f>SUM(H17,L17,P17,T17,X17)</f>
        <v>249215</v>
      </c>
      <c r="AC17" s="56">
        <v>343</v>
      </c>
      <c r="AD17" s="43">
        <f>AC17/AB17*1.96</f>
        <v>2.6975904339626429E-3</v>
      </c>
    </row>
    <row r="18" spans="1:30" ht="11.25" customHeight="1" x14ac:dyDescent="0.2">
      <c r="A18" s="54">
        <v>2009</v>
      </c>
      <c r="B18" s="45"/>
      <c r="C18" s="55">
        <v>22</v>
      </c>
      <c r="D18" s="115">
        <v>26171</v>
      </c>
      <c r="E18" s="56">
        <v>35</v>
      </c>
      <c r="F18" s="43">
        <f t="shared" si="0"/>
        <v>2.6212219632417559E-3</v>
      </c>
      <c r="G18" s="45"/>
      <c r="H18" s="115">
        <v>339993</v>
      </c>
      <c r="I18" s="56">
        <v>524</v>
      </c>
      <c r="J18" s="43">
        <f t="shared" si="1"/>
        <v>3.0207680746368306E-3</v>
      </c>
      <c r="K18" s="45"/>
      <c r="L18" s="56">
        <v>1189</v>
      </c>
      <c r="M18" s="57">
        <v>7</v>
      </c>
      <c r="N18" s="43">
        <f t="shared" si="2"/>
        <v>1.1539108494533221E-2</v>
      </c>
      <c r="O18" s="45"/>
      <c r="P18" s="56">
        <v>2401</v>
      </c>
      <c r="Q18" s="57">
        <v>29</v>
      </c>
      <c r="R18" s="43">
        <f t="shared" si="3"/>
        <v>2.3673469387755101E-2</v>
      </c>
      <c r="S18" s="45"/>
      <c r="T18" s="56">
        <v>5482</v>
      </c>
      <c r="U18" s="57">
        <v>27</v>
      </c>
      <c r="V18" s="43">
        <f t="shared" si="4"/>
        <v>9.6534111638088282E-3</v>
      </c>
      <c r="W18" s="45"/>
      <c r="X18" s="57">
        <v>285</v>
      </c>
      <c r="Y18" s="57">
        <v>7</v>
      </c>
      <c r="Z18" s="43">
        <f t="shared" si="5"/>
        <v>4.8140350877192983E-2</v>
      </c>
      <c r="AA18" s="45"/>
      <c r="AB18" s="114">
        <f t="shared" si="6"/>
        <v>349350</v>
      </c>
      <c r="AC18" s="56">
        <v>525</v>
      </c>
      <c r="AD18" s="43">
        <f t="shared" si="7"/>
        <v>2.9454701588664664E-3</v>
      </c>
    </row>
    <row r="19" spans="1:30" ht="11.25" customHeight="1" x14ac:dyDescent="0.2">
      <c r="A19" s="54">
        <v>2010</v>
      </c>
      <c r="B19" s="45"/>
      <c r="C19" s="55">
        <v>22</v>
      </c>
      <c r="D19" s="115">
        <v>28342</v>
      </c>
      <c r="E19" s="56">
        <v>44</v>
      </c>
      <c r="F19" s="43">
        <f t="shared" ref="F19:F23" si="8">E19/D19*1.96</f>
        <v>3.0428339566720766E-3</v>
      </c>
      <c r="G19" s="45"/>
      <c r="H19" s="115">
        <v>389552</v>
      </c>
      <c r="I19" s="56">
        <v>702</v>
      </c>
      <c r="J19" s="43">
        <f t="shared" ref="J19:J23" si="9">I19/H19*1.96</f>
        <v>3.5320573376596705E-3</v>
      </c>
      <c r="K19" s="45"/>
      <c r="L19" s="57">
        <v>865</v>
      </c>
      <c r="M19" s="57">
        <v>7</v>
      </c>
      <c r="N19" s="43">
        <f t="shared" ref="N19:N20" si="10">M19/L19*1.96</f>
        <v>1.5861271676300578E-2</v>
      </c>
      <c r="O19" s="45"/>
      <c r="P19" s="56">
        <v>2870</v>
      </c>
      <c r="Q19" s="57">
        <v>56</v>
      </c>
      <c r="R19" s="43">
        <f t="shared" ref="R19:R23" si="11">Q19/P19*1.96</f>
        <v>3.824390243902439E-2</v>
      </c>
      <c r="S19" s="45"/>
      <c r="T19" s="56">
        <v>3655</v>
      </c>
      <c r="U19" s="57">
        <v>28</v>
      </c>
      <c r="V19" s="43">
        <f t="shared" ref="V19:V23" si="12">U19/T19*1.96</f>
        <v>1.5015047879616963E-2</v>
      </c>
      <c r="W19" s="45"/>
      <c r="X19" s="57">
        <v>508</v>
      </c>
      <c r="Y19" s="57">
        <v>15</v>
      </c>
      <c r="Z19" s="43">
        <f t="shared" ref="Z19:Z23" si="13">Y19/X19*1.96</f>
        <v>5.7874015748031492E-2</v>
      </c>
      <c r="AA19" s="45"/>
      <c r="AB19" s="114">
        <v>397451</v>
      </c>
      <c r="AC19" s="56">
        <v>705</v>
      </c>
      <c r="AD19" s="43">
        <f t="shared" ref="AD19:AD23" si="14">AC19/AB19*1.96</f>
        <v>3.4766549838848061E-3</v>
      </c>
    </row>
    <row r="20" spans="1:30" ht="11.25" customHeight="1" x14ac:dyDescent="0.2">
      <c r="A20" s="54">
        <v>2011</v>
      </c>
      <c r="B20" s="45"/>
      <c r="C20" s="55">
        <v>22</v>
      </c>
      <c r="D20" s="115">
        <v>32818</v>
      </c>
      <c r="E20" s="56">
        <v>60</v>
      </c>
      <c r="F20" s="43">
        <f t="shared" si="8"/>
        <v>3.5833993540130417E-3</v>
      </c>
      <c r="G20" s="45"/>
      <c r="H20" s="115">
        <v>537765</v>
      </c>
      <c r="I20" s="56">
        <v>1105</v>
      </c>
      <c r="J20" s="43">
        <f t="shared" si="9"/>
        <v>4.0274097421736264E-3</v>
      </c>
      <c r="K20" s="45"/>
      <c r="L20" s="115">
        <v>1243</v>
      </c>
      <c r="M20" s="57">
        <v>10</v>
      </c>
      <c r="N20" s="43">
        <f t="shared" si="10"/>
        <v>1.576830249396621E-2</v>
      </c>
      <c r="O20" s="45"/>
      <c r="P20" s="56">
        <v>4745</v>
      </c>
      <c r="Q20" s="57">
        <v>107</v>
      </c>
      <c r="R20" s="43">
        <f t="shared" si="11"/>
        <v>4.4198103266596421E-2</v>
      </c>
      <c r="S20" s="45"/>
      <c r="T20" s="56">
        <v>3914</v>
      </c>
      <c r="U20" s="57">
        <v>86</v>
      </c>
      <c r="V20" s="43">
        <f t="shared" si="12"/>
        <v>4.3065917220235055E-2</v>
      </c>
      <c r="W20" s="45"/>
      <c r="X20" s="57">
        <v>915</v>
      </c>
      <c r="Y20" s="57">
        <v>47</v>
      </c>
      <c r="Z20" s="43">
        <f t="shared" si="13"/>
        <v>0.10067759562841529</v>
      </c>
      <c r="AA20" s="45"/>
      <c r="AB20" s="114">
        <v>548583</v>
      </c>
      <c r="AC20" s="56">
        <v>1115</v>
      </c>
      <c r="AD20" s="43">
        <f t="shared" si="14"/>
        <v>3.9837180517806785E-3</v>
      </c>
    </row>
    <row r="21" spans="1:30" ht="11.25" customHeight="1" x14ac:dyDescent="0.2">
      <c r="A21" s="54">
        <v>2012</v>
      </c>
      <c r="B21" s="45"/>
      <c r="C21" s="154">
        <v>22</v>
      </c>
      <c r="D21" s="155">
        <v>34373.887779888828</v>
      </c>
      <c r="E21" s="154">
        <v>61.296241478808525</v>
      </c>
      <c r="F21" s="156">
        <f t="shared" ref="F21:F22" si="15">E21/D21*1.96</f>
        <v>3.495113327528681E-3</v>
      </c>
      <c r="G21" s="154"/>
      <c r="H21" s="155">
        <v>526992.14676286979</v>
      </c>
      <c r="I21" s="171">
        <v>1109.0875467748353</v>
      </c>
      <c r="J21" s="156">
        <f t="shared" ref="J21:J22" si="16">I21/H21*1.96</f>
        <v>4.1249411495629463E-3</v>
      </c>
      <c r="K21" s="154"/>
      <c r="L21" s="154">
        <v>40.450229143249402</v>
      </c>
      <c r="M21" s="154">
        <v>3.4316812994897048</v>
      </c>
      <c r="N21" s="43">
        <f t="shared" ref="N21:N22" si="17">M21/L21*1.96</f>
        <v>0.16628077243222034</v>
      </c>
      <c r="O21" s="154"/>
      <c r="P21" s="171">
        <v>4008.3123209557325</v>
      </c>
      <c r="Q21" s="154">
        <v>117.06073961625425</v>
      </c>
      <c r="R21" s="43">
        <f t="shared" ref="R21:R22" si="18">Q21/P21*1.96</f>
        <v>5.7240811412906926E-2</v>
      </c>
      <c r="S21" s="154"/>
      <c r="T21" s="155">
        <v>3770.1622621678944</v>
      </c>
      <c r="U21" s="154">
        <v>101.78203469161527</v>
      </c>
      <c r="V21" s="43">
        <f t="shared" ref="V21:V22" si="19">U21/T21*1.96</f>
        <v>5.2913581465020253E-2</v>
      </c>
      <c r="W21" s="154"/>
      <c r="X21" s="154">
        <v>424.82388367767214</v>
      </c>
      <c r="Y21" s="154">
        <v>14.988720783860973</v>
      </c>
      <c r="Z21" s="43">
        <f t="shared" ref="Z21:Z22" si="20">Y21/X21*1.96</f>
        <v>6.9153109947691832E-2</v>
      </c>
      <c r="AA21" s="154"/>
      <c r="AB21" s="155">
        <v>535235.89545881434</v>
      </c>
      <c r="AC21" s="171">
        <v>1119.9885820595539</v>
      </c>
      <c r="AD21" s="43">
        <f t="shared" ref="AD21:AD22" si="21">AC21/AB21*1.96</f>
        <v>4.1013273576410219E-3</v>
      </c>
    </row>
    <row r="22" spans="1:30" ht="11.25" customHeight="1" x14ac:dyDescent="0.2">
      <c r="A22" s="54">
        <v>2013</v>
      </c>
      <c r="B22" s="45"/>
      <c r="C22" s="154">
        <v>22</v>
      </c>
      <c r="D22" s="155">
        <v>33193</v>
      </c>
      <c r="E22" s="154">
        <v>63</v>
      </c>
      <c r="F22" s="156">
        <f t="shared" si="15"/>
        <v>3.7200614587413008E-3</v>
      </c>
      <c r="G22" s="154"/>
      <c r="H22" s="155">
        <v>347222</v>
      </c>
      <c r="I22" s="171">
        <v>822</v>
      </c>
      <c r="J22" s="156">
        <f t="shared" si="16"/>
        <v>4.640028569618284E-3</v>
      </c>
      <c r="K22" s="154"/>
      <c r="L22" s="154">
        <v>11</v>
      </c>
      <c r="M22" s="154">
        <v>1</v>
      </c>
      <c r="N22" s="43">
        <f t="shared" si="17"/>
        <v>0.17818181818181819</v>
      </c>
      <c r="O22" s="154"/>
      <c r="P22" s="171">
        <v>3169</v>
      </c>
      <c r="Q22" s="154">
        <v>74</v>
      </c>
      <c r="R22" s="43">
        <f t="shared" si="18"/>
        <v>4.5768381192805303E-2</v>
      </c>
      <c r="S22" s="154"/>
      <c r="T22" s="155">
        <v>3625</v>
      </c>
      <c r="U22" s="154">
        <v>49</v>
      </c>
      <c r="V22" s="43">
        <f t="shared" si="19"/>
        <v>2.6493793103448276E-2</v>
      </c>
      <c r="W22" s="154"/>
      <c r="X22" s="154">
        <v>701</v>
      </c>
      <c r="Y22" s="154">
        <v>29</v>
      </c>
      <c r="Z22" s="43">
        <f t="shared" si="20"/>
        <v>8.1084165477888728E-2</v>
      </c>
      <c r="AA22" s="154"/>
      <c r="AB22" s="155">
        <v>354727</v>
      </c>
      <c r="AC22" s="171">
        <v>827</v>
      </c>
      <c r="AD22" s="43">
        <f t="shared" si="21"/>
        <v>4.5694858299481006E-3</v>
      </c>
    </row>
    <row r="23" spans="1:30" s="88" customFormat="1" ht="11.25" customHeight="1" x14ac:dyDescent="0.2">
      <c r="A23" s="90">
        <v>2014</v>
      </c>
      <c r="B23" s="83"/>
      <c r="C23" s="135">
        <v>22</v>
      </c>
      <c r="D23" s="136">
        <v>36380</v>
      </c>
      <c r="E23" s="135">
        <v>81</v>
      </c>
      <c r="F23" s="137">
        <f t="shared" si="8"/>
        <v>4.3639362286970861E-3</v>
      </c>
      <c r="G23" s="135"/>
      <c r="H23" s="136">
        <v>379823</v>
      </c>
      <c r="I23" s="170">
        <v>1023</v>
      </c>
      <c r="J23" s="137">
        <f t="shared" si="9"/>
        <v>5.27898521153274E-3</v>
      </c>
      <c r="K23" s="135"/>
      <c r="L23" s="135">
        <v>0</v>
      </c>
      <c r="M23" s="135">
        <v>0</v>
      </c>
      <c r="N23" s="86">
        <v>0</v>
      </c>
      <c r="O23" s="135"/>
      <c r="P23" s="170">
        <v>4710</v>
      </c>
      <c r="Q23" s="135">
        <v>157</v>
      </c>
      <c r="R23" s="86">
        <f t="shared" si="11"/>
        <v>6.5333333333333327E-2</v>
      </c>
      <c r="S23" s="135"/>
      <c r="T23" s="136">
        <v>19140</v>
      </c>
      <c r="U23" s="135">
        <v>184</v>
      </c>
      <c r="V23" s="86">
        <f t="shared" si="12"/>
        <v>1.8842215256008359E-2</v>
      </c>
      <c r="W23" s="135"/>
      <c r="X23" s="135">
        <v>1194</v>
      </c>
      <c r="Y23" s="135">
        <v>51</v>
      </c>
      <c r="Z23" s="86">
        <f t="shared" si="13"/>
        <v>8.3718592964824118E-2</v>
      </c>
      <c r="AA23" s="135"/>
      <c r="AB23" s="136">
        <v>404866</v>
      </c>
      <c r="AC23" s="170">
        <v>1053</v>
      </c>
      <c r="AD23" s="86">
        <f t="shared" si="14"/>
        <v>5.0976866420000691E-3</v>
      </c>
    </row>
    <row r="24" spans="1:30" ht="11.25" customHeight="1" x14ac:dyDescent="0.2">
      <c r="A24" s="13" t="s">
        <v>13</v>
      </c>
      <c r="B24" s="48"/>
      <c r="C24" s="48">
        <f>MIN(C5:C23)</f>
        <v>18</v>
      </c>
      <c r="D24" s="117">
        <f t="shared" ref="D24:AB24" si="22">MIN(D5:D23)</f>
        <v>10503</v>
      </c>
      <c r="E24" s="48"/>
      <c r="F24" s="128"/>
      <c r="G24" s="48">
        <f t="shared" si="22"/>
        <v>0</v>
      </c>
      <c r="H24" s="117">
        <f t="shared" si="22"/>
        <v>98262</v>
      </c>
      <c r="I24" s="48"/>
      <c r="J24" s="128"/>
      <c r="K24" s="48">
        <f t="shared" si="22"/>
        <v>0</v>
      </c>
      <c r="L24" s="48">
        <f t="shared" si="22"/>
        <v>0</v>
      </c>
      <c r="M24" s="48"/>
      <c r="N24" s="128"/>
      <c r="O24" s="48">
        <f t="shared" si="22"/>
        <v>0</v>
      </c>
      <c r="P24" s="48">
        <f t="shared" si="22"/>
        <v>559</v>
      </c>
      <c r="Q24" s="48"/>
      <c r="R24" s="128"/>
      <c r="S24" s="48">
        <f t="shared" si="22"/>
        <v>0</v>
      </c>
      <c r="T24" s="48">
        <f t="shared" si="22"/>
        <v>619</v>
      </c>
      <c r="U24" s="48"/>
      <c r="V24" s="128"/>
      <c r="W24" s="48">
        <f t="shared" si="22"/>
        <v>0</v>
      </c>
      <c r="X24" s="48">
        <f t="shared" si="22"/>
        <v>58</v>
      </c>
      <c r="Y24" s="48"/>
      <c r="Z24" s="128"/>
      <c r="AA24" s="48">
        <f t="shared" si="22"/>
        <v>0</v>
      </c>
      <c r="AB24" s="117">
        <f t="shared" si="22"/>
        <v>101771</v>
      </c>
      <c r="AC24" s="48"/>
      <c r="AD24" s="128"/>
    </row>
    <row r="25" spans="1:30" ht="11.25" customHeight="1" x14ac:dyDescent="0.2">
      <c r="A25" s="16" t="s">
        <v>14</v>
      </c>
      <c r="B25" s="11"/>
      <c r="C25" s="11">
        <f>AVERAGE(C5:C23)</f>
        <v>21.94736842105263</v>
      </c>
      <c r="D25" s="114">
        <f>AVERAGE(D5:D23)</f>
        <v>20496.204619994147</v>
      </c>
      <c r="E25" s="11"/>
      <c r="F25" s="28"/>
      <c r="G25" s="11"/>
      <c r="H25" s="114">
        <f>AVERAGE(H5:H23)</f>
        <v>255584.74456646686</v>
      </c>
      <c r="I25" s="11"/>
      <c r="J25" s="28"/>
      <c r="K25" s="11"/>
      <c r="L25" s="11">
        <f>AVERAGE(L5:L23)</f>
        <v>690.1815910075394</v>
      </c>
      <c r="M25" s="11"/>
      <c r="N25" s="28"/>
      <c r="O25" s="11"/>
      <c r="P25" s="11">
        <f>AVERAGE(P5:P23)</f>
        <v>2347.3322274187226</v>
      </c>
      <c r="Q25" s="11"/>
      <c r="R25" s="28"/>
      <c r="S25" s="11"/>
      <c r="T25" s="11">
        <f>AVERAGE(T5:T23)</f>
        <v>4368.6927506404154</v>
      </c>
      <c r="U25" s="11"/>
      <c r="V25" s="28"/>
      <c r="W25" s="11"/>
      <c r="X25" s="11">
        <f>AVERAGE(X5:X23)</f>
        <v>412.14862545671957</v>
      </c>
      <c r="Y25" s="11"/>
      <c r="Z25" s="28"/>
      <c r="AA25" s="11"/>
      <c r="AB25" s="114">
        <f>AVERAGE(AB5:AB23)</f>
        <v>263403.09976099024</v>
      </c>
      <c r="AC25" s="11"/>
      <c r="AD25" s="28"/>
    </row>
    <row r="26" spans="1:30" ht="11.25" customHeight="1" x14ac:dyDescent="0.2">
      <c r="A26" s="19" t="s">
        <v>15</v>
      </c>
      <c r="B26" s="30"/>
      <c r="C26" s="30">
        <f>MAX(C5:C23)</f>
        <v>27</v>
      </c>
      <c r="D26" s="118">
        <f t="shared" ref="D26:AB26" si="23">MAX(D5:D23)</f>
        <v>36380</v>
      </c>
      <c r="E26" s="30"/>
      <c r="F26" s="129"/>
      <c r="G26" s="30">
        <f t="shared" si="23"/>
        <v>0</v>
      </c>
      <c r="H26" s="118">
        <f t="shared" si="23"/>
        <v>537765</v>
      </c>
      <c r="I26" s="30"/>
      <c r="J26" s="129"/>
      <c r="K26" s="30">
        <f t="shared" si="23"/>
        <v>0</v>
      </c>
      <c r="L26" s="30">
        <f t="shared" si="23"/>
        <v>1509</v>
      </c>
      <c r="M26" s="30"/>
      <c r="N26" s="129"/>
      <c r="O26" s="30">
        <f t="shared" si="23"/>
        <v>0</v>
      </c>
      <c r="P26" s="30">
        <f t="shared" si="23"/>
        <v>4745</v>
      </c>
      <c r="Q26" s="30"/>
      <c r="R26" s="129"/>
      <c r="S26" s="30">
        <f t="shared" si="23"/>
        <v>0</v>
      </c>
      <c r="T26" s="30">
        <f t="shared" si="23"/>
        <v>19140</v>
      </c>
      <c r="U26" s="30"/>
      <c r="V26" s="129"/>
      <c r="W26" s="30">
        <f t="shared" si="23"/>
        <v>0</v>
      </c>
      <c r="X26" s="30">
        <f t="shared" si="23"/>
        <v>1194</v>
      </c>
      <c r="Y26" s="30"/>
      <c r="Z26" s="129"/>
      <c r="AA26" s="30">
        <f t="shared" si="23"/>
        <v>0</v>
      </c>
      <c r="AB26" s="118">
        <f t="shared" si="23"/>
        <v>548583</v>
      </c>
      <c r="AC26" s="30"/>
      <c r="AD26" s="129"/>
    </row>
    <row r="28" spans="1:30" ht="11.25" customHeight="1" x14ac:dyDescent="0.2">
      <c r="A28" s="32"/>
      <c r="B28" s="33"/>
      <c r="C28" s="33" t="s">
        <v>18</v>
      </c>
      <c r="D28" s="178" t="s">
        <v>1</v>
      </c>
      <c r="E28" s="179"/>
      <c r="F28" s="179"/>
      <c r="G28" s="34"/>
      <c r="H28" s="178" t="s">
        <v>2</v>
      </c>
      <c r="I28" s="178"/>
      <c r="J28" s="179"/>
      <c r="K28" s="34"/>
      <c r="L28" s="178" t="s">
        <v>3</v>
      </c>
      <c r="M28" s="178"/>
      <c r="N28" s="179"/>
      <c r="O28" s="34"/>
      <c r="P28" s="178" t="s">
        <v>4</v>
      </c>
      <c r="Q28" s="178"/>
      <c r="R28" s="179"/>
      <c r="S28" s="34"/>
      <c r="T28" s="178" t="s">
        <v>5</v>
      </c>
      <c r="U28" s="178"/>
      <c r="V28" s="179"/>
      <c r="W28" s="34"/>
      <c r="X28" s="178" t="s">
        <v>6</v>
      </c>
      <c r="Y28" s="178"/>
      <c r="Z28" s="179"/>
      <c r="AA28" s="34"/>
      <c r="AB28" s="178" t="s">
        <v>7</v>
      </c>
      <c r="AC28" s="180"/>
      <c r="AD28" s="179"/>
    </row>
    <row r="29" spans="1:30" ht="11.25" customHeight="1" x14ac:dyDescent="0.2">
      <c r="A29" s="35" t="s">
        <v>8</v>
      </c>
      <c r="B29" s="35"/>
      <c r="C29" s="35" t="s">
        <v>19</v>
      </c>
      <c r="D29" s="113" t="s">
        <v>9</v>
      </c>
      <c r="E29" s="35" t="s">
        <v>10</v>
      </c>
      <c r="F29" s="127" t="s">
        <v>20</v>
      </c>
      <c r="G29" s="35"/>
      <c r="H29" s="113" t="s">
        <v>9</v>
      </c>
      <c r="I29" s="35" t="s">
        <v>10</v>
      </c>
      <c r="J29" s="127" t="s">
        <v>20</v>
      </c>
      <c r="K29" s="35"/>
      <c r="L29" s="35" t="s">
        <v>9</v>
      </c>
      <c r="M29" s="35" t="s">
        <v>10</v>
      </c>
      <c r="N29" s="127" t="s">
        <v>20</v>
      </c>
      <c r="O29" s="35"/>
      <c r="P29" s="35" t="s">
        <v>9</v>
      </c>
      <c r="Q29" s="35" t="s">
        <v>10</v>
      </c>
      <c r="R29" s="127" t="s">
        <v>20</v>
      </c>
      <c r="S29" s="35"/>
      <c r="T29" s="35" t="s">
        <v>9</v>
      </c>
      <c r="U29" s="35" t="s">
        <v>10</v>
      </c>
      <c r="V29" s="127" t="s">
        <v>20</v>
      </c>
      <c r="W29" s="35"/>
      <c r="X29" s="35" t="s">
        <v>9</v>
      </c>
      <c r="Y29" s="35" t="s">
        <v>10</v>
      </c>
      <c r="Z29" s="127" t="s">
        <v>20</v>
      </c>
      <c r="AA29" s="35"/>
      <c r="AB29" s="113" t="s">
        <v>9</v>
      </c>
      <c r="AC29" s="35" t="s">
        <v>10</v>
      </c>
      <c r="AD29" s="127" t="s">
        <v>20</v>
      </c>
    </row>
    <row r="30" spans="1:30" ht="11.25" customHeight="1" x14ac:dyDescent="0.25">
      <c r="A30" s="36" t="s">
        <v>16</v>
      </c>
      <c r="B30" s="37"/>
      <c r="C30" s="37"/>
      <c r="D30" s="114"/>
      <c r="E30" s="37"/>
      <c r="F30" s="28"/>
      <c r="G30" s="37"/>
      <c r="H30" s="114"/>
      <c r="I30" s="37"/>
      <c r="J30" s="28"/>
      <c r="K30" s="37"/>
      <c r="L30" s="37"/>
      <c r="M30" s="37"/>
      <c r="N30" s="28"/>
      <c r="O30" s="37"/>
      <c r="P30" s="37"/>
      <c r="Q30" s="37"/>
      <c r="R30" s="28"/>
      <c r="S30" s="37"/>
      <c r="T30" s="37"/>
      <c r="U30" s="37"/>
      <c r="V30" s="28"/>
      <c r="W30" s="37"/>
      <c r="X30" s="37"/>
      <c r="Y30" s="37"/>
      <c r="Z30" s="28"/>
      <c r="AA30" s="37"/>
      <c r="AB30" s="114"/>
      <c r="AC30" s="37"/>
      <c r="AD30" s="28"/>
    </row>
    <row r="31" spans="1:30" ht="11.25" customHeight="1" x14ac:dyDescent="0.2">
      <c r="A31" s="38">
        <v>1996</v>
      </c>
      <c r="B31" s="39"/>
      <c r="C31" s="40">
        <v>27</v>
      </c>
      <c r="D31" s="115">
        <v>1300</v>
      </c>
      <c r="E31" s="42">
        <v>23</v>
      </c>
      <c r="F31" s="43">
        <f t="shared" ref="F31:F40" si="24">E31/D31*1.96</f>
        <v>3.4676923076923077E-2</v>
      </c>
      <c r="G31" s="39"/>
      <c r="H31" s="115">
        <v>11197</v>
      </c>
      <c r="I31" s="42">
        <v>127</v>
      </c>
      <c r="J31" s="43">
        <f t="shared" ref="J31:J40" si="25">I31/H31*1.96</f>
        <v>2.2230954720014288E-2</v>
      </c>
      <c r="K31" s="39"/>
      <c r="L31" s="42">
        <v>50</v>
      </c>
      <c r="M31" s="42">
        <v>1</v>
      </c>
      <c r="N31" s="43">
        <f t="shared" ref="N31:N40" si="26">M31/L31*1.96</f>
        <v>3.9199999999999999E-2</v>
      </c>
      <c r="O31" s="39"/>
      <c r="P31" s="42">
        <v>334</v>
      </c>
      <c r="Q31" s="42">
        <v>18</v>
      </c>
      <c r="R31" s="43">
        <f t="shared" ref="R31:R40" si="27">Q31/P31*1.96</f>
        <v>0.10562874251497006</v>
      </c>
      <c r="S31" s="39"/>
      <c r="T31" s="42">
        <v>103</v>
      </c>
      <c r="U31" s="42">
        <v>2</v>
      </c>
      <c r="V31" s="43">
        <f t="shared" ref="V31:V40" si="28">U31/T31*1.96</f>
        <v>3.8058252427184462E-2</v>
      </c>
      <c r="W31" s="44"/>
      <c r="X31" s="42">
        <v>17</v>
      </c>
      <c r="Y31" s="42">
        <v>0</v>
      </c>
      <c r="Z31" s="43">
        <f t="shared" ref="Z31:Z40" si="29">Y31/X31*1.96</f>
        <v>0</v>
      </c>
      <c r="AA31" s="44"/>
      <c r="AB31" s="114">
        <f t="shared" ref="AB31:AB40" si="30">SUM(H31,L31,P31,T31,X31)</f>
        <v>11701</v>
      </c>
      <c r="AC31" s="42">
        <v>130</v>
      </c>
      <c r="AD31" s="43">
        <f t="shared" ref="AD31:AD40" si="31">AC31/AB31*1.96</f>
        <v>2.1775916588325783E-2</v>
      </c>
    </row>
    <row r="32" spans="1:30" ht="11.25" customHeight="1" x14ac:dyDescent="0.2">
      <c r="A32" s="38">
        <v>1997</v>
      </c>
      <c r="B32" s="45"/>
      <c r="C32" s="40">
        <v>27</v>
      </c>
      <c r="D32" s="115">
        <v>1091</v>
      </c>
      <c r="E32" s="42">
        <v>32</v>
      </c>
      <c r="F32" s="43">
        <f t="shared" si="24"/>
        <v>5.7488542621448216E-2</v>
      </c>
      <c r="G32" s="45"/>
      <c r="H32" s="115">
        <v>9737</v>
      </c>
      <c r="I32" s="42">
        <v>150</v>
      </c>
      <c r="J32" s="43">
        <f t="shared" si="25"/>
        <v>3.0194104960460103E-2</v>
      </c>
      <c r="K32" s="45"/>
      <c r="L32" s="42">
        <v>35</v>
      </c>
      <c r="M32" s="42">
        <v>2</v>
      </c>
      <c r="N32" s="43">
        <f t="shared" si="26"/>
        <v>0.11199999999999999</v>
      </c>
      <c r="O32" s="45"/>
      <c r="P32" s="42">
        <v>90</v>
      </c>
      <c r="Q32" s="42">
        <v>3</v>
      </c>
      <c r="R32" s="43">
        <f t="shared" si="27"/>
        <v>6.5333333333333327E-2</v>
      </c>
      <c r="S32" s="45"/>
      <c r="T32" s="42">
        <v>19</v>
      </c>
      <c r="U32" s="42">
        <v>2</v>
      </c>
      <c r="V32" s="43">
        <f t="shared" si="28"/>
        <v>0.2063157894736842</v>
      </c>
      <c r="W32" s="45"/>
      <c r="X32" s="42">
        <v>19</v>
      </c>
      <c r="Y32" s="42">
        <v>1</v>
      </c>
      <c r="Z32" s="43">
        <f t="shared" si="29"/>
        <v>0.1031578947368421</v>
      </c>
      <c r="AA32" s="45"/>
      <c r="AB32" s="114">
        <f t="shared" si="30"/>
        <v>9900</v>
      </c>
      <c r="AC32" s="42">
        <v>153</v>
      </c>
      <c r="AD32" s="43">
        <f t="shared" si="31"/>
        <v>3.0290909090909091E-2</v>
      </c>
    </row>
    <row r="33" spans="1:30" ht="11.25" customHeight="1" x14ac:dyDescent="0.2">
      <c r="A33" s="38">
        <v>1998</v>
      </c>
      <c r="B33" s="45"/>
      <c r="C33" s="40">
        <v>27</v>
      </c>
      <c r="D33" s="115">
        <v>3421</v>
      </c>
      <c r="E33" s="42">
        <v>33</v>
      </c>
      <c r="F33" s="43">
        <f t="shared" si="24"/>
        <v>1.8906752411575564E-2</v>
      </c>
      <c r="G33" s="45"/>
      <c r="H33" s="115">
        <v>45161</v>
      </c>
      <c r="I33" s="42">
        <v>525</v>
      </c>
      <c r="J33" s="43">
        <f t="shared" si="25"/>
        <v>2.2785146475941629E-2</v>
      </c>
      <c r="K33" s="45"/>
      <c r="L33" s="42">
        <v>134</v>
      </c>
      <c r="M33" s="42">
        <v>3</v>
      </c>
      <c r="N33" s="43">
        <f t="shared" si="26"/>
        <v>4.3880597014925367E-2</v>
      </c>
      <c r="O33" s="45"/>
      <c r="P33" s="42">
        <v>731</v>
      </c>
      <c r="Q33" s="42">
        <v>18</v>
      </c>
      <c r="R33" s="43">
        <f t="shared" si="27"/>
        <v>4.8262653898768805E-2</v>
      </c>
      <c r="S33" s="45"/>
      <c r="T33" s="42">
        <v>610</v>
      </c>
      <c r="U33" s="42">
        <v>25</v>
      </c>
      <c r="V33" s="43">
        <f t="shared" si="28"/>
        <v>8.0327868852459003E-2</v>
      </c>
      <c r="W33" s="45"/>
      <c r="X33" s="42">
        <v>74</v>
      </c>
      <c r="Y33" s="42">
        <v>32</v>
      </c>
      <c r="Z33" s="43">
        <f t="shared" si="29"/>
        <v>0.84756756756756757</v>
      </c>
      <c r="AA33" s="45"/>
      <c r="AB33" s="114">
        <f t="shared" si="30"/>
        <v>46710</v>
      </c>
      <c r="AC33" s="42">
        <v>528</v>
      </c>
      <c r="AD33" s="43">
        <f t="shared" si="31"/>
        <v>2.2155427103403982E-2</v>
      </c>
    </row>
    <row r="34" spans="1:30" ht="11.25" customHeight="1" x14ac:dyDescent="0.2">
      <c r="A34" s="38">
        <v>1999</v>
      </c>
      <c r="B34" s="45"/>
      <c r="C34" s="40">
        <v>27</v>
      </c>
      <c r="D34" s="115">
        <v>3611</v>
      </c>
      <c r="E34" s="42">
        <v>43</v>
      </c>
      <c r="F34" s="43">
        <f t="shared" si="24"/>
        <v>2.3339795070617557E-2</v>
      </c>
      <c r="G34" s="45"/>
      <c r="H34" s="115">
        <v>37176</v>
      </c>
      <c r="I34" s="42">
        <v>507</v>
      </c>
      <c r="J34" s="43">
        <f t="shared" si="25"/>
        <v>2.6730148482892187E-2</v>
      </c>
      <c r="K34" s="45"/>
      <c r="L34" s="42">
        <v>127</v>
      </c>
      <c r="M34" s="42">
        <v>5</v>
      </c>
      <c r="N34" s="43">
        <f t="shared" si="26"/>
        <v>7.716535433070866E-2</v>
      </c>
      <c r="O34" s="45"/>
      <c r="P34" s="42">
        <v>286</v>
      </c>
      <c r="Q34" s="42">
        <v>50</v>
      </c>
      <c r="R34" s="43">
        <f t="shared" si="27"/>
        <v>0.34265734265734266</v>
      </c>
      <c r="S34" s="45"/>
      <c r="T34" s="42">
        <v>264</v>
      </c>
      <c r="U34" s="42">
        <v>12</v>
      </c>
      <c r="V34" s="43">
        <f t="shared" si="28"/>
        <v>8.9090909090909096E-2</v>
      </c>
      <c r="W34" s="45"/>
      <c r="X34" s="42">
        <v>52</v>
      </c>
      <c r="Y34" s="42">
        <v>8</v>
      </c>
      <c r="Z34" s="43">
        <f t="shared" si="29"/>
        <v>0.30153846153846153</v>
      </c>
      <c r="AA34" s="45"/>
      <c r="AB34" s="114">
        <f t="shared" si="30"/>
        <v>37905</v>
      </c>
      <c r="AC34" s="42">
        <v>511</v>
      </c>
      <c r="AD34" s="43">
        <f t="shared" si="31"/>
        <v>2.6422899353647274E-2</v>
      </c>
    </row>
    <row r="35" spans="1:30" ht="11.25" customHeight="1" x14ac:dyDescent="0.2">
      <c r="A35" s="38">
        <v>2000</v>
      </c>
      <c r="B35" s="45"/>
      <c r="C35" s="40">
        <v>27</v>
      </c>
      <c r="D35" s="115">
        <v>2622</v>
      </c>
      <c r="E35" s="42">
        <v>36</v>
      </c>
      <c r="F35" s="43">
        <f t="shared" si="24"/>
        <v>2.6910755148741416E-2</v>
      </c>
      <c r="G35" s="45"/>
      <c r="H35" s="115">
        <v>23877</v>
      </c>
      <c r="I35" s="42">
        <v>403</v>
      </c>
      <c r="J35" s="43">
        <f t="shared" si="25"/>
        <v>3.3081207856933449E-2</v>
      </c>
      <c r="K35" s="45"/>
      <c r="L35" s="42">
        <v>134</v>
      </c>
      <c r="M35" s="42">
        <v>7</v>
      </c>
      <c r="N35" s="43">
        <f t="shared" si="26"/>
        <v>0.10238805970149253</v>
      </c>
      <c r="O35" s="45"/>
      <c r="P35" s="41">
        <v>1004</v>
      </c>
      <c r="Q35" s="42">
        <v>16</v>
      </c>
      <c r="R35" s="43">
        <f t="shared" si="27"/>
        <v>3.1235059760956176E-2</v>
      </c>
      <c r="S35" s="45"/>
      <c r="T35" s="42">
        <v>841</v>
      </c>
      <c r="U35" s="42">
        <v>39</v>
      </c>
      <c r="V35" s="43">
        <f t="shared" si="28"/>
        <v>9.0891795481569546E-2</v>
      </c>
      <c r="W35" s="45"/>
      <c r="X35" s="42">
        <v>34</v>
      </c>
      <c r="Y35" s="42">
        <v>0</v>
      </c>
      <c r="Z35" s="43">
        <f t="shared" si="29"/>
        <v>0</v>
      </c>
      <c r="AA35" s="45"/>
      <c r="AB35" s="114">
        <f t="shared" si="30"/>
        <v>25890</v>
      </c>
      <c r="AC35" s="42">
        <v>407</v>
      </c>
      <c r="AD35" s="43">
        <f t="shared" si="31"/>
        <v>3.0811896485129393E-2</v>
      </c>
    </row>
    <row r="36" spans="1:30" ht="11.25" customHeight="1" x14ac:dyDescent="0.2">
      <c r="A36" s="46">
        <v>2001</v>
      </c>
      <c r="B36" s="45"/>
      <c r="C36" s="40">
        <v>27</v>
      </c>
      <c r="D36" s="115">
        <v>3382</v>
      </c>
      <c r="E36" s="42">
        <v>37</v>
      </c>
      <c r="F36" s="43">
        <f t="shared" si="24"/>
        <v>2.1442933175635719E-2</v>
      </c>
      <c r="G36" s="45"/>
      <c r="H36" s="115">
        <v>37612</v>
      </c>
      <c r="I36" s="42">
        <v>505</v>
      </c>
      <c r="J36" s="43">
        <f t="shared" si="25"/>
        <v>2.6316069339572475E-2</v>
      </c>
      <c r="K36" s="45"/>
      <c r="L36" s="42">
        <v>138</v>
      </c>
      <c r="M36" s="42">
        <v>6</v>
      </c>
      <c r="N36" s="43">
        <f t="shared" si="26"/>
        <v>8.5217391304347828E-2</v>
      </c>
      <c r="O36" s="45"/>
      <c r="P36" s="42">
        <v>766</v>
      </c>
      <c r="Q36" s="42">
        <v>25</v>
      </c>
      <c r="R36" s="43">
        <f t="shared" si="27"/>
        <v>6.3968668407310705E-2</v>
      </c>
      <c r="S36" s="45"/>
      <c r="T36" s="42">
        <v>307</v>
      </c>
      <c r="U36" s="42">
        <v>14</v>
      </c>
      <c r="V36" s="43">
        <f t="shared" si="28"/>
        <v>8.9381107491856682E-2</v>
      </c>
      <c r="W36" s="45"/>
      <c r="X36" s="42">
        <v>23</v>
      </c>
      <c r="Y36" s="42">
        <v>0</v>
      </c>
      <c r="Z36" s="43">
        <f t="shared" si="29"/>
        <v>0</v>
      </c>
      <c r="AA36" s="45"/>
      <c r="AB36" s="114">
        <f t="shared" si="30"/>
        <v>38846</v>
      </c>
      <c r="AC36" s="42">
        <v>511</v>
      </c>
      <c r="AD36" s="43">
        <f t="shared" si="31"/>
        <v>2.5782834783504092E-2</v>
      </c>
    </row>
    <row r="37" spans="1:30" ht="11.25" customHeight="1" x14ac:dyDescent="0.2">
      <c r="A37" s="46">
        <v>2002</v>
      </c>
      <c r="B37" s="45"/>
      <c r="C37" s="40">
        <v>44</v>
      </c>
      <c r="D37" s="115">
        <v>4020</v>
      </c>
      <c r="E37" s="42">
        <v>38</v>
      </c>
      <c r="F37" s="43">
        <f t="shared" si="24"/>
        <v>1.85273631840796E-2</v>
      </c>
      <c r="G37" s="45"/>
      <c r="H37" s="115">
        <v>46769</v>
      </c>
      <c r="I37" s="42">
        <v>530</v>
      </c>
      <c r="J37" s="43">
        <f t="shared" si="25"/>
        <v>2.2211293805726014E-2</v>
      </c>
      <c r="K37" s="45"/>
      <c r="L37" s="42">
        <v>106</v>
      </c>
      <c r="M37" s="42">
        <v>6</v>
      </c>
      <c r="N37" s="43">
        <f t="shared" si="26"/>
        <v>0.11094339622641509</v>
      </c>
      <c r="O37" s="45"/>
      <c r="P37" s="42">
        <v>1197</v>
      </c>
      <c r="Q37" s="42">
        <v>59</v>
      </c>
      <c r="R37" s="43">
        <f t="shared" si="27"/>
        <v>9.6608187134502921E-2</v>
      </c>
      <c r="S37" s="45"/>
      <c r="T37" s="42">
        <v>1862</v>
      </c>
      <c r="U37" s="42">
        <v>73</v>
      </c>
      <c r="V37" s="43">
        <f t="shared" si="28"/>
        <v>7.6842105263157892E-2</v>
      </c>
      <c r="W37" s="45"/>
      <c r="X37" s="42">
        <v>139</v>
      </c>
      <c r="Y37" s="42">
        <v>7</v>
      </c>
      <c r="Z37" s="43">
        <f t="shared" si="29"/>
        <v>9.8705035971223015E-2</v>
      </c>
      <c r="AA37" s="45"/>
      <c r="AB37" s="114">
        <f t="shared" si="30"/>
        <v>50073</v>
      </c>
      <c r="AC37" s="42">
        <v>553</v>
      </c>
      <c r="AD37" s="43">
        <f t="shared" si="31"/>
        <v>2.1645996844606875E-2</v>
      </c>
    </row>
    <row r="38" spans="1:30" ht="11.25" customHeight="1" x14ac:dyDescent="0.2">
      <c r="A38" s="46">
        <v>2003</v>
      </c>
      <c r="B38" s="45"/>
      <c r="C38" s="40">
        <v>44</v>
      </c>
      <c r="D38" s="115">
        <v>3874</v>
      </c>
      <c r="E38" s="42">
        <v>28</v>
      </c>
      <c r="F38" s="43">
        <f t="shared" si="24"/>
        <v>1.4166236448115642E-2</v>
      </c>
      <c r="G38" s="45"/>
      <c r="H38" s="115">
        <v>43870</v>
      </c>
      <c r="I38" s="42">
        <v>440</v>
      </c>
      <c r="J38" s="43">
        <f t="shared" si="25"/>
        <v>1.9658080692956461E-2</v>
      </c>
      <c r="K38" s="45"/>
      <c r="L38" s="42">
        <v>57</v>
      </c>
      <c r="M38" s="42">
        <v>4</v>
      </c>
      <c r="N38" s="43">
        <f t="shared" si="26"/>
        <v>0.1375438596491228</v>
      </c>
      <c r="O38" s="45"/>
      <c r="P38" s="47">
        <v>592</v>
      </c>
      <c r="Q38" s="42">
        <v>49</v>
      </c>
      <c r="R38" s="43">
        <f t="shared" si="27"/>
        <v>0.16222972972972974</v>
      </c>
      <c r="S38" s="45"/>
      <c r="T38" s="47">
        <v>286</v>
      </c>
      <c r="U38" s="42">
        <v>21</v>
      </c>
      <c r="V38" s="43">
        <f t="shared" si="28"/>
        <v>0.1439160839160839</v>
      </c>
      <c r="W38" s="45"/>
      <c r="X38" s="42">
        <v>30</v>
      </c>
      <c r="Y38" s="42">
        <v>1</v>
      </c>
      <c r="Z38" s="43">
        <f t="shared" si="29"/>
        <v>6.5333333333333327E-2</v>
      </c>
      <c r="AA38" s="45"/>
      <c r="AB38" s="114">
        <f t="shared" si="30"/>
        <v>44835</v>
      </c>
      <c r="AC38" s="42">
        <v>447</v>
      </c>
      <c r="AD38" s="43">
        <f t="shared" si="31"/>
        <v>1.9540983606557375E-2</v>
      </c>
    </row>
    <row r="39" spans="1:30" ht="11.25" customHeight="1" x14ac:dyDescent="0.2">
      <c r="A39" s="46">
        <v>2004</v>
      </c>
      <c r="B39" s="45"/>
      <c r="C39" s="40">
        <v>44</v>
      </c>
      <c r="D39" s="115">
        <v>4432</v>
      </c>
      <c r="E39" s="42">
        <v>19</v>
      </c>
      <c r="F39" s="43">
        <f t="shared" si="24"/>
        <v>8.4025270758122748E-3</v>
      </c>
      <c r="G39" s="45"/>
      <c r="H39" s="115">
        <v>48315</v>
      </c>
      <c r="I39" s="42">
        <v>259</v>
      </c>
      <c r="J39" s="43">
        <f t="shared" si="25"/>
        <v>1.0506881920728552E-2</v>
      </c>
      <c r="K39" s="45"/>
      <c r="L39" s="42">
        <v>44</v>
      </c>
      <c r="M39" s="42">
        <v>3</v>
      </c>
      <c r="N39" s="43">
        <f t="shared" si="26"/>
        <v>0.13363636363636364</v>
      </c>
      <c r="O39" s="45"/>
      <c r="P39" s="47">
        <v>668</v>
      </c>
      <c r="Q39" s="42">
        <v>21</v>
      </c>
      <c r="R39" s="43">
        <f t="shared" si="27"/>
        <v>6.1616766467065862E-2</v>
      </c>
      <c r="S39" s="45"/>
      <c r="T39" s="47">
        <v>396</v>
      </c>
      <c r="U39" s="42">
        <v>15</v>
      </c>
      <c r="V39" s="43">
        <f t="shared" si="28"/>
        <v>7.4242424242424249E-2</v>
      </c>
      <c r="W39" s="45"/>
      <c r="X39" s="42">
        <v>90</v>
      </c>
      <c r="Y39" s="42">
        <v>5</v>
      </c>
      <c r="Z39" s="43">
        <f t="shared" si="29"/>
        <v>0.10888888888888888</v>
      </c>
      <c r="AA39" s="45"/>
      <c r="AB39" s="114">
        <f t="shared" si="30"/>
        <v>49513</v>
      </c>
      <c r="AC39" s="42">
        <v>263</v>
      </c>
      <c r="AD39" s="43">
        <f t="shared" si="31"/>
        <v>1.0411003170884415E-2</v>
      </c>
    </row>
    <row r="40" spans="1:30" ht="11.25" customHeight="1" x14ac:dyDescent="0.2">
      <c r="A40" s="46">
        <v>2005</v>
      </c>
      <c r="B40" s="45"/>
      <c r="C40" s="40">
        <v>44</v>
      </c>
      <c r="D40" s="115">
        <v>4500</v>
      </c>
      <c r="E40" s="42">
        <v>9</v>
      </c>
      <c r="F40" s="43">
        <f t="shared" si="24"/>
        <v>3.9199999999999999E-3</v>
      </c>
      <c r="G40" s="45"/>
      <c r="H40" s="115">
        <v>43151</v>
      </c>
      <c r="I40" s="42">
        <v>100</v>
      </c>
      <c r="J40" s="43">
        <f t="shared" si="25"/>
        <v>4.542189057032282E-3</v>
      </c>
      <c r="K40" s="45"/>
      <c r="L40" s="42">
        <v>16</v>
      </c>
      <c r="M40" s="42">
        <v>1</v>
      </c>
      <c r="N40" s="43">
        <f t="shared" si="26"/>
        <v>0.1225</v>
      </c>
      <c r="O40" s="45"/>
      <c r="P40" s="47">
        <v>538</v>
      </c>
      <c r="Q40" s="42">
        <v>16</v>
      </c>
      <c r="R40" s="43">
        <f t="shared" si="27"/>
        <v>5.8289962825278804E-2</v>
      </c>
      <c r="S40" s="45"/>
      <c r="T40" s="47">
        <v>658</v>
      </c>
      <c r="U40" s="42">
        <v>12</v>
      </c>
      <c r="V40" s="43">
        <f t="shared" si="28"/>
        <v>3.5744680851063824E-2</v>
      </c>
      <c r="W40" s="45"/>
      <c r="X40" s="42">
        <v>102</v>
      </c>
      <c r="Y40" s="42">
        <v>2</v>
      </c>
      <c r="Z40" s="43">
        <f t="shared" si="29"/>
        <v>3.8431372549019606E-2</v>
      </c>
      <c r="AA40" s="45"/>
      <c r="AB40" s="114">
        <f t="shared" si="30"/>
        <v>44465</v>
      </c>
      <c r="AC40" s="42">
        <v>103</v>
      </c>
      <c r="AD40" s="43">
        <f t="shared" si="31"/>
        <v>4.5402001574271897E-3</v>
      </c>
    </row>
    <row r="41" spans="1:30" ht="11.25" customHeight="1" x14ac:dyDescent="0.2">
      <c r="A41" s="46">
        <v>2006</v>
      </c>
      <c r="B41" s="45"/>
      <c r="C41" s="40">
        <v>44</v>
      </c>
      <c r="D41" s="115">
        <v>5763</v>
      </c>
      <c r="E41" s="42">
        <v>10</v>
      </c>
      <c r="F41" s="43">
        <f t="shared" ref="F41:F45" si="32">E41/D41*1.96</f>
        <v>3.4010064202672219E-3</v>
      </c>
      <c r="G41" s="45"/>
      <c r="H41" s="115">
        <v>56144</v>
      </c>
      <c r="I41" s="42">
        <v>113</v>
      </c>
      <c r="J41" s="43">
        <f t="shared" ref="J41:J45" si="33">I41/H41*1.96</f>
        <v>3.9448560843545165E-3</v>
      </c>
      <c r="K41" s="45"/>
      <c r="L41" s="42">
        <v>55</v>
      </c>
      <c r="M41" s="42">
        <v>1</v>
      </c>
      <c r="N41" s="43">
        <f t="shared" ref="N41:N45" si="34">M41/L41*1.96</f>
        <v>3.5636363636363633E-2</v>
      </c>
      <c r="O41" s="45"/>
      <c r="P41" s="47">
        <v>1057</v>
      </c>
      <c r="Q41" s="42">
        <v>15</v>
      </c>
      <c r="R41" s="43">
        <f t="shared" ref="R41:R45" si="35">Q41/P41*1.96</f>
        <v>2.7814569536423844E-2</v>
      </c>
      <c r="S41" s="45"/>
      <c r="T41" s="47">
        <v>992</v>
      </c>
      <c r="U41" s="42">
        <v>8</v>
      </c>
      <c r="V41" s="43">
        <f t="shared" ref="V41:V45" si="36">U41/T41*1.96</f>
        <v>1.5806451612903224E-2</v>
      </c>
      <c r="W41" s="45"/>
      <c r="X41" s="42">
        <v>105</v>
      </c>
      <c r="Y41" s="42">
        <v>4</v>
      </c>
      <c r="Z41" s="43">
        <f t="shared" ref="Z41:Z45" si="37">Y41/X41*1.96</f>
        <v>7.4666666666666673E-2</v>
      </c>
      <c r="AA41" s="45"/>
      <c r="AB41" s="114">
        <f>SUM(H41,L41,P41,T41,X41)</f>
        <v>58353</v>
      </c>
      <c r="AC41" s="42">
        <v>117</v>
      </c>
      <c r="AD41" s="43">
        <f t="shared" ref="AD41:AD45" si="38">AC41/AB41*1.96</f>
        <v>3.9298750706904528E-3</v>
      </c>
    </row>
    <row r="42" spans="1:30" ht="11.25" customHeight="1" x14ac:dyDescent="0.2">
      <c r="A42" s="46">
        <v>2007</v>
      </c>
      <c r="B42" s="45"/>
      <c r="C42" s="40">
        <v>44</v>
      </c>
      <c r="D42" s="115">
        <v>4627</v>
      </c>
      <c r="E42" s="42">
        <v>9</v>
      </c>
      <c r="F42" s="43">
        <f t="shared" si="32"/>
        <v>3.8124054462934948E-3</v>
      </c>
      <c r="G42" s="45"/>
      <c r="H42" s="115">
        <v>43293</v>
      </c>
      <c r="I42" s="42">
        <v>105</v>
      </c>
      <c r="J42" s="43">
        <f t="shared" si="33"/>
        <v>4.753655325341279E-3</v>
      </c>
      <c r="K42" s="45"/>
      <c r="L42" s="42">
        <v>35</v>
      </c>
      <c r="M42" s="42">
        <v>1</v>
      </c>
      <c r="N42" s="43">
        <f t="shared" si="34"/>
        <v>5.5999999999999994E-2</v>
      </c>
      <c r="O42" s="45"/>
      <c r="P42" s="47">
        <v>487</v>
      </c>
      <c r="Q42" s="42">
        <v>8</v>
      </c>
      <c r="R42" s="43">
        <f t="shared" si="35"/>
        <v>3.2197125256673509E-2</v>
      </c>
      <c r="S42" s="45"/>
      <c r="T42" s="47">
        <v>383</v>
      </c>
      <c r="U42" s="42">
        <v>6</v>
      </c>
      <c r="V42" s="43">
        <f t="shared" si="36"/>
        <v>3.0704960835509134E-2</v>
      </c>
      <c r="W42" s="45"/>
      <c r="X42" s="42">
        <v>136</v>
      </c>
      <c r="Y42" s="42">
        <v>2</v>
      </c>
      <c r="Z42" s="43">
        <f t="shared" si="37"/>
        <v>2.8823529411764706E-2</v>
      </c>
      <c r="AA42" s="45"/>
      <c r="AB42" s="114">
        <f>SUM(H42,L42,P42,T42,X42)</f>
        <v>44334</v>
      </c>
      <c r="AC42" s="42">
        <v>106</v>
      </c>
      <c r="AD42" s="43">
        <f t="shared" si="38"/>
        <v>4.6862453196192541E-3</v>
      </c>
    </row>
    <row r="43" spans="1:30" ht="11.25" customHeight="1" x14ac:dyDescent="0.2">
      <c r="A43" s="46">
        <v>2008</v>
      </c>
      <c r="B43" s="45"/>
      <c r="C43" s="40">
        <v>44</v>
      </c>
      <c r="D43" s="115">
        <v>5552</v>
      </c>
      <c r="E43" s="42">
        <v>14</v>
      </c>
      <c r="F43" s="43">
        <f t="shared" si="32"/>
        <v>4.9423631123919308E-3</v>
      </c>
      <c r="G43" s="45"/>
      <c r="H43" s="115">
        <v>54051</v>
      </c>
      <c r="I43" s="42">
        <v>153</v>
      </c>
      <c r="J43" s="43">
        <f t="shared" si="33"/>
        <v>5.5480934672809011E-3</v>
      </c>
      <c r="K43" s="45"/>
      <c r="L43" s="42">
        <v>46</v>
      </c>
      <c r="M43" s="42">
        <v>3</v>
      </c>
      <c r="N43" s="43">
        <f t="shared" si="34"/>
        <v>0.12782608695652173</v>
      </c>
      <c r="O43" s="45"/>
      <c r="P43" s="47">
        <v>509</v>
      </c>
      <c r="Q43" s="42">
        <v>11</v>
      </c>
      <c r="R43" s="43">
        <f t="shared" si="35"/>
        <v>4.2357563850687618E-2</v>
      </c>
      <c r="S43" s="45"/>
      <c r="T43" s="47">
        <v>787</v>
      </c>
      <c r="U43" s="42">
        <v>10</v>
      </c>
      <c r="V43" s="43">
        <f t="shared" si="36"/>
        <v>2.4904701397712833E-2</v>
      </c>
      <c r="W43" s="45">
        <v>143</v>
      </c>
      <c r="X43" s="42">
        <v>143</v>
      </c>
      <c r="Y43" s="42">
        <v>4</v>
      </c>
      <c r="Z43" s="43">
        <f t="shared" si="37"/>
        <v>5.4825174825174822E-2</v>
      </c>
      <c r="AA43" s="45"/>
      <c r="AB43" s="114">
        <f>SUM(H43,L43,P43,T43,X43)</f>
        <v>55536</v>
      </c>
      <c r="AC43" s="42">
        <v>154</v>
      </c>
      <c r="AD43" s="43">
        <f t="shared" si="38"/>
        <v>5.4350331316623457E-3</v>
      </c>
    </row>
    <row r="44" spans="1:30" ht="11.25" customHeight="1" x14ac:dyDescent="0.2">
      <c r="A44" s="46">
        <v>2009</v>
      </c>
      <c r="B44" s="45"/>
      <c r="C44" s="40">
        <v>44</v>
      </c>
      <c r="D44" s="115">
        <v>7650</v>
      </c>
      <c r="E44" s="42">
        <v>21</v>
      </c>
      <c r="F44" s="43">
        <f t="shared" si="32"/>
        <v>5.3803921568627453E-3</v>
      </c>
      <c r="G44" s="45"/>
      <c r="H44" s="115">
        <v>73035</v>
      </c>
      <c r="I44" s="42">
        <v>246</v>
      </c>
      <c r="J44" s="43">
        <f t="shared" si="33"/>
        <v>6.6017662764428012E-3</v>
      </c>
      <c r="K44" s="45"/>
      <c r="L44" s="42">
        <v>34</v>
      </c>
      <c r="M44" s="42">
        <v>1</v>
      </c>
      <c r="N44" s="43">
        <f t="shared" si="34"/>
        <v>5.7647058823529412E-2</v>
      </c>
      <c r="O44" s="45"/>
      <c r="P44" s="47">
        <v>1441</v>
      </c>
      <c r="Q44" s="42">
        <v>30</v>
      </c>
      <c r="R44" s="43">
        <f t="shared" si="35"/>
        <v>4.0804996530187369E-2</v>
      </c>
      <c r="S44" s="45"/>
      <c r="T44" s="47">
        <v>1274</v>
      </c>
      <c r="U44" s="42">
        <v>19</v>
      </c>
      <c r="V44" s="43">
        <f t="shared" si="36"/>
        <v>2.923076923076923E-2</v>
      </c>
      <c r="W44" s="45">
        <v>143</v>
      </c>
      <c r="X44" s="42">
        <v>173</v>
      </c>
      <c r="Y44" s="42">
        <v>3</v>
      </c>
      <c r="Z44" s="43">
        <f t="shared" si="37"/>
        <v>3.3988439306358378E-2</v>
      </c>
      <c r="AA44" s="45"/>
      <c r="AB44" s="114">
        <v>75957</v>
      </c>
      <c r="AC44" s="42">
        <v>248</v>
      </c>
      <c r="AD44" s="43">
        <f t="shared" si="38"/>
        <v>6.399410192608976E-3</v>
      </c>
    </row>
    <row r="45" spans="1:30" ht="11.25" customHeight="1" x14ac:dyDescent="0.2">
      <c r="A45" s="46">
        <v>2010</v>
      </c>
      <c r="B45" s="45"/>
      <c r="C45" s="40">
        <v>44</v>
      </c>
      <c r="D45" s="115">
        <v>7588</v>
      </c>
      <c r="E45" s="42">
        <v>27</v>
      </c>
      <c r="F45" s="43">
        <f t="shared" si="32"/>
        <v>6.9741697416974167E-3</v>
      </c>
      <c r="G45" s="45"/>
      <c r="H45" s="115">
        <v>70774</v>
      </c>
      <c r="I45" s="42">
        <v>303</v>
      </c>
      <c r="J45" s="43">
        <f t="shared" si="33"/>
        <v>8.3912171136292981E-3</v>
      </c>
      <c r="K45" s="45"/>
      <c r="L45" s="42">
        <v>31</v>
      </c>
      <c r="M45" s="42">
        <v>2</v>
      </c>
      <c r="N45" s="43">
        <f t="shared" si="34"/>
        <v>0.12645161290322579</v>
      </c>
      <c r="O45" s="45"/>
      <c r="P45" s="47">
        <v>1768</v>
      </c>
      <c r="Q45" s="42">
        <v>45</v>
      </c>
      <c r="R45" s="43">
        <f t="shared" si="35"/>
        <v>4.9886877828054295E-2</v>
      </c>
      <c r="S45" s="45"/>
      <c r="T45" s="47">
        <v>974</v>
      </c>
      <c r="U45" s="42">
        <v>24</v>
      </c>
      <c r="V45" s="43">
        <f t="shared" si="36"/>
        <v>4.829568788501027E-2</v>
      </c>
      <c r="W45" s="45"/>
      <c r="X45" s="42">
        <v>279</v>
      </c>
      <c r="Y45" s="42">
        <v>9</v>
      </c>
      <c r="Z45" s="43">
        <f t="shared" si="37"/>
        <v>6.3225806451612895E-2</v>
      </c>
      <c r="AA45" s="45"/>
      <c r="AB45" s="114">
        <v>73826</v>
      </c>
      <c r="AC45" s="42">
        <v>307</v>
      </c>
      <c r="AD45" s="43">
        <f t="shared" si="38"/>
        <v>8.1505160783463815E-3</v>
      </c>
    </row>
    <row r="46" spans="1:30" s="157" customFormat="1" x14ac:dyDescent="0.2">
      <c r="A46" s="154">
        <v>2011</v>
      </c>
      <c r="B46" s="154"/>
      <c r="C46" s="154">
        <v>44</v>
      </c>
      <c r="D46" s="155">
        <v>6571</v>
      </c>
      <c r="E46" s="154">
        <v>35</v>
      </c>
      <c r="F46" s="156">
        <f t="shared" ref="F46:F49" si="39">E46/D46*1.96</f>
        <v>1.0439811292040784E-2</v>
      </c>
      <c r="G46" s="154"/>
      <c r="H46" s="155">
        <v>49766</v>
      </c>
      <c r="I46" s="154">
        <v>351</v>
      </c>
      <c r="J46" s="156">
        <f t="shared" ref="J46:J49" si="40">I46/H46*1.96</f>
        <v>1.382389583249608E-2</v>
      </c>
      <c r="K46" s="154"/>
      <c r="L46" s="154">
        <v>24</v>
      </c>
      <c r="M46" s="154">
        <v>3</v>
      </c>
      <c r="N46" s="156">
        <f t="shared" ref="N46" si="41">M46/L46*1.96</f>
        <v>0.245</v>
      </c>
      <c r="O46" s="154"/>
      <c r="P46" s="154">
        <v>977</v>
      </c>
      <c r="Q46" s="154">
        <v>39</v>
      </c>
      <c r="R46" s="156">
        <f t="shared" ref="R46:R49" si="42">Q46/P46*1.96</f>
        <v>7.823950870010235E-2</v>
      </c>
      <c r="S46" s="154"/>
      <c r="T46" s="154">
        <v>652</v>
      </c>
      <c r="U46" s="154">
        <v>40</v>
      </c>
      <c r="V46" s="156">
        <f t="shared" ref="V46:V49" si="43">U46/T46*1.96</f>
        <v>0.12024539877300613</v>
      </c>
      <c r="W46" s="154"/>
      <c r="X46" s="154">
        <v>144</v>
      </c>
      <c r="Y46" s="154">
        <v>14</v>
      </c>
      <c r="Z46" s="156">
        <f t="shared" ref="Z46:Z49" si="44">Y46/X46*1.96</f>
        <v>0.19055555555555556</v>
      </c>
      <c r="AA46" s="154"/>
      <c r="AB46" s="155">
        <v>51562</v>
      </c>
      <c r="AC46" s="154">
        <v>355</v>
      </c>
      <c r="AD46" s="156">
        <f t="shared" ref="AD46:AD49" si="45">AC46/AB46*1.96</f>
        <v>1.3494433885419495E-2</v>
      </c>
    </row>
    <row r="47" spans="1:30" s="157" customFormat="1" x14ac:dyDescent="0.2">
      <c r="A47" s="154">
        <v>2012</v>
      </c>
      <c r="B47" s="154"/>
      <c r="C47" s="154">
        <v>44</v>
      </c>
      <c r="D47" s="155">
        <v>6536.1484607931961</v>
      </c>
      <c r="E47" s="154">
        <v>32</v>
      </c>
      <c r="F47" s="156">
        <f t="shared" ref="F47:F48" si="46">E47/D47*1.96</f>
        <v>9.5958652677831918E-3</v>
      </c>
      <c r="G47" s="154"/>
      <c r="H47" s="155">
        <v>73419.130724512928</v>
      </c>
      <c r="I47" s="171">
        <v>448</v>
      </c>
      <c r="J47" s="156">
        <f t="shared" ref="J47:J48" si="47">I47/H47*1.96</f>
        <v>1.1959825611321622E-2</v>
      </c>
      <c r="K47" s="154"/>
      <c r="L47" s="154">
        <v>16</v>
      </c>
      <c r="M47" s="154">
        <v>1</v>
      </c>
      <c r="N47" s="43">
        <f t="shared" ref="N47" si="48">M47/L47*1.96</f>
        <v>0.1225</v>
      </c>
      <c r="O47" s="154"/>
      <c r="P47" s="171">
        <v>1170</v>
      </c>
      <c r="Q47" s="154">
        <v>42</v>
      </c>
      <c r="R47" s="43">
        <f t="shared" ref="R47:R48" si="49">Q47/P47*1.96</f>
        <v>7.0358974358974355E-2</v>
      </c>
      <c r="S47" s="154"/>
      <c r="T47" s="154">
        <v>896</v>
      </c>
      <c r="U47" s="154">
        <v>38</v>
      </c>
      <c r="V47" s="43">
        <f t="shared" ref="V47:V48" si="50">U47/T47*1.96</f>
        <v>8.3125000000000004E-2</v>
      </c>
      <c r="W47" s="154"/>
      <c r="X47" s="154">
        <v>147</v>
      </c>
      <c r="Y47" s="154">
        <v>11</v>
      </c>
      <c r="Z47" s="43">
        <f t="shared" ref="Z47:Z48" si="51">Y47/X47*1.96</f>
        <v>0.14666666666666667</v>
      </c>
      <c r="AA47" s="154"/>
      <c r="AB47" s="155">
        <v>75648.928550656114</v>
      </c>
      <c r="AC47" s="171">
        <v>452</v>
      </c>
      <c r="AD47" s="43">
        <f t="shared" ref="AD47:AD48" si="52">AC47/AB47*1.96</f>
        <v>1.1710939162962094E-2</v>
      </c>
    </row>
    <row r="48" spans="1:30" s="157" customFormat="1" x14ac:dyDescent="0.2">
      <c r="A48" s="154">
        <v>2013</v>
      </c>
      <c r="B48" s="154"/>
      <c r="C48" s="154">
        <v>44</v>
      </c>
      <c r="D48" s="155">
        <v>8556</v>
      </c>
      <c r="E48" s="154">
        <v>36</v>
      </c>
      <c r="F48" s="156">
        <f t="shared" si="46"/>
        <v>8.2468443197755963E-3</v>
      </c>
      <c r="G48" s="154"/>
      <c r="H48" s="155">
        <v>85528</v>
      </c>
      <c r="I48" s="171">
        <v>473</v>
      </c>
      <c r="J48" s="156">
        <f t="shared" si="47"/>
        <v>1.0839491160789449E-2</v>
      </c>
      <c r="K48" s="154"/>
      <c r="L48" s="154">
        <v>18</v>
      </c>
      <c r="M48" s="154">
        <v>1</v>
      </c>
      <c r="N48" s="43">
        <v>0.01</v>
      </c>
      <c r="O48" s="154"/>
      <c r="P48" s="171">
        <v>1666</v>
      </c>
      <c r="Q48" s="154">
        <v>84</v>
      </c>
      <c r="R48" s="43">
        <f t="shared" si="49"/>
        <v>9.8823529411764713E-2</v>
      </c>
      <c r="S48" s="154"/>
      <c r="T48" s="154">
        <v>683</v>
      </c>
      <c r="U48" s="154">
        <v>19</v>
      </c>
      <c r="V48" s="43">
        <f t="shared" si="50"/>
        <v>5.452415812591508E-2</v>
      </c>
      <c r="W48" s="154"/>
      <c r="X48" s="154">
        <v>339</v>
      </c>
      <c r="Y48" s="154">
        <v>15</v>
      </c>
      <c r="Z48" s="43">
        <f t="shared" si="51"/>
        <v>8.6725663716814158E-2</v>
      </c>
      <c r="AA48" s="154"/>
      <c r="AB48" s="155">
        <v>88233</v>
      </c>
      <c r="AC48" s="171">
        <v>481</v>
      </c>
      <c r="AD48" s="43">
        <f t="shared" si="52"/>
        <v>1.0684891140502986E-2</v>
      </c>
    </row>
    <row r="49" spans="1:356" s="111" customFormat="1" x14ac:dyDescent="0.2">
      <c r="A49" s="135">
        <v>2014</v>
      </c>
      <c r="B49" s="135"/>
      <c r="C49" s="135">
        <v>44</v>
      </c>
      <c r="D49" s="136">
        <v>10236</v>
      </c>
      <c r="E49" s="135">
        <v>51</v>
      </c>
      <c r="F49" s="137">
        <f t="shared" si="39"/>
        <v>9.7655334114888637E-3</v>
      </c>
      <c r="G49" s="135"/>
      <c r="H49" s="136">
        <v>88513</v>
      </c>
      <c r="I49" s="170">
        <v>547</v>
      </c>
      <c r="J49" s="137">
        <f t="shared" si="40"/>
        <v>1.2112571034763254E-2</v>
      </c>
      <c r="K49" s="135"/>
      <c r="L49" s="135">
        <v>0</v>
      </c>
      <c r="M49" s="135">
        <v>0</v>
      </c>
      <c r="N49" s="86">
        <v>0</v>
      </c>
      <c r="O49" s="135"/>
      <c r="P49" s="170">
        <v>2606</v>
      </c>
      <c r="Q49" s="135">
        <v>106</v>
      </c>
      <c r="R49" s="86">
        <f t="shared" si="42"/>
        <v>7.9723714504988483E-2</v>
      </c>
      <c r="S49" s="135"/>
      <c r="T49" s="135">
        <v>2769</v>
      </c>
      <c r="U49" s="135">
        <v>66</v>
      </c>
      <c r="V49" s="86">
        <f t="shared" si="43"/>
        <v>4.6717226435536295E-2</v>
      </c>
      <c r="W49" s="135"/>
      <c r="X49" s="135">
        <v>342</v>
      </c>
      <c r="Y49" s="135">
        <v>15</v>
      </c>
      <c r="Z49" s="86">
        <f t="shared" si="44"/>
        <v>8.5964912280701744E-2</v>
      </c>
      <c r="AA49" s="135"/>
      <c r="AB49" s="136">
        <v>94230</v>
      </c>
      <c r="AC49" s="170">
        <v>561</v>
      </c>
      <c r="AD49" s="86">
        <f t="shared" si="45"/>
        <v>1.1668895256287806E-2</v>
      </c>
    </row>
    <row r="50" spans="1:356" ht="11.25" customHeight="1" x14ac:dyDescent="0.2">
      <c r="A50" s="13" t="s">
        <v>13</v>
      </c>
      <c r="B50" s="48"/>
      <c r="C50" s="48">
        <f>MIN(C31:C49)</f>
        <v>27</v>
      </c>
      <c r="D50" s="117">
        <f>MIN(D31:D49)</f>
        <v>1091</v>
      </c>
      <c r="E50" s="48"/>
      <c r="F50" s="128"/>
      <c r="G50" s="48">
        <f>MIN(G31:G45)</f>
        <v>0</v>
      </c>
      <c r="H50" s="117">
        <f>MIN(H31:H49)</f>
        <v>9737</v>
      </c>
      <c r="I50" s="48"/>
      <c r="J50" s="128"/>
      <c r="K50" s="48">
        <f>MIN(K31:K45)</f>
        <v>0</v>
      </c>
      <c r="L50" s="48">
        <f>MIN(L31:L49)</f>
        <v>0</v>
      </c>
      <c r="M50" s="48"/>
      <c r="N50" s="128"/>
      <c r="O50" s="48">
        <f>MIN(O31:O45)</f>
        <v>0</v>
      </c>
      <c r="P50" s="48">
        <f>MIN(P31:P49)</f>
        <v>90</v>
      </c>
      <c r="Q50" s="48"/>
      <c r="R50" s="128"/>
      <c r="S50" s="48">
        <f>MIN(S31:S45)</f>
        <v>0</v>
      </c>
      <c r="T50" s="48">
        <f>MIN(T31:T49)</f>
        <v>19</v>
      </c>
      <c r="U50" s="48"/>
      <c r="V50" s="128"/>
      <c r="W50" s="48">
        <f>MIN(W31:W45)</f>
        <v>143</v>
      </c>
      <c r="X50" s="48">
        <f>MIN(X31:X49)</f>
        <v>17</v>
      </c>
      <c r="Y50" s="48"/>
      <c r="Z50" s="128"/>
      <c r="AA50" s="48">
        <f>MIN(AA31:AA45)</f>
        <v>0</v>
      </c>
      <c r="AB50" s="117">
        <f>MIN(AB31:AB49)</f>
        <v>9900</v>
      </c>
      <c r="AC50" s="48"/>
      <c r="AD50" s="128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</row>
    <row r="51" spans="1:356" ht="11.25" customHeight="1" x14ac:dyDescent="0.2">
      <c r="A51" s="16" t="s">
        <v>14</v>
      </c>
      <c r="B51" s="11"/>
      <c r="C51" s="11">
        <f>AVERAGE(C31:C49)</f>
        <v>38.631578947368418</v>
      </c>
      <c r="D51" s="114">
        <f>AVERAGE(D31:D49)</f>
        <v>5017.4814979364837</v>
      </c>
      <c r="E51" s="11"/>
      <c r="F51" s="28"/>
      <c r="G51" s="11" t="e">
        <f>AVERAGE(G31:G45)</f>
        <v>#DIV/0!</v>
      </c>
      <c r="H51" s="114">
        <f>AVERAGE(H31:H49)</f>
        <v>49546.743722342791</v>
      </c>
      <c r="I51" s="11"/>
      <c r="J51" s="28"/>
      <c r="K51" s="11" t="e">
        <f>AVERAGE(K31:K45)</f>
        <v>#DIV/0!</v>
      </c>
      <c r="L51" s="11">
        <f>AVERAGE(L31:L49)</f>
        <v>57.89473684210526</v>
      </c>
      <c r="M51" s="11"/>
      <c r="N51" s="28"/>
      <c r="O51" s="11" t="e">
        <f>AVERAGE(O31:O45)</f>
        <v>#DIV/0!</v>
      </c>
      <c r="P51" s="11">
        <f>AVERAGE(P31:P49)</f>
        <v>941.42105263157896</v>
      </c>
      <c r="Q51" s="11"/>
      <c r="R51" s="28"/>
      <c r="S51" s="11" t="e">
        <f>AVERAGE(S31:S45)</f>
        <v>#DIV/0!</v>
      </c>
      <c r="T51" s="11">
        <f>AVERAGE(T31:T49)</f>
        <v>776.63157894736844</v>
      </c>
      <c r="U51" s="11"/>
      <c r="V51" s="28"/>
      <c r="W51" s="11">
        <f>AVERAGE(W31:W45)</f>
        <v>143</v>
      </c>
      <c r="X51" s="11">
        <f>AVERAGE(X31:X49)</f>
        <v>125.68421052631579</v>
      </c>
      <c r="Y51" s="11"/>
      <c r="Z51" s="28"/>
      <c r="AA51" s="11" t="e">
        <f>AVERAGE(AA31:AA45)</f>
        <v>#DIV/0!</v>
      </c>
      <c r="AB51" s="114">
        <f>AVERAGE(AB31:AB49)</f>
        <v>51448.312028981898</v>
      </c>
      <c r="AC51" s="11"/>
      <c r="AD51" s="28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</row>
    <row r="52" spans="1:356" s="3" customFormat="1" ht="11.25" customHeight="1" x14ac:dyDescent="0.2">
      <c r="A52" s="19" t="s">
        <v>15</v>
      </c>
      <c r="B52" s="30"/>
      <c r="C52" s="30">
        <f>MAX(C31:C49)</f>
        <v>44</v>
      </c>
      <c r="D52" s="118">
        <f>MAX(D31:D49)</f>
        <v>10236</v>
      </c>
      <c r="E52" s="30"/>
      <c r="F52" s="129"/>
      <c r="G52" s="30"/>
      <c r="H52" s="118">
        <f>MAX(H31:H49)</f>
        <v>88513</v>
      </c>
      <c r="I52" s="30"/>
      <c r="J52" s="129"/>
      <c r="K52" s="30"/>
      <c r="L52" s="30">
        <f>MAX(L31:L49)</f>
        <v>138</v>
      </c>
      <c r="M52" s="30"/>
      <c r="N52" s="129"/>
      <c r="O52" s="30"/>
      <c r="P52" s="30">
        <f>MAX(P31:P49)</f>
        <v>2606</v>
      </c>
      <c r="Q52" s="30"/>
      <c r="R52" s="129"/>
      <c r="S52" s="30"/>
      <c r="T52" s="30">
        <f>MAX(T31:T49)</f>
        <v>2769</v>
      </c>
      <c r="U52" s="30"/>
      <c r="V52" s="129"/>
      <c r="W52" s="30"/>
      <c r="X52" s="30">
        <f>MAX(X31:X49)</f>
        <v>342</v>
      </c>
      <c r="Y52" s="30"/>
      <c r="Z52" s="129"/>
      <c r="AA52" s="30"/>
      <c r="AB52" s="118">
        <f>MAX(AB31:AB49)</f>
        <v>94230</v>
      </c>
      <c r="AC52" s="30"/>
      <c r="AD52" s="12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</row>
    <row r="53" spans="1:356" s="2" customFormat="1" ht="11.25" customHeight="1" x14ac:dyDescent="0.2">
      <c r="A53" s="4"/>
      <c r="B53" s="5"/>
      <c r="C53" s="5"/>
      <c r="D53" s="119"/>
      <c r="E53" s="5"/>
      <c r="F53" s="130"/>
      <c r="G53" s="5"/>
      <c r="H53" s="119"/>
      <c r="I53" s="5"/>
      <c r="J53" s="130"/>
      <c r="K53" s="5"/>
      <c r="L53" s="5"/>
      <c r="M53" s="5"/>
      <c r="N53" s="130"/>
      <c r="O53" s="5"/>
      <c r="P53" s="5"/>
      <c r="Q53" s="5"/>
      <c r="R53" s="130"/>
      <c r="S53" s="5"/>
      <c r="T53" s="5"/>
      <c r="U53" s="5"/>
      <c r="V53" s="130"/>
      <c r="W53" s="5"/>
      <c r="X53" s="5"/>
      <c r="Y53" s="5"/>
      <c r="Z53" s="130"/>
      <c r="AA53" s="5"/>
      <c r="AB53" s="119"/>
      <c r="AC53" s="5"/>
      <c r="AD53" s="130"/>
    </row>
    <row r="54" spans="1:356" s="2" customFormat="1" ht="11.25" customHeight="1" x14ac:dyDescent="0.2">
      <c r="A54" s="32"/>
      <c r="B54" s="33"/>
      <c r="C54" s="33" t="s">
        <v>18</v>
      </c>
      <c r="D54" s="178" t="s">
        <v>1</v>
      </c>
      <c r="E54" s="179"/>
      <c r="F54" s="179"/>
      <c r="G54" s="34"/>
      <c r="H54" s="178" t="s">
        <v>2</v>
      </c>
      <c r="I54" s="178"/>
      <c r="J54" s="179"/>
      <c r="K54" s="34"/>
      <c r="L54" s="178" t="s">
        <v>3</v>
      </c>
      <c r="M54" s="178"/>
      <c r="N54" s="179"/>
      <c r="O54" s="34"/>
      <c r="P54" s="178" t="s">
        <v>4</v>
      </c>
      <c r="Q54" s="178"/>
      <c r="R54" s="179"/>
      <c r="S54" s="34"/>
      <c r="T54" s="178" t="s">
        <v>5</v>
      </c>
      <c r="U54" s="178"/>
      <c r="V54" s="179"/>
      <c r="W54" s="34"/>
      <c r="X54" s="178" t="s">
        <v>6</v>
      </c>
      <c r="Y54" s="178"/>
      <c r="Z54" s="179"/>
      <c r="AA54" s="34"/>
      <c r="AB54" s="178" t="s">
        <v>7</v>
      </c>
      <c r="AC54" s="180"/>
      <c r="AD54" s="179"/>
    </row>
    <row r="55" spans="1:356" ht="11.25" customHeight="1" x14ac:dyDescent="0.2">
      <c r="A55" s="35" t="s">
        <v>8</v>
      </c>
      <c r="B55" s="35"/>
      <c r="C55" s="35" t="s">
        <v>19</v>
      </c>
      <c r="D55" s="113" t="s">
        <v>9</v>
      </c>
      <c r="E55" s="35" t="s">
        <v>10</v>
      </c>
      <c r="F55" s="127" t="s">
        <v>20</v>
      </c>
      <c r="G55" s="35"/>
      <c r="H55" s="113" t="s">
        <v>9</v>
      </c>
      <c r="I55" s="35" t="s">
        <v>10</v>
      </c>
      <c r="J55" s="127" t="s">
        <v>20</v>
      </c>
      <c r="K55" s="35"/>
      <c r="L55" s="35" t="s">
        <v>9</v>
      </c>
      <c r="M55" s="35" t="s">
        <v>10</v>
      </c>
      <c r="N55" s="127" t="s">
        <v>20</v>
      </c>
      <c r="O55" s="35"/>
      <c r="P55" s="35" t="s">
        <v>9</v>
      </c>
      <c r="Q55" s="35" t="s">
        <v>10</v>
      </c>
      <c r="R55" s="127" t="s">
        <v>20</v>
      </c>
      <c r="S55" s="35"/>
      <c r="T55" s="35" t="s">
        <v>9</v>
      </c>
      <c r="U55" s="35" t="s">
        <v>10</v>
      </c>
      <c r="V55" s="127" t="s">
        <v>20</v>
      </c>
      <c r="W55" s="35"/>
      <c r="X55" s="35" t="s">
        <v>9</v>
      </c>
      <c r="Y55" s="35" t="s">
        <v>10</v>
      </c>
      <c r="Z55" s="127" t="s">
        <v>20</v>
      </c>
      <c r="AA55" s="35"/>
      <c r="AB55" s="113" t="s">
        <v>9</v>
      </c>
      <c r="AC55" s="35" t="s">
        <v>10</v>
      </c>
      <c r="AD55" s="127" t="s">
        <v>20</v>
      </c>
    </row>
    <row r="56" spans="1:356" ht="11.25" customHeight="1" x14ac:dyDescent="0.25">
      <c r="A56" s="49" t="s">
        <v>17</v>
      </c>
      <c r="B56" s="50"/>
      <c r="C56" s="50"/>
      <c r="D56" s="120"/>
      <c r="E56" s="50"/>
      <c r="F56" s="131"/>
      <c r="G56" s="50"/>
      <c r="H56" s="120"/>
      <c r="I56" s="50"/>
      <c r="J56" s="131"/>
      <c r="K56" s="50"/>
      <c r="L56" s="50"/>
      <c r="M56" s="50"/>
      <c r="N56" s="131"/>
      <c r="O56" s="50"/>
      <c r="P56" s="50"/>
      <c r="Q56" s="50"/>
      <c r="R56" s="131"/>
      <c r="S56" s="50"/>
      <c r="T56" s="50"/>
      <c r="U56" s="50"/>
      <c r="V56" s="131"/>
      <c r="W56" s="50"/>
      <c r="X56" s="50"/>
      <c r="Y56" s="50"/>
      <c r="Z56" s="131"/>
      <c r="AA56" s="50"/>
      <c r="AB56" s="120"/>
      <c r="AC56" s="50"/>
      <c r="AD56" s="131"/>
    </row>
    <row r="57" spans="1:356" ht="11.25" customHeight="1" x14ac:dyDescent="0.2">
      <c r="A57" s="37">
        <v>1996</v>
      </c>
      <c r="B57" s="37"/>
      <c r="C57" s="46">
        <v>5</v>
      </c>
      <c r="D57" s="115">
        <v>582</v>
      </c>
      <c r="E57" s="42">
        <v>16</v>
      </c>
      <c r="F57" s="43">
        <f t="shared" ref="F57:F70" si="53">E57/D57*1.96</f>
        <v>5.3883161512027489E-2</v>
      </c>
      <c r="G57" s="37"/>
      <c r="H57" s="115">
        <v>9506</v>
      </c>
      <c r="I57" s="42">
        <v>156</v>
      </c>
      <c r="J57" s="43">
        <f t="shared" ref="J57:J70" si="54">I57/H57*1.96</f>
        <v>3.2164948453608247E-2</v>
      </c>
      <c r="K57" s="37"/>
      <c r="L57" s="42">
        <v>46</v>
      </c>
      <c r="M57" s="42">
        <v>3</v>
      </c>
      <c r="N57" s="43">
        <f t="shared" ref="N57:N70" si="55">M57/L57*1.96</f>
        <v>0.12782608695652173</v>
      </c>
      <c r="O57" s="37"/>
      <c r="P57" s="42">
        <v>0</v>
      </c>
      <c r="Q57" s="42">
        <v>0</v>
      </c>
      <c r="R57" s="43"/>
      <c r="S57" s="37"/>
      <c r="T57" s="42">
        <v>8</v>
      </c>
      <c r="U57" s="42">
        <v>0</v>
      </c>
      <c r="V57" s="43">
        <f t="shared" ref="V57:V70" si="56">U57/T57*1.96</f>
        <v>0</v>
      </c>
      <c r="W57" s="51"/>
      <c r="X57" s="42">
        <v>1</v>
      </c>
      <c r="Y57" s="42">
        <v>0</v>
      </c>
      <c r="Z57" s="43">
        <f t="shared" ref="Z57:Z66" si="57">Y57/X57*1.96</f>
        <v>0</v>
      </c>
      <c r="AA57" s="51"/>
      <c r="AB57" s="114">
        <f t="shared" ref="AB57:AB66" si="58">SUM(H57,L57,P57,T57,X57)</f>
        <v>9561</v>
      </c>
      <c r="AC57" s="42">
        <v>157</v>
      </c>
      <c r="AD57" s="43">
        <f t="shared" ref="AD57:AD70" si="59">AC57/AB57*1.96</f>
        <v>3.2184917895617615E-2</v>
      </c>
      <c r="AG57" s="5"/>
      <c r="AH57" s="5"/>
      <c r="AI57" s="5"/>
      <c r="AJ57" s="5"/>
    </row>
    <row r="58" spans="1:356" ht="11.25" customHeight="1" x14ac:dyDescent="0.2">
      <c r="A58" s="37">
        <v>1997</v>
      </c>
      <c r="B58" s="45"/>
      <c r="C58" s="52">
        <v>5</v>
      </c>
      <c r="D58" s="115">
        <v>815</v>
      </c>
      <c r="E58" s="42">
        <v>26</v>
      </c>
      <c r="F58" s="43">
        <f t="shared" si="53"/>
        <v>6.2527607361963194E-2</v>
      </c>
      <c r="G58" s="53"/>
      <c r="H58" s="115">
        <v>17997</v>
      </c>
      <c r="I58" s="42">
        <v>231</v>
      </c>
      <c r="J58" s="43">
        <f t="shared" si="54"/>
        <v>2.5157526254375728E-2</v>
      </c>
      <c r="K58" s="53"/>
      <c r="L58" s="42">
        <v>65</v>
      </c>
      <c r="M58" s="42">
        <v>2</v>
      </c>
      <c r="N58" s="43">
        <f t="shared" si="55"/>
        <v>6.0307692307692312E-2</v>
      </c>
      <c r="O58" s="53"/>
      <c r="P58" s="42">
        <v>1</v>
      </c>
      <c r="Q58" s="42">
        <v>0</v>
      </c>
      <c r="R58" s="43">
        <f>Q58/P58*1.96</f>
        <v>0</v>
      </c>
      <c r="S58" s="53"/>
      <c r="T58" s="42">
        <v>102</v>
      </c>
      <c r="U58" s="42">
        <v>7</v>
      </c>
      <c r="V58" s="43">
        <f t="shared" si="56"/>
        <v>0.13450980392156864</v>
      </c>
      <c r="W58" s="53"/>
      <c r="X58" s="42">
        <v>3</v>
      </c>
      <c r="Y58" s="42">
        <v>1</v>
      </c>
      <c r="Z58" s="43">
        <f t="shared" si="57"/>
        <v>0.65333333333333332</v>
      </c>
      <c r="AA58" s="53"/>
      <c r="AB58" s="114">
        <f t="shared" si="58"/>
        <v>18168</v>
      </c>
      <c r="AC58" s="42">
        <v>233</v>
      </c>
      <c r="AD58" s="43">
        <f t="shared" si="59"/>
        <v>2.5136503742844561E-2</v>
      </c>
      <c r="AG58" s="5"/>
      <c r="AH58" s="5"/>
      <c r="AI58" s="5"/>
      <c r="AJ58" s="5"/>
    </row>
    <row r="59" spans="1:356" ht="11.25" customHeight="1" x14ac:dyDescent="0.2">
      <c r="A59" s="37">
        <v>1998</v>
      </c>
      <c r="B59" s="45"/>
      <c r="C59" s="52">
        <v>5</v>
      </c>
      <c r="D59" s="115">
        <v>1075</v>
      </c>
      <c r="E59" s="42">
        <v>24</v>
      </c>
      <c r="F59" s="43">
        <f t="shared" si="53"/>
        <v>4.3758139534883722E-2</v>
      </c>
      <c r="G59" s="53"/>
      <c r="H59" s="115">
        <v>15975</v>
      </c>
      <c r="I59" s="42">
        <v>425</v>
      </c>
      <c r="J59" s="43">
        <f t="shared" si="54"/>
        <v>5.2143974960876367E-2</v>
      </c>
      <c r="K59" s="53"/>
      <c r="L59" s="42">
        <v>126</v>
      </c>
      <c r="M59" s="42">
        <v>7</v>
      </c>
      <c r="N59" s="43">
        <f t="shared" si="55"/>
        <v>0.10888888888888888</v>
      </c>
      <c r="O59" s="53"/>
      <c r="P59" s="42">
        <v>0</v>
      </c>
      <c r="Q59" s="42">
        <v>0</v>
      </c>
      <c r="R59" s="43"/>
      <c r="S59" s="53"/>
      <c r="T59" s="42">
        <v>15</v>
      </c>
      <c r="U59" s="42">
        <v>4</v>
      </c>
      <c r="V59" s="43">
        <f t="shared" si="56"/>
        <v>0.52266666666666661</v>
      </c>
      <c r="W59" s="53"/>
      <c r="X59" s="42">
        <v>12</v>
      </c>
      <c r="Y59" s="42">
        <v>10</v>
      </c>
      <c r="Z59" s="43">
        <f t="shared" si="57"/>
        <v>1.6333333333333333</v>
      </c>
      <c r="AA59" s="53"/>
      <c r="AB59" s="114">
        <f t="shared" si="58"/>
        <v>16128</v>
      </c>
      <c r="AC59" s="42">
        <v>426</v>
      </c>
      <c r="AD59" s="43">
        <f t="shared" si="59"/>
        <v>5.1770833333333335E-2</v>
      </c>
      <c r="AG59" s="5"/>
      <c r="AH59" s="5"/>
      <c r="AI59" s="5"/>
      <c r="AJ59" s="5"/>
    </row>
    <row r="60" spans="1:356" ht="11.25" customHeight="1" x14ac:dyDescent="0.2">
      <c r="A60" s="37">
        <v>1999</v>
      </c>
      <c r="B60" s="45"/>
      <c r="C60" s="52">
        <v>10</v>
      </c>
      <c r="D60" s="115">
        <v>1287</v>
      </c>
      <c r="E60" s="42">
        <v>39</v>
      </c>
      <c r="F60" s="43">
        <f t="shared" si="53"/>
        <v>5.9393939393939395E-2</v>
      </c>
      <c r="G60" s="53"/>
      <c r="H60" s="115">
        <v>12832</v>
      </c>
      <c r="I60" s="42">
        <v>371</v>
      </c>
      <c r="J60" s="43">
        <f t="shared" si="54"/>
        <v>5.6667705735660844E-2</v>
      </c>
      <c r="K60" s="53"/>
      <c r="L60" s="42">
        <v>442</v>
      </c>
      <c r="M60" s="42">
        <v>27</v>
      </c>
      <c r="N60" s="43">
        <f t="shared" si="55"/>
        <v>0.11972850678733031</v>
      </c>
      <c r="O60" s="53"/>
      <c r="P60" s="42">
        <v>25</v>
      </c>
      <c r="Q60" s="42">
        <v>2</v>
      </c>
      <c r="R60" s="43">
        <f t="shared" ref="R60:R70" si="60">Q60/P60*1.96</f>
        <v>0.15679999999999999</v>
      </c>
      <c r="S60" s="53"/>
      <c r="T60" s="42">
        <v>10</v>
      </c>
      <c r="U60" s="42">
        <v>0</v>
      </c>
      <c r="V60" s="43">
        <f t="shared" si="56"/>
        <v>0</v>
      </c>
      <c r="W60" s="53"/>
      <c r="X60" s="42">
        <v>10</v>
      </c>
      <c r="Y60" s="42">
        <v>0</v>
      </c>
      <c r="Z60" s="43">
        <f t="shared" si="57"/>
        <v>0</v>
      </c>
      <c r="AA60" s="53"/>
      <c r="AB60" s="114">
        <f t="shared" si="58"/>
        <v>13319</v>
      </c>
      <c r="AC60" s="42">
        <v>374</v>
      </c>
      <c r="AD60" s="43">
        <f t="shared" si="59"/>
        <v>5.5037164952323747E-2</v>
      </c>
    </row>
    <row r="61" spans="1:356" ht="11.25" customHeight="1" x14ac:dyDescent="0.2">
      <c r="A61" s="37">
        <v>2000</v>
      </c>
      <c r="B61" s="45"/>
      <c r="C61" s="52">
        <v>13</v>
      </c>
      <c r="D61" s="115">
        <v>1252</v>
      </c>
      <c r="E61" s="42">
        <v>23</v>
      </c>
      <c r="F61" s="43">
        <f t="shared" si="53"/>
        <v>3.6006389776357825E-2</v>
      </c>
      <c r="G61" s="53"/>
      <c r="H61" s="115">
        <v>14774</v>
      </c>
      <c r="I61" s="42">
        <v>275</v>
      </c>
      <c r="J61" s="43">
        <f t="shared" si="54"/>
        <v>3.6483010694463247E-2</v>
      </c>
      <c r="K61" s="53"/>
      <c r="L61" s="42">
        <v>514</v>
      </c>
      <c r="M61" s="42">
        <v>15</v>
      </c>
      <c r="N61" s="43">
        <f t="shared" si="55"/>
        <v>5.7198443579766535E-2</v>
      </c>
      <c r="O61" s="53"/>
      <c r="P61" s="42">
        <v>9</v>
      </c>
      <c r="Q61" s="42">
        <v>0</v>
      </c>
      <c r="R61" s="43">
        <f t="shared" si="60"/>
        <v>0</v>
      </c>
      <c r="S61" s="53"/>
      <c r="T61" s="42">
        <v>17</v>
      </c>
      <c r="U61" s="42">
        <v>2</v>
      </c>
      <c r="V61" s="43">
        <f t="shared" si="56"/>
        <v>0.23058823529411765</v>
      </c>
      <c r="W61" s="53"/>
      <c r="X61" s="42">
        <v>10</v>
      </c>
      <c r="Y61" s="42">
        <v>0</v>
      </c>
      <c r="Z61" s="43">
        <f t="shared" si="57"/>
        <v>0</v>
      </c>
      <c r="AA61" s="53"/>
      <c r="AB61" s="114">
        <f t="shared" si="58"/>
        <v>15324</v>
      </c>
      <c r="AC61" s="42">
        <v>276</v>
      </c>
      <c r="AD61" s="43">
        <f t="shared" si="59"/>
        <v>3.5301487862176975E-2</v>
      </c>
    </row>
    <row r="62" spans="1:356" ht="11.25" customHeight="1" x14ac:dyDescent="0.2">
      <c r="A62" s="54">
        <v>2001</v>
      </c>
      <c r="B62" s="45"/>
      <c r="C62" s="52">
        <v>8</v>
      </c>
      <c r="D62" s="115">
        <v>1001</v>
      </c>
      <c r="E62" s="42">
        <v>20</v>
      </c>
      <c r="F62" s="43">
        <f t="shared" si="53"/>
        <v>3.9160839160839157E-2</v>
      </c>
      <c r="G62" s="53"/>
      <c r="H62" s="115">
        <v>17201</v>
      </c>
      <c r="I62" s="42">
        <v>394</v>
      </c>
      <c r="J62" s="43">
        <f t="shared" si="54"/>
        <v>4.489506424045113E-2</v>
      </c>
      <c r="K62" s="53"/>
      <c r="L62" s="42">
        <v>174</v>
      </c>
      <c r="M62" s="42">
        <v>6</v>
      </c>
      <c r="N62" s="43">
        <f t="shared" si="55"/>
        <v>6.7586206896551718E-2</v>
      </c>
      <c r="O62" s="53"/>
      <c r="P62" s="42">
        <v>6</v>
      </c>
      <c r="Q62" s="42">
        <v>0</v>
      </c>
      <c r="R62" s="43">
        <f t="shared" si="60"/>
        <v>0</v>
      </c>
      <c r="S62" s="53"/>
      <c r="T62" s="42">
        <v>11</v>
      </c>
      <c r="U62" s="42">
        <v>0</v>
      </c>
      <c r="V62" s="43">
        <f t="shared" si="56"/>
        <v>0</v>
      </c>
      <c r="W62" s="53"/>
      <c r="X62" s="42">
        <v>7</v>
      </c>
      <c r="Y62" s="42">
        <v>5</v>
      </c>
      <c r="Z62" s="43">
        <f t="shared" si="57"/>
        <v>1.4</v>
      </c>
      <c r="AA62" s="53"/>
      <c r="AB62" s="114">
        <f t="shared" si="58"/>
        <v>17399</v>
      </c>
      <c r="AC62" s="42">
        <v>397</v>
      </c>
      <c r="AD62" s="43">
        <f t="shared" si="59"/>
        <v>4.4722110466118743E-2</v>
      </c>
    </row>
    <row r="63" spans="1:356" ht="11.25" customHeight="1" x14ac:dyDescent="0.2">
      <c r="A63" s="54">
        <v>2002</v>
      </c>
      <c r="B63" s="45"/>
      <c r="C63" s="52">
        <v>10</v>
      </c>
      <c r="D63" s="115">
        <v>1025</v>
      </c>
      <c r="E63" s="42">
        <v>16</v>
      </c>
      <c r="F63" s="43">
        <f t="shared" si="53"/>
        <v>3.0595121951219512E-2</v>
      </c>
      <c r="G63" s="53"/>
      <c r="H63" s="115">
        <v>17980</v>
      </c>
      <c r="I63" s="42">
        <v>274</v>
      </c>
      <c r="J63" s="43">
        <f t="shared" si="54"/>
        <v>2.9868743047830923E-2</v>
      </c>
      <c r="K63" s="53"/>
      <c r="L63" s="42">
        <v>192</v>
      </c>
      <c r="M63" s="42">
        <v>5</v>
      </c>
      <c r="N63" s="43">
        <f t="shared" si="55"/>
        <v>5.1041666666666666E-2</v>
      </c>
      <c r="O63" s="53"/>
      <c r="P63" s="42">
        <v>12</v>
      </c>
      <c r="Q63" s="42">
        <v>0</v>
      </c>
      <c r="R63" s="43">
        <f t="shared" si="60"/>
        <v>0</v>
      </c>
      <c r="S63" s="53"/>
      <c r="T63" s="42">
        <v>30</v>
      </c>
      <c r="U63" s="42">
        <v>2</v>
      </c>
      <c r="V63" s="43">
        <f t="shared" si="56"/>
        <v>0.13066666666666665</v>
      </c>
      <c r="W63" s="53"/>
      <c r="X63" s="42">
        <v>13</v>
      </c>
      <c r="Y63" s="42">
        <v>4</v>
      </c>
      <c r="Z63" s="43">
        <f t="shared" si="57"/>
        <v>0.60307692307692307</v>
      </c>
      <c r="AA63" s="53"/>
      <c r="AB63" s="114">
        <f t="shared" si="58"/>
        <v>18227</v>
      </c>
      <c r="AC63" s="42">
        <v>277</v>
      </c>
      <c r="AD63" s="43">
        <f t="shared" si="59"/>
        <v>2.9786580347835628E-2</v>
      </c>
    </row>
    <row r="64" spans="1:356" ht="11.25" customHeight="1" x14ac:dyDescent="0.2">
      <c r="A64" s="54">
        <v>2003</v>
      </c>
      <c r="B64" s="45"/>
      <c r="C64" s="52">
        <v>10</v>
      </c>
      <c r="D64" s="115">
        <v>1206</v>
      </c>
      <c r="E64" s="42">
        <v>17</v>
      </c>
      <c r="F64" s="43">
        <f t="shared" si="53"/>
        <v>2.7628524046434493E-2</v>
      </c>
      <c r="G64" s="45"/>
      <c r="H64" s="115">
        <v>15706</v>
      </c>
      <c r="I64" s="42">
        <v>277</v>
      </c>
      <c r="J64" s="43">
        <f t="shared" si="54"/>
        <v>3.4567681140965235E-2</v>
      </c>
      <c r="K64" s="45"/>
      <c r="L64" s="42">
        <v>400</v>
      </c>
      <c r="M64" s="42">
        <v>13</v>
      </c>
      <c r="N64" s="43">
        <f t="shared" si="55"/>
        <v>6.3700000000000007E-2</v>
      </c>
      <c r="O64" s="45"/>
      <c r="P64" s="42">
        <v>107</v>
      </c>
      <c r="Q64" s="42">
        <v>0</v>
      </c>
      <c r="R64" s="43">
        <f t="shared" si="60"/>
        <v>0</v>
      </c>
      <c r="S64" s="45"/>
      <c r="T64" s="42">
        <v>9</v>
      </c>
      <c r="U64" s="42">
        <v>0</v>
      </c>
      <c r="V64" s="43">
        <f t="shared" si="56"/>
        <v>0</v>
      </c>
      <c r="W64" s="45"/>
      <c r="X64" s="42">
        <v>4</v>
      </c>
      <c r="Y64" s="42">
        <v>0</v>
      </c>
      <c r="Z64" s="43">
        <f t="shared" si="57"/>
        <v>0</v>
      </c>
      <c r="AA64" s="45"/>
      <c r="AB64" s="114">
        <f t="shared" si="58"/>
        <v>16226</v>
      </c>
      <c r="AC64" s="42">
        <v>284</v>
      </c>
      <c r="AD64" s="43">
        <f t="shared" si="59"/>
        <v>3.4305435720448661E-2</v>
      </c>
    </row>
    <row r="65" spans="1:30" ht="11.25" customHeight="1" x14ac:dyDescent="0.2">
      <c r="A65" s="54">
        <v>2004</v>
      </c>
      <c r="B65" s="45"/>
      <c r="C65" s="52">
        <v>10</v>
      </c>
      <c r="D65" s="115">
        <v>1272</v>
      </c>
      <c r="E65" s="42">
        <v>10</v>
      </c>
      <c r="F65" s="43">
        <f t="shared" si="53"/>
        <v>1.5408805031446541E-2</v>
      </c>
      <c r="G65" s="45"/>
      <c r="H65" s="115">
        <v>25417</v>
      </c>
      <c r="I65" s="42">
        <v>203</v>
      </c>
      <c r="J65" s="43">
        <f t="shared" si="54"/>
        <v>1.5654089782429083E-2</v>
      </c>
      <c r="K65" s="45"/>
      <c r="L65" s="42">
        <v>163</v>
      </c>
      <c r="M65" s="42">
        <v>4</v>
      </c>
      <c r="N65" s="43">
        <f t="shared" si="55"/>
        <v>4.8098159509202452E-2</v>
      </c>
      <c r="O65" s="45"/>
      <c r="P65" s="42">
        <v>58</v>
      </c>
      <c r="Q65" s="42">
        <v>13</v>
      </c>
      <c r="R65" s="43">
        <f t="shared" si="60"/>
        <v>0.43931034482758619</v>
      </c>
      <c r="S65" s="45"/>
      <c r="T65" s="42">
        <v>6</v>
      </c>
      <c r="U65" s="42">
        <v>1</v>
      </c>
      <c r="V65" s="43">
        <f t="shared" si="56"/>
        <v>0.32666666666666666</v>
      </c>
      <c r="W65" s="45"/>
      <c r="X65" s="42">
        <v>0</v>
      </c>
      <c r="Y65" s="42">
        <v>0</v>
      </c>
      <c r="Z65" s="43">
        <v>0</v>
      </c>
      <c r="AA65" s="45"/>
      <c r="AB65" s="114">
        <f t="shared" si="58"/>
        <v>25644</v>
      </c>
      <c r="AC65" s="42">
        <v>205</v>
      </c>
      <c r="AD65" s="43">
        <f t="shared" si="59"/>
        <v>1.5668382467633753E-2</v>
      </c>
    </row>
    <row r="66" spans="1:30" ht="11.25" customHeight="1" x14ac:dyDescent="0.2">
      <c r="A66" s="54">
        <v>2005</v>
      </c>
      <c r="B66" s="45"/>
      <c r="C66" s="52">
        <v>11</v>
      </c>
      <c r="D66" s="115">
        <v>1506</v>
      </c>
      <c r="E66" s="42">
        <v>6</v>
      </c>
      <c r="F66" s="43">
        <f t="shared" si="53"/>
        <v>7.8087649402390439E-3</v>
      </c>
      <c r="G66" s="45"/>
      <c r="H66" s="115">
        <v>26609</v>
      </c>
      <c r="I66" s="42">
        <v>104</v>
      </c>
      <c r="J66" s="43">
        <f t="shared" si="54"/>
        <v>7.6605659739185988E-3</v>
      </c>
      <c r="K66" s="45"/>
      <c r="L66" s="42">
        <v>87</v>
      </c>
      <c r="M66" s="42">
        <v>1</v>
      </c>
      <c r="N66" s="43">
        <f t="shared" si="55"/>
        <v>2.2528735632183907E-2</v>
      </c>
      <c r="O66" s="45"/>
      <c r="P66" s="42">
        <v>326</v>
      </c>
      <c r="Q66" s="42">
        <v>5</v>
      </c>
      <c r="R66" s="43">
        <f t="shared" si="60"/>
        <v>3.0061349693251534E-2</v>
      </c>
      <c r="S66" s="45"/>
      <c r="T66" s="42">
        <v>16</v>
      </c>
      <c r="U66" s="42">
        <v>1</v>
      </c>
      <c r="V66" s="43">
        <f t="shared" si="56"/>
        <v>0.1225</v>
      </c>
      <c r="W66" s="45"/>
      <c r="X66" s="42">
        <v>1</v>
      </c>
      <c r="Y66" s="42">
        <v>0</v>
      </c>
      <c r="Z66" s="43">
        <f t="shared" si="57"/>
        <v>0</v>
      </c>
      <c r="AA66" s="45"/>
      <c r="AB66" s="114">
        <f t="shared" si="58"/>
        <v>27039</v>
      </c>
      <c r="AC66" s="42">
        <v>104</v>
      </c>
      <c r="AD66" s="43">
        <f t="shared" si="59"/>
        <v>7.5387403380302526E-3</v>
      </c>
    </row>
    <row r="67" spans="1:30" ht="11.25" customHeight="1" x14ac:dyDescent="0.2">
      <c r="A67" s="54">
        <v>2006</v>
      </c>
      <c r="B67" s="45"/>
      <c r="C67" s="52">
        <v>10</v>
      </c>
      <c r="D67" s="115">
        <v>1724</v>
      </c>
      <c r="E67" s="42">
        <v>5</v>
      </c>
      <c r="F67" s="43">
        <f>E67/D67*1.96</f>
        <v>5.6844547563805097E-3</v>
      </c>
      <c r="G67" s="45"/>
      <c r="H67" s="115">
        <v>28867</v>
      </c>
      <c r="I67" s="42">
        <v>91</v>
      </c>
      <c r="J67" s="43">
        <f>I67/H67*1.96</f>
        <v>6.1786815394741399E-3</v>
      </c>
      <c r="K67" s="45"/>
      <c r="L67" s="42">
        <v>287</v>
      </c>
      <c r="M67" s="42">
        <v>2</v>
      </c>
      <c r="N67" s="43">
        <f>M67/L67*1.96</f>
        <v>1.3658536585365854E-2</v>
      </c>
      <c r="O67" s="45"/>
      <c r="P67" s="42">
        <v>420</v>
      </c>
      <c r="Q67" s="42">
        <v>16</v>
      </c>
      <c r="R67" s="43">
        <f>Q67/P67*1.96</f>
        <v>7.4666666666666673E-2</v>
      </c>
      <c r="S67" s="45"/>
      <c r="T67" s="42">
        <v>11</v>
      </c>
      <c r="U67" s="42">
        <v>0</v>
      </c>
      <c r="V67" s="43">
        <f>U67/T67*1.96</f>
        <v>0</v>
      </c>
      <c r="W67" s="45"/>
      <c r="X67" s="42">
        <v>6</v>
      </c>
      <c r="Y67" s="42">
        <v>0</v>
      </c>
      <c r="Z67" s="43">
        <f>Y67/X67*1.96</f>
        <v>0</v>
      </c>
      <c r="AA67" s="45"/>
      <c r="AB67" s="114">
        <f>SUM(H67,L67,P67,T67,X67)</f>
        <v>29591</v>
      </c>
      <c r="AC67" s="42">
        <v>94</v>
      </c>
      <c r="AD67" s="43">
        <f>AC67/AB67*1.96</f>
        <v>6.2262174309756346E-3</v>
      </c>
    </row>
    <row r="68" spans="1:30" ht="11.25" customHeight="1" x14ac:dyDescent="0.2">
      <c r="A68" s="54">
        <v>2007</v>
      </c>
      <c r="B68" s="45"/>
      <c r="C68" s="52">
        <v>10</v>
      </c>
      <c r="D68" s="115">
        <v>1570</v>
      </c>
      <c r="E68" s="42">
        <v>7</v>
      </c>
      <c r="F68" s="43">
        <f>E68/D68*1.96</f>
        <v>8.7388535031847122E-3</v>
      </c>
      <c r="G68" s="45"/>
      <c r="H68" s="115">
        <v>14943</v>
      </c>
      <c r="I68" s="42">
        <v>66</v>
      </c>
      <c r="J68" s="43">
        <f>I68/H68*1.96</f>
        <v>8.656896205581209E-3</v>
      </c>
      <c r="K68" s="45"/>
      <c r="L68" s="42">
        <v>343</v>
      </c>
      <c r="M68" s="42">
        <v>3</v>
      </c>
      <c r="N68" s="43">
        <f>M68/L68*1.96</f>
        <v>1.7142857142857144E-2</v>
      </c>
      <c r="O68" s="45"/>
      <c r="P68" s="42">
        <v>68</v>
      </c>
      <c r="Q68" s="42">
        <v>4</v>
      </c>
      <c r="R68" s="43">
        <f>Q68/P68*1.96</f>
        <v>0.11529411764705882</v>
      </c>
      <c r="S68" s="45"/>
      <c r="T68" s="42">
        <v>2</v>
      </c>
      <c r="U68" s="42">
        <v>0</v>
      </c>
      <c r="V68" s="43">
        <f>U68/T68*1.96</f>
        <v>0</v>
      </c>
      <c r="W68" s="45"/>
      <c r="X68" s="42">
        <v>0</v>
      </c>
      <c r="Y68" s="42">
        <v>0</v>
      </c>
      <c r="Z68" s="43">
        <v>0</v>
      </c>
      <c r="AA68" s="45"/>
      <c r="AB68" s="114">
        <f>SUM(H68,L68,P68,T68,X68)</f>
        <v>15356</v>
      </c>
      <c r="AC68" s="42">
        <v>66</v>
      </c>
      <c r="AD68" s="43">
        <f>AC68/AB68*1.96</f>
        <v>8.4240687679083097E-3</v>
      </c>
    </row>
    <row r="69" spans="1:30" ht="11.25" customHeight="1" x14ac:dyDescent="0.2">
      <c r="A69" s="54">
        <v>2008</v>
      </c>
      <c r="B69" s="45"/>
      <c r="C69" s="52">
        <v>10</v>
      </c>
      <c r="D69" s="115">
        <v>1534</v>
      </c>
      <c r="E69" s="42">
        <v>7</v>
      </c>
      <c r="F69" s="43">
        <f>E69/D69*1.96</f>
        <v>8.943937418513688E-3</v>
      </c>
      <c r="G69" s="45"/>
      <c r="H69" s="115">
        <v>23432</v>
      </c>
      <c r="I69" s="42">
        <v>107</v>
      </c>
      <c r="J69" s="43">
        <f>I69/H69*1.96</f>
        <v>8.950153636053261E-3</v>
      </c>
      <c r="K69" s="45"/>
      <c r="L69" s="42">
        <v>151</v>
      </c>
      <c r="M69" s="42">
        <v>2</v>
      </c>
      <c r="N69" s="43">
        <f>M69/L69*1.96</f>
        <v>2.596026490066225E-2</v>
      </c>
      <c r="O69" s="45"/>
      <c r="P69" s="42">
        <v>65</v>
      </c>
      <c r="Q69" s="42">
        <v>3</v>
      </c>
      <c r="R69" s="43">
        <f>Q69/P69*1.96</f>
        <v>9.0461538461538468E-2</v>
      </c>
      <c r="S69" s="45"/>
      <c r="T69" s="42">
        <v>35</v>
      </c>
      <c r="U69" s="42">
        <v>4</v>
      </c>
      <c r="V69" s="43">
        <f>U69/T69*1.96</f>
        <v>0.22399999999999998</v>
      </c>
      <c r="W69" s="45"/>
      <c r="X69" s="42">
        <v>23</v>
      </c>
      <c r="Y69" s="42">
        <v>3</v>
      </c>
      <c r="Z69" s="43">
        <f t="shared" ref="Z69:Z75" si="61">Y69/X69*1.96</f>
        <v>0.25565217391304346</v>
      </c>
      <c r="AA69" s="45"/>
      <c r="AB69" s="114">
        <f>SUM(H69,L69,P69,T69,X69)</f>
        <v>23706</v>
      </c>
      <c r="AC69" s="42">
        <v>107</v>
      </c>
      <c r="AD69" s="43">
        <f>AC69/AB69*1.96</f>
        <v>8.8467054754070695E-3</v>
      </c>
    </row>
    <row r="70" spans="1:30" ht="11.25" customHeight="1" x14ac:dyDescent="0.2">
      <c r="A70" s="54">
        <v>2009</v>
      </c>
      <c r="B70" s="45"/>
      <c r="C70" s="52">
        <v>10</v>
      </c>
      <c r="D70" s="115">
        <v>1761</v>
      </c>
      <c r="E70" s="42">
        <v>9</v>
      </c>
      <c r="F70" s="43">
        <f t="shared" si="53"/>
        <v>1.0017035775127768E-2</v>
      </c>
      <c r="G70" s="45"/>
      <c r="H70" s="115">
        <v>26646</v>
      </c>
      <c r="I70" s="42">
        <v>167</v>
      </c>
      <c r="J70" s="43">
        <f t="shared" si="54"/>
        <v>1.2284020115589581E-2</v>
      </c>
      <c r="K70" s="45"/>
      <c r="L70" s="42">
        <v>127</v>
      </c>
      <c r="M70" s="42">
        <v>2</v>
      </c>
      <c r="N70" s="43">
        <f t="shared" si="55"/>
        <v>3.0866141732283463E-2</v>
      </c>
      <c r="O70" s="45"/>
      <c r="P70" s="42">
        <v>165</v>
      </c>
      <c r="Q70" s="42">
        <v>0</v>
      </c>
      <c r="R70" s="43">
        <f t="shared" si="60"/>
        <v>0</v>
      </c>
      <c r="S70" s="45"/>
      <c r="T70" s="42">
        <v>14</v>
      </c>
      <c r="U70" s="42">
        <v>1</v>
      </c>
      <c r="V70" s="43">
        <f t="shared" si="56"/>
        <v>0.13999999999999999</v>
      </c>
      <c r="W70" s="45"/>
      <c r="X70" s="42">
        <v>11</v>
      </c>
      <c r="Y70" s="42">
        <v>2</v>
      </c>
      <c r="Z70" s="43">
        <f t="shared" si="61"/>
        <v>0.35636363636363638</v>
      </c>
      <c r="AA70" s="45"/>
      <c r="AB70" s="114">
        <v>26963</v>
      </c>
      <c r="AC70" s="42">
        <v>167</v>
      </c>
      <c r="AD70" s="43">
        <f t="shared" si="59"/>
        <v>1.2139598709342432E-2</v>
      </c>
    </row>
    <row r="71" spans="1:30" ht="11.25" customHeight="1" x14ac:dyDescent="0.2">
      <c r="A71" s="138">
        <v>2010</v>
      </c>
      <c r="B71" s="45"/>
      <c r="C71" s="40">
        <v>10</v>
      </c>
      <c r="D71" s="115">
        <v>1855</v>
      </c>
      <c r="E71" s="42">
        <v>13</v>
      </c>
      <c r="F71" s="43">
        <f t="shared" ref="F71:F75" si="62">E71/D71*1.96</f>
        <v>1.3735849056603773E-2</v>
      </c>
      <c r="G71" s="45"/>
      <c r="H71" s="115">
        <v>21924</v>
      </c>
      <c r="I71" s="42">
        <v>170</v>
      </c>
      <c r="J71" s="43">
        <f t="shared" ref="J71:J75" si="63">I71/H71*1.96</f>
        <v>1.5197956577266922E-2</v>
      </c>
      <c r="K71" s="45"/>
      <c r="L71" s="42">
        <v>136</v>
      </c>
      <c r="M71" s="42">
        <v>3</v>
      </c>
      <c r="N71" s="43">
        <f t="shared" ref="N71:N75" si="64">M71/L71*1.96</f>
        <v>4.3235294117647059E-2</v>
      </c>
      <c r="O71" s="45"/>
      <c r="P71" s="47">
        <v>23</v>
      </c>
      <c r="Q71" s="42">
        <v>5</v>
      </c>
      <c r="R71" s="43">
        <f t="shared" ref="R71:R75" si="65">Q71/P71*1.96</f>
        <v>0.42608695652173911</v>
      </c>
      <c r="S71" s="45"/>
      <c r="T71" s="47">
        <v>23</v>
      </c>
      <c r="U71" s="42">
        <v>5</v>
      </c>
      <c r="V71" s="43">
        <f t="shared" ref="V71:V75" si="66">U71/T71*1.96</f>
        <v>0.42608695652173911</v>
      </c>
      <c r="W71" s="45"/>
      <c r="X71" s="42">
        <v>1</v>
      </c>
      <c r="Y71" s="42">
        <v>0</v>
      </c>
      <c r="Z71" s="43">
        <f t="shared" si="61"/>
        <v>0</v>
      </c>
      <c r="AA71" s="45"/>
      <c r="AB71" s="114">
        <v>22106</v>
      </c>
      <c r="AC71" s="42">
        <v>170</v>
      </c>
      <c r="AD71" s="43">
        <f t="shared" ref="AD71:AD75" si="67">AC71/AB71*1.96</f>
        <v>1.507283090563648E-2</v>
      </c>
    </row>
    <row r="72" spans="1:30" ht="11.25" customHeight="1" x14ac:dyDescent="0.2">
      <c r="A72" s="138">
        <v>2011</v>
      </c>
      <c r="B72" s="45"/>
      <c r="C72" s="40">
        <v>10</v>
      </c>
      <c r="D72" s="115">
        <v>1846</v>
      </c>
      <c r="E72" s="42">
        <v>16</v>
      </c>
      <c r="F72" s="43">
        <f t="shared" si="62"/>
        <v>1.6988082340195016E-2</v>
      </c>
      <c r="G72" s="45"/>
      <c r="H72" s="115">
        <v>26780</v>
      </c>
      <c r="I72" s="42">
        <v>244</v>
      </c>
      <c r="J72" s="43">
        <f t="shared" si="63"/>
        <v>1.7858103061986558E-2</v>
      </c>
      <c r="K72" s="45"/>
      <c r="L72" s="42">
        <v>167</v>
      </c>
      <c r="M72" s="42">
        <v>4</v>
      </c>
      <c r="N72" s="43">
        <f t="shared" si="64"/>
        <v>4.6946107784431139E-2</v>
      </c>
      <c r="O72" s="45"/>
      <c r="P72" s="47">
        <v>47</v>
      </c>
      <c r="Q72" s="42">
        <v>10</v>
      </c>
      <c r="R72" s="43">
        <f t="shared" si="65"/>
        <v>0.41702127659574467</v>
      </c>
      <c r="S72" s="45"/>
      <c r="T72" s="47">
        <v>23</v>
      </c>
      <c r="U72" s="42">
        <v>1</v>
      </c>
      <c r="V72" s="43">
        <f t="shared" si="66"/>
        <v>8.5217391304347828E-2</v>
      </c>
      <c r="W72" s="45"/>
      <c r="X72" s="42">
        <v>3</v>
      </c>
      <c r="Y72" s="42">
        <v>0</v>
      </c>
      <c r="Z72" s="43">
        <f t="shared" si="61"/>
        <v>0</v>
      </c>
      <c r="AA72" s="45"/>
      <c r="AB72" s="114">
        <v>27020</v>
      </c>
      <c r="AC72" s="42">
        <v>244</v>
      </c>
      <c r="AD72" s="43">
        <f t="shared" si="67"/>
        <v>1.7699481865284975E-2</v>
      </c>
    </row>
    <row r="73" spans="1:30" ht="11.25" customHeight="1" x14ac:dyDescent="0.2">
      <c r="A73" s="138">
        <v>2012</v>
      </c>
      <c r="B73" s="45"/>
      <c r="C73" s="40">
        <v>10</v>
      </c>
      <c r="D73" s="115">
        <v>1696</v>
      </c>
      <c r="E73" s="42">
        <v>21</v>
      </c>
      <c r="F73" s="43">
        <f t="shared" ref="F73:F74" si="68">E73/D73*1.96</f>
        <v>2.4268867924528304E-2</v>
      </c>
      <c r="G73" s="45"/>
      <c r="H73" s="115">
        <v>15638</v>
      </c>
      <c r="I73" s="42">
        <v>197</v>
      </c>
      <c r="J73" s="43">
        <f t="shared" ref="J73:J74" si="69">I73/H73*1.96</f>
        <v>2.46911369740376E-2</v>
      </c>
      <c r="K73" s="45"/>
      <c r="L73" s="42">
        <v>103</v>
      </c>
      <c r="M73" s="42">
        <v>3</v>
      </c>
      <c r="N73" s="43">
        <f t="shared" ref="N73:N74" si="70">M73/L73*1.96</f>
        <v>5.7087378640776697E-2</v>
      </c>
      <c r="O73" s="45"/>
      <c r="P73" s="47">
        <v>161</v>
      </c>
      <c r="Q73" s="42">
        <v>19</v>
      </c>
      <c r="R73" s="43">
        <f t="shared" ref="R73:R74" si="71">Q73/P73*1.96</f>
        <v>0.23130434782608694</v>
      </c>
      <c r="S73" s="45"/>
      <c r="T73" s="47">
        <v>53</v>
      </c>
      <c r="U73" s="42">
        <v>19</v>
      </c>
      <c r="V73" s="43">
        <f t="shared" ref="V73:V74" si="72">U73/T73*1.96</f>
        <v>0.7026415094339622</v>
      </c>
      <c r="W73" s="45"/>
      <c r="X73" s="42">
        <v>15</v>
      </c>
      <c r="Y73" s="42">
        <v>1</v>
      </c>
      <c r="Z73" s="43">
        <f t="shared" si="61"/>
        <v>0.13066666666666665</v>
      </c>
      <c r="AA73" s="45"/>
      <c r="AB73" s="114">
        <v>15969.17590520339</v>
      </c>
      <c r="AC73" s="42">
        <v>199</v>
      </c>
      <c r="AD73" s="43">
        <f t="shared" ref="AD73:AD74" si="73">AC73/AB73*1.96</f>
        <v>2.4424554048083941E-2</v>
      </c>
    </row>
    <row r="74" spans="1:30" ht="11.25" customHeight="1" x14ac:dyDescent="0.2">
      <c r="A74" s="138">
        <v>2013</v>
      </c>
      <c r="B74" s="45"/>
      <c r="C74" s="40">
        <v>5</v>
      </c>
      <c r="D74" s="115">
        <v>1082</v>
      </c>
      <c r="E74" s="42">
        <v>13</v>
      </c>
      <c r="F74" s="43">
        <f t="shared" si="68"/>
        <v>2.3548983364140481E-2</v>
      </c>
      <c r="G74" s="45"/>
      <c r="H74" s="115">
        <v>14439</v>
      </c>
      <c r="I74" s="42">
        <v>187</v>
      </c>
      <c r="J74" s="43">
        <f t="shared" si="69"/>
        <v>2.5384029364914466E-2</v>
      </c>
      <c r="K74" s="45"/>
      <c r="L74" s="42">
        <v>46</v>
      </c>
      <c r="M74" s="42">
        <v>2</v>
      </c>
      <c r="N74" s="43">
        <f t="shared" si="70"/>
        <v>8.5217391304347828E-2</v>
      </c>
      <c r="O74" s="45"/>
      <c r="P74" s="47">
        <v>129</v>
      </c>
      <c r="Q74" s="42">
        <v>32</v>
      </c>
      <c r="R74" s="43">
        <f t="shared" si="71"/>
        <v>0.48620155038759688</v>
      </c>
      <c r="S74" s="45"/>
      <c r="T74" s="47">
        <v>3</v>
      </c>
      <c r="U74" s="42">
        <v>0</v>
      </c>
      <c r="V74" s="43">
        <f t="shared" si="72"/>
        <v>0</v>
      </c>
      <c r="W74" s="45"/>
      <c r="X74" s="42">
        <v>5</v>
      </c>
      <c r="Y74" s="42">
        <v>1</v>
      </c>
      <c r="Z74" s="43">
        <f t="shared" ref="Z74" si="74">Y74/X74*1.96</f>
        <v>0.39200000000000002</v>
      </c>
      <c r="AA74" s="45"/>
      <c r="AB74" s="114">
        <v>14621</v>
      </c>
      <c r="AC74" s="42">
        <v>187</v>
      </c>
      <c r="AD74" s="43">
        <f t="shared" si="73"/>
        <v>2.506805280076602E-2</v>
      </c>
    </row>
    <row r="75" spans="1:30" s="88" customFormat="1" ht="11.25" customHeight="1" x14ac:dyDescent="0.2">
      <c r="A75" s="89">
        <v>2014</v>
      </c>
      <c r="B75" s="83"/>
      <c r="C75" s="84">
        <v>10</v>
      </c>
      <c r="D75" s="116">
        <v>1386</v>
      </c>
      <c r="E75" s="85">
        <v>17</v>
      </c>
      <c r="F75" s="86">
        <f t="shared" si="62"/>
        <v>2.4040404040404039E-2</v>
      </c>
      <c r="G75" s="83"/>
      <c r="H75" s="116">
        <v>22567</v>
      </c>
      <c r="I75" s="85">
        <v>302</v>
      </c>
      <c r="J75" s="86">
        <f t="shared" si="63"/>
        <v>2.622945008197811E-2</v>
      </c>
      <c r="K75" s="83"/>
      <c r="L75" s="85">
        <v>50</v>
      </c>
      <c r="M75" s="85">
        <v>2</v>
      </c>
      <c r="N75" s="86">
        <f t="shared" si="64"/>
        <v>7.8399999999999997E-2</v>
      </c>
      <c r="O75" s="83"/>
      <c r="P75" s="87">
        <v>30</v>
      </c>
      <c r="Q75" s="85">
        <v>10</v>
      </c>
      <c r="R75" s="86">
        <f t="shared" si="65"/>
        <v>0.65333333333333332</v>
      </c>
      <c r="S75" s="83"/>
      <c r="T75" s="87">
        <v>105</v>
      </c>
      <c r="U75" s="85">
        <v>44</v>
      </c>
      <c r="V75" s="86">
        <f t="shared" si="66"/>
        <v>0.82133333333333336</v>
      </c>
      <c r="W75" s="83"/>
      <c r="X75" s="85">
        <v>18</v>
      </c>
      <c r="Y75" s="85">
        <v>0</v>
      </c>
      <c r="Z75" s="86">
        <f t="shared" si="61"/>
        <v>0</v>
      </c>
      <c r="AA75" s="83"/>
      <c r="AB75" s="134">
        <v>22770</v>
      </c>
      <c r="AC75" s="85">
        <v>306</v>
      </c>
      <c r="AD75" s="86">
        <f t="shared" si="67"/>
        <v>2.6339920948616601E-2</v>
      </c>
    </row>
    <row r="76" spans="1:30" ht="11.25" customHeight="1" x14ac:dyDescent="0.2">
      <c r="A76" s="13" t="s">
        <v>13</v>
      </c>
      <c r="B76" s="48"/>
      <c r="C76" s="48">
        <f>MIN(C57:C75)</f>
        <v>5</v>
      </c>
      <c r="D76" s="117">
        <f t="shared" ref="D76:AB76" si="75">MIN(D57:D75)</f>
        <v>582</v>
      </c>
      <c r="E76" s="48"/>
      <c r="F76" s="128"/>
      <c r="G76" s="48">
        <f t="shared" si="75"/>
        <v>0</v>
      </c>
      <c r="H76" s="117">
        <f t="shared" si="75"/>
        <v>9506</v>
      </c>
      <c r="I76" s="48"/>
      <c r="J76" s="128"/>
      <c r="K76" s="48">
        <f t="shared" si="75"/>
        <v>0</v>
      </c>
      <c r="L76" s="48">
        <f t="shared" si="75"/>
        <v>46</v>
      </c>
      <c r="M76" s="48"/>
      <c r="N76" s="128"/>
      <c r="O76" s="48">
        <f t="shared" si="75"/>
        <v>0</v>
      </c>
      <c r="P76" s="48">
        <f t="shared" si="75"/>
        <v>0</v>
      </c>
      <c r="Q76" s="48"/>
      <c r="R76" s="128"/>
      <c r="S76" s="48">
        <f t="shared" si="75"/>
        <v>0</v>
      </c>
      <c r="T76" s="48">
        <f t="shared" si="75"/>
        <v>2</v>
      </c>
      <c r="U76" s="48"/>
      <c r="V76" s="128"/>
      <c r="W76" s="48">
        <f t="shared" si="75"/>
        <v>0</v>
      </c>
      <c r="X76" s="48">
        <f t="shared" si="75"/>
        <v>0</v>
      </c>
      <c r="Y76" s="48"/>
      <c r="Z76" s="128"/>
      <c r="AA76" s="48">
        <f t="shared" si="75"/>
        <v>0</v>
      </c>
      <c r="AB76" s="117">
        <f t="shared" si="75"/>
        <v>9561</v>
      </c>
      <c r="AC76" s="48"/>
      <c r="AD76" s="128"/>
    </row>
    <row r="77" spans="1:30" ht="11.25" customHeight="1" x14ac:dyDescent="0.2">
      <c r="A77" s="16" t="s">
        <v>14</v>
      </c>
      <c r="B77" s="11"/>
      <c r="C77" s="11">
        <f>AVERAGE(C57:C75)</f>
        <v>9.0526315789473681</v>
      </c>
      <c r="D77" s="114">
        <f>AVERAGE(D57:D75)</f>
        <v>1340.7894736842106</v>
      </c>
      <c r="E77" s="11"/>
      <c r="F77" s="28"/>
      <c r="G77" s="11"/>
      <c r="H77" s="114">
        <f>AVERAGE(H57:H75)</f>
        <v>19433.315789473683</v>
      </c>
      <c r="I77" s="11"/>
      <c r="J77" s="28"/>
      <c r="K77" s="11"/>
      <c r="L77" s="11">
        <f>AVERAGE(L57:L75)</f>
        <v>190.47368421052633</v>
      </c>
      <c r="M77" s="11"/>
      <c r="N77" s="28"/>
      <c r="O77" s="11"/>
      <c r="P77" s="11">
        <f>AVERAGE(P57:P75)</f>
        <v>86.94736842105263</v>
      </c>
      <c r="Q77" s="11"/>
      <c r="R77" s="28"/>
      <c r="S77" s="11"/>
      <c r="T77" s="11">
        <f>AVERAGE(T57:T75)</f>
        <v>25.94736842105263</v>
      </c>
      <c r="U77" s="11"/>
      <c r="V77" s="28"/>
      <c r="W77" s="11"/>
      <c r="X77" s="11">
        <f>AVERAGE(X57:X75)</f>
        <v>7.5263157894736841</v>
      </c>
      <c r="Y77" s="11"/>
      <c r="Z77" s="28"/>
      <c r="AA77" s="11"/>
      <c r="AB77" s="114">
        <f>AVERAGE(AB57:AB75)</f>
        <v>19744.061889747547</v>
      </c>
      <c r="AC77" s="11"/>
      <c r="AD77" s="28"/>
    </row>
    <row r="78" spans="1:30" ht="11.25" customHeight="1" x14ac:dyDescent="0.2">
      <c r="A78" s="19" t="s">
        <v>15</v>
      </c>
      <c r="B78" s="30"/>
      <c r="C78" s="30">
        <f>MAX(C57:C75)</f>
        <v>13</v>
      </c>
      <c r="D78" s="118">
        <f t="shared" ref="D78:AB78" si="76">MAX(D57:D75)</f>
        <v>1855</v>
      </c>
      <c r="E78" s="30"/>
      <c r="F78" s="129"/>
      <c r="G78" s="30">
        <f t="shared" si="76"/>
        <v>0</v>
      </c>
      <c r="H78" s="118">
        <f t="shared" si="76"/>
        <v>28867</v>
      </c>
      <c r="I78" s="30"/>
      <c r="J78" s="129"/>
      <c r="K78" s="30">
        <f t="shared" si="76"/>
        <v>0</v>
      </c>
      <c r="L78" s="30">
        <f t="shared" si="76"/>
        <v>514</v>
      </c>
      <c r="M78" s="30"/>
      <c r="N78" s="129"/>
      <c r="O78" s="30">
        <f t="shared" si="76"/>
        <v>0</v>
      </c>
      <c r="P78" s="30">
        <f t="shared" si="76"/>
        <v>420</v>
      </c>
      <c r="Q78" s="30"/>
      <c r="R78" s="129"/>
      <c r="S78" s="30">
        <f t="shared" si="76"/>
        <v>0</v>
      </c>
      <c r="T78" s="30">
        <f t="shared" si="76"/>
        <v>105</v>
      </c>
      <c r="U78" s="30"/>
      <c r="V78" s="129"/>
      <c r="W78" s="30">
        <f t="shared" si="76"/>
        <v>0</v>
      </c>
      <c r="X78" s="30">
        <f t="shared" si="76"/>
        <v>23</v>
      </c>
      <c r="Y78" s="30"/>
      <c r="Z78" s="129"/>
      <c r="AA78" s="30">
        <f t="shared" si="76"/>
        <v>0</v>
      </c>
      <c r="AB78" s="118">
        <f t="shared" si="76"/>
        <v>29591</v>
      </c>
      <c r="AC78" s="30"/>
      <c r="AD78" s="129"/>
    </row>
    <row r="79" spans="1:30" ht="11.25" customHeight="1" x14ac:dyDescent="0.2">
      <c r="A79" s="6"/>
      <c r="B79" s="5"/>
      <c r="C79" s="5"/>
      <c r="D79" s="119"/>
      <c r="E79" s="5"/>
      <c r="F79" s="130"/>
      <c r="G79" s="5"/>
      <c r="H79" s="119"/>
      <c r="I79" s="5"/>
      <c r="J79" s="130"/>
      <c r="K79" s="5"/>
      <c r="L79" s="5"/>
      <c r="M79" s="5"/>
      <c r="N79" s="130"/>
      <c r="O79" s="5"/>
      <c r="P79" s="5"/>
      <c r="Q79" s="5"/>
      <c r="R79" s="130"/>
      <c r="S79" s="5"/>
      <c r="T79" s="5"/>
      <c r="U79" s="5"/>
      <c r="V79" s="130"/>
      <c r="W79" s="5"/>
      <c r="X79" s="5"/>
      <c r="Y79" s="5"/>
      <c r="Z79" s="130"/>
      <c r="AA79" s="5"/>
      <c r="AB79" s="119"/>
      <c r="AC79" s="5"/>
      <c r="AD79" s="130"/>
    </row>
    <row r="80" spans="1:30" ht="11.25" customHeight="1" x14ac:dyDescent="0.2">
      <c r="A80" s="32"/>
      <c r="B80" s="33"/>
      <c r="C80" s="181" t="s">
        <v>0</v>
      </c>
      <c r="D80" s="178" t="s">
        <v>1</v>
      </c>
      <c r="E80" s="179"/>
      <c r="F80" s="179"/>
      <c r="G80" s="34"/>
      <c r="H80" s="178" t="s">
        <v>2</v>
      </c>
      <c r="I80" s="178"/>
      <c r="J80" s="179"/>
      <c r="K80" s="34"/>
      <c r="L80" s="178" t="s">
        <v>3</v>
      </c>
      <c r="M80" s="178"/>
      <c r="N80" s="179"/>
      <c r="O80" s="34"/>
      <c r="P80" s="178" t="s">
        <v>4</v>
      </c>
      <c r="Q80" s="178"/>
      <c r="R80" s="179"/>
      <c r="S80" s="34"/>
      <c r="T80" s="178" t="s">
        <v>5</v>
      </c>
      <c r="U80" s="178"/>
      <c r="V80" s="179"/>
      <c r="W80" s="34"/>
      <c r="X80" s="178" t="s">
        <v>6</v>
      </c>
      <c r="Y80" s="178"/>
      <c r="Z80" s="179"/>
      <c r="AA80" s="34"/>
      <c r="AB80" s="178" t="s">
        <v>7</v>
      </c>
      <c r="AC80" s="180"/>
      <c r="AD80" s="179"/>
    </row>
    <row r="81" spans="1:30" ht="11.25" customHeight="1" x14ac:dyDescent="0.2">
      <c r="A81" s="35" t="s">
        <v>8</v>
      </c>
      <c r="B81" s="35"/>
      <c r="C81" s="182"/>
      <c r="D81" s="113" t="s">
        <v>9</v>
      </c>
      <c r="E81" s="35" t="s">
        <v>10</v>
      </c>
      <c r="F81" s="127" t="s">
        <v>11</v>
      </c>
      <c r="G81" s="35"/>
      <c r="H81" s="113" t="s">
        <v>9</v>
      </c>
      <c r="I81" s="35" t="s">
        <v>10</v>
      </c>
      <c r="J81" s="127" t="s">
        <v>11</v>
      </c>
      <c r="K81" s="35"/>
      <c r="L81" s="35" t="s">
        <v>9</v>
      </c>
      <c r="M81" s="35" t="s">
        <v>10</v>
      </c>
      <c r="N81" s="127" t="s">
        <v>11</v>
      </c>
      <c r="O81" s="35"/>
      <c r="P81" s="35" t="s">
        <v>9</v>
      </c>
      <c r="Q81" s="35" t="s">
        <v>10</v>
      </c>
      <c r="R81" s="127" t="s">
        <v>11</v>
      </c>
      <c r="S81" s="35"/>
      <c r="T81" s="35" t="s">
        <v>9</v>
      </c>
      <c r="U81" s="35" t="s">
        <v>10</v>
      </c>
      <c r="V81" s="127" t="s">
        <v>11</v>
      </c>
      <c r="W81" s="35"/>
      <c r="X81" s="35" t="s">
        <v>9</v>
      </c>
      <c r="Y81" s="35" t="s">
        <v>10</v>
      </c>
      <c r="Z81" s="127" t="s">
        <v>11</v>
      </c>
      <c r="AA81" s="35"/>
      <c r="AB81" s="113" t="s">
        <v>9</v>
      </c>
      <c r="AC81" s="35" t="s">
        <v>10</v>
      </c>
      <c r="AD81" s="127" t="s">
        <v>11</v>
      </c>
    </row>
    <row r="82" spans="1:30" ht="11.25" customHeight="1" x14ac:dyDescent="0.2">
      <c r="A82" s="51"/>
      <c r="B82" s="51"/>
      <c r="C82" s="81"/>
      <c r="D82" s="124"/>
      <c r="E82" s="51"/>
      <c r="F82" s="132"/>
      <c r="G82" s="51"/>
      <c r="H82" s="124"/>
      <c r="I82" s="51"/>
      <c r="J82" s="132"/>
      <c r="K82" s="51"/>
      <c r="L82" s="51"/>
      <c r="M82" s="51"/>
      <c r="N82" s="132"/>
      <c r="O82" s="51"/>
      <c r="P82" s="51"/>
      <c r="Q82" s="51"/>
      <c r="R82" s="132"/>
      <c r="S82" s="51"/>
      <c r="T82" s="51"/>
      <c r="U82" s="51"/>
      <c r="V82" s="132"/>
      <c r="W82" s="51"/>
      <c r="X82" s="51"/>
      <c r="Y82" s="51"/>
      <c r="Z82" s="132"/>
      <c r="AA82" s="51"/>
      <c r="AB82" s="124"/>
      <c r="AC82" s="51"/>
      <c r="AD82" s="132"/>
    </row>
    <row r="83" spans="1:30" ht="11.25" customHeight="1" x14ac:dyDescent="0.25">
      <c r="A83" s="49" t="s">
        <v>12</v>
      </c>
      <c r="B83" s="51"/>
      <c r="C83" s="51"/>
      <c r="D83" s="124"/>
      <c r="E83" s="51"/>
      <c r="F83" s="132"/>
      <c r="G83" s="51"/>
      <c r="H83" s="124"/>
      <c r="I83" s="51"/>
      <c r="J83" s="132"/>
      <c r="K83" s="51"/>
      <c r="L83" s="51"/>
      <c r="M83" s="51"/>
      <c r="N83" s="132"/>
      <c r="O83" s="51"/>
      <c r="P83" s="51"/>
      <c r="Q83" s="51"/>
      <c r="R83" s="132"/>
      <c r="S83" s="51"/>
      <c r="T83" s="51"/>
      <c r="U83" s="51"/>
      <c r="V83" s="132"/>
      <c r="W83" s="51"/>
      <c r="X83" s="51"/>
      <c r="Y83" s="51"/>
      <c r="Z83" s="132"/>
      <c r="AA83" s="51"/>
      <c r="AB83" s="124"/>
      <c r="AC83" s="51"/>
      <c r="AD83" s="132"/>
    </row>
    <row r="84" spans="1:30" ht="11.25" customHeight="1" x14ac:dyDescent="0.2">
      <c r="A84" s="59">
        <v>1996</v>
      </c>
      <c r="B84" s="39"/>
      <c r="C84" s="77">
        <v>22</v>
      </c>
      <c r="D84" s="115">
        <v>3749</v>
      </c>
      <c r="E84" s="42">
        <v>41</v>
      </c>
      <c r="F84" s="43">
        <f t="shared" ref="F84:F97" si="77">E84/D84*1.96</f>
        <v>2.1435049346492395E-2</v>
      </c>
      <c r="G84" s="39"/>
      <c r="H84" s="115">
        <v>17260</v>
      </c>
      <c r="I84" s="42">
        <v>161</v>
      </c>
      <c r="J84" s="43">
        <f t="shared" ref="J84:J97" si="78">I84/H84*1.96</f>
        <v>1.8282734646581689E-2</v>
      </c>
      <c r="K84" s="39"/>
      <c r="L84" s="42">
        <v>37</v>
      </c>
      <c r="M84" s="42">
        <v>8</v>
      </c>
      <c r="N84" s="43">
        <f>M84/L84*1.96</f>
        <v>0.42378378378378379</v>
      </c>
      <c r="O84" s="39"/>
      <c r="P84" s="41">
        <v>2414</v>
      </c>
      <c r="Q84" s="42">
        <v>25</v>
      </c>
      <c r="R84" s="43">
        <f t="shared" ref="R84:R97" si="79">Q84/P84*1.96</f>
        <v>2.0298260149130075E-2</v>
      </c>
      <c r="S84" s="39"/>
      <c r="T84" s="42">
        <v>331</v>
      </c>
      <c r="U84" s="42">
        <v>9</v>
      </c>
      <c r="V84" s="43">
        <f t="shared" ref="V84:V97" si="80">U84/T84*1.96</f>
        <v>5.3293051359516612E-2</v>
      </c>
      <c r="W84" s="44"/>
      <c r="X84" s="42">
        <v>153</v>
      </c>
      <c r="Y84" s="42">
        <v>5</v>
      </c>
      <c r="Z84" s="43">
        <f>Y84/X84*1.96</f>
        <v>6.4052287581699355E-2</v>
      </c>
      <c r="AA84" s="44"/>
      <c r="AB84" s="115">
        <f t="shared" ref="AB84:AB89" si="81">SUM(H84,L84,P84,T84,X84)</f>
        <v>20195</v>
      </c>
      <c r="AC84" s="56">
        <v>168</v>
      </c>
      <c r="AD84" s="43">
        <f t="shared" ref="AD84:AD97" si="82">AC84/AB84*1.96</f>
        <v>1.6305025996533794E-2</v>
      </c>
    </row>
    <row r="85" spans="1:30" ht="11.25" customHeight="1" x14ac:dyDescent="0.2">
      <c r="A85" s="59">
        <v>1997</v>
      </c>
      <c r="B85" s="73"/>
      <c r="C85" s="77">
        <v>13</v>
      </c>
      <c r="D85" s="115">
        <v>991</v>
      </c>
      <c r="E85" s="42">
        <v>34</v>
      </c>
      <c r="F85" s="43">
        <f t="shared" si="77"/>
        <v>6.7245206861755794E-2</v>
      </c>
      <c r="G85" s="39"/>
      <c r="H85" s="115">
        <v>3277</v>
      </c>
      <c r="I85" s="42">
        <v>76</v>
      </c>
      <c r="J85" s="43">
        <f t="shared" si="78"/>
        <v>4.5456209948123279E-2</v>
      </c>
      <c r="K85" s="78"/>
      <c r="L85" s="42">
        <v>0</v>
      </c>
      <c r="M85" s="42">
        <v>0</v>
      </c>
      <c r="N85" s="43"/>
      <c r="O85" s="78"/>
      <c r="P85" s="42">
        <v>63</v>
      </c>
      <c r="Q85" s="42">
        <v>5</v>
      </c>
      <c r="R85" s="43">
        <f t="shared" si="79"/>
        <v>0.15555555555555553</v>
      </c>
      <c r="S85" s="78"/>
      <c r="T85" s="42">
        <v>53</v>
      </c>
      <c r="U85" s="42">
        <v>7</v>
      </c>
      <c r="V85" s="43">
        <f t="shared" si="80"/>
        <v>0.25886792452830187</v>
      </c>
      <c r="W85" s="78"/>
      <c r="X85" s="42">
        <v>4</v>
      </c>
      <c r="Y85" s="42">
        <v>1</v>
      </c>
      <c r="Z85" s="43">
        <f>Y85/X85*1.96</f>
        <v>0.49</v>
      </c>
      <c r="AA85" s="78"/>
      <c r="AB85" s="115">
        <f t="shared" si="81"/>
        <v>3397</v>
      </c>
      <c r="AC85" s="56">
        <v>84</v>
      </c>
      <c r="AD85" s="43">
        <f t="shared" si="82"/>
        <v>4.8466293788637031E-2</v>
      </c>
    </row>
    <row r="86" spans="1:30" ht="11.25" customHeight="1" x14ac:dyDescent="0.2">
      <c r="A86" s="59">
        <v>1998</v>
      </c>
      <c r="B86" s="73"/>
      <c r="C86" s="77">
        <v>15</v>
      </c>
      <c r="D86" s="115">
        <v>1141</v>
      </c>
      <c r="E86" s="42">
        <v>21</v>
      </c>
      <c r="F86" s="43">
        <f t="shared" si="77"/>
        <v>3.6073619631901845E-2</v>
      </c>
      <c r="G86" s="39"/>
      <c r="H86" s="115">
        <v>4036</v>
      </c>
      <c r="I86" s="42">
        <v>113</v>
      </c>
      <c r="J86" s="43">
        <f t="shared" si="78"/>
        <v>5.4876114965312195E-2</v>
      </c>
      <c r="K86" s="78"/>
      <c r="L86" s="42">
        <v>1</v>
      </c>
      <c r="M86" s="42">
        <v>0</v>
      </c>
      <c r="N86" s="43">
        <f>M86/L86*1.96</f>
        <v>0</v>
      </c>
      <c r="O86" s="78"/>
      <c r="P86" s="42">
        <v>649</v>
      </c>
      <c r="Q86" s="42">
        <v>19</v>
      </c>
      <c r="R86" s="43">
        <f t="shared" si="79"/>
        <v>5.738058551617873E-2</v>
      </c>
      <c r="S86" s="78"/>
      <c r="T86" s="42">
        <v>80</v>
      </c>
      <c r="U86" s="42">
        <v>10</v>
      </c>
      <c r="V86" s="43">
        <f t="shared" si="80"/>
        <v>0.245</v>
      </c>
      <c r="W86" s="78"/>
      <c r="X86" s="42">
        <v>29</v>
      </c>
      <c r="Y86" s="42">
        <v>2</v>
      </c>
      <c r="Z86" s="43">
        <f>Y86/X86*1.96</f>
        <v>0.13517241379310344</v>
      </c>
      <c r="AA86" s="78"/>
      <c r="AB86" s="115">
        <f t="shared" si="81"/>
        <v>4795</v>
      </c>
      <c r="AC86" s="56">
        <v>117</v>
      </c>
      <c r="AD86" s="43">
        <f t="shared" si="82"/>
        <v>4.7824817518248179E-2</v>
      </c>
    </row>
    <row r="87" spans="1:30" ht="11.25" customHeight="1" x14ac:dyDescent="0.2">
      <c r="A87" s="59">
        <v>1999</v>
      </c>
      <c r="B87" s="73"/>
      <c r="C87" s="77">
        <v>16</v>
      </c>
      <c r="D87" s="115">
        <v>432</v>
      </c>
      <c r="E87" s="42">
        <v>16</v>
      </c>
      <c r="F87" s="43">
        <f t="shared" si="77"/>
        <v>7.2592592592592584E-2</v>
      </c>
      <c r="G87" s="39"/>
      <c r="H87" s="115">
        <v>1083</v>
      </c>
      <c r="I87" s="42">
        <v>138</v>
      </c>
      <c r="J87" s="43">
        <f t="shared" si="78"/>
        <v>0.24975069252077564</v>
      </c>
      <c r="K87" s="78"/>
      <c r="L87" s="42">
        <v>0</v>
      </c>
      <c r="M87" s="42">
        <v>0</v>
      </c>
      <c r="N87" s="43"/>
      <c r="O87" s="78"/>
      <c r="P87" s="42">
        <v>17</v>
      </c>
      <c r="Q87" s="42">
        <v>3</v>
      </c>
      <c r="R87" s="43">
        <f t="shared" si="79"/>
        <v>0.34588235294117647</v>
      </c>
      <c r="S87" s="78"/>
      <c r="T87" s="42">
        <v>12</v>
      </c>
      <c r="U87" s="42">
        <v>7</v>
      </c>
      <c r="V87" s="43">
        <f t="shared" si="80"/>
        <v>1.1433333333333333</v>
      </c>
      <c r="W87" s="78"/>
      <c r="X87" s="42">
        <v>0</v>
      </c>
      <c r="Y87" s="42">
        <v>0</v>
      </c>
      <c r="Z87" s="43"/>
      <c r="AA87" s="78"/>
      <c r="AB87" s="115">
        <f t="shared" si="81"/>
        <v>1112</v>
      </c>
      <c r="AC87" s="56">
        <v>139</v>
      </c>
      <c r="AD87" s="43">
        <f t="shared" si="82"/>
        <v>0.245</v>
      </c>
    </row>
    <row r="88" spans="1:30" ht="11.25" customHeight="1" x14ac:dyDescent="0.2">
      <c r="A88" s="59">
        <v>2000</v>
      </c>
      <c r="B88" s="73"/>
      <c r="C88" s="77">
        <v>16</v>
      </c>
      <c r="D88" s="115">
        <v>1054</v>
      </c>
      <c r="E88" s="42">
        <v>25</v>
      </c>
      <c r="F88" s="43">
        <f t="shared" si="77"/>
        <v>4.6489563567362432E-2</v>
      </c>
      <c r="G88" s="39"/>
      <c r="H88" s="115">
        <v>6925</v>
      </c>
      <c r="I88" s="42">
        <v>211</v>
      </c>
      <c r="J88" s="43">
        <f t="shared" si="78"/>
        <v>5.9719855595667871E-2</v>
      </c>
      <c r="K88" s="78"/>
      <c r="L88" s="42">
        <v>0</v>
      </c>
      <c r="M88" s="42">
        <v>0</v>
      </c>
      <c r="N88" s="43"/>
      <c r="O88" s="78"/>
      <c r="P88" s="42">
        <v>958</v>
      </c>
      <c r="Q88" s="42">
        <v>72</v>
      </c>
      <c r="R88" s="43">
        <f t="shared" si="79"/>
        <v>0.14730688935281835</v>
      </c>
      <c r="S88" s="78"/>
      <c r="T88" s="42">
        <v>83</v>
      </c>
      <c r="U88" s="42">
        <v>12</v>
      </c>
      <c r="V88" s="43">
        <f t="shared" si="80"/>
        <v>0.28337349397590361</v>
      </c>
      <c r="W88" s="78"/>
      <c r="X88" s="42">
        <v>29</v>
      </c>
      <c r="Y88" s="42">
        <v>3</v>
      </c>
      <c r="Z88" s="43">
        <f>Y88/X88*1.96</f>
        <v>0.20275862068965517</v>
      </c>
      <c r="AA88" s="78"/>
      <c r="AB88" s="115">
        <f t="shared" si="81"/>
        <v>7995</v>
      </c>
      <c r="AC88" s="56">
        <v>225</v>
      </c>
      <c r="AD88" s="43">
        <f t="shared" si="82"/>
        <v>5.5159474671669789E-2</v>
      </c>
    </row>
    <row r="89" spans="1:30" ht="11.25" customHeight="1" x14ac:dyDescent="0.2">
      <c r="A89" s="65">
        <v>2001</v>
      </c>
      <c r="B89" s="73"/>
      <c r="C89" s="77">
        <v>3</v>
      </c>
      <c r="D89" s="115">
        <v>131</v>
      </c>
      <c r="E89" s="42">
        <v>7</v>
      </c>
      <c r="F89" s="43">
        <f t="shared" si="77"/>
        <v>0.10473282442748091</v>
      </c>
      <c r="G89" s="39"/>
      <c r="H89" s="115">
        <v>436</v>
      </c>
      <c r="I89" s="42">
        <v>40</v>
      </c>
      <c r="J89" s="43">
        <f t="shared" si="78"/>
        <v>0.1798165137614679</v>
      </c>
      <c r="K89" s="78"/>
      <c r="L89" s="42">
        <v>0</v>
      </c>
      <c r="M89" s="42">
        <v>0</v>
      </c>
      <c r="N89" s="43"/>
      <c r="O89" s="78"/>
      <c r="P89" s="42">
        <v>18</v>
      </c>
      <c r="Q89" s="42">
        <v>7</v>
      </c>
      <c r="R89" s="43">
        <f t="shared" si="79"/>
        <v>0.76222222222222225</v>
      </c>
      <c r="S89" s="78"/>
      <c r="T89" s="42">
        <v>2</v>
      </c>
      <c r="U89" s="42">
        <v>0</v>
      </c>
      <c r="V89" s="43">
        <f t="shared" si="80"/>
        <v>0</v>
      </c>
      <c r="W89" s="78"/>
      <c r="X89" s="42">
        <v>1</v>
      </c>
      <c r="Y89" s="42">
        <v>0</v>
      </c>
      <c r="Z89" s="43">
        <f>Y89/X89*1.96</f>
        <v>0</v>
      </c>
      <c r="AA89" s="78"/>
      <c r="AB89" s="115">
        <f t="shared" si="81"/>
        <v>457</v>
      </c>
      <c r="AC89" s="56">
        <v>41</v>
      </c>
      <c r="AD89" s="43">
        <f t="shared" si="82"/>
        <v>0.17584245076586433</v>
      </c>
    </row>
    <row r="90" spans="1:30" s="148" customFormat="1" ht="9.75" customHeight="1" x14ac:dyDescent="0.2">
      <c r="A90" s="140">
        <v>2002</v>
      </c>
      <c r="B90" s="141"/>
      <c r="C90" s="142">
        <v>0</v>
      </c>
      <c r="D90" s="143" t="s">
        <v>24</v>
      </c>
      <c r="E90" s="144" t="s">
        <v>24</v>
      </c>
      <c r="F90" s="145" t="s">
        <v>24</v>
      </c>
      <c r="G90" s="146"/>
      <c r="H90" s="143" t="s">
        <v>24</v>
      </c>
      <c r="I90" s="144" t="s">
        <v>24</v>
      </c>
      <c r="J90" s="145" t="s">
        <v>24</v>
      </c>
      <c r="K90" s="147"/>
      <c r="L90" s="144" t="s">
        <v>24</v>
      </c>
      <c r="M90" s="144" t="s">
        <v>24</v>
      </c>
      <c r="N90" s="145" t="s">
        <v>24</v>
      </c>
      <c r="O90" s="147"/>
      <c r="P90" s="144" t="s">
        <v>24</v>
      </c>
      <c r="Q90" s="144" t="s">
        <v>24</v>
      </c>
      <c r="R90" s="145" t="s">
        <v>24</v>
      </c>
      <c r="S90" s="147"/>
      <c r="T90" s="144" t="s">
        <v>24</v>
      </c>
      <c r="U90" s="144" t="s">
        <v>24</v>
      </c>
      <c r="V90" s="145" t="s">
        <v>24</v>
      </c>
      <c r="W90" s="147"/>
      <c r="X90" s="144" t="s">
        <v>24</v>
      </c>
      <c r="Y90" s="144" t="s">
        <v>24</v>
      </c>
      <c r="Z90" s="145" t="s">
        <v>24</v>
      </c>
      <c r="AA90" s="147"/>
      <c r="AB90" s="143" t="s">
        <v>24</v>
      </c>
      <c r="AC90" s="144" t="s">
        <v>24</v>
      </c>
      <c r="AD90" s="145" t="s">
        <v>24</v>
      </c>
    </row>
    <row r="91" spans="1:30" s="148" customFormat="1" ht="9.75" customHeight="1" x14ac:dyDescent="0.2">
      <c r="A91" s="149">
        <v>2003</v>
      </c>
      <c r="B91" s="150"/>
      <c r="C91" s="151">
        <v>0</v>
      </c>
      <c r="D91" s="143" t="s">
        <v>24</v>
      </c>
      <c r="E91" s="144" t="s">
        <v>24</v>
      </c>
      <c r="F91" s="145" t="s">
        <v>24</v>
      </c>
      <c r="G91" s="150"/>
      <c r="H91" s="143" t="s">
        <v>24</v>
      </c>
      <c r="I91" s="144" t="s">
        <v>24</v>
      </c>
      <c r="J91" s="145" t="s">
        <v>24</v>
      </c>
      <c r="K91" s="150"/>
      <c r="L91" s="144" t="s">
        <v>24</v>
      </c>
      <c r="M91" s="144" t="s">
        <v>24</v>
      </c>
      <c r="N91" s="145" t="s">
        <v>24</v>
      </c>
      <c r="O91" s="150"/>
      <c r="P91" s="144" t="s">
        <v>24</v>
      </c>
      <c r="Q91" s="144" t="s">
        <v>24</v>
      </c>
      <c r="R91" s="145" t="s">
        <v>24</v>
      </c>
      <c r="S91" s="150"/>
      <c r="T91" s="144" t="s">
        <v>24</v>
      </c>
      <c r="U91" s="144" t="s">
        <v>24</v>
      </c>
      <c r="V91" s="145" t="s">
        <v>24</v>
      </c>
      <c r="W91" s="150"/>
      <c r="X91" s="144" t="s">
        <v>24</v>
      </c>
      <c r="Y91" s="144" t="s">
        <v>24</v>
      </c>
      <c r="Z91" s="145" t="s">
        <v>24</v>
      </c>
      <c r="AA91" s="150"/>
      <c r="AB91" s="143" t="s">
        <v>24</v>
      </c>
      <c r="AC91" s="144" t="s">
        <v>24</v>
      </c>
      <c r="AD91" s="145" t="s">
        <v>24</v>
      </c>
    </row>
    <row r="92" spans="1:30" s="148" customFormat="1" ht="9.75" customHeight="1" x14ac:dyDescent="0.2">
      <c r="A92" s="149">
        <v>2004</v>
      </c>
      <c r="B92" s="150"/>
      <c r="C92" s="151">
        <v>0</v>
      </c>
      <c r="D92" s="143" t="s">
        <v>24</v>
      </c>
      <c r="E92" s="144" t="s">
        <v>24</v>
      </c>
      <c r="F92" s="145" t="s">
        <v>24</v>
      </c>
      <c r="G92" s="150"/>
      <c r="H92" s="143" t="s">
        <v>24</v>
      </c>
      <c r="I92" s="144" t="s">
        <v>24</v>
      </c>
      <c r="J92" s="145" t="s">
        <v>24</v>
      </c>
      <c r="K92" s="150"/>
      <c r="L92" s="144" t="s">
        <v>24</v>
      </c>
      <c r="M92" s="144" t="s">
        <v>24</v>
      </c>
      <c r="N92" s="145" t="s">
        <v>24</v>
      </c>
      <c r="O92" s="150"/>
      <c r="P92" s="144" t="s">
        <v>24</v>
      </c>
      <c r="Q92" s="144" t="s">
        <v>24</v>
      </c>
      <c r="R92" s="145" t="s">
        <v>24</v>
      </c>
      <c r="S92" s="150"/>
      <c r="T92" s="144" t="s">
        <v>24</v>
      </c>
      <c r="U92" s="144" t="s">
        <v>24</v>
      </c>
      <c r="V92" s="145" t="s">
        <v>24</v>
      </c>
      <c r="W92" s="150"/>
      <c r="X92" s="144" t="s">
        <v>24</v>
      </c>
      <c r="Y92" s="144" t="s">
        <v>24</v>
      </c>
      <c r="Z92" s="145" t="s">
        <v>24</v>
      </c>
      <c r="AA92" s="150"/>
      <c r="AB92" s="143" t="s">
        <v>24</v>
      </c>
      <c r="AC92" s="144" t="s">
        <v>24</v>
      </c>
      <c r="AD92" s="145" t="s">
        <v>24</v>
      </c>
    </row>
    <row r="93" spans="1:30" s="148" customFormat="1" ht="9.75" customHeight="1" x14ac:dyDescent="0.2">
      <c r="A93" s="149">
        <v>2005</v>
      </c>
      <c r="B93" s="150"/>
      <c r="C93" s="151">
        <v>0</v>
      </c>
      <c r="D93" s="143" t="s">
        <v>24</v>
      </c>
      <c r="E93" s="144" t="s">
        <v>24</v>
      </c>
      <c r="F93" s="145" t="s">
        <v>24</v>
      </c>
      <c r="G93" s="150"/>
      <c r="H93" s="143" t="s">
        <v>24</v>
      </c>
      <c r="I93" s="144" t="s">
        <v>24</v>
      </c>
      <c r="J93" s="145" t="s">
        <v>24</v>
      </c>
      <c r="K93" s="150"/>
      <c r="L93" s="144" t="s">
        <v>24</v>
      </c>
      <c r="M93" s="144" t="s">
        <v>24</v>
      </c>
      <c r="N93" s="145" t="s">
        <v>24</v>
      </c>
      <c r="O93" s="150"/>
      <c r="P93" s="144" t="s">
        <v>24</v>
      </c>
      <c r="Q93" s="144" t="s">
        <v>24</v>
      </c>
      <c r="R93" s="145" t="s">
        <v>24</v>
      </c>
      <c r="S93" s="150"/>
      <c r="T93" s="144" t="s">
        <v>24</v>
      </c>
      <c r="U93" s="144" t="s">
        <v>24</v>
      </c>
      <c r="V93" s="145" t="s">
        <v>24</v>
      </c>
      <c r="W93" s="150"/>
      <c r="X93" s="144" t="s">
        <v>24</v>
      </c>
      <c r="Y93" s="144" t="s">
        <v>24</v>
      </c>
      <c r="Z93" s="145" t="s">
        <v>24</v>
      </c>
      <c r="AA93" s="150"/>
      <c r="AB93" s="143" t="s">
        <v>24</v>
      </c>
      <c r="AC93" s="144" t="s">
        <v>24</v>
      </c>
      <c r="AD93" s="145" t="s">
        <v>24</v>
      </c>
    </row>
    <row r="94" spans="1:30" s="148" customFormat="1" ht="9.75" customHeight="1" x14ac:dyDescent="0.2">
      <c r="A94" s="149">
        <v>2006</v>
      </c>
      <c r="B94" s="150"/>
      <c r="C94" s="151">
        <v>0</v>
      </c>
      <c r="D94" s="143" t="s">
        <v>24</v>
      </c>
      <c r="E94" s="144" t="s">
        <v>24</v>
      </c>
      <c r="F94" s="145" t="s">
        <v>24</v>
      </c>
      <c r="G94" s="150"/>
      <c r="H94" s="143" t="s">
        <v>24</v>
      </c>
      <c r="I94" s="144" t="s">
        <v>24</v>
      </c>
      <c r="J94" s="145" t="s">
        <v>24</v>
      </c>
      <c r="K94" s="150"/>
      <c r="L94" s="144" t="s">
        <v>24</v>
      </c>
      <c r="M94" s="144" t="s">
        <v>24</v>
      </c>
      <c r="N94" s="145" t="s">
        <v>24</v>
      </c>
      <c r="O94" s="150"/>
      <c r="P94" s="144" t="s">
        <v>24</v>
      </c>
      <c r="Q94" s="144" t="s">
        <v>24</v>
      </c>
      <c r="R94" s="145" t="s">
        <v>24</v>
      </c>
      <c r="S94" s="150"/>
      <c r="T94" s="144" t="s">
        <v>24</v>
      </c>
      <c r="U94" s="144" t="s">
        <v>24</v>
      </c>
      <c r="V94" s="145" t="s">
        <v>24</v>
      </c>
      <c r="W94" s="150"/>
      <c r="X94" s="144" t="s">
        <v>24</v>
      </c>
      <c r="Y94" s="144" t="s">
        <v>24</v>
      </c>
      <c r="Z94" s="145" t="s">
        <v>24</v>
      </c>
      <c r="AA94" s="150"/>
      <c r="AB94" s="143" t="s">
        <v>24</v>
      </c>
      <c r="AC94" s="144" t="s">
        <v>24</v>
      </c>
      <c r="AD94" s="145" t="s">
        <v>24</v>
      </c>
    </row>
    <row r="95" spans="1:30" s="148" customFormat="1" ht="9.75" customHeight="1" x14ac:dyDescent="0.2">
      <c r="A95" s="149">
        <v>2007</v>
      </c>
      <c r="B95" s="150"/>
      <c r="C95" s="151">
        <v>0</v>
      </c>
      <c r="D95" s="143" t="s">
        <v>24</v>
      </c>
      <c r="E95" s="144" t="s">
        <v>24</v>
      </c>
      <c r="F95" s="145" t="s">
        <v>24</v>
      </c>
      <c r="G95" s="150"/>
      <c r="H95" s="143" t="s">
        <v>24</v>
      </c>
      <c r="I95" s="144" t="s">
        <v>24</v>
      </c>
      <c r="J95" s="145" t="s">
        <v>24</v>
      </c>
      <c r="K95" s="150"/>
      <c r="L95" s="144" t="s">
        <v>24</v>
      </c>
      <c r="M95" s="144" t="s">
        <v>24</v>
      </c>
      <c r="N95" s="145" t="s">
        <v>24</v>
      </c>
      <c r="O95" s="150"/>
      <c r="P95" s="144" t="s">
        <v>24</v>
      </c>
      <c r="Q95" s="144" t="s">
        <v>24</v>
      </c>
      <c r="R95" s="145" t="s">
        <v>24</v>
      </c>
      <c r="S95" s="150"/>
      <c r="T95" s="144" t="s">
        <v>24</v>
      </c>
      <c r="U95" s="144" t="s">
        <v>24</v>
      </c>
      <c r="V95" s="145" t="s">
        <v>24</v>
      </c>
      <c r="W95" s="150"/>
      <c r="X95" s="144" t="s">
        <v>24</v>
      </c>
      <c r="Y95" s="144" t="s">
        <v>24</v>
      </c>
      <c r="Z95" s="145" t="s">
        <v>24</v>
      </c>
      <c r="AA95" s="150"/>
      <c r="AB95" s="143" t="s">
        <v>24</v>
      </c>
      <c r="AC95" s="144" t="s">
        <v>24</v>
      </c>
      <c r="AD95" s="145" t="s">
        <v>24</v>
      </c>
    </row>
    <row r="96" spans="1:30" s="148" customFormat="1" ht="9.75" customHeight="1" x14ac:dyDescent="0.2">
      <c r="A96" s="149">
        <v>2008</v>
      </c>
      <c r="B96" s="150"/>
      <c r="C96" s="151">
        <v>0</v>
      </c>
      <c r="D96" s="143" t="s">
        <v>24</v>
      </c>
      <c r="E96" s="144" t="s">
        <v>24</v>
      </c>
      <c r="F96" s="145" t="s">
        <v>24</v>
      </c>
      <c r="G96" s="150"/>
      <c r="H96" s="143" t="s">
        <v>24</v>
      </c>
      <c r="I96" s="144" t="s">
        <v>24</v>
      </c>
      <c r="J96" s="145" t="s">
        <v>24</v>
      </c>
      <c r="K96" s="150"/>
      <c r="L96" s="144" t="s">
        <v>24</v>
      </c>
      <c r="M96" s="144" t="s">
        <v>24</v>
      </c>
      <c r="N96" s="145" t="s">
        <v>24</v>
      </c>
      <c r="O96" s="150"/>
      <c r="P96" s="144" t="s">
        <v>24</v>
      </c>
      <c r="Q96" s="144" t="s">
        <v>24</v>
      </c>
      <c r="R96" s="145" t="s">
        <v>24</v>
      </c>
      <c r="S96" s="150"/>
      <c r="T96" s="144" t="s">
        <v>24</v>
      </c>
      <c r="U96" s="144" t="s">
        <v>24</v>
      </c>
      <c r="V96" s="145" t="s">
        <v>24</v>
      </c>
      <c r="W96" s="150"/>
      <c r="X96" s="144" t="s">
        <v>24</v>
      </c>
      <c r="Y96" s="144" t="s">
        <v>24</v>
      </c>
      <c r="Z96" s="145" t="s">
        <v>24</v>
      </c>
      <c r="AA96" s="150"/>
      <c r="AB96" s="143" t="s">
        <v>24</v>
      </c>
      <c r="AC96" s="144" t="s">
        <v>24</v>
      </c>
      <c r="AD96" s="145" t="s">
        <v>24</v>
      </c>
    </row>
    <row r="97" spans="1:35" ht="11.25" customHeight="1" x14ac:dyDescent="0.2">
      <c r="A97" s="72">
        <v>2009</v>
      </c>
      <c r="B97" s="82"/>
      <c r="C97" s="80">
        <v>7</v>
      </c>
      <c r="D97" s="47">
        <v>1452</v>
      </c>
      <c r="E97" s="79">
        <v>8</v>
      </c>
      <c r="F97" s="43">
        <f t="shared" si="77"/>
        <v>1.0798898071625344E-2</v>
      </c>
      <c r="G97" s="82"/>
      <c r="H97" s="47">
        <v>9898</v>
      </c>
      <c r="I97" s="105">
        <v>73</v>
      </c>
      <c r="J97" s="43">
        <f t="shared" si="78"/>
        <v>1.4455445544554456E-2</v>
      </c>
      <c r="K97" s="82"/>
      <c r="L97" s="105">
        <v>10</v>
      </c>
      <c r="M97" s="105">
        <v>0</v>
      </c>
      <c r="N97" s="43">
        <f>M97/L97*1.96</f>
        <v>0</v>
      </c>
      <c r="O97" s="82"/>
      <c r="P97" s="105">
        <v>53</v>
      </c>
      <c r="Q97" s="105">
        <v>6</v>
      </c>
      <c r="R97" s="106">
        <f t="shared" si="79"/>
        <v>0.22188679245283019</v>
      </c>
      <c r="S97" s="107"/>
      <c r="T97" s="105">
        <v>66</v>
      </c>
      <c r="U97" s="105">
        <v>3</v>
      </c>
      <c r="V97" s="106">
        <f t="shared" si="80"/>
        <v>8.9090909090909096E-2</v>
      </c>
      <c r="W97" s="107"/>
      <c r="X97" s="105">
        <v>33</v>
      </c>
      <c r="Y97" s="105">
        <v>5</v>
      </c>
      <c r="Z97" s="106">
        <f>Y97/X97*1.96</f>
        <v>0.29696969696969699</v>
      </c>
      <c r="AA97" s="107"/>
      <c r="AB97" s="47">
        <f>X97+T97+P97+L97+H97</f>
        <v>10060</v>
      </c>
      <c r="AC97" s="105">
        <v>73</v>
      </c>
      <c r="AD97" s="106">
        <f t="shared" si="82"/>
        <v>1.4222664015904572E-2</v>
      </c>
    </row>
    <row r="98" spans="1:35" ht="11.25" customHeight="1" x14ac:dyDescent="0.2">
      <c r="A98" s="72">
        <v>2010</v>
      </c>
      <c r="B98" s="82"/>
      <c r="C98" s="80">
        <v>8</v>
      </c>
      <c r="D98" s="115">
        <v>2843</v>
      </c>
      <c r="E98" s="42">
        <v>14</v>
      </c>
      <c r="F98" s="43">
        <f t="shared" ref="F98:F99" si="83">E98/D98*1.96</f>
        <v>9.651776292648611E-3</v>
      </c>
      <c r="G98" s="82"/>
      <c r="H98" s="115">
        <v>23705</v>
      </c>
      <c r="I98" s="42">
        <v>161</v>
      </c>
      <c r="J98" s="43">
        <f t="shared" ref="J98:J99" si="84">I98/H98*1.96</f>
        <v>1.3311959502214723E-2</v>
      </c>
      <c r="K98" s="82"/>
      <c r="L98" s="41">
        <v>12</v>
      </c>
      <c r="M98" s="42">
        <v>2</v>
      </c>
      <c r="N98" s="43">
        <f>M98/L98*1.96</f>
        <v>0.32666666666666666</v>
      </c>
      <c r="O98" s="82"/>
      <c r="P98" s="41">
        <v>3576</v>
      </c>
      <c r="Q98" s="42">
        <v>84</v>
      </c>
      <c r="R98" s="43">
        <f t="shared" ref="R98:R99" si="85">Q98/P98*1.96</f>
        <v>4.6040268456375842E-2</v>
      </c>
      <c r="S98" s="82"/>
      <c r="T98" s="41">
        <v>1721</v>
      </c>
      <c r="U98" s="42">
        <v>28</v>
      </c>
      <c r="V98" s="43">
        <f t="shared" ref="V98:V99" si="86">U98/T98*1.96</f>
        <v>3.1888436955258566E-2</v>
      </c>
      <c r="W98" s="82"/>
      <c r="X98" s="41">
        <v>290</v>
      </c>
      <c r="Y98" s="42">
        <v>9</v>
      </c>
      <c r="Z98" s="43">
        <f>Y98/X98*1.96</f>
        <v>6.0827586206896551E-2</v>
      </c>
      <c r="AA98" s="82"/>
      <c r="AB98" s="115">
        <v>29303</v>
      </c>
      <c r="AC98" s="56">
        <v>184</v>
      </c>
      <c r="AD98" s="43">
        <f t="shared" ref="AD98:AD99" si="87">AC98/AB98*1.96</f>
        <v>1.230727229293929E-2</v>
      </c>
    </row>
    <row r="99" spans="1:35" ht="11.25" customHeight="1" x14ac:dyDescent="0.2">
      <c r="A99" s="72">
        <v>2011</v>
      </c>
      <c r="B99" s="82"/>
      <c r="C99" s="80">
        <v>3</v>
      </c>
      <c r="D99" s="115">
        <v>1379</v>
      </c>
      <c r="E99" s="42">
        <v>14</v>
      </c>
      <c r="F99" s="43">
        <f t="shared" si="83"/>
        <v>1.9898477157360404E-2</v>
      </c>
      <c r="G99" s="82"/>
      <c r="H99" s="115">
        <v>5236</v>
      </c>
      <c r="I99" s="42">
        <v>86</v>
      </c>
      <c r="J99" s="43">
        <f t="shared" si="84"/>
        <v>3.2192513368983953E-2</v>
      </c>
      <c r="K99" s="82"/>
      <c r="L99" s="41">
        <v>2</v>
      </c>
      <c r="M99" s="42">
        <v>0</v>
      </c>
      <c r="N99" s="43">
        <f>M99/L99*1.96</f>
        <v>0</v>
      </c>
      <c r="O99" s="82"/>
      <c r="P99" s="41">
        <v>905</v>
      </c>
      <c r="Q99" s="42">
        <v>29</v>
      </c>
      <c r="R99" s="43">
        <f t="shared" si="85"/>
        <v>6.2806629834254141E-2</v>
      </c>
      <c r="S99" s="82"/>
      <c r="T99" s="41">
        <v>155</v>
      </c>
      <c r="U99" s="42">
        <v>10</v>
      </c>
      <c r="V99" s="43">
        <f t="shared" si="86"/>
        <v>0.12645161290322579</v>
      </c>
      <c r="W99" s="82"/>
      <c r="X99" s="41">
        <v>72</v>
      </c>
      <c r="Y99" s="42">
        <v>7</v>
      </c>
      <c r="Z99" s="43">
        <f>Y99/X99*1.96</f>
        <v>0.19055555555555556</v>
      </c>
      <c r="AA99" s="82"/>
      <c r="AB99" s="115">
        <v>6371</v>
      </c>
      <c r="AC99" s="56">
        <v>92</v>
      </c>
      <c r="AD99" s="43">
        <f t="shared" si="87"/>
        <v>2.8303249097472925E-2</v>
      </c>
    </row>
    <row r="100" spans="1:35" ht="11.25" customHeight="1" x14ac:dyDescent="0.2">
      <c r="A100" s="72">
        <v>2012</v>
      </c>
      <c r="B100" s="172"/>
      <c r="C100" s="80">
        <v>0</v>
      </c>
      <c r="D100" s="143" t="s">
        <v>24</v>
      </c>
      <c r="E100" s="144" t="s">
        <v>24</v>
      </c>
      <c r="F100" s="145" t="s">
        <v>24</v>
      </c>
      <c r="G100" s="173"/>
      <c r="H100" s="143" t="s">
        <v>24</v>
      </c>
      <c r="I100" s="144" t="s">
        <v>24</v>
      </c>
      <c r="J100" s="145" t="s">
        <v>24</v>
      </c>
      <c r="K100" s="173"/>
      <c r="L100" s="144" t="s">
        <v>24</v>
      </c>
      <c r="M100" s="144" t="s">
        <v>24</v>
      </c>
      <c r="N100" s="145" t="s">
        <v>24</v>
      </c>
      <c r="O100" s="173"/>
      <c r="P100" s="144" t="s">
        <v>24</v>
      </c>
      <c r="Q100" s="144" t="s">
        <v>24</v>
      </c>
      <c r="R100" s="145" t="s">
        <v>24</v>
      </c>
      <c r="S100" s="173"/>
      <c r="T100" s="144" t="s">
        <v>24</v>
      </c>
      <c r="U100" s="144" t="s">
        <v>24</v>
      </c>
      <c r="V100" s="145" t="s">
        <v>24</v>
      </c>
      <c r="W100" s="173"/>
      <c r="X100" s="144" t="s">
        <v>24</v>
      </c>
      <c r="Y100" s="144" t="s">
        <v>24</v>
      </c>
      <c r="Z100" s="145" t="s">
        <v>24</v>
      </c>
      <c r="AA100" s="173"/>
      <c r="AB100" s="143" t="s">
        <v>24</v>
      </c>
      <c r="AC100" s="144" t="s">
        <v>24</v>
      </c>
      <c r="AD100" s="145" t="s">
        <v>24</v>
      </c>
    </row>
    <row r="101" spans="1:35" ht="11.25" customHeight="1" x14ac:dyDescent="0.2">
      <c r="A101" s="72">
        <v>2013</v>
      </c>
      <c r="B101" s="172"/>
      <c r="C101" s="80">
        <v>0</v>
      </c>
      <c r="D101" s="143" t="s">
        <v>24</v>
      </c>
      <c r="E101" s="144" t="s">
        <v>24</v>
      </c>
      <c r="F101" s="145" t="s">
        <v>24</v>
      </c>
      <c r="G101" s="173"/>
      <c r="H101" s="143" t="s">
        <v>24</v>
      </c>
      <c r="I101" s="144" t="s">
        <v>24</v>
      </c>
      <c r="J101" s="145" t="s">
        <v>24</v>
      </c>
      <c r="K101" s="173"/>
      <c r="L101" s="144" t="s">
        <v>24</v>
      </c>
      <c r="M101" s="144" t="s">
        <v>24</v>
      </c>
      <c r="N101" s="145" t="s">
        <v>24</v>
      </c>
      <c r="O101" s="173"/>
      <c r="P101" s="144" t="s">
        <v>24</v>
      </c>
      <c r="Q101" s="144" t="s">
        <v>24</v>
      </c>
      <c r="R101" s="145" t="s">
        <v>24</v>
      </c>
      <c r="S101" s="173"/>
      <c r="T101" s="144" t="s">
        <v>24</v>
      </c>
      <c r="U101" s="144" t="s">
        <v>24</v>
      </c>
      <c r="V101" s="145" t="s">
        <v>24</v>
      </c>
      <c r="W101" s="173"/>
      <c r="X101" s="144" t="s">
        <v>24</v>
      </c>
      <c r="Y101" s="144" t="s">
        <v>24</v>
      </c>
      <c r="Z101" s="145" t="s">
        <v>24</v>
      </c>
      <c r="AA101" s="173"/>
      <c r="AB101" s="143" t="s">
        <v>24</v>
      </c>
      <c r="AC101" s="144" t="s">
        <v>24</v>
      </c>
      <c r="AD101" s="145" t="s">
        <v>24</v>
      </c>
    </row>
    <row r="102" spans="1:35" s="88" customFormat="1" ht="11.25" customHeight="1" x14ac:dyDescent="0.2">
      <c r="A102" s="92">
        <v>2014</v>
      </c>
      <c r="B102" s="95"/>
      <c r="C102" s="96">
        <v>7</v>
      </c>
      <c r="D102" s="158">
        <v>1792</v>
      </c>
      <c r="E102" s="159">
        <v>22</v>
      </c>
      <c r="F102" s="160">
        <f t="shared" ref="F102" si="88">E102/D102*1.96</f>
        <v>2.4062500000000001E-2</v>
      </c>
      <c r="G102" s="161"/>
      <c r="H102" s="158">
        <v>5829</v>
      </c>
      <c r="I102" s="159">
        <v>113</v>
      </c>
      <c r="J102" s="160">
        <f t="shared" ref="J102" si="89">I102/H102*1.96</f>
        <v>3.7996225767713158E-2</v>
      </c>
      <c r="K102" s="161"/>
      <c r="L102" s="159">
        <v>0</v>
      </c>
      <c r="M102" s="159">
        <v>0</v>
      </c>
      <c r="N102" s="160">
        <v>0</v>
      </c>
      <c r="O102" s="161"/>
      <c r="P102" s="159">
        <v>1895</v>
      </c>
      <c r="Q102" s="159">
        <v>48</v>
      </c>
      <c r="R102" s="160">
        <f t="shared" ref="R102" si="90">Q102/P102*1.96</f>
        <v>4.9646437994722951E-2</v>
      </c>
      <c r="S102" s="161"/>
      <c r="T102" s="159">
        <v>4218</v>
      </c>
      <c r="U102" s="159">
        <v>74</v>
      </c>
      <c r="V102" s="160">
        <f t="shared" ref="V102" si="91">U102/T102*1.96</f>
        <v>3.43859649122807E-2</v>
      </c>
      <c r="W102" s="161"/>
      <c r="X102" s="159">
        <v>227</v>
      </c>
      <c r="Y102" s="159">
        <v>8</v>
      </c>
      <c r="Z102" s="160">
        <f t="shared" ref="Z102" si="92">Y102/X102*1.96</f>
        <v>6.907488986784141E-2</v>
      </c>
      <c r="AA102" s="161"/>
      <c r="AB102" s="158">
        <v>12170</v>
      </c>
      <c r="AC102" s="159">
        <v>144</v>
      </c>
      <c r="AD102" s="160">
        <f t="shared" ref="AD102" si="93">AC102/AB102*1.96</f>
        <v>2.3191454396055872E-2</v>
      </c>
    </row>
    <row r="103" spans="1:35" ht="11.25" customHeight="1" x14ac:dyDescent="0.2">
      <c r="A103" s="13" t="s">
        <v>13</v>
      </c>
      <c r="B103" s="48"/>
      <c r="C103" s="48">
        <f>MIN(C84:C102)</f>
        <v>0</v>
      </c>
      <c r="D103" s="117">
        <f t="shared" ref="D103:AB103" si="94">MIN(D84:D102)</f>
        <v>131</v>
      </c>
      <c r="E103" s="48"/>
      <c r="F103" s="128"/>
      <c r="G103" s="48">
        <f t="shared" si="94"/>
        <v>0</v>
      </c>
      <c r="H103" s="117">
        <f t="shared" si="94"/>
        <v>436</v>
      </c>
      <c r="I103" s="48"/>
      <c r="J103" s="128"/>
      <c r="K103" s="48">
        <f t="shared" si="94"/>
        <v>0</v>
      </c>
      <c r="L103" s="48">
        <f t="shared" si="94"/>
        <v>0</v>
      </c>
      <c r="M103" s="48"/>
      <c r="N103" s="128"/>
      <c r="O103" s="48">
        <f t="shared" si="94"/>
        <v>0</v>
      </c>
      <c r="P103" s="48">
        <f t="shared" si="94"/>
        <v>17</v>
      </c>
      <c r="Q103" s="48"/>
      <c r="R103" s="128"/>
      <c r="S103" s="48">
        <f t="shared" si="94"/>
        <v>0</v>
      </c>
      <c r="T103" s="48">
        <f t="shared" si="94"/>
        <v>2</v>
      </c>
      <c r="U103" s="48"/>
      <c r="V103" s="128"/>
      <c r="W103" s="48">
        <f t="shared" si="94"/>
        <v>0</v>
      </c>
      <c r="X103" s="48">
        <f t="shared" si="94"/>
        <v>0</v>
      </c>
      <c r="Y103" s="48"/>
      <c r="Z103" s="128"/>
      <c r="AA103" s="48">
        <f t="shared" si="94"/>
        <v>0</v>
      </c>
      <c r="AB103" s="117">
        <f t="shared" si="94"/>
        <v>457</v>
      </c>
      <c r="AC103" s="48"/>
      <c r="AD103" s="128"/>
    </row>
    <row r="104" spans="1:35" ht="11.25" customHeight="1" x14ac:dyDescent="0.2">
      <c r="A104" s="16" t="s">
        <v>14</v>
      </c>
      <c r="B104" s="11"/>
      <c r="C104" s="11">
        <f>AVERAGE(C84:C102)</f>
        <v>5.7894736842105265</v>
      </c>
      <c r="D104" s="114">
        <f>AVERAGE(D84:D102)</f>
        <v>1496.4</v>
      </c>
      <c r="E104" s="11"/>
      <c r="F104" s="28"/>
      <c r="G104" s="11"/>
      <c r="H104" s="114">
        <f>AVERAGE(H84:H102)</f>
        <v>7768.5</v>
      </c>
      <c r="I104" s="11"/>
      <c r="J104" s="28"/>
      <c r="K104" s="11"/>
      <c r="L104" s="11">
        <f>AVERAGE(L84:L102)</f>
        <v>6.2</v>
      </c>
      <c r="M104" s="11"/>
      <c r="N104" s="28"/>
      <c r="O104" s="11"/>
      <c r="P104" s="11">
        <f>AVERAGE(P84:P102)</f>
        <v>1054.8</v>
      </c>
      <c r="Q104" s="11"/>
      <c r="R104" s="28"/>
      <c r="S104" s="11"/>
      <c r="T104" s="11">
        <f>AVERAGE(T84:T102)</f>
        <v>672.1</v>
      </c>
      <c r="U104" s="11"/>
      <c r="V104" s="28"/>
      <c r="W104" s="11"/>
      <c r="X104" s="11">
        <f>AVERAGE(X84:X102)</f>
        <v>83.8</v>
      </c>
      <c r="Y104" s="11"/>
      <c r="Z104" s="28"/>
      <c r="AA104" s="11"/>
      <c r="AB104" s="114">
        <f>AVERAGE(AB84:AB102)</f>
        <v>9585.5</v>
      </c>
      <c r="AC104" s="11"/>
      <c r="AD104" s="28"/>
    </row>
    <row r="105" spans="1:35" ht="11.25" customHeight="1" x14ac:dyDescent="0.2">
      <c r="A105" s="19" t="s">
        <v>15</v>
      </c>
      <c r="B105" s="30"/>
      <c r="C105" s="30">
        <f>MAX(C84:C102)</f>
        <v>22</v>
      </c>
      <c r="D105" s="118">
        <f t="shared" ref="D105:AB105" si="95">MAX(D84:D102)</f>
        <v>3749</v>
      </c>
      <c r="E105" s="30"/>
      <c r="F105" s="129"/>
      <c r="G105" s="30">
        <f t="shared" si="95"/>
        <v>0</v>
      </c>
      <c r="H105" s="118">
        <f t="shared" si="95"/>
        <v>23705</v>
      </c>
      <c r="I105" s="30"/>
      <c r="J105" s="129"/>
      <c r="K105" s="30">
        <f t="shared" si="95"/>
        <v>0</v>
      </c>
      <c r="L105" s="30">
        <f t="shared" si="95"/>
        <v>37</v>
      </c>
      <c r="M105" s="30"/>
      <c r="N105" s="129"/>
      <c r="O105" s="30">
        <f t="shared" si="95"/>
        <v>0</v>
      </c>
      <c r="P105" s="30">
        <f t="shared" si="95"/>
        <v>3576</v>
      </c>
      <c r="Q105" s="30"/>
      <c r="R105" s="129"/>
      <c r="S105" s="30">
        <f t="shared" si="95"/>
        <v>0</v>
      </c>
      <c r="T105" s="30">
        <f t="shared" si="95"/>
        <v>4218</v>
      </c>
      <c r="U105" s="30"/>
      <c r="V105" s="129"/>
      <c r="W105" s="30">
        <f t="shared" si="95"/>
        <v>0</v>
      </c>
      <c r="X105" s="30">
        <f t="shared" si="95"/>
        <v>290</v>
      </c>
      <c r="Y105" s="30"/>
      <c r="Z105" s="129"/>
      <c r="AA105" s="30">
        <f t="shared" si="95"/>
        <v>0</v>
      </c>
      <c r="AB105" s="118">
        <f t="shared" si="95"/>
        <v>29303</v>
      </c>
      <c r="AC105" s="30"/>
      <c r="AD105" s="129"/>
    </row>
    <row r="106" spans="1:35" ht="11.25" customHeight="1" x14ac:dyDescent="0.2">
      <c r="A106" s="6"/>
      <c r="B106" s="5"/>
      <c r="C106" s="5"/>
      <c r="D106" s="119"/>
      <c r="E106" s="5"/>
      <c r="F106" s="130"/>
      <c r="G106" s="5"/>
      <c r="H106" s="119"/>
      <c r="I106" s="5"/>
      <c r="J106" s="130"/>
      <c r="K106" s="5"/>
      <c r="L106" s="5"/>
      <c r="M106" s="5"/>
      <c r="N106" s="130"/>
      <c r="O106" s="5"/>
      <c r="P106" s="5"/>
      <c r="Q106" s="5"/>
      <c r="R106" s="130"/>
      <c r="S106" s="5"/>
      <c r="T106" s="5"/>
      <c r="U106" s="5"/>
      <c r="V106" s="130"/>
      <c r="W106" s="5"/>
      <c r="X106" s="5"/>
      <c r="Y106" s="5"/>
      <c r="Z106" s="130"/>
      <c r="AA106" s="5"/>
      <c r="AB106" s="119"/>
      <c r="AC106" s="5"/>
      <c r="AD106" s="130"/>
    </row>
    <row r="107" spans="1:35" ht="11.25" customHeight="1" x14ac:dyDescent="0.2">
      <c r="A107" s="32"/>
      <c r="B107" s="109"/>
      <c r="C107" s="109" t="s">
        <v>18</v>
      </c>
      <c r="D107" s="178" t="s">
        <v>1</v>
      </c>
      <c r="E107" s="178"/>
      <c r="F107" s="178"/>
      <c r="G107" s="34"/>
      <c r="H107" s="178" t="s">
        <v>2</v>
      </c>
      <c r="I107" s="178"/>
      <c r="J107" s="178"/>
      <c r="K107" s="34"/>
      <c r="L107" s="178" t="s">
        <v>3</v>
      </c>
      <c r="M107" s="178"/>
      <c r="N107" s="178"/>
      <c r="O107" s="34"/>
      <c r="P107" s="178" t="s">
        <v>4</v>
      </c>
      <c r="Q107" s="178"/>
      <c r="R107" s="178"/>
      <c r="S107" s="34"/>
      <c r="T107" s="178" t="s">
        <v>5</v>
      </c>
      <c r="U107" s="178"/>
      <c r="V107" s="178"/>
      <c r="W107" s="34"/>
      <c r="X107" s="178" t="s">
        <v>6</v>
      </c>
      <c r="Y107" s="178"/>
      <c r="Z107" s="178"/>
      <c r="AA107" s="34"/>
      <c r="AB107" s="178" t="s">
        <v>7</v>
      </c>
      <c r="AC107" s="178"/>
      <c r="AD107" s="178"/>
    </row>
    <row r="108" spans="1:35" ht="11.25" customHeight="1" x14ac:dyDescent="0.2">
      <c r="A108" s="35" t="s">
        <v>8</v>
      </c>
      <c r="B108" s="35"/>
      <c r="C108" s="35" t="s">
        <v>19</v>
      </c>
      <c r="D108" s="113" t="s">
        <v>9</v>
      </c>
      <c r="E108" s="35" t="s">
        <v>10</v>
      </c>
      <c r="F108" s="127" t="s">
        <v>20</v>
      </c>
      <c r="G108" s="35"/>
      <c r="H108" s="113" t="s">
        <v>9</v>
      </c>
      <c r="I108" s="35" t="s">
        <v>10</v>
      </c>
      <c r="J108" s="127" t="s">
        <v>20</v>
      </c>
      <c r="K108" s="35"/>
      <c r="L108" s="35" t="s">
        <v>9</v>
      </c>
      <c r="M108" s="35" t="s">
        <v>10</v>
      </c>
      <c r="N108" s="127" t="s">
        <v>20</v>
      </c>
      <c r="O108" s="35"/>
      <c r="P108" s="35" t="s">
        <v>9</v>
      </c>
      <c r="Q108" s="35" t="s">
        <v>10</v>
      </c>
      <c r="R108" s="127" t="s">
        <v>20</v>
      </c>
      <c r="S108" s="35"/>
      <c r="T108" s="35" t="s">
        <v>9</v>
      </c>
      <c r="U108" s="35" t="s">
        <v>10</v>
      </c>
      <c r="V108" s="127" t="s">
        <v>20</v>
      </c>
      <c r="W108" s="35"/>
      <c r="X108" s="35" t="s">
        <v>9</v>
      </c>
      <c r="Y108" s="35" t="s">
        <v>10</v>
      </c>
      <c r="Z108" s="127" t="s">
        <v>20</v>
      </c>
      <c r="AA108" s="35"/>
      <c r="AB108" s="113" t="s">
        <v>9</v>
      </c>
      <c r="AC108" s="35" t="s">
        <v>10</v>
      </c>
      <c r="AD108" s="127" t="s">
        <v>20</v>
      </c>
      <c r="AG108" s="5"/>
      <c r="AH108" s="5"/>
      <c r="AI108" s="5"/>
    </row>
    <row r="109" spans="1:35" ht="11.25" customHeight="1" x14ac:dyDescent="0.25">
      <c r="A109" s="49" t="s">
        <v>22</v>
      </c>
      <c r="B109" s="37"/>
      <c r="C109" s="37"/>
      <c r="D109" s="114"/>
      <c r="E109" s="37"/>
      <c r="F109" s="28"/>
      <c r="G109" s="37"/>
      <c r="H109" s="114"/>
      <c r="I109" s="37"/>
      <c r="J109" s="28"/>
      <c r="K109" s="37"/>
      <c r="L109" s="37"/>
      <c r="M109" s="37"/>
      <c r="N109" s="28"/>
      <c r="O109" s="37"/>
      <c r="P109" s="37"/>
      <c r="Q109" s="37"/>
      <c r="R109" s="28"/>
      <c r="S109" s="37"/>
      <c r="T109" s="37"/>
      <c r="U109" s="37"/>
      <c r="V109" s="28"/>
      <c r="W109" s="37"/>
      <c r="X109" s="37"/>
      <c r="Y109" s="37"/>
      <c r="Z109" s="28"/>
      <c r="AA109" s="58"/>
      <c r="AB109" s="122"/>
      <c r="AC109" s="58"/>
      <c r="AD109" s="29"/>
      <c r="AG109" s="5"/>
      <c r="AH109" s="5"/>
      <c r="AI109" s="5"/>
    </row>
    <row r="110" spans="1:35" ht="11.25" customHeight="1" x14ac:dyDescent="0.2">
      <c r="A110" s="59">
        <v>1996</v>
      </c>
      <c r="B110" s="60"/>
      <c r="C110" s="61" t="s">
        <v>24</v>
      </c>
      <c r="D110" s="121">
        <v>472.22012959999995</v>
      </c>
      <c r="E110" s="62">
        <v>32.959251200000004</v>
      </c>
      <c r="F110" s="43">
        <f t="shared" ref="F110:F123" si="96">E110/D110*1.96</f>
        <v>0.13680088649910024</v>
      </c>
      <c r="G110" s="62"/>
      <c r="H110" s="133">
        <v>4761.4559215999998</v>
      </c>
      <c r="I110" s="63">
        <v>462.82298240000006</v>
      </c>
      <c r="J110" s="43">
        <f t="shared" ref="J110:J123" si="97">I110/H110*1.96</f>
        <v>0.1905158969106186</v>
      </c>
      <c r="K110" s="63"/>
      <c r="L110" s="63">
        <v>23.554815999999999</v>
      </c>
      <c r="M110" s="63">
        <v>7.3526154080000001</v>
      </c>
      <c r="N110" s="43">
        <f t="shared" ref="N110:N123" si="98">M110/L110*1.96</f>
        <v>0.61181230198019809</v>
      </c>
      <c r="O110" s="63"/>
      <c r="P110" s="63">
        <v>131.235016</v>
      </c>
      <c r="Q110" s="63">
        <v>36.998260799999997</v>
      </c>
      <c r="R110" s="43">
        <f t="shared" ref="R110:R123" si="99">Q110/P110*1.96</f>
        <v>0.55257044482701168</v>
      </c>
      <c r="S110" s="63"/>
      <c r="T110" s="63">
        <v>126.74852320000001</v>
      </c>
      <c r="U110" s="63">
        <v>36.829179200000006</v>
      </c>
      <c r="V110" s="43">
        <f t="shared" ref="V110:V123" si="100">U110/T110*1.96</f>
        <v>0.56951504766723782</v>
      </c>
      <c r="W110" s="63"/>
      <c r="X110" s="63">
        <v>4.4866531360000002</v>
      </c>
      <c r="Y110" s="63">
        <v>2.7473282079999999</v>
      </c>
      <c r="Z110" s="43">
        <f t="shared" ref="Z110:Z123" si="101">Y110/X110*1.96</f>
        <v>1.2001737429786459</v>
      </c>
      <c r="AA110" s="63"/>
      <c r="AB110" s="121">
        <f t="shared" ref="AB110:AB118" si="102">SUM(H110,L110,P110,T110,X110)</f>
        <v>5047.4809299359995</v>
      </c>
      <c r="AC110" s="64">
        <f>SQRT(SUMSQ(E110,I110,M110,Q110,U110,Y110))</f>
        <v>466.98853710309254</v>
      </c>
      <c r="AD110" s="43">
        <f t="shared" ref="AD110:AD123" si="103">AC110/AB110*1.96</f>
        <v>0.18133749199398499</v>
      </c>
      <c r="AG110" s="5"/>
      <c r="AH110" s="5"/>
      <c r="AI110" s="5"/>
    </row>
    <row r="111" spans="1:35" ht="11.25" customHeight="1" x14ac:dyDescent="0.2">
      <c r="A111" s="59">
        <v>1997</v>
      </c>
      <c r="B111" s="60"/>
      <c r="C111" s="61" t="s">
        <v>24</v>
      </c>
      <c r="D111" s="121">
        <v>1003.2042845999999</v>
      </c>
      <c r="E111" s="62">
        <v>50.323278899999998</v>
      </c>
      <c r="F111" s="43">
        <f t="shared" si="96"/>
        <v>9.8318585913264339E-2</v>
      </c>
      <c r="G111" s="62"/>
      <c r="H111" s="133">
        <v>3310.0307892000001</v>
      </c>
      <c r="I111" s="63">
        <v>275.83142340000001</v>
      </c>
      <c r="J111" s="43">
        <f t="shared" si="97"/>
        <v>0.16333068309454141</v>
      </c>
      <c r="K111" s="63"/>
      <c r="L111" s="63">
        <v>0</v>
      </c>
      <c r="M111" s="63">
        <v>0</v>
      </c>
      <c r="N111" s="43">
        <v>0</v>
      </c>
      <c r="O111" s="63"/>
      <c r="P111" s="63">
        <v>63.987591000000002</v>
      </c>
      <c r="Q111" s="63">
        <v>14.089041111</v>
      </c>
      <c r="R111" s="43">
        <f t="shared" si="99"/>
        <v>0.43156055957099554</v>
      </c>
      <c r="S111" s="63"/>
      <c r="T111" s="63">
        <v>50.973747299999999</v>
      </c>
      <c r="U111" s="63">
        <v>20.7732156</v>
      </c>
      <c r="V111" s="43">
        <f t="shared" si="100"/>
        <v>0.79875435361606228</v>
      </c>
      <c r="W111" s="63"/>
      <c r="X111" s="63">
        <v>4.3381766580000001</v>
      </c>
      <c r="Y111" s="63">
        <v>3.0674508330000001</v>
      </c>
      <c r="Z111" s="43">
        <f t="shared" si="101"/>
        <v>1.385882619969599</v>
      </c>
      <c r="AA111" s="63"/>
      <c r="AB111" s="121">
        <f t="shared" si="102"/>
        <v>3429.3303041580002</v>
      </c>
      <c r="AC111" s="64">
        <f>SQRT(SUMSQ(E111,I111,M111,Q111,U111,Y111))</f>
        <v>281.52236741424588</v>
      </c>
      <c r="AD111" s="43">
        <f t="shared" si="103"/>
        <v>0.16090133967640682</v>
      </c>
    </row>
    <row r="112" spans="1:35" ht="11.25" customHeight="1" x14ac:dyDescent="0.2">
      <c r="A112" s="59">
        <v>1998</v>
      </c>
      <c r="B112" s="60"/>
      <c r="C112" s="61" t="s">
        <v>24</v>
      </c>
      <c r="D112" s="122">
        <v>921</v>
      </c>
      <c r="E112" s="64">
        <f>((8.25/100)/1.96)*D112</f>
        <v>38.766581632653065</v>
      </c>
      <c r="F112" s="43">
        <f t="shared" si="96"/>
        <v>8.2500000000000004E-2</v>
      </c>
      <c r="G112" s="62"/>
      <c r="H112" s="122">
        <v>7562</v>
      </c>
      <c r="I112" s="64">
        <f>((7.45/100)/1.96)*H112</f>
        <v>287.43316326530612</v>
      </c>
      <c r="J112" s="43">
        <f t="shared" si="97"/>
        <v>7.4499999999999997E-2</v>
      </c>
      <c r="K112" s="63"/>
      <c r="L112" s="64">
        <v>34</v>
      </c>
      <c r="M112" s="64">
        <f>((28.8/100)/1.96)*L112</f>
        <v>4.9959183673469392</v>
      </c>
      <c r="N112" s="43">
        <f t="shared" si="98"/>
        <v>0.28800000000000003</v>
      </c>
      <c r="O112" s="63"/>
      <c r="P112" s="64">
        <v>294</v>
      </c>
      <c r="Q112" s="64">
        <f>((51.19/100)/1.96)*P112</f>
        <v>76.784999999999997</v>
      </c>
      <c r="R112" s="43">
        <f t="shared" si="99"/>
        <v>0.51190000000000002</v>
      </c>
      <c r="S112" s="63"/>
      <c r="T112" s="64">
        <v>196</v>
      </c>
      <c r="U112" s="64">
        <f>((19.14/100)/1.96)*T112</f>
        <v>19.14</v>
      </c>
      <c r="V112" s="43">
        <f t="shared" si="100"/>
        <v>0.19140000000000001</v>
      </c>
      <c r="W112" s="63"/>
      <c r="X112" s="64">
        <v>20</v>
      </c>
      <c r="Y112" s="64">
        <f>((0/100)/1.96)*X112</f>
        <v>0</v>
      </c>
      <c r="Z112" s="43">
        <f t="shared" si="101"/>
        <v>0</v>
      </c>
      <c r="AA112" s="63"/>
      <c r="AB112" s="121">
        <f t="shared" si="102"/>
        <v>8106</v>
      </c>
      <c r="AC112" s="64">
        <f>SQRT(SUMSQ(E112,I112,M112,Q112,U112,Y112))</f>
        <v>300.679075130802</v>
      </c>
      <c r="AD112" s="43">
        <f t="shared" si="103"/>
        <v>7.2703057890003933E-2</v>
      </c>
    </row>
    <row r="113" spans="1:30" ht="11.25" customHeight="1" x14ac:dyDescent="0.2">
      <c r="A113" s="59">
        <v>1999</v>
      </c>
      <c r="B113" s="60"/>
      <c r="C113" s="61" t="s">
        <v>24</v>
      </c>
      <c r="D113" s="121">
        <v>684</v>
      </c>
      <c r="E113" s="62">
        <v>20</v>
      </c>
      <c r="F113" s="43">
        <f t="shared" si="96"/>
        <v>5.7309941520467832E-2</v>
      </c>
      <c r="G113" s="62"/>
      <c r="H113" s="133">
        <v>7994</v>
      </c>
      <c r="I113" s="63">
        <v>352</v>
      </c>
      <c r="J113" s="43">
        <f t="shared" si="97"/>
        <v>8.6304728546409817E-2</v>
      </c>
      <c r="K113" s="63"/>
      <c r="L113" s="63">
        <v>51</v>
      </c>
      <c r="M113" s="63">
        <v>5</v>
      </c>
      <c r="N113" s="43">
        <f t="shared" si="98"/>
        <v>0.19215686274509802</v>
      </c>
      <c r="O113" s="63"/>
      <c r="P113" s="63">
        <v>76</v>
      </c>
      <c r="Q113" s="63">
        <v>7</v>
      </c>
      <c r="R113" s="43">
        <f t="shared" si="99"/>
        <v>0.18052631578947367</v>
      </c>
      <c r="S113" s="63"/>
      <c r="T113" s="63">
        <v>126</v>
      </c>
      <c r="U113" s="63">
        <v>2</v>
      </c>
      <c r="V113" s="43">
        <f t="shared" si="100"/>
        <v>3.111111111111111E-2</v>
      </c>
      <c r="W113" s="63"/>
      <c r="X113" s="63">
        <v>4</v>
      </c>
      <c r="Y113" s="63">
        <v>0</v>
      </c>
      <c r="Z113" s="43">
        <f t="shared" si="101"/>
        <v>0</v>
      </c>
      <c r="AA113" s="63"/>
      <c r="AB113" s="121">
        <f t="shared" si="102"/>
        <v>8251</v>
      </c>
      <c r="AC113" s="64">
        <f>SQRT(SUMSQ(E113,I113,M113,Q113,U113,Y113))</f>
        <v>352.67832368888224</v>
      </c>
      <c r="AD113" s="43">
        <f t="shared" si="103"/>
        <v>8.3777665062442025E-2</v>
      </c>
    </row>
    <row r="114" spans="1:30" ht="11.25" customHeight="1" x14ac:dyDescent="0.2">
      <c r="A114" s="59">
        <v>2000</v>
      </c>
      <c r="B114" s="60"/>
      <c r="C114" s="61" t="s">
        <v>24</v>
      </c>
      <c r="D114" s="121">
        <v>648</v>
      </c>
      <c r="E114" s="62">
        <v>23</v>
      </c>
      <c r="F114" s="43">
        <f t="shared" si="96"/>
        <v>6.9567901234567894E-2</v>
      </c>
      <c r="G114" s="62"/>
      <c r="H114" s="133">
        <v>5429</v>
      </c>
      <c r="I114" s="63">
        <v>274</v>
      </c>
      <c r="J114" s="43">
        <f t="shared" si="97"/>
        <v>9.8920611530668626E-2</v>
      </c>
      <c r="K114" s="63"/>
      <c r="L114" s="63">
        <v>44</v>
      </c>
      <c r="M114" s="63">
        <v>13</v>
      </c>
      <c r="N114" s="43">
        <f t="shared" si="98"/>
        <v>0.5790909090909091</v>
      </c>
      <c r="O114" s="63"/>
      <c r="P114" s="63">
        <v>218</v>
      </c>
      <c r="Q114" s="63">
        <v>60</v>
      </c>
      <c r="R114" s="43">
        <f t="shared" si="99"/>
        <v>0.5394495412844037</v>
      </c>
      <c r="S114" s="63"/>
      <c r="T114" s="63">
        <v>84</v>
      </c>
      <c r="U114" s="63">
        <v>11</v>
      </c>
      <c r="V114" s="43">
        <f t="shared" si="100"/>
        <v>0.25666666666666665</v>
      </c>
      <c r="W114" s="63"/>
      <c r="X114" s="63">
        <v>24</v>
      </c>
      <c r="Y114" s="63">
        <v>15</v>
      </c>
      <c r="Z114" s="43">
        <f t="shared" si="101"/>
        <v>1.2250000000000001</v>
      </c>
      <c r="AA114" s="63"/>
      <c r="AB114" s="121">
        <f t="shared" si="102"/>
        <v>5799</v>
      </c>
      <c r="AC114" s="64">
        <f>SQRT(SUMSQ(E114,I114,M114,Q114,U114,Y114))</f>
        <v>282.34730386529282</v>
      </c>
      <c r="AD114" s="43">
        <f t="shared" si="103"/>
        <v>9.543036999068355E-2</v>
      </c>
    </row>
    <row r="115" spans="1:30" ht="11.25" customHeight="1" x14ac:dyDescent="0.2">
      <c r="A115" s="65">
        <v>2001</v>
      </c>
      <c r="B115" s="60"/>
      <c r="C115" s="61" t="s">
        <v>24</v>
      </c>
      <c r="D115" s="121">
        <v>1339</v>
      </c>
      <c r="E115" s="62">
        <v>34</v>
      </c>
      <c r="F115" s="43">
        <f t="shared" si="96"/>
        <v>4.9768483943241223E-2</v>
      </c>
      <c r="G115" s="62"/>
      <c r="H115" s="133">
        <v>12673</v>
      </c>
      <c r="I115" s="63">
        <v>380</v>
      </c>
      <c r="J115" s="43">
        <f t="shared" si="97"/>
        <v>5.8770614692653669E-2</v>
      </c>
      <c r="K115" s="63"/>
      <c r="L115" s="63">
        <v>188</v>
      </c>
      <c r="M115" s="63">
        <v>17</v>
      </c>
      <c r="N115" s="43">
        <f t="shared" si="98"/>
        <v>0.1772340425531915</v>
      </c>
      <c r="O115" s="63"/>
      <c r="P115" s="63">
        <v>292</v>
      </c>
      <c r="Q115" s="63">
        <v>30</v>
      </c>
      <c r="R115" s="43">
        <f t="shared" si="99"/>
        <v>0.20136986301369861</v>
      </c>
      <c r="S115" s="63"/>
      <c r="T115" s="63">
        <v>175</v>
      </c>
      <c r="U115" s="63">
        <v>24</v>
      </c>
      <c r="V115" s="43">
        <f t="shared" si="100"/>
        <v>0.26879999999999998</v>
      </c>
      <c r="W115" s="63"/>
      <c r="X115" s="63">
        <v>90</v>
      </c>
      <c r="Y115" s="63">
        <v>34</v>
      </c>
      <c r="Z115" s="43">
        <f t="shared" si="101"/>
        <v>0.74044444444444446</v>
      </c>
      <c r="AA115" s="63"/>
      <c r="AB115" s="121">
        <f t="shared" si="102"/>
        <v>13418</v>
      </c>
      <c r="AC115" s="64">
        <v>394</v>
      </c>
      <c r="AD115" s="43">
        <f t="shared" si="103"/>
        <v>5.755254136234908E-2</v>
      </c>
    </row>
    <row r="116" spans="1:30" ht="11.25" customHeight="1" x14ac:dyDescent="0.25">
      <c r="A116" s="66">
        <v>2002</v>
      </c>
      <c r="B116" s="67"/>
      <c r="C116" s="61" t="s">
        <v>24</v>
      </c>
      <c r="D116" s="121">
        <v>1339</v>
      </c>
      <c r="E116" s="68">
        <v>26</v>
      </c>
      <c r="F116" s="43">
        <f t="shared" si="96"/>
        <v>3.8058252427184462E-2</v>
      </c>
      <c r="G116" s="69"/>
      <c r="H116" s="133">
        <v>14846</v>
      </c>
      <c r="I116" s="70">
        <v>353</v>
      </c>
      <c r="J116" s="43">
        <f t="shared" si="97"/>
        <v>4.6603799003098474E-2</v>
      </c>
      <c r="K116" s="71"/>
      <c r="L116" s="70">
        <v>166</v>
      </c>
      <c r="M116" s="70">
        <v>10</v>
      </c>
      <c r="N116" s="43">
        <f t="shared" si="98"/>
        <v>0.1180722891566265</v>
      </c>
      <c r="O116" s="71"/>
      <c r="P116" s="70">
        <v>341</v>
      </c>
      <c r="Q116" s="70">
        <v>25</v>
      </c>
      <c r="R116" s="43">
        <f t="shared" si="99"/>
        <v>0.14369501466275661</v>
      </c>
      <c r="S116" s="71"/>
      <c r="T116" s="70">
        <v>916</v>
      </c>
      <c r="U116" s="70">
        <v>81</v>
      </c>
      <c r="V116" s="43">
        <f t="shared" si="100"/>
        <v>0.17331877729257641</v>
      </c>
      <c r="W116" s="71"/>
      <c r="X116" s="70">
        <v>54</v>
      </c>
      <c r="Y116" s="70">
        <v>8</v>
      </c>
      <c r="Z116" s="43">
        <f t="shared" si="101"/>
        <v>0.29037037037037033</v>
      </c>
      <c r="AA116" s="71"/>
      <c r="AB116" s="121">
        <v>16323</v>
      </c>
      <c r="AC116" s="68">
        <v>380</v>
      </c>
      <c r="AD116" s="43">
        <f t="shared" si="103"/>
        <v>4.5628867242541199E-2</v>
      </c>
    </row>
    <row r="117" spans="1:30" ht="11.25" customHeight="1" x14ac:dyDescent="0.2">
      <c r="A117" s="72">
        <v>2003</v>
      </c>
      <c r="B117" s="73"/>
      <c r="C117" s="61" t="s">
        <v>24</v>
      </c>
      <c r="D117" s="123">
        <v>1325</v>
      </c>
      <c r="E117" s="74">
        <v>21</v>
      </c>
      <c r="F117" s="43">
        <f t="shared" si="96"/>
        <v>3.1064150943396224E-2</v>
      </c>
      <c r="G117" s="74"/>
      <c r="H117" s="125">
        <v>15675</v>
      </c>
      <c r="I117" s="75">
        <v>247</v>
      </c>
      <c r="J117" s="43">
        <f t="shared" si="97"/>
        <v>3.0884848484848487E-2</v>
      </c>
      <c r="K117" s="75"/>
      <c r="L117" s="75">
        <v>238</v>
      </c>
      <c r="M117" s="75">
        <v>25</v>
      </c>
      <c r="N117" s="43">
        <f t="shared" si="98"/>
        <v>0.20588235294117646</v>
      </c>
      <c r="O117" s="75"/>
      <c r="P117" s="75">
        <v>219</v>
      </c>
      <c r="Q117" s="75">
        <v>14</v>
      </c>
      <c r="R117" s="43">
        <f t="shared" si="99"/>
        <v>0.12529680365296803</v>
      </c>
      <c r="S117" s="75"/>
      <c r="T117" s="75">
        <v>140</v>
      </c>
      <c r="U117" s="75">
        <v>9</v>
      </c>
      <c r="V117" s="43">
        <f t="shared" si="100"/>
        <v>0.12599999999999997</v>
      </c>
      <c r="W117" s="75"/>
      <c r="X117" s="75">
        <v>88</v>
      </c>
      <c r="Y117" s="75">
        <v>9</v>
      </c>
      <c r="Z117" s="43">
        <f t="shared" si="101"/>
        <v>0.20045454545454547</v>
      </c>
      <c r="AA117" s="75"/>
      <c r="AB117" s="125">
        <f t="shared" si="102"/>
        <v>16360</v>
      </c>
      <c r="AC117" s="39">
        <v>254</v>
      </c>
      <c r="AD117" s="43">
        <f t="shared" si="103"/>
        <v>3.0430317848410757E-2</v>
      </c>
    </row>
    <row r="118" spans="1:30" ht="11.25" customHeight="1" x14ac:dyDescent="0.2">
      <c r="A118" s="72">
        <v>2004</v>
      </c>
      <c r="B118" s="73"/>
      <c r="C118" s="61" t="s">
        <v>24</v>
      </c>
      <c r="D118" s="123">
        <v>1143</v>
      </c>
      <c r="E118" s="74">
        <v>13</v>
      </c>
      <c r="F118" s="43">
        <f t="shared" si="96"/>
        <v>2.2292213473315836E-2</v>
      </c>
      <c r="G118" s="74"/>
      <c r="H118" s="125">
        <v>13527</v>
      </c>
      <c r="I118" s="75">
        <v>179</v>
      </c>
      <c r="J118" s="43">
        <f t="shared" si="97"/>
        <v>2.5936275596954241E-2</v>
      </c>
      <c r="K118" s="75"/>
      <c r="L118" s="75">
        <v>99</v>
      </c>
      <c r="M118" s="75">
        <v>3</v>
      </c>
      <c r="N118" s="43">
        <f t="shared" si="98"/>
        <v>5.9393939393939395E-2</v>
      </c>
      <c r="O118" s="75"/>
      <c r="P118" s="75">
        <v>366</v>
      </c>
      <c r="Q118" s="75">
        <v>25</v>
      </c>
      <c r="R118" s="43">
        <f t="shared" si="99"/>
        <v>0.13387978142076504</v>
      </c>
      <c r="S118" s="75"/>
      <c r="T118" s="75">
        <v>210</v>
      </c>
      <c r="U118" s="75">
        <v>10</v>
      </c>
      <c r="V118" s="43">
        <f t="shared" si="100"/>
        <v>9.3333333333333324E-2</v>
      </c>
      <c r="W118" s="75"/>
      <c r="X118" s="75">
        <v>25</v>
      </c>
      <c r="Y118" s="75">
        <v>4</v>
      </c>
      <c r="Z118" s="43">
        <f t="shared" si="101"/>
        <v>0.31359999999999999</v>
      </c>
      <c r="AA118" s="75"/>
      <c r="AB118" s="125">
        <f t="shared" si="102"/>
        <v>14227</v>
      </c>
      <c r="AC118" s="39">
        <v>185</v>
      </c>
      <c r="AD118" s="43">
        <f t="shared" si="103"/>
        <v>2.5486750544738875E-2</v>
      </c>
    </row>
    <row r="119" spans="1:30" ht="11.25" customHeight="1" x14ac:dyDescent="0.2">
      <c r="A119" s="72">
        <v>2005</v>
      </c>
      <c r="B119" s="73"/>
      <c r="C119" s="61" t="s">
        <v>24</v>
      </c>
      <c r="D119" s="123">
        <v>270</v>
      </c>
      <c r="E119" s="74">
        <v>2</v>
      </c>
      <c r="F119" s="43">
        <f t="shared" si="96"/>
        <v>1.4518518518518519E-2</v>
      </c>
      <c r="G119" s="74"/>
      <c r="H119" s="125">
        <v>4520</v>
      </c>
      <c r="I119" s="75">
        <v>38</v>
      </c>
      <c r="J119" s="43">
        <f t="shared" si="97"/>
        <v>1.6477876106194691E-2</v>
      </c>
      <c r="K119" s="75"/>
      <c r="L119" s="75">
        <v>32</v>
      </c>
      <c r="M119" s="75">
        <v>1</v>
      </c>
      <c r="N119" s="43">
        <f t="shared" si="98"/>
        <v>6.1249999999999999E-2</v>
      </c>
      <c r="O119" s="75"/>
      <c r="P119" s="75">
        <v>39</v>
      </c>
      <c r="Q119" s="75">
        <v>1</v>
      </c>
      <c r="R119" s="43">
        <f t="shared" si="99"/>
        <v>5.0256410256410255E-2</v>
      </c>
      <c r="S119" s="75"/>
      <c r="T119" s="75">
        <v>40</v>
      </c>
      <c r="U119" s="75">
        <v>2</v>
      </c>
      <c r="V119" s="43">
        <f t="shared" si="100"/>
        <v>9.8000000000000004E-2</v>
      </c>
      <c r="W119" s="75"/>
      <c r="X119" s="75">
        <v>4</v>
      </c>
      <c r="Y119" s="75">
        <v>0</v>
      </c>
      <c r="Z119" s="43">
        <f t="shared" si="101"/>
        <v>0</v>
      </c>
      <c r="AA119" s="75"/>
      <c r="AB119" s="125">
        <v>4635</v>
      </c>
      <c r="AC119" s="39">
        <v>38</v>
      </c>
      <c r="AD119" s="43">
        <f t="shared" si="103"/>
        <v>1.6069039913700109E-2</v>
      </c>
    </row>
    <row r="120" spans="1:30" ht="11.25" customHeight="1" x14ac:dyDescent="0.2">
      <c r="A120" s="72">
        <v>2006</v>
      </c>
      <c r="B120" s="73"/>
      <c r="C120" s="61" t="s">
        <v>24</v>
      </c>
      <c r="D120" s="123">
        <v>371</v>
      </c>
      <c r="E120" s="74">
        <v>2</v>
      </c>
      <c r="F120" s="43">
        <f>E120/D120*1.96</f>
        <v>1.0566037735849057E-2</v>
      </c>
      <c r="G120" s="74"/>
      <c r="H120" s="125">
        <v>3406</v>
      </c>
      <c r="I120" s="75">
        <v>34</v>
      </c>
      <c r="J120" s="43">
        <f>I120/H120*1.96</f>
        <v>1.9565472695243686E-2</v>
      </c>
      <c r="K120" s="75"/>
      <c r="L120" s="75">
        <v>29</v>
      </c>
      <c r="M120" s="75">
        <v>1</v>
      </c>
      <c r="N120" s="43">
        <f>M120/L120*1.96</f>
        <v>6.7586206896551718E-2</v>
      </c>
      <c r="O120" s="75"/>
      <c r="P120" s="75">
        <v>47</v>
      </c>
      <c r="Q120" s="75">
        <v>2</v>
      </c>
      <c r="R120" s="43">
        <f>Q120/P120*1.96</f>
        <v>8.3404255319148926E-2</v>
      </c>
      <c r="S120" s="75"/>
      <c r="T120" s="75">
        <v>304</v>
      </c>
      <c r="U120" s="75">
        <v>16</v>
      </c>
      <c r="V120" s="43">
        <f>U120/T120*1.96</f>
        <v>0.1031578947368421</v>
      </c>
      <c r="W120" s="75"/>
      <c r="X120" s="75">
        <v>84</v>
      </c>
      <c r="Y120" s="75">
        <v>0</v>
      </c>
      <c r="Z120" s="43">
        <f>Y120/X120*1.96</f>
        <v>0</v>
      </c>
      <c r="AA120" s="75"/>
      <c r="AB120" s="125">
        <v>3870</v>
      </c>
      <c r="AC120" s="39">
        <v>41</v>
      </c>
      <c r="AD120" s="43">
        <f>AC120/AB120*1.96</f>
        <v>2.0764857881136949E-2</v>
      </c>
    </row>
    <row r="121" spans="1:30" ht="11.25" customHeight="1" x14ac:dyDescent="0.2">
      <c r="A121" s="72">
        <v>2007</v>
      </c>
      <c r="B121" s="73"/>
      <c r="C121" s="61" t="s">
        <v>24</v>
      </c>
      <c r="D121" s="123">
        <v>534</v>
      </c>
      <c r="E121" s="74">
        <v>3</v>
      </c>
      <c r="F121" s="43">
        <f>E121/D121*1.96</f>
        <v>1.1011235955056179E-2</v>
      </c>
      <c r="G121" s="74"/>
      <c r="H121" s="125">
        <v>6729</v>
      </c>
      <c r="I121" s="75">
        <v>52</v>
      </c>
      <c r="J121" s="43">
        <f>I121/H121*1.96</f>
        <v>1.5146381334522218E-2</v>
      </c>
      <c r="K121" s="75"/>
      <c r="L121" s="75">
        <v>37</v>
      </c>
      <c r="M121" s="75">
        <v>1</v>
      </c>
      <c r="N121" s="43">
        <f>M121/L121*1.96</f>
        <v>5.2972972972972973E-2</v>
      </c>
      <c r="O121" s="75"/>
      <c r="P121" s="75">
        <v>61</v>
      </c>
      <c r="Q121" s="75">
        <v>3</v>
      </c>
      <c r="R121" s="43">
        <f>Q121/P121*1.96</f>
        <v>9.6393442622950812E-2</v>
      </c>
      <c r="S121" s="75"/>
      <c r="T121" s="75">
        <v>28</v>
      </c>
      <c r="U121" s="75">
        <v>1</v>
      </c>
      <c r="V121" s="43">
        <f>U121/T121*1.96</f>
        <v>6.9999999999999993E-2</v>
      </c>
      <c r="W121" s="75"/>
      <c r="X121" s="75">
        <v>6</v>
      </c>
      <c r="Y121" s="75">
        <v>0</v>
      </c>
      <c r="Z121" s="43">
        <f>Y121/X121*1.96</f>
        <v>0</v>
      </c>
      <c r="AA121" s="75"/>
      <c r="AB121" s="125">
        <f>X121+T121+P121+L121+H121</f>
        <v>6861</v>
      </c>
      <c r="AC121" s="39">
        <v>52</v>
      </c>
      <c r="AD121" s="43">
        <f>AC121/AB121*1.96</f>
        <v>1.4854977408541029E-2</v>
      </c>
    </row>
    <row r="122" spans="1:30" ht="11.25" customHeight="1" x14ac:dyDescent="0.2">
      <c r="A122" s="72">
        <v>2008</v>
      </c>
      <c r="B122" s="73"/>
      <c r="C122" s="61" t="s">
        <v>24</v>
      </c>
      <c r="D122" s="123">
        <v>622</v>
      </c>
      <c r="E122" s="74">
        <v>4</v>
      </c>
      <c r="F122" s="43">
        <f>E122/D122*1.96</f>
        <v>1.2604501607717042E-2</v>
      </c>
      <c r="G122" s="74"/>
      <c r="H122" s="125">
        <v>6890</v>
      </c>
      <c r="I122" s="75">
        <v>63</v>
      </c>
      <c r="J122" s="43">
        <f>I122/H122*1.96</f>
        <v>1.7921625544267055E-2</v>
      </c>
      <c r="K122" s="75"/>
      <c r="L122" s="75">
        <v>41</v>
      </c>
      <c r="M122" s="75">
        <v>2</v>
      </c>
      <c r="N122" s="43">
        <f>M122/L122*1.96</f>
        <v>9.5609756097560977E-2</v>
      </c>
      <c r="O122" s="75"/>
      <c r="P122" s="75">
        <v>66</v>
      </c>
      <c r="Q122" s="75">
        <v>3</v>
      </c>
      <c r="R122" s="43">
        <f>Q122/P122*1.96</f>
        <v>8.9090909090909096E-2</v>
      </c>
      <c r="S122" s="75"/>
      <c r="T122" s="75">
        <v>412</v>
      </c>
      <c r="U122" s="75">
        <v>9</v>
      </c>
      <c r="V122" s="43">
        <f>U122/T122*1.96</f>
        <v>4.2815533980582528E-2</v>
      </c>
      <c r="W122" s="75"/>
      <c r="X122" s="75">
        <v>58</v>
      </c>
      <c r="Y122" s="75">
        <v>3</v>
      </c>
      <c r="Z122" s="43">
        <f>Y122/X122*1.96</f>
        <v>0.10137931034482758</v>
      </c>
      <c r="AA122" s="75"/>
      <c r="AB122" s="125">
        <f>X122+T122+P122+L122+H122</f>
        <v>7467</v>
      </c>
      <c r="AC122" s="39">
        <v>64</v>
      </c>
      <c r="AD122" s="43">
        <f>AC122/AB122*1.96</f>
        <v>1.679925003348065E-2</v>
      </c>
    </row>
    <row r="123" spans="1:30" ht="11.25" customHeight="1" x14ac:dyDescent="0.2">
      <c r="A123" s="72">
        <v>2009</v>
      </c>
      <c r="B123" s="73"/>
      <c r="C123" s="61" t="s">
        <v>24</v>
      </c>
      <c r="D123" s="123">
        <v>719</v>
      </c>
      <c r="E123" s="74">
        <v>7</v>
      </c>
      <c r="F123" s="43">
        <f t="shared" si="96"/>
        <v>1.9082058414464535E-2</v>
      </c>
      <c r="G123" s="74"/>
      <c r="H123" s="125">
        <v>7968</v>
      </c>
      <c r="I123" s="75">
        <v>84</v>
      </c>
      <c r="J123" s="43">
        <f t="shared" si="97"/>
        <v>2.0662650602409637E-2</v>
      </c>
      <c r="K123" s="75"/>
      <c r="L123" s="75">
        <v>25</v>
      </c>
      <c r="M123" s="75">
        <v>1</v>
      </c>
      <c r="N123" s="43">
        <f t="shared" si="98"/>
        <v>7.8399999999999997E-2</v>
      </c>
      <c r="O123" s="75"/>
      <c r="P123" s="75">
        <v>144</v>
      </c>
      <c r="Q123" s="75">
        <v>10</v>
      </c>
      <c r="R123" s="43">
        <f t="shared" si="99"/>
        <v>0.13611111111111113</v>
      </c>
      <c r="S123" s="75"/>
      <c r="T123" s="75">
        <v>133</v>
      </c>
      <c r="U123" s="75">
        <v>4</v>
      </c>
      <c r="V123" s="43">
        <f t="shared" si="100"/>
        <v>5.894736842105263E-2</v>
      </c>
      <c r="W123" s="75"/>
      <c r="X123" s="75">
        <v>57</v>
      </c>
      <c r="Y123" s="75">
        <v>5</v>
      </c>
      <c r="Z123" s="43">
        <f t="shared" si="101"/>
        <v>0.17192982456140349</v>
      </c>
      <c r="AA123" s="75"/>
      <c r="AB123" s="125">
        <f>X123+T123+P123+L123+H123</f>
        <v>8327</v>
      </c>
      <c r="AC123" s="39">
        <v>85</v>
      </c>
      <c r="AD123" s="43">
        <f t="shared" si="103"/>
        <v>2.0007205476161881E-2</v>
      </c>
    </row>
    <row r="124" spans="1:30" ht="11.25" customHeight="1" x14ac:dyDescent="0.2">
      <c r="A124" s="72">
        <v>2010</v>
      </c>
      <c r="B124" s="73"/>
      <c r="C124" s="110" t="s">
        <v>24</v>
      </c>
      <c r="D124" s="123">
        <v>760</v>
      </c>
      <c r="E124" s="74">
        <v>8</v>
      </c>
      <c r="F124" s="43">
        <f>E124/D124*1.96</f>
        <v>2.0631578947368421E-2</v>
      </c>
      <c r="G124" s="74"/>
      <c r="H124" s="125">
        <v>8300</v>
      </c>
      <c r="I124" s="75">
        <v>125</v>
      </c>
      <c r="J124" s="43">
        <f>I124/H124*1.96</f>
        <v>2.9518072289156625E-2</v>
      </c>
      <c r="K124" s="75"/>
      <c r="L124" s="75">
        <v>15</v>
      </c>
      <c r="M124" s="75">
        <v>1</v>
      </c>
      <c r="N124" s="43">
        <f>M124/L124*1.96</f>
        <v>0.13066666666666665</v>
      </c>
      <c r="O124" s="75"/>
      <c r="P124" s="75">
        <v>168</v>
      </c>
      <c r="Q124" s="75">
        <v>7</v>
      </c>
      <c r="R124" s="43">
        <f>Q124/P124*1.96</f>
        <v>8.1666666666666665E-2</v>
      </c>
      <c r="S124" s="75"/>
      <c r="T124" s="75">
        <v>109</v>
      </c>
      <c r="U124" s="75">
        <v>2</v>
      </c>
      <c r="V124" s="43">
        <f>U124/T124*1.96</f>
        <v>3.5963302752293577E-2</v>
      </c>
      <c r="W124" s="75"/>
      <c r="X124" s="75">
        <v>12</v>
      </c>
      <c r="Y124" s="75">
        <v>1</v>
      </c>
      <c r="Z124" s="43">
        <f>Y124/X124*1.96</f>
        <v>0.16333333333333333</v>
      </c>
      <c r="AA124" s="75"/>
      <c r="AB124" s="125">
        <v>8605</v>
      </c>
      <c r="AC124" s="39">
        <v>125</v>
      </c>
      <c r="AD124" s="43">
        <f>AC124/AB124*1.96</f>
        <v>2.8471818710052294E-2</v>
      </c>
    </row>
    <row r="125" spans="1:30" ht="11.25" customHeight="1" x14ac:dyDescent="0.2">
      <c r="A125" s="72">
        <v>2011</v>
      </c>
      <c r="B125" s="73"/>
      <c r="C125" s="110" t="s">
        <v>24</v>
      </c>
      <c r="D125" s="123">
        <v>836</v>
      </c>
      <c r="E125" s="74">
        <v>11</v>
      </c>
      <c r="F125" s="43">
        <f>E125/D125*1.96</f>
        <v>2.5789473684210525E-2</v>
      </c>
      <c r="G125" s="74"/>
      <c r="H125" s="125">
        <v>10695</v>
      </c>
      <c r="I125" s="75">
        <v>136</v>
      </c>
      <c r="J125" s="43">
        <f>I125/H125*1.96</f>
        <v>2.4923796166432911E-2</v>
      </c>
      <c r="K125" s="75"/>
      <c r="L125" s="75">
        <v>17</v>
      </c>
      <c r="M125" s="75">
        <v>1</v>
      </c>
      <c r="N125" s="43">
        <f>M125/L125*1.96</f>
        <v>0.11529411764705882</v>
      </c>
      <c r="O125" s="75"/>
      <c r="P125" s="75">
        <v>80</v>
      </c>
      <c r="Q125" s="75">
        <v>5</v>
      </c>
      <c r="R125" s="43">
        <f>Q125/P125*1.96</f>
        <v>0.1225</v>
      </c>
      <c r="S125" s="75"/>
      <c r="T125" s="75">
        <v>135</v>
      </c>
      <c r="U125" s="75">
        <v>17</v>
      </c>
      <c r="V125" s="43">
        <f>U125/T125*1.96</f>
        <v>0.24681481481481479</v>
      </c>
      <c r="W125" s="75"/>
      <c r="X125" s="75">
        <v>72</v>
      </c>
      <c r="Y125" s="75">
        <v>7</v>
      </c>
      <c r="Z125" s="43">
        <f>Y125/X125*1.96</f>
        <v>0.19055555555555556</v>
      </c>
      <c r="AA125" s="75"/>
      <c r="AB125" s="125">
        <v>10962</v>
      </c>
      <c r="AC125" s="39">
        <v>137</v>
      </c>
      <c r="AD125" s="43">
        <f>AC125/AB125*1.96</f>
        <v>2.4495530012771393E-2</v>
      </c>
    </row>
    <row r="126" spans="1:30" ht="11.25" customHeight="1" x14ac:dyDescent="0.2">
      <c r="A126" s="72">
        <v>2012</v>
      </c>
      <c r="B126" s="73"/>
      <c r="C126" s="110" t="s">
        <v>24</v>
      </c>
      <c r="D126" s="115">
        <v>937</v>
      </c>
      <c r="E126" s="42">
        <v>14</v>
      </c>
      <c r="F126" s="43">
        <f>E126/D126*1.96</f>
        <v>2.9284951974386339E-2</v>
      </c>
      <c r="G126" s="45"/>
      <c r="H126" s="115">
        <v>13295</v>
      </c>
      <c r="I126" s="42">
        <v>219</v>
      </c>
      <c r="J126" s="43">
        <f>I126/H126*1.96</f>
        <v>3.22858217374953E-2</v>
      </c>
      <c r="K126" s="45"/>
      <c r="L126" s="42">
        <v>4</v>
      </c>
      <c r="M126" s="42">
        <v>1</v>
      </c>
      <c r="N126" s="43">
        <f>M126/L126*1.96</f>
        <v>0.49</v>
      </c>
      <c r="O126" s="45"/>
      <c r="P126" s="47">
        <v>173</v>
      </c>
      <c r="Q126" s="42">
        <v>25</v>
      </c>
      <c r="R126" s="43">
        <f>Q126/P126*1.96</f>
        <v>0.2832369942196532</v>
      </c>
      <c r="S126" s="45"/>
      <c r="T126" s="47">
        <v>127</v>
      </c>
      <c r="U126" s="42">
        <v>9</v>
      </c>
      <c r="V126" s="43">
        <f>U126/T126*1.96</f>
        <v>0.13889763779527559</v>
      </c>
      <c r="W126" s="45"/>
      <c r="X126" s="42">
        <v>36</v>
      </c>
      <c r="Y126" s="42">
        <v>5</v>
      </c>
      <c r="Z126" s="43">
        <f>Y126/X126*1.96</f>
        <v>0.27222222222222225</v>
      </c>
      <c r="AA126" s="45"/>
      <c r="AB126" s="114">
        <v>13635</v>
      </c>
      <c r="AC126" s="42">
        <v>221</v>
      </c>
      <c r="AD126" s="43">
        <f>AC126/AB126*1.96</f>
        <v>3.1768243491015771E-2</v>
      </c>
    </row>
    <row r="127" spans="1:30" ht="11.25" customHeight="1" x14ac:dyDescent="0.2">
      <c r="A127" s="72">
        <v>2013</v>
      </c>
      <c r="B127" s="73"/>
      <c r="C127" s="110" t="s">
        <v>24</v>
      </c>
      <c r="D127" s="115">
        <v>867</v>
      </c>
      <c r="E127" s="42">
        <v>15</v>
      </c>
      <c r="F127" s="43">
        <f>E127/D127*1.96</f>
        <v>3.3910034602076124E-2</v>
      </c>
      <c r="G127" s="45"/>
      <c r="H127" s="115">
        <v>7126</v>
      </c>
      <c r="I127" s="42">
        <v>154</v>
      </c>
      <c r="J127" s="43">
        <f>I127/H127*1.96</f>
        <v>4.2357563850687618E-2</v>
      </c>
      <c r="K127" s="45"/>
      <c r="L127" s="42">
        <v>9</v>
      </c>
      <c r="M127" s="42">
        <v>2</v>
      </c>
      <c r="N127" s="43">
        <f>M127/L127*1.96</f>
        <v>0.43555555555555553</v>
      </c>
      <c r="O127" s="45"/>
      <c r="P127" s="47">
        <v>155</v>
      </c>
      <c r="Q127" s="42">
        <v>17</v>
      </c>
      <c r="R127" s="43">
        <f>Q127/P127*1.96</f>
        <v>0.21496774193548387</v>
      </c>
      <c r="S127" s="45"/>
      <c r="T127" s="47">
        <v>113</v>
      </c>
      <c r="U127" s="42">
        <v>8</v>
      </c>
      <c r="V127" s="43">
        <f>U127/T127*1.96</f>
        <v>0.13876106194690266</v>
      </c>
      <c r="W127" s="45"/>
      <c r="X127" s="42">
        <v>8</v>
      </c>
      <c r="Y127" s="42">
        <v>2</v>
      </c>
      <c r="Z127" s="43">
        <f>Y127/X127*1.96</f>
        <v>0.49</v>
      </c>
      <c r="AA127" s="45"/>
      <c r="AB127" s="114">
        <v>7411</v>
      </c>
      <c r="AC127" s="42">
        <v>154</v>
      </c>
      <c r="AD127" s="43">
        <f>AC127/AB127*1.96</f>
        <v>4.0728646606395899E-2</v>
      </c>
    </row>
    <row r="128" spans="1:30" s="88" customFormat="1" ht="11.25" customHeight="1" x14ac:dyDescent="0.2">
      <c r="A128" s="92">
        <v>2014</v>
      </c>
      <c r="B128" s="93"/>
      <c r="C128" s="104" t="s">
        <v>24</v>
      </c>
      <c r="D128" s="116">
        <v>1022</v>
      </c>
      <c r="E128" s="85">
        <v>14</v>
      </c>
      <c r="F128" s="86">
        <f>E128/D128*1.96</f>
        <v>2.6849315068493147E-2</v>
      </c>
      <c r="G128" s="83"/>
      <c r="H128" s="116">
        <v>9315</v>
      </c>
      <c r="I128" s="85">
        <v>131</v>
      </c>
      <c r="J128" s="86">
        <f>I128/H128*1.96</f>
        <v>2.7564143853998926E-2</v>
      </c>
      <c r="K128" s="83"/>
      <c r="L128" s="85">
        <v>0</v>
      </c>
      <c r="M128" s="85">
        <v>0</v>
      </c>
      <c r="N128" s="86">
        <v>0</v>
      </c>
      <c r="O128" s="83"/>
      <c r="P128" s="87">
        <v>129</v>
      </c>
      <c r="Q128" s="85">
        <v>18</v>
      </c>
      <c r="R128" s="86">
        <f>Q128/P128*1.96</f>
        <v>0.27348837209302324</v>
      </c>
      <c r="S128" s="83"/>
      <c r="T128" s="87">
        <v>563</v>
      </c>
      <c r="U128" s="85">
        <v>22</v>
      </c>
      <c r="V128" s="86">
        <f>U128/T128*1.96</f>
        <v>7.6589698046181182E-2</v>
      </c>
      <c r="W128" s="83"/>
      <c r="X128" s="85">
        <v>78</v>
      </c>
      <c r="Y128" s="85">
        <v>15</v>
      </c>
      <c r="Z128" s="86">
        <f>Y128/X128*1.96</f>
        <v>0.37692307692307692</v>
      </c>
      <c r="AA128" s="83"/>
      <c r="AB128" s="134">
        <v>10085</v>
      </c>
      <c r="AC128" s="85">
        <v>135</v>
      </c>
      <c r="AD128" s="86">
        <f>AC128/AB128*1.96</f>
        <v>2.6236985622211207E-2</v>
      </c>
    </row>
    <row r="129" spans="1:30" ht="11.25" customHeight="1" x14ac:dyDescent="0.2">
      <c r="A129" s="13" t="s">
        <v>13</v>
      </c>
      <c r="B129" s="48"/>
      <c r="C129" s="48"/>
      <c r="D129" s="117">
        <f>MIN(D110:D128)</f>
        <v>270</v>
      </c>
      <c r="E129" s="48"/>
      <c r="F129" s="128"/>
      <c r="G129" s="48">
        <f>MIN(G110:G128)</f>
        <v>0</v>
      </c>
      <c r="H129" s="117">
        <f>MIN(H110:H128)</f>
        <v>3310.0307892000001</v>
      </c>
      <c r="I129" s="48"/>
      <c r="J129" s="128"/>
      <c r="K129" s="48">
        <f>MIN(K110:K128)</f>
        <v>0</v>
      </c>
      <c r="L129" s="48">
        <f>MIN(L110:L128)</f>
        <v>0</v>
      </c>
      <c r="M129" s="48"/>
      <c r="N129" s="128"/>
      <c r="O129" s="48">
        <f>MIN(O110:O128)</f>
        <v>0</v>
      </c>
      <c r="P129" s="48">
        <f>MIN(P110:P128)</f>
        <v>39</v>
      </c>
      <c r="Q129" s="48"/>
      <c r="R129" s="128"/>
      <c r="S129" s="48">
        <f>MIN(S110:S128)</f>
        <v>0</v>
      </c>
      <c r="T129" s="48">
        <f>MIN(T110:T128)</f>
        <v>28</v>
      </c>
      <c r="U129" s="48"/>
      <c r="V129" s="128"/>
      <c r="W129" s="48">
        <f>MIN(W110:W128)</f>
        <v>0</v>
      </c>
      <c r="X129" s="48">
        <f>MIN(X110:X128)</f>
        <v>4</v>
      </c>
      <c r="Y129" s="48"/>
      <c r="Z129" s="128"/>
      <c r="AA129" s="48">
        <f>MIN(AA110:AA128)</f>
        <v>0</v>
      </c>
      <c r="AB129" s="117">
        <f>MIN(AB110:AB128)</f>
        <v>3429.3303041580002</v>
      </c>
      <c r="AC129" s="48"/>
      <c r="AD129" s="128"/>
    </row>
    <row r="130" spans="1:30" ht="11.25" customHeight="1" x14ac:dyDescent="0.2">
      <c r="A130" s="16" t="s">
        <v>14</v>
      </c>
      <c r="B130" s="11"/>
      <c r="C130" s="11"/>
      <c r="D130" s="114">
        <f>AVERAGE(D110:D128)</f>
        <v>832.23286390526312</v>
      </c>
      <c r="E130" s="11"/>
      <c r="F130" s="28"/>
      <c r="G130" s="11"/>
      <c r="H130" s="114">
        <f>AVERAGE(H110:H128)</f>
        <v>8632.709826884211</v>
      </c>
      <c r="I130" s="11"/>
      <c r="J130" s="28"/>
      <c r="K130" s="11"/>
      <c r="L130" s="11">
        <f>AVERAGE(L110:L128)</f>
        <v>55.397621894736844</v>
      </c>
      <c r="M130" s="11"/>
      <c r="N130" s="28"/>
      <c r="O130" s="11"/>
      <c r="P130" s="11">
        <f>AVERAGE(P110:P128)</f>
        <v>161.22224247368422</v>
      </c>
      <c r="Q130" s="11"/>
      <c r="R130" s="28"/>
      <c r="S130" s="11"/>
      <c r="T130" s="11">
        <f>AVERAGE(T110:T128)</f>
        <v>209.93275107894738</v>
      </c>
      <c r="U130" s="11"/>
      <c r="V130" s="28"/>
      <c r="W130" s="11"/>
      <c r="X130" s="11">
        <f>AVERAGE(X110:X128)</f>
        <v>38.359201568105256</v>
      </c>
      <c r="Y130" s="11"/>
      <c r="Z130" s="28"/>
      <c r="AA130" s="11"/>
      <c r="AB130" s="114">
        <f>AVERAGE(AB110:AB128)</f>
        <v>9095.7269070575785</v>
      </c>
      <c r="AC130" s="11"/>
      <c r="AD130" s="28"/>
    </row>
    <row r="131" spans="1:30" ht="11.25" customHeight="1" x14ac:dyDescent="0.2">
      <c r="A131" s="19" t="s">
        <v>15</v>
      </c>
      <c r="B131" s="30"/>
      <c r="C131" s="30"/>
      <c r="D131" s="118">
        <f>MAX(D110:D128)</f>
        <v>1339</v>
      </c>
      <c r="E131" s="30"/>
      <c r="F131" s="129"/>
      <c r="G131" s="30">
        <f>MAX(G110:G128)</f>
        <v>0</v>
      </c>
      <c r="H131" s="118">
        <f>MAX(H110:H128)</f>
        <v>15675</v>
      </c>
      <c r="I131" s="30"/>
      <c r="J131" s="129"/>
      <c r="K131" s="30">
        <f>MAX(K110:K128)</f>
        <v>0</v>
      </c>
      <c r="L131" s="30">
        <f>MAX(L110:L128)</f>
        <v>238</v>
      </c>
      <c r="M131" s="30"/>
      <c r="N131" s="129"/>
      <c r="O131" s="30">
        <f>MAX(O110:O128)</f>
        <v>0</v>
      </c>
      <c r="P131" s="30">
        <f>MAX(P110:P128)</f>
        <v>366</v>
      </c>
      <c r="Q131" s="30"/>
      <c r="R131" s="129"/>
      <c r="S131" s="30">
        <f>MAX(S110:S128)</f>
        <v>0</v>
      </c>
      <c r="T131" s="30">
        <f>MAX(T110:T128)</f>
        <v>916</v>
      </c>
      <c r="U131" s="30"/>
      <c r="V131" s="129"/>
      <c r="W131" s="30">
        <f>MAX(W110:W128)</f>
        <v>0</v>
      </c>
      <c r="X131" s="30">
        <f>MAX(X110:X128)</f>
        <v>90</v>
      </c>
      <c r="Y131" s="30"/>
      <c r="Z131" s="129"/>
      <c r="AA131" s="30">
        <f>MAX(AA110:AA128)</f>
        <v>0</v>
      </c>
      <c r="AB131" s="118">
        <f>MAX(AB110:AB128)</f>
        <v>16360</v>
      </c>
      <c r="AC131" s="30"/>
      <c r="AD131" s="129"/>
    </row>
    <row r="132" spans="1:30" ht="11.25" customHeight="1" x14ac:dyDescent="0.2">
      <c r="A132" s="6"/>
      <c r="B132" s="5"/>
      <c r="C132" s="5"/>
      <c r="D132" s="119"/>
      <c r="E132" s="5"/>
      <c r="F132" s="130"/>
      <c r="G132" s="5"/>
      <c r="H132" s="119"/>
      <c r="I132" s="5"/>
      <c r="J132" s="130"/>
      <c r="K132" s="5"/>
      <c r="L132" s="5"/>
      <c r="M132" s="5"/>
      <c r="N132" s="130"/>
      <c r="O132" s="5"/>
      <c r="P132" s="5"/>
      <c r="Q132" s="5"/>
      <c r="R132" s="130"/>
      <c r="S132" s="5"/>
      <c r="T132" s="5"/>
      <c r="U132" s="5"/>
      <c r="V132" s="130"/>
      <c r="W132" s="5"/>
      <c r="X132" s="5"/>
      <c r="Y132" s="5"/>
      <c r="Z132" s="130"/>
      <c r="AA132" s="5"/>
      <c r="AB132" s="119"/>
      <c r="AC132" s="5"/>
      <c r="AD132" s="130"/>
    </row>
    <row r="133" spans="1:30" ht="11.25" customHeight="1" x14ac:dyDescent="0.2">
      <c r="A133" s="32"/>
      <c r="B133" s="33"/>
      <c r="C133" s="181" t="s">
        <v>0</v>
      </c>
      <c r="D133" s="178" t="s">
        <v>1</v>
      </c>
      <c r="E133" s="179"/>
      <c r="F133" s="179"/>
      <c r="G133" s="34"/>
      <c r="H133" s="178" t="s">
        <v>2</v>
      </c>
      <c r="I133" s="178"/>
      <c r="J133" s="179"/>
      <c r="K133" s="34"/>
      <c r="L133" s="178" t="s">
        <v>3</v>
      </c>
      <c r="M133" s="178"/>
      <c r="N133" s="179"/>
      <c r="O133" s="34"/>
      <c r="P133" s="178" t="s">
        <v>4</v>
      </c>
      <c r="Q133" s="178"/>
      <c r="R133" s="179"/>
      <c r="S133" s="34"/>
      <c r="T133" s="178" t="s">
        <v>5</v>
      </c>
      <c r="U133" s="178"/>
      <c r="V133" s="179"/>
      <c r="W133" s="34"/>
      <c r="X133" s="178" t="s">
        <v>6</v>
      </c>
      <c r="Y133" s="178"/>
      <c r="Z133" s="179"/>
      <c r="AA133" s="34"/>
      <c r="AB133" s="178" t="s">
        <v>7</v>
      </c>
      <c r="AC133" s="180"/>
      <c r="AD133" s="179"/>
    </row>
    <row r="134" spans="1:30" ht="11.25" customHeight="1" x14ac:dyDescent="0.2">
      <c r="A134" s="35" t="s">
        <v>8</v>
      </c>
      <c r="B134" s="35"/>
      <c r="C134" s="182"/>
      <c r="D134" s="113" t="s">
        <v>9</v>
      </c>
      <c r="E134" s="35" t="s">
        <v>10</v>
      </c>
      <c r="F134" s="127" t="s">
        <v>11</v>
      </c>
      <c r="G134" s="35"/>
      <c r="H134" s="113" t="s">
        <v>9</v>
      </c>
      <c r="I134" s="35" t="s">
        <v>10</v>
      </c>
      <c r="J134" s="127" t="s">
        <v>11</v>
      </c>
      <c r="K134" s="35"/>
      <c r="L134" s="35" t="s">
        <v>9</v>
      </c>
      <c r="M134" s="35" t="s">
        <v>10</v>
      </c>
      <c r="N134" s="127" t="s">
        <v>11</v>
      </c>
      <c r="O134" s="35"/>
      <c r="P134" s="35" t="s">
        <v>9</v>
      </c>
      <c r="Q134" s="35" t="s">
        <v>10</v>
      </c>
      <c r="R134" s="127" t="s">
        <v>11</v>
      </c>
      <c r="S134" s="35"/>
      <c r="T134" s="35" t="s">
        <v>9</v>
      </c>
      <c r="U134" s="35" t="s">
        <v>10</v>
      </c>
      <c r="V134" s="127" t="s">
        <v>11</v>
      </c>
      <c r="W134" s="35"/>
      <c r="X134" s="35" t="s">
        <v>9</v>
      </c>
      <c r="Y134" s="35" t="s">
        <v>10</v>
      </c>
      <c r="Z134" s="127" t="s">
        <v>11</v>
      </c>
      <c r="AA134" s="35"/>
      <c r="AB134" s="113" t="s">
        <v>9</v>
      </c>
      <c r="AC134" s="35" t="s">
        <v>10</v>
      </c>
      <c r="AD134" s="127" t="s">
        <v>11</v>
      </c>
    </row>
    <row r="135" spans="1:30" ht="11.25" customHeight="1" x14ac:dyDescent="0.25">
      <c r="A135" s="49" t="s">
        <v>23</v>
      </c>
      <c r="B135" s="37"/>
      <c r="C135" s="37"/>
      <c r="D135" s="114"/>
      <c r="E135" s="37"/>
      <c r="F135" s="28"/>
      <c r="G135" s="37"/>
      <c r="H135" s="114"/>
      <c r="I135" s="37"/>
      <c r="J135" s="28"/>
      <c r="K135" s="37"/>
      <c r="L135" s="37"/>
      <c r="M135" s="37"/>
      <c r="N135" s="28"/>
      <c r="O135" s="37"/>
      <c r="P135" s="37"/>
      <c r="Q135" s="37"/>
      <c r="R135" s="28"/>
      <c r="S135" s="37"/>
      <c r="T135" s="37"/>
      <c r="U135" s="37"/>
      <c r="V135" s="28"/>
      <c r="W135" s="37"/>
      <c r="X135" s="37"/>
      <c r="Y135" s="37"/>
      <c r="Z135" s="28"/>
      <c r="AA135" s="58"/>
      <c r="AB135" s="122"/>
      <c r="AC135" s="58"/>
      <c r="AD135" s="28"/>
    </row>
    <row r="136" spans="1:30" ht="11.25" customHeight="1" x14ac:dyDescent="0.2">
      <c r="A136" s="59">
        <v>1996</v>
      </c>
      <c r="B136" s="62">
        <f t="shared" ref="B136:B143" si="104">SUM(B84,B31,B57,B5,B110)</f>
        <v>0</v>
      </c>
      <c r="C136" s="61" t="s">
        <v>24</v>
      </c>
      <c r="D136" s="121">
        <f t="shared" ref="D136:D143" si="105">SUM(D84,D31,D57,D5,D110)</f>
        <v>16606.220129599998</v>
      </c>
      <c r="E136" s="62">
        <f t="shared" ref="E136:E143" si="106">SQRT(SUMSQ(E84,E31,E57,E5,E110))</f>
        <v>84.571344080987032</v>
      </c>
      <c r="F136" s="43">
        <f t="shared" ref="F136:F149" si="107">E136/D136*1.96</f>
        <v>9.9817919493475557E-3</v>
      </c>
      <c r="G136" s="62"/>
      <c r="H136" s="121">
        <f t="shared" ref="H136:H143" si="108">SUM(H84,H31,H57,H5,H110)</f>
        <v>145545.45592159999</v>
      </c>
      <c r="I136" s="62">
        <f t="shared" ref="I136:I143" si="109">SQRT(SUMSQ(I84,I31,I57,I5,I110))</f>
        <v>644.42230954369575</v>
      </c>
      <c r="J136" s="43">
        <f t="shared" ref="J136:J149" si="110">I136/H136*1.96</f>
        <v>8.6781666848191538E-3</v>
      </c>
      <c r="K136" s="63"/>
      <c r="L136" s="62">
        <f t="shared" ref="L136:L143" si="111">SUM(L84,L31,L57,L5,L110)</f>
        <v>451.55481600000002</v>
      </c>
      <c r="M136" s="62">
        <f t="shared" ref="M136:M143" si="112">SQRT(SUMSQ(M84,M31,M57,M5,M110))</f>
        <v>12.371780524158963</v>
      </c>
      <c r="N136" s="43">
        <f t="shared" ref="N136:N149" si="113">M136/L136*1.96</f>
        <v>5.3700434516795334E-2</v>
      </c>
      <c r="O136" s="63"/>
      <c r="P136" s="62">
        <f t="shared" ref="P136:P143" si="114">SUM(P84,P31,P57,P5,P110)</f>
        <v>4811.2350159999996</v>
      </c>
      <c r="Q136" s="62">
        <f t="shared" ref="Q136:Q143" si="115">SQRT(SUMSQ(Q84,Q31,Q57,Q5,Q110))</f>
        <v>56.20383707741685</v>
      </c>
      <c r="R136" s="43">
        <f t="shared" ref="R136:R149" si="116">Q136/P136*1.96</f>
        <v>2.2896308391794643E-2</v>
      </c>
      <c r="S136" s="63"/>
      <c r="T136" s="62">
        <f t="shared" ref="T136:T143" si="117">SUM(T84,T31,T57,T5,T110)</f>
        <v>2972.7485231999999</v>
      </c>
      <c r="U136" s="62">
        <f t="shared" ref="U136:U143" si="118">SQRT(SUMSQ(U84,U31,U57,U5,U110))</f>
        <v>50.302966518344746</v>
      </c>
      <c r="V136" s="43">
        <f t="shared" ref="V136:V149" si="119">U136/T136*1.96</f>
        <v>3.3165877842174452E-2</v>
      </c>
      <c r="W136" s="63"/>
      <c r="X136" s="62">
        <f t="shared" ref="X136:X143" si="120">SUM(X84,X31,X57,X5,X110)</f>
        <v>350.48665313599997</v>
      </c>
      <c r="Y136" s="62">
        <f t="shared" ref="Y136:Y143" si="121">SQRT(SUMSQ(Y84,Y31,Y57,Y5,Y110))</f>
        <v>11.512941078737112</v>
      </c>
      <c r="Z136" s="43">
        <f t="shared" ref="Z136:Z149" si="122">Y136/X136*1.96</f>
        <v>6.4382949571459597E-2</v>
      </c>
      <c r="AA136" s="63"/>
      <c r="AB136" s="121">
        <f t="shared" ref="AB136:AB143" si="123">SUM(AB84,AB31,AB57,AB5,AB110)</f>
        <v>154131.48092993599</v>
      </c>
      <c r="AC136" s="62">
        <f t="shared" ref="AC136:AC143" si="124">SQRT(SUMSQ(AC84,AC31,AC57,AC5,AC110))</f>
        <v>654.58100628240538</v>
      </c>
      <c r="AD136" s="43">
        <f t="shared" ref="AD136:AD149" si="125">AC136/AB136*1.96</f>
        <v>8.3239242533244846E-3</v>
      </c>
    </row>
    <row r="137" spans="1:30" ht="11.25" customHeight="1" x14ac:dyDescent="0.2">
      <c r="A137" s="59">
        <v>1997</v>
      </c>
      <c r="B137" s="62">
        <f t="shared" si="104"/>
        <v>0</v>
      </c>
      <c r="C137" s="61" t="s">
        <v>24</v>
      </c>
      <c r="D137" s="121">
        <f t="shared" si="105"/>
        <v>14923.2042846</v>
      </c>
      <c r="E137" s="62">
        <f t="shared" si="106"/>
        <v>113.83071817065543</v>
      </c>
      <c r="F137" s="43">
        <f t="shared" si="107"/>
        <v>1.4950422399881046E-2</v>
      </c>
      <c r="G137" s="62"/>
      <c r="H137" s="121">
        <f t="shared" si="108"/>
        <v>148940.03078920001</v>
      </c>
      <c r="I137" s="62">
        <f t="shared" si="109"/>
        <v>591.98055215933414</v>
      </c>
      <c r="J137" s="43">
        <f t="shared" si="110"/>
        <v>7.7902621349292059E-3</v>
      </c>
      <c r="K137" s="63"/>
      <c r="L137" s="62">
        <f t="shared" si="111"/>
        <v>464</v>
      </c>
      <c r="M137" s="62">
        <f t="shared" si="112"/>
        <v>13.30413469565007</v>
      </c>
      <c r="N137" s="43">
        <f t="shared" si="113"/>
        <v>5.619850000748737E-2</v>
      </c>
      <c r="O137" s="63"/>
      <c r="P137" s="62">
        <f t="shared" si="114"/>
        <v>776.98759099999995</v>
      </c>
      <c r="Q137" s="62">
        <f t="shared" si="115"/>
        <v>25.951899341424859</v>
      </c>
      <c r="R137" s="43">
        <f t="shared" si="116"/>
        <v>6.546529609787903E-2</v>
      </c>
      <c r="S137" s="63"/>
      <c r="T137" s="62">
        <f t="shared" si="117"/>
        <v>843.97374730000001</v>
      </c>
      <c r="U137" s="62">
        <f t="shared" si="118"/>
        <v>27.009747987792917</v>
      </c>
      <c r="V137" s="43">
        <f t="shared" si="119"/>
        <v>6.2726010406643967E-2</v>
      </c>
      <c r="W137" s="63"/>
      <c r="X137" s="62">
        <f t="shared" si="120"/>
        <v>88.338176657999995</v>
      </c>
      <c r="Y137" s="62">
        <f t="shared" si="121"/>
        <v>6.116310539277122</v>
      </c>
      <c r="Z137" s="43">
        <f t="shared" si="122"/>
        <v>0.13570541198053487</v>
      </c>
      <c r="AA137" s="63"/>
      <c r="AB137" s="121">
        <f t="shared" si="123"/>
        <v>151113.33030415801</v>
      </c>
      <c r="AC137" s="62">
        <f t="shared" si="124"/>
        <v>603.91459938845799</v>
      </c>
      <c r="AD137" s="43">
        <f t="shared" si="125"/>
        <v>7.8330125636097373E-3</v>
      </c>
    </row>
    <row r="138" spans="1:30" ht="11.25" customHeight="1" x14ac:dyDescent="0.2">
      <c r="A138" s="59">
        <v>1998</v>
      </c>
      <c r="B138" s="62">
        <f t="shared" si="104"/>
        <v>0</v>
      </c>
      <c r="C138" s="61" t="s">
        <v>24</v>
      </c>
      <c r="D138" s="121">
        <f t="shared" si="105"/>
        <v>17360</v>
      </c>
      <c r="E138" s="62">
        <f t="shared" si="106"/>
        <v>84.201234263407059</v>
      </c>
      <c r="F138" s="43">
        <f t="shared" si="107"/>
        <v>9.5065909652233774E-3</v>
      </c>
      <c r="G138" s="62"/>
      <c r="H138" s="121">
        <f t="shared" si="108"/>
        <v>176581</v>
      </c>
      <c r="I138" s="62">
        <f t="shared" si="109"/>
        <v>1031.6456869219685</v>
      </c>
      <c r="J138" s="43">
        <f t="shared" si="110"/>
        <v>1.1450980266093511E-2</v>
      </c>
      <c r="K138" s="63"/>
      <c r="L138" s="62">
        <f t="shared" si="111"/>
        <v>549</v>
      </c>
      <c r="M138" s="62">
        <f t="shared" si="112"/>
        <v>13.526241175330066</v>
      </c>
      <c r="N138" s="43">
        <f t="shared" si="113"/>
        <v>4.829040565327309E-2</v>
      </c>
      <c r="O138" s="63"/>
      <c r="P138" s="62">
        <f t="shared" si="114"/>
        <v>2685</v>
      </c>
      <c r="Q138" s="62">
        <f t="shared" si="115"/>
        <v>102.10257697531439</v>
      </c>
      <c r="R138" s="43">
        <f t="shared" si="116"/>
        <v>7.453297984045297E-2</v>
      </c>
      <c r="S138" s="63"/>
      <c r="T138" s="62">
        <f t="shared" si="117"/>
        <v>1933</v>
      </c>
      <c r="U138" s="62">
        <f t="shared" si="118"/>
        <v>70.365755875994111</v>
      </c>
      <c r="V138" s="43">
        <f t="shared" si="119"/>
        <v>7.1348619512130604E-2</v>
      </c>
      <c r="W138" s="63"/>
      <c r="X138" s="62">
        <f t="shared" si="120"/>
        <v>220</v>
      </c>
      <c r="Y138" s="62">
        <f t="shared" si="121"/>
        <v>33.719430600174732</v>
      </c>
      <c r="Z138" s="43">
        <f t="shared" si="122"/>
        <v>0.30040947261973855</v>
      </c>
      <c r="AA138" s="63"/>
      <c r="AB138" s="121">
        <f t="shared" si="123"/>
        <v>181968</v>
      </c>
      <c r="AC138" s="62">
        <f t="shared" si="124"/>
        <v>1043.3278038188739</v>
      </c>
      <c r="AD138" s="43">
        <f t="shared" si="125"/>
        <v>1.1237813766623764E-2</v>
      </c>
    </row>
    <row r="139" spans="1:30" ht="11.25" customHeight="1" x14ac:dyDescent="0.2">
      <c r="A139" s="59">
        <v>1999</v>
      </c>
      <c r="B139" s="62">
        <f t="shared" si="104"/>
        <v>0</v>
      </c>
      <c r="C139" s="61" t="s">
        <v>24</v>
      </c>
      <c r="D139" s="121">
        <f t="shared" si="105"/>
        <v>19752</v>
      </c>
      <c r="E139" s="62">
        <f t="shared" si="106"/>
        <v>101.32620588969075</v>
      </c>
      <c r="F139" s="43">
        <f t="shared" si="107"/>
        <v>1.0054645784922735E-2</v>
      </c>
      <c r="G139" s="62"/>
      <c r="H139" s="121">
        <f t="shared" si="108"/>
        <v>208589</v>
      </c>
      <c r="I139" s="62">
        <f t="shared" si="109"/>
        <v>1308.6993543209228</v>
      </c>
      <c r="J139" s="43">
        <f t="shared" si="110"/>
        <v>1.2297152459952387E-2</v>
      </c>
      <c r="K139" s="63"/>
      <c r="L139" s="62">
        <f t="shared" si="111"/>
        <v>1108</v>
      </c>
      <c r="M139" s="62">
        <f t="shared" si="112"/>
        <v>30.789608636681304</v>
      </c>
      <c r="N139" s="43">
        <f t="shared" si="113"/>
        <v>5.4465372678605919E-2</v>
      </c>
      <c r="O139" s="63"/>
      <c r="P139" s="62">
        <f t="shared" si="114"/>
        <v>1413</v>
      </c>
      <c r="Q139" s="62">
        <f t="shared" si="115"/>
        <v>119.27279656317278</v>
      </c>
      <c r="R139" s="43">
        <f t="shared" si="116"/>
        <v>0.16544563429852699</v>
      </c>
      <c r="S139" s="63"/>
      <c r="T139" s="62">
        <f t="shared" si="117"/>
        <v>2078</v>
      </c>
      <c r="U139" s="62">
        <f t="shared" si="118"/>
        <v>65.520989003524662</v>
      </c>
      <c r="V139" s="43">
        <f t="shared" si="119"/>
        <v>6.1800355364248473E-2</v>
      </c>
      <c r="W139" s="63"/>
      <c r="X139" s="62">
        <f t="shared" si="120"/>
        <v>168</v>
      </c>
      <c r="Y139" s="62">
        <f t="shared" si="121"/>
        <v>15.264337522473747</v>
      </c>
      <c r="Z139" s="43">
        <f t="shared" si="122"/>
        <v>0.17808393776219372</v>
      </c>
      <c r="AA139" s="63"/>
      <c r="AB139" s="121">
        <f t="shared" si="123"/>
        <v>213356</v>
      </c>
      <c r="AC139" s="62">
        <f t="shared" si="124"/>
        <v>1319.6726866916661</v>
      </c>
      <c r="AD139" s="43">
        <f t="shared" si="125"/>
        <v>1.2123204718478343E-2</v>
      </c>
    </row>
    <row r="140" spans="1:30" ht="11.25" customHeight="1" x14ac:dyDescent="0.2">
      <c r="A140" s="59">
        <v>2000</v>
      </c>
      <c r="B140" s="62">
        <f t="shared" si="104"/>
        <v>0</v>
      </c>
      <c r="C140" s="61" t="s">
        <v>24</v>
      </c>
      <c r="D140" s="121">
        <f t="shared" si="105"/>
        <v>17930</v>
      </c>
      <c r="E140" s="62">
        <f t="shared" si="106"/>
        <v>87.977269791691086</v>
      </c>
      <c r="F140" s="43">
        <f t="shared" si="107"/>
        <v>9.6171471718747639E-3</v>
      </c>
      <c r="G140" s="62"/>
      <c r="H140" s="121">
        <f t="shared" si="108"/>
        <v>149267</v>
      </c>
      <c r="I140" s="62">
        <f t="shared" si="109"/>
        <v>960.79914654416712</v>
      </c>
      <c r="J140" s="43">
        <f t="shared" si="110"/>
        <v>1.2616092821766147E-2</v>
      </c>
      <c r="K140" s="63"/>
      <c r="L140" s="62">
        <f t="shared" si="111"/>
        <v>1102</v>
      </c>
      <c r="M140" s="62">
        <f t="shared" si="112"/>
        <v>27.694764848252458</v>
      </c>
      <c r="N140" s="43">
        <f t="shared" si="113"/>
        <v>4.9257476499614171E-2</v>
      </c>
      <c r="O140" s="63"/>
      <c r="P140" s="62">
        <f t="shared" si="114"/>
        <v>3638</v>
      </c>
      <c r="Q140" s="62">
        <f t="shared" si="115"/>
        <v>113.50770898930169</v>
      </c>
      <c r="R140" s="43">
        <f t="shared" si="116"/>
        <v>6.1153136233928346E-2</v>
      </c>
      <c r="S140" s="63"/>
      <c r="T140" s="62">
        <f t="shared" si="117"/>
        <v>2482</v>
      </c>
      <c r="U140" s="62">
        <f t="shared" si="118"/>
        <v>86.110394262249201</v>
      </c>
      <c r="V140" s="43">
        <f t="shared" si="119"/>
        <v>6.8000150182920396E-2</v>
      </c>
      <c r="W140" s="63"/>
      <c r="X140" s="62">
        <f t="shared" si="120"/>
        <v>290</v>
      </c>
      <c r="Y140" s="62">
        <f t="shared" si="121"/>
        <v>34.568772034887211</v>
      </c>
      <c r="Z140" s="43">
        <f t="shared" si="122"/>
        <v>0.23363721789096184</v>
      </c>
      <c r="AA140" s="63"/>
      <c r="AB140" s="121">
        <f t="shared" si="123"/>
        <v>156779</v>
      </c>
      <c r="AC140" s="62">
        <f t="shared" si="124"/>
        <v>976.12191861467795</v>
      </c>
      <c r="AD140" s="43">
        <f t="shared" si="125"/>
        <v>1.2203158334246096E-2</v>
      </c>
    </row>
    <row r="141" spans="1:30" ht="11.25" customHeight="1" x14ac:dyDescent="0.2">
      <c r="A141" s="65">
        <v>2001</v>
      </c>
      <c r="B141" s="62">
        <f t="shared" si="104"/>
        <v>0</v>
      </c>
      <c r="C141" s="61" t="s">
        <v>24</v>
      </c>
      <c r="D141" s="121">
        <f t="shared" si="105"/>
        <v>20625</v>
      </c>
      <c r="E141" s="62">
        <f t="shared" si="106"/>
        <v>85.615419172015976</v>
      </c>
      <c r="F141" s="43">
        <f t="shared" si="107"/>
        <v>8.1360592279830935E-3</v>
      </c>
      <c r="G141" s="62"/>
      <c r="H141" s="121">
        <f t="shared" si="108"/>
        <v>218688</v>
      </c>
      <c r="I141" s="62">
        <f t="shared" si="109"/>
        <v>1175.8154617115731</v>
      </c>
      <c r="J141" s="43">
        <f t="shared" si="110"/>
        <v>1.0538293390376624E-2</v>
      </c>
      <c r="K141" s="63"/>
      <c r="L141" s="62">
        <f t="shared" si="111"/>
        <v>1138</v>
      </c>
      <c r="M141" s="62">
        <f t="shared" si="112"/>
        <v>24.207436873820409</v>
      </c>
      <c r="N141" s="43">
        <f t="shared" si="113"/>
        <v>4.16929492730123E-2</v>
      </c>
      <c r="O141" s="63"/>
      <c r="P141" s="62">
        <f t="shared" si="114"/>
        <v>2637</v>
      </c>
      <c r="Q141" s="62">
        <f t="shared" si="115"/>
        <v>112.24526716080283</v>
      </c>
      <c r="R141" s="43">
        <f t="shared" si="116"/>
        <v>8.3428412451715409E-2</v>
      </c>
      <c r="S141" s="63"/>
      <c r="T141" s="62">
        <f t="shared" si="117"/>
        <v>1821</v>
      </c>
      <c r="U141" s="62">
        <f t="shared" si="118"/>
        <v>46.270941205037097</v>
      </c>
      <c r="V141" s="43">
        <f t="shared" si="119"/>
        <v>4.980288015479007E-2</v>
      </c>
      <c r="W141" s="63"/>
      <c r="X141" s="62">
        <f t="shared" si="120"/>
        <v>276</v>
      </c>
      <c r="Y141" s="62">
        <f t="shared" si="121"/>
        <v>39.268307832143719</v>
      </c>
      <c r="Z141" s="43">
        <f t="shared" si="122"/>
        <v>0.27886189619928148</v>
      </c>
      <c r="AA141" s="63"/>
      <c r="AB141" s="121">
        <f t="shared" si="123"/>
        <v>224560</v>
      </c>
      <c r="AC141" s="62">
        <f t="shared" si="124"/>
        <v>1197.1311540512177</v>
      </c>
      <c r="AD141" s="43">
        <f t="shared" si="125"/>
        <v>1.0448775658801151E-2</v>
      </c>
    </row>
    <row r="142" spans="1:30" ht=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        <f t="shared" si="105"/>
        <v>21224</v>
      </c>
      <c r="E142" s="62">
        <f t="shared" si="106"/>
        <v>74.242844773082339</v>
      </c>
      <c r="F142" s="43">
        <f t="shared" si="107"/>
        <v>6.8561993853769971E-3</v>
      </c>
      <c r="G142" s="62"/>
      <c r="H142" s="121">
        <f t="shared" si="108"/>
        <v>259623</v>
      </c>
      <c r="I142" s="62">
        <f t="shared" si="109"/>
        <v>1092.2092290399307</v>
      </c>
      <c r="J142" s="43">
        <f t="shared" si="110"/>
        <v>8.2455332883383387E-3</v>
      </c>
      <c r="K142" s="63"/>
      <c r="L142" s="62">
        <f t="shared" si="111"/>
        <v>1070</v>
      </c>
      <c r="M142" s="62">
        <f t="shared" si="112"/>
        <v>16.792855623746664</v>
      </c>
      <c r="N142" s="43">
        <f t="shared" si="113"/>
        <v>3.0760744880881739E-2</v>
      </c>
      <c r="O142" s="63"/>
      <c r="P142" s="62">
        <f t="shared" si="114"/>
        <v>3271</v>
      </c>
      <c r="Q142" s="62">
        <f t="shared" si="115"/>
        <v>90.564893860700792</v>
      </c>
      <c r="R142" s="43">
        <f t="shared" si="116"/>
        <v>5.4266949546613742E-2</v>
      </c>
      <c r="S142" s="63"/>
      <c r="T142" s="62">
        <f t="shared" si="117"/>
        <v>8470</v>
      </c>
      <c r="U142" s="62">
        <f t="shared" si="118"/>
        <v>149.3251485852266</v>
      </c>
      <c r="V142" s="43">
        <f t="shared" si="119"/>
        <v>3.4554579837903672E-2</v>
      </c>
      <c r="W142" s="63"/>
      <c r="X142" s="62">
        <f t="shared" si="120"/>
        <v>757</v>
      </c>
      <c r="Y142" s="62">
        <f t="shared" si="121"/>
        <v>37.749172176353746</v>
      </c>
      <c r="Z142" s="43">
        <f t="shared" si="122"/>
        <v>9.7738939848947604E-2</v>
      </c>
      <c r="AA142" s="63"/>
      <c r="AB142" s="121">
        <f t="shared" si="123"/>
        <v>273191</v>
      </c>
      <c r="AC142" s="62">
        <f t="shared" si="124"/>
        <v>1136.1399561673729</v>
      </c>
      <c r="AD142" s="43">
        <f t="shared" si="125"/>
        <v>8.1511993956171723E-3</v>
      </c>
    </row>
    <row r="143" spans="1:30" ht="11.25" customHeight="1" x14ac:dyDescent="0.2">
      <c r="A143" s="72">
        <v>2003</v>
      </c>
      <c r="B143" s="76">
        <f t="shared" si="104"/>
        <v>0</v>
      </c>
      <c r="C143" s="61" t="s">
        <v>24</v>
      </c>
      <c r="D143" s="125">
        <f t="shared" si="105"/>
        <v>21668</v>
      </c>
      <c r="E143" s="76">
        <f t="shared" si="106"/>
        <v>63.35613624582863</v>
      </c>
      <c r="F143" s="43">
        <f t="shared" si="107"/>
        <v>5.7309408824914206E-3</v>
      </c>
      <c r="G143" s="74"/>
      <c r="H143" s="125">
        <f t="shared" si="108"/>
        <v>298831</v>
      </c>
      <c r="I143" s="76">
        <f t="shared" si="109"/>
        <v>1060.7634043461342</v>
      </c>
      <c r="J143" s="43">
        <f t="shared" si="110"/>
        <v>6.9574317005880347E-3</v>
      </c>
      <c r="K143" s="75"/>
      <c r="L143" s="76">
        <f t="shared" si="111"/>
        <v>1711</v>
      </c>
      <c r="M143" s="76">
        <f t="shared" si="112"/>
        <v>33.674916480965472</v>
      </c>
      <c r="N143" s="43">
        <f t="shared" si="113"/>
        <v>3.8575591059434436E-2</v>
      </c>
      <c r="O143" s="75"/>
      <c r="P143" s="76">
        <f t="shared" si="114"/>
        <v>2250</v>
      </c>
      <c r="Q143" s="76">
        <f t="shared" si="115"/>
        <v>84.976467330667489</v>
      </c>
      <c r="R143" s="43">
        <f t="shared" si="116"/>
        <v>7.4023944874714795E-2</v>
      </c>
      <c r="S143" s="75"/>
      <c r="T143" s="76">
        <f t="shared" si="117"/>
        <v>2082</v>
      </c>
      <c r="U143" s="76">
        <f t="shared" si="118"/>
        <v>100.62802790475425</v>
      </c>
      <c r="V143" s="43">
        <f t="shared" si="119"/>
        <v>9.4731476797943484E-2</v>
      </c>
      <c r="W143" s="75"/>
      <c r="X143" s="76">
        <f t="shared" si="120"/>
        <v>371</v>
      </c>
      <c r="Y143" s="76">
        <f t="shared" si="121"/>
        <v>23.790754506740637</v>
      </c>
      <c r="Z143" s="43">
        <f t="shared" si="122"/>
        <v>0.12568700494127127</v>
      </c>
      <c r="AA143" s="75"/>
      <c r="AB143" s="125">
        <f t="shared" si="123"/>
        <v>305245</v>
      </c>
      <c r="AC143" s="76">
        <f t="shared" si="124"/>
        <v>1078.8910973773025</v>
      </c>
      <c r="AD143" s="43">
        <f t="shared" si="125"/>
        <v>6.9276369829465272E-3</v>
      </c>
    </row>
    <row r="144" spans="1:30" ht="11.25" customHeight="1" x14ac:dyDescent="0.2">
      <c r="A144" s="72">
        <v>2004</v>
      </c>
      <c r="B144" s="76"/>
      <c r="C144" s="61" t="s">
        <v>24</v>
      </c>
      <c r="D144" s="125">
        <v>25360</v>
      </c>
      <c r="E144" s="76">
        <v>43</v>
      </c>
      <c r="F144" s="43">
        <f t="shared" si="107"/>
        <v>3.3233438485804415E-3</v>
      </c>
      <c r="G144" s="74"/>
      <c r="H144" s="125">
        <v>350091</v>
      </c>
      <c r="I144" s="76">
        <v>678</v>
      </c>
      <c r="J144" s="43">
        <f t="shared" si="110"/>
        <v>3.7958130885969647E-3</v>
      </c>
      <c r="K144" s="75"/>
      <c r="L144" s="76">
        <v>1098</v>
      </c>
      <c r="M144" s="76">
        <v>9</v>
      </c>
      <c r="N144" s="43">
        <f t="shared" si="113"/>
        <v>1.6065573770491805E-2</v>
      </c>
      <c r="O144" s="75"/>
      <c r="P144" s="76">
        <v>3754</v>
      </c>
      <c r="Q144" s="76">
        <v>75</v>
      </c>
      <c r="R144" s="43">
        <f t="shared" si="116"/>
        <v>3.9158231220031967E-2</v>
      </c>
      <c r="S144" s="75"/>
      <c r="T144" s="76">
        <v>2715</v>
      </c>
      <c r="U144" s="76">
        <v>32</v>
      </c>
      <c r="V144" s="43">
        <f t="shared" si="119"/>
        <v>2.3101289134438305E-2</v>
      </c>
      <c r="W144" s="75"/>
      <c r="X144" s="76">
        <v>502</v>
      </c>
      <c r="Y144" s="76">
        <v>14</v>
      </c>
      <c r="Z144" s="43">
        <f t="shared" si="122"/>
        <v>5.4661354581673302E-2</v>
      </c>
      <c r="AA144" s="75"/>
      <c r="AB144" s="125">
        <v>358158</v>
      </c>
      <c r="AC144" s="76">
        <v>689</v>
      </c>
      <c r="AD144" s="43">
        <f t="shared" si="125"/>
        <v>3.7705146890478504E-3</v>
      </c>
    </row>
    <row r="145" spans="1:30" ht="11.25" customHeight="1" x14ac:dyDescent="0.2">
      <c r="A145" s="72">
        <v>2005</v>
      </c>
      <c r="B145" s="76"/>
      <c r="C145" s="61" t="s">
        <v>24</v>
      </c>
      <c r="D145" s="125">
        <v>27253</v>
      </c>
      <c r="E145" s="76">
        <v>21</v>
      </c>
      <c r="F145" s="43">
        <f t="shared" si="107"/>
        <v>1.5102924448684547E-3</v>
      </c>
      <c r="G145" s="74"/>
      <c r="H145" s="125">
        <v>369776</v>
      </c>
      <c r="I145" s="76">
        <v>311</v>
      </c>
      <c r="J145" s="43">
        <f t="shared" si="110"/>
        <v>1.6484574445069448E-3</v>
      </c>
      <c r="K145" s="75"/>
      <c r="L145" s="76">
        <v>1132</v>
      </c>
      <c r="M145" s="76">
        <v>3</v>
      </c>
      <c r="N145" s="43">
        <f t="shared" si="113"/>
        <v>5.1943462897526506E-3</v>
      </c>
      <c r="O145" s="75"/>
      <c r="P145" s="76">
        <v>3415</v>
      </c>
      <c r="Q145" s="76">
        <v>29</v>
      </c>
      <c r="R145" s="43">
        <f t="shared" si="116"/>
        <v>1.6644216691068813E-2</v>
      </c>
      <c r="S145" s="75"/>
      <c r="T145" s="76">
        <v>2520</v>
      </c>
      <c r="U145" s="76">
        <v>17</v>
      </c>
      <c r="V145" s="43">
        <f t="shared" si="119"/>
        <v>1.3222222222222222E-2</v>
      </c>
      <c r="W145" s="75"/>
      <c r="X145" s="76">
        <v>428</v>
      </c>
      <c r="Y145" s="76">
        <v>3</v>
      </c>
      <c r="Z145" s="43">
        <f t="shared" si="122"/>
        <v>1.3738317757009346E-2</v>
      </c>
      <c r="AA145" s="75"/>
      <c r="AB145" s="125">
        <v>377271</v>
      </c>
      <c r="AC145" s="76">
        <v>314</v>
      </c>
      <c r="AD145" s="43">
        <f t="shared" si="125"/>
        <v>1.6312942155638785E-3</v>
      </c>
    </row>
    <row r="146" spans="1:30" ht="11.25" customHeight="1" x14ac:dyDescent="0.2">
      <c r="A146" s="72">
        <v>2006</v>
      </c>
      <c r="B146" s="76"/>
      <c r="C146" s="61" t="s">
        <v>24</v>
      </c>
      <c r="D146" s="125">
        <v>20543</v>
      </c>
      <c r="E146" s="76">
        <v>20</v>
      </c>
      <c r="F146" s="43">
        <f>E146/D146*1.96</f>
        <v>1.9081925716789173E-3</v>
      </c>
      <c r="G146" s="74"/>
      <c r="H146" s="125">
        <v>216047</v>
      </c>
      <c r="I146" s="76">
        <v>236</v>
      </c>
      <c r="J146" s="43">
        <f>I146/H146*1.96</f>
        <v>2.1410156123436103E-3</v>
      </c>
      <c r="K146" s="75"/>
      <c r="L146" s="76">
        <v>1405</v>
      </c>
      <c r="M146" s="76">
        <v>4</v>
      </c>
      <c r="N146" s="43">
        <f>M146/L146*1.96</f>
        <v>5.5800711743772243E-3</v>
      </c>
      <c r="O146" s="75"/>
      <c r="P146" s="76">
        <v>3759</v>
      </c>
      <c r="Q146" s="76">
        <v>27</v>
      </c>
      <c r="R146" s="43">
        <f>Q146/P146*1.96</f>
        <v>1.4078212290502792E-2</v>
      </c>
      <c r="S146" s="75"/>
      <c r="T146" s="76">
        <v>12434</v>
      </c>
      <c r="U146" s="76">
        <v>41</v>
      </c>
      <c r="V146" s="43">
        <f>U146/T146*1.96</f>
        <v>6.4629242399871327E-3</v>
      </c>
      <c r="W146" s="75"/>
      <c r="X146" s="76">
        <v>746</v>
      </c>
      <c r="Y146" s="76">
        <v>10</v>
      </c>
      <c r="Z146" s="43">
        <f>Y146/X146*1.96</f>
        <v>2.6273458445040216E-2</v>
      </c>
      <c r="AA146" s="75"/>
      <c r="AB146" s="125">
        <v>234391</v>
      </c>
      <c r="AC146" s="76">
        <v>242</v>
      </c>
      <c r="AD146" s="43">
        <f>AC146/AB146*1.96</f>
        <v>2.023627187050697E-3</v>
      </c>
    </row>
    <row r="147" spans="1:30" ht="11.25" customHeight="1" x14ac:dyDescent="0.2">
      <c r="A147" s="72">
        <v>2007</v>
      </c>
      <c r="B147" s="76"/>
      <c r="C147" s="61" t="s">
        <v>24</v>
      </c>
      <c r="D147" s="125">
        <v>28677</v>
      </c>
      <c r="E147" s="76">
        <v>29</v>
      </c>
      <c r="F147" s="43">
        <f>E147/D147*1.96</f>
        <v>1.9820762283362971E-3</v>
      </c>
      <c r="G147" s="74"/>
      <c r="H147" s="125">
        <v>356717</v>
      </c>
      <c r="I147" s="76">
        <v>386</v>
      </c>
      <c r="J147" s="43">
        <f>I147/H147*1.96</f>
        <v>2.1208969575321614E-3</v>
      </c>
      <c r="K147" s="75"/>
      <c r="L147" s="76">
        <v>1924</v>
      </c>
      <c r="M147" s="76">
        <v>5</v>
      </c>
      <c r="N147" s="43">
        <f>M147/L147*1.96</f>
        <v>5.0935550935550938E-3</v>
      </c>
      <c r="O147" s="75"/>
      <c r="P147" s="76">
        <v>2727</v>
      </c>
      <c r="Q147" s="76">
        <v>26</v>
      </c>
      <c r="R147" s="43">
        <f>Q147/P147*1.96</f>
        <v>1.8687202053538687E-2</v>
      </c>
      <c r="S147" s="75"/>
      <c r="T147" s="76">
        <v>2352</v>
      </c>
      <c r="U147" s="76">
        <v>24</v>
      </c>
      <c r="V147" s="43">
        <f>U147/T147*1.96</f>
        <v>1.9999999999999997E-2</v>
      </c>
      <c r="W147" s="75"/>
      <c r="X147" s="76">
        <v>614</v>
      </c>
      <c r="Y147" s="76">
        <v>17</v>
      </c>
      <c r="Z147" s="43">
        <f>Y147/X147*1.96</f>
        <v>5.4267100977198696E-2</v>
      </c>
      <c r="AA147" s="75"/>
      <c r="AB147" s="125">
        <f>X147+T147+P147+L147+H147</f>
        <v>364334</v>
      </c>
      <c r="AC147" s="76">
        <v>388</v>
      </c>
      <c r="AD147" s="43">
        <f>AC147/AB147*1.96</f>
        <v>2.0873154852415641E-3</v>
      </c>
    </row>
    <row r="148" spans="1:30" ht="11.25" customHeight="1" x14ac:dyDescent="0.2">
      <c r="A148" s="72">
        <v>2008</v>
      </c>
      <c r="B148" s="76"/>
      <c r="C148" s="61" t="s">
        <v>24</v>
      </c>
      <c r="D148" s="125">
        <v>28491</v>
      </c>
      <c r="E148" s="76">
        <v>34</v>
      </c>
      <c r="F148" s="43">
        <f>E148/D148*1.96</f>
        <v>2.3389842406373942E-3</v>
      </c>
      <c r="G148" s="74"/>
      <c r="H148" s="125">
        <v>318594</v>
      </c>
      <c r="I148" s="76">
        <v>412</v>
      </c>
      <c r="J148" s="43">
        <f>I148/H148*1.96</f>
        <v>2.5346365593827882E-3</v>
      </c>
      <c r="K148" s="75"/>
      <c r="L148" s="76">
        <v>1601</v>
      </c>
      <c r="M148" s="76">
        <v>11</v>
      </c>
      <c r="N148" s="43">
        <f>M148/L148*1.96</f>
        <v>1.3466583385384133E-2</v>
      </c>
      <c r="O148" s="75"/>
      <c r="P148" s="76">
        <v>3249</v>
      </c>
      <c r="Q148" s="76">
        <v>24</v>
      </c>
      <c r="R148" s="43">
        <f>Q148/P148*1.96</f>
        <v>1.4478301015697137E-2</v>
      </c>
      <c r="S148" s="75"/>
      <c r="T148" s="76">
        <v>11869</v>
      </c>
      <c r="U148" s="76">
        <v>52</v>
      </c>
      <c r="V148" s="43">
        <f>U148/T148*1.96</f>
        <v>8.5870755750273812E-3</v>
      </c>
      <c r="W148" s="75"/>
      <c r="X148" s="76">
        <v>727</v>
      </c>
      <c r="Y148" s="76">
        <v>10</v>
      </c>
      <c r="Z148" s="43">
        <f>Y148/X148*1.96</f>
        <v>2.6960110041265473E-2</v>
      </c>
      <c r="AA148" s="75"/>
      <c r="AB148" s="125">
        <f>X148+T148+P148+L148+H148</f>
        <v>336040</v>
      </c>
      <c r="AC148" s="76">
        <v>416</v>
      </c>
      <c r="AD148" s="43">
        <f>AC148/AB148*1.96</f>
        <v>2.4263778121652187E-3</v>
      </c>
    </row>
    <row r="149" spans="1:30" ht="11.25" customHeight="1" x14ac:dyDescent="0.2">
      <c r="A149" s="72">
        <v>2009</v>
      </c>
      <c r="B149" s="76"/>
      <c r="C149" s="61" t="s">
        <v>24</v>
      </c>
      <c r="D149" s="125">
        <v>37754</v>
      </c>
      <c r="E149" s="76">
        <v>46</v>
      </c>
      <c r="F149" s="43">
        <f t="shared" si="107"/>
        <v>2.3880913280711976E-3</v>
      </c>
      <c r="G149" s="74"/>
      <c r="H149" s="125">
        <v>457539</v>
      </c>
      <c r="I149" s="76">
        <v>629</v>
      </c>
      <c r="J149" s="43">
        <f t="shared" si="110"/>
        <v>2.6945025451382289E-3</v>
      </c>
      <c r="K149" s="75"/>
      <c r="L149" s="76">
        <v>1384</v>
      </c>
      <c r="M149" s="76">
        <v>7</v>
      </c>
      <c r="N149" s="43">
        <f t="shared" si="113"/>
        <v>9.9132947976878615E-3</v>
      </c>
      <c r="O149" s="75"/>
      <c r="P149" s="76">
        <v>4204</v>
      </c>
      <c r="Q149" s="76">
        <v>45</v>
      </c>
      <c r="R149" s="43">
        <f t="shared" si="116"/>
        <v>2.0980019029495717E-2</v>
      </c>
      <c r="S149" s="75"/>
      <c r="T149" s="76">
        <v>6969</v>
      </c>
      <c r="U149" s="76">
        <v>34</v>
      </c>
      <c r="V149" s="43">
        <f t="shared" si="119"/>
        <v>9.562347539101736E-3</v>
      </c>
      <c r="W149" s="75"/>
      <c r="X149" s="76">
        <v>559</v>
      </c>
      <c r="Y149" s="76">
        <v>13</v>
      </c>
      <c r="Z149" s="43">
        <f t="shared" si="122"/>
        <v>4.5581395348837206E-2</v>
      </c>
      <c r="AA149" s="75"/>
      <c r="AB149" s="125">
        <f>X149+T149+P149+L149+H149</f>
        <v>470655</v>
      </c>
      <c r="AC149" s="76">
        <v>631</v>
      </c>
      <c r="AD149" s="43">
        <f t="shared" si="125"/>
        <v>2.6277421890769249E-3</v>
      </c>
    </row>
    <row r="150" spans="1:30" ht="11.25" customHeight="1" x14ac:dyDescent="0.2">
      <c r="A150" s="72">
        <v>2010</v>
      </c>
      <c r="B150" s="76"/>
      <c r="C150" s="139" t="s">
        <v>24</v>
      </c>
      <c r="D150" s="125">
        <v>41387</v>
      </c>
      <c r="E150" s="76">
        <v>56</v>
      </c>
      <c r="F150" s="43">
        <f t="shared" ref="F150:F154" si="126">E150/D150*1.96</f>
        <v>2.6520404958078623E-3</v>
      </c>
      <c r="G150" s="74"/>
      <c r="H150" s="125">
        <v>514254</v>
      </c>
      <c r="I150" s="76">
        <v>808</v>
      </c>
      <c r="J150" s="43">
        <f t="shared" ref="J150:J154" si="127">I150/H150*1.96</f>
        <v>3.0795676844516525E-3</v>
      </c>
      <c r="K150" s="75"/>
      <c r="L150" s="76">
        <v>1059</v>
      </c>
      <c r="M150" s="76">
        <v>8</v>
      </c>
      <c r="N150" s="43">
        <f t="shared" ref="N150:N154" si="128">M150/L150*1.96</f>
        <v>1.4806421152030218E-2</v>
      </c>
      <c r="O150" s="75"/>
      <c r="P150" s="76">
        <v>8405</v>
      </c>
      <c r="Q150" s="76">
        <v>113</v>
      </c>
      <c r="R150" s="43">
        <f t="shared" ref="R150:R154" si="129">Q150/P150*1.96</f>
        <v>2.6350981558596071E-2</v>
      </c>
      <c r="S150" s="75"/>
      <c r="T150" s="76">
        <v>6482</v>
      </c>
      <c r="U150" s="76">
        <v>47</v>
      </c>
      <c r="V150" s="43">
        <f t="shared" ref="V150:V154" si="130">U150/T150*1.96</f>
        <v>1.4211663066954644E-2</v>
      </c>
      <c r="W150" s="75"/>
      <c r="X150" s="76">
        <v>1091</v>
      </c>
      <c r="Y150" s="76">
        <v>20</v>
      </c>
      <c r="Z150" s="43">
        <f t="shared" ref="Z150:Z154" si="131">Y150/X150*1.96</f>
        <v>3.5930339138405133E-2</v>
      </c>
      <c r="AA150" s="75"/>
      <c r="AB150" s="125">
        <v>531291</v>
      </c>
      <c r="AC150" s="39">
        <v>818</v>
      </c>
      <c r="AD150" s="43">
        <f t="shared" ref="AD150:AD154" si="132">AC150/AB150*1.96</f>
        <v>3.0177059276366431E-3</v>
      </c>
    </row>
    <row r="151" spans="1:30" ht="11.25" customHeight="1" x14ac:dyDescent="0.2">
      <c r="A151" s="72">
        <v>2011</v>
      </c>
      <c r="B151" s="76"/>
      <c r="C151" s="139" t="s">
        <v>24</v>
      </c>
      <c r="D151" s="125">
        <v>43450</v>
      </c>
      <c r="E151" s="76">
        <v>72</v>
      </c>
      <c r="F151" s="43">
        <f t="shared" si="126"/>
        <v>3.2478711162255464E-3</v>
      </c>
      <c r="G151" s="74"/>
      <c r="H151" s="125">
        <v>630242</v>
      </c>
      <c r="I151" s="76">
        <v>1176</v>
      </c>
      <c r="J151" s="43">
        <f t="shared" si="127"/>
        <v>3.657261813716001E-3</v>
      </c>
      <c r="K151" s="75"/>
      <c r="L151" s="76">
        <v>1453</v>
      </c>
      <c r="M151" s="76">
        <v>11</v>
      </c>
      <c r="N151" s="43">
        <f t="shared" si="128"/>
        <v>1.4838265657260839E-2</v>
      </c>
      <c r="O151" s="75"/>
      <c r="P151" s="76">
        <v>6754</v>
      </c>
      <c r="Q151" s="76">
        <v>122</v>
      </c>
      <c r="R151" s="43">
        <f t="shared" si="129"/>
        <v>3.5404204915605565E-2</v>
      </c>
      <c r="S151" s="75"/>
      <c r="T151" s="76">
        <v>4880</v>
      </c>
      <c r="U151" s="76">
        <v>100</v>
      </c>
      <c r="V151" s="43">
        <f t="shared" si="130"/>
        <v>4.0163934426229501E-2</v>
      </c>
      <c r="W151" s="75"/>
      <c r="X151" s="76">
        <v>1169</v>
      </c>
      <c r="Y151" s="76">
        <v>50</v>
      </c>
      <c r="Z151" s="43">
        <f t="shared" si="131"/>
        <v>8.3832335329341312E-2</v>
      </c>
      <c r="AA151" s="75"/>
      <c r="AB151" s="125">
        <v>644498</v>
      </c>
      <c r="AC151" s="39">
        <v>1187</v>
      </c>
      <c r="AD151" s="43">
        <f t="shared" si="132"/>
        <v>3.6098172531179307E-3</v>
      </c>
    </row>
    <row r="152" spans="1:30" ht="11.25" customHeight="1" x14ac:dyDescent="0.2">
      <c r="A152" s="72">
        <v>2012</v>
      </c>
      <c r="B152" s="76"/>
      <c r="C152" s="139" t="s">
        <v>24</v>
      </c>
      <c r="D152" s="115">
        <f>SUM(D21,D47,D73,D126)</f>
        <v>43543.03624068202</v>
      </c>
      <c r="E152" s="42">
        <f>SQRT(SUM(E21^2,E47^2,E73^2,E126^2))</f>
        <v>73.608621909586162</v>
      </c>
      <c r="F152" s="43">
        <f t="shared" ref="F152:F153" si="133">E152/D152*1.96</f>
        <v>3.313340350115399E-3</v>
      </c>
      <c r="G152" s="45"/>
      <c r="H152" s="115">
        <f>SUM(H21,H47,H73,H126)</f>
        <v>629344.27748738276</v>
      </c>
      <c r="I152" s="42">
        <f>SQRT(SUM(I21^2,I47^2,I73^2,I126^2))</f>
        <v>1231.8884634621036</v>
      </c>
      <c r="J152" s="43">
        <f t="shared" ref="J152:J153" si="134">I152/H152*1.96</f>
        <v>3.8365350647589377E-3</v>
      </c>
      <c r="K152" s="45"/>
      <c r="L152" s="42">
        <f>SUM(L21,L47,L73,L126)</f>
        <v>163.4502291432494</v>
      </c>
      <c r="M152" s="42">
        <f>SQRT(SUM(M21^2,M47^2,M73^2,M126^2))</f>
        <v>4.7724665049916641</v>
      </c>
      <c r="N152" s="43">
        <f t="shared" ref="N152:N153" si="135">M152/L152*1.96</f>
        <v>5.7228640172695584E-2</v>
      </c>
      <c r="O152" s="45"/>
      <c r="P152" s="47">
        <f>SUM(P21,P47,P73,P126)</f>
        <v>5512.3123209557325</v>
      </c>
      <c r="Q152" s="42">
        <f>SQRT(SUM(Q21^2,Q47^2,Q73^2,Q126^2))</f>
        <v>128.27009300497321</v>
      </c>
      <c r="R152" s="43">
        <f t="shared" ref="R152:R153" si="136">Q152/P152*1.96</f>
        <v>4.5608696977125877E-2</v>
      </c>
      <c r="S152" s="45"/>
      <c r="T152" s="47">
        <f>SUM(T21,T47,T73,T126)</f>
        <v>4846.1622621678944</v>
      </c>
      <c r="U152" s="42">
        <f>SQRT(SUM(U21^2,U47^2,U73^2,U126^2))</f>
        <v>110.65976046406921</v>
      </c>
      <c r="V152" s="43">
        <f t="shared" ref="V152:V153" si="137">U152/T152*1.96</f>
        <v>4.4755647618895479E-2</v>
      </c>
      <c r="W152" s="45"/>
      <c r="X152" s="174">
        <f>SUM(X21,X47,X73,X126)</f>
        <v>622.82388367767214</v>
      </c>
      <c r="Y152" s="42">
        <f>SQRT(SUM(Y21^2,Y47^2,Y73^2,Y126^2))</f>
        <v>19.278530824120025</v>
      </c>
      <c r="Z152" s="43">
        <f t="shared" ref="Z152:Z153" si="138">Y152/X152*1.96</f>
        <v>6.0668708130066612E-2</v>
      </c>
      <c r="AA152" s="45"/>
      <c r="AB152" s="114">
        <f>SUM(AB21,AB47,AB73,AB126)</f>
        <v>640488.99991467386</v>
      </c>
      <c r="AC152" s="42">
        <f>SQRT(SUM(AC21^2,AC47^2,AC73^2,AC126^2))</f>
        <v>1243.8329566078278</v>
      </c>
      <c r="AD152" s="43">
        <f t="shared" ref="AD152:AD153" si="139">AC152/AB152*1.96</f>
        <v>3.8063301559841342E-3</v>
      </c>
    </row>
    <row r="153" spans="1:30" ht="11.25" customHeight="1" x14ac:dyDescent="0.2">
      <c r="A153" s="72">
        <v>2013</v>
      </c>
      <c r="B153" s="76"/>
      <c r="C153" s="139" t="s">
        <v>24</v>
      </c>
      <c r="D153" s="115">
        <f>SUM(D22,D48,D74,D127)</f>
        <v>43698</v>
      </c>
      <c r="E153" s="42">
        <v>73</v>
      </c>
      <c r="F153" s="43">
        <f t="shared" si="133"/>
        <v>3.2742917295986084E-3</v>
      </c>
      <c r="G153" s="45"/>
      <c r="H153" s="115">
        <v>454314</v>
      </c>
      <c r="I153" s="42">
        <v>958</v>
      </c>
      <c r="J153" s="43">
        <f t="shared" si="134"/>
        <v>4.1330005238667533E-3</v>
      </c>
      <c r="K153" s="45"/>
      <c r="L153" s="42">
        <v>83</v>
      </c>
      <c r="M153" s="42">
        <v>3</v>
      </c>
      <c r="N153" s="43">
        <f t="shared" si="135"/>
        <v>7.0843373493975903E-2</v>
      </c>
      <c r="O153" s="45"/>
      <c r="P153" s="47">
        <f>SUM(P22,P48,P74,P127)</f>
        <v>5119</v>
      </c>
      <c r="Q153" s="42">
        <v>122</v>
      </c>
      <c r="R153" s="43">
        <f t="shared" si="136"/>
        <v>4.6712248486032427E-2</v>
      </c>
      <c r="S153" s="45"/>
      <c r="T153" s="47">
        <v>4423</v>
      </c>
      <c r="U153" s="42">
        <f>SQRT(SUM(U22^2,U48^2,U74^2,U127^2))</f>
        <v>53.160135440008048</v>
      </c>
      <c r="V153" s="43">
        <f t="shared" si="137"/>
        <v>2.3557283622522216E-2</v>
      </c>
      <c r="W153" s="45"/>
      <c r="X153" s="47">
        <v>1052</v>
      </c>
      <c r="Y153" s="42">
        <v>35</v>
      </c>
      <c r="Z153" s="43">
        <f t="shared" si="138"/>
        <v>6.5209125475285165E-2</v>
      </c>
      <c r="AA153" s="45"/>
      <c r="AB153" s="114">
        <v>464993</v>
      </c>
      <c r="AC153" s="42">
        <v>968</v>
      </c>
      <c r="AD153" s="43">
        <f t="shared" si="139"/>
        <v>4.0802334658801313E-3</v>
      </c>
    </row>
    <row r="154" spans="1:30" s="88" customFormat="1" ht="11.25" customHeight="1" x14ac:dyDescent="0.2">
      <c r="A154" s="92">
        <v>2014</v>
      </c>
      <c r="B154" s="94"/>
      <c r="C154" s="108" t="s">
        <v>24</v>
      </c>
      <c r="D154" s="116">
        <v>50819</v>
      </c>
      <c r="E154" s="85">
        <v>94</v>
      </c>
      <c r="F154" s="86">
        <f t="shared" si="126"/>
        <v>3.6254156909817192E-3</v>
      </c>
      <c r="G154" s="83"/>
      <c r="H154" s="116">
        <v>506047</v>
      </c>
      <c r="I154" s="85">
        <v>1164</v>
      </c>
      <c r="J154" s="86">
        <f t="shared" si="127"/>
        <v>4.5083559432226644E-3</v>
      </c>
      <c r="K154" s="83"/>
      <c r="L154" s="85">
        <v>50</v>
      </c>
      <c r="M154" s="85">
        <v>2</v>
      </c>
      <c r="N154" s="86">
        <f t="shared" si="128"/>
        <v>7.8399999999999997E-2</v>
      </c>
      <c r="O154" s="83"/>
      <c r="P154" s="87">
        <v>9370</v>
      </c>
      <c r="Q154" s="85">
        <v>199</v>
      </c>
      <c r="R154" s="86">
        <f t="shared" si="129"/>
        <v>4.1626467449306294E-2</v>
      </c>
      <c r="S154" s="83"/>
      <c r="T154" s="87">
        <f>T128+T102+T75+T49+T23</f>
        <v>26795</v>
      </c>
      <c r="U154" s="85">
        <v>217</v>
      </c>
      <c r="V154" s="86">
        <f t="shared" si="130"/>
        <v>1.587311065497294E-2</v>
      </c>
      <c r="W154" s="83"/>
      <c r="X154" s="87">
        <v>1859</v>
      </c>
      <c r="Y154" s="85">
        <v>56</v>
      </c>
      <c r="Z154" s="86">
        <f t="shared" si="131"/>
        <v>5.9042495965572886E-2</v>
      </c>
      <c r="AA154" s="83"/>
      <c r="AB154" s="134">
        <v>544121</v>
      </c>
      <c r="AC154" s="85">
        <v>1202</v>
      </c>
      <c r="AD154" s="86">
        <f t="shared" si="132"/>
        <v>4.3297722381602614E-3</v>
      </c>
    </row>
    <row r="155" spans="1:30" ht="11.25" customHeight="1" x14ac:dyDescent="0.2">
      <c r="A155" s="13" t="s">
        <v>13</v>
      </c>
      <c r="B155" s="48">
        <f>MIN(B136:B143)</f>
        <v>0</v>
      </c>
      <c r="C155" s="48"/>
      <c r="D155" s="117">
        <f>MIN(D136:D154)</f>
        <v>14923.2042846</v>
      </c>
      <c r="E155" s="48"/>
      <c r="F155" s="128"/>
      <c r="G155" s="48">
        <f t="shared" ref="G155:AB155" si="140">MIN(G136:G154)</f>
        <v>0</v>
      </c>
      <c r="H155" s="117">
        <f t="shared" si="140"/>
        <v>145545.45592159999</v>
      </c>
      <c r="I155" s="48"/>
      <c r="J155" s="128"/>
      <c r="K155" s="48">
        <f t="shared" si="140"/>
        <v>0</v>
      </c>
      <c r="L155" s="48">
        <f t="shared" si="140"/>
        <v>50</v>
      </c>
      <c r="M155" s="48"/>
      <c r="N155" s="128"/>
      <c r="O155" s="48">
        <f t="shared" si="140"/>
        <v>0</v>
      </c>
      <c r="P155" s="48">
        <f t="shared" si="140"/>
        <v>776.98759099999995</v>
      </c>
      <c r="Q155" s="48"/>
      <c r="R155" s="128"/>
      <c r="S155" s="48">
        <f t="shared" si="140"/>
        <v>0</v>
      </c>
      <c r="T155" s="48">
        <f t="shared" si="140"/>
        <v>843.97374730000001</v>
      </c>
      <c r="U155" s="48"/>
      <c r="V155" s="128"/>
      <c r="W155" s="48">
        <f t="shared" si="140"/>
        <v>0</v>
      </c>
      <c r="X155" s="48">
        <f t="shared" si="140"/>
        <v>88.338176657999995</v>
      </c>
      <c r="Y155" s="48"/>
      <c r="Z155" s="128"/>
      <c r="AA155" s="48">
        <f t="shared" si="140"/>
        <v>0</v>
      </c>
      <c r="AB155" s="117">
        <f t="shared" si="140"/>
        <v>151113.33030415801</v>
      </c>
      <c r="AC155" s="48"/>
      <c r="AD155" s="128"/>
    </row>
    <row r="156" spans="1:30" ht="11.25" customHeight="1" x14ac:dyDescent="0.2">
      <c r="A156" s="16" t="s">
        <v>14</v>
      </c>
      <c r="B156" s="11">
        <f>AVERAGE(B136:B143)</f>
        <v>0</v>
      </c>
      <c r="C156" s="11"/>
      <c r="D156" s="114">
        <f>AVERAGE(D136:D154)</f>
        <v>28477.02424499379</v>
      </c>
      <c r="E156" s="11"/>
      <c r="F156" s="28"/>
      <c r="G156" s="11"/>
      <c r="H156" s="114">
        <f>AVERAGE(H136:H154)</f>
        <v>337317.35601043067</v>
      </c>
      <c r="I156" s="11"/>
      <c r="J156" s="28"/>
      <c r="K156" s="11"/>
      <c r="L156" s="11">
        <f>AVERAGE(L136:L154)</f>
        <v>997.15816027069741</v>
      </c>
      <c r="M156" s="11"/>
      <c r="N156" s="28"/>
      <c r="O156" s="11"/>
      <c r="P156" s="11">
        <f>AVERAGE(P136:P154)</f>
        <v>4092.1334172608285</v>
      </c>
      <c r="Q156" s="11"/>
      <c r="R156" s="28"/>
      <c r="S156" s="11"/>
      <c r="T156" s="11">
        <f>AVERAGE(T136:T154)</f>
        <v>5735.1518175088368</v>
      </c>
      <c r="U156" s="11"/>
      <c r="V156" s="28"/>
      <c r="W156" s="11"/>
      <c r="X156" s="11">
        <f>AVERAGE(X136:X154)</f>
        <v>625.82361649850918</v>
      </c>
      <c r="Y156" s="11"/>
      <c r="Z156" s="28"/>
      <c r="AA156" s="11"/>
      <c r="AB156" s="114">
        <f>AVERAGE(AB136:AB154)</f>
        <v>348767.62163940887</v>
      </c>
      <c r="AC156" s="11"/>
      <c r="AD156" s="28"/>
    </row>
    <row r="157" spans="1:30" ht="11.25" customHeight="1" x14ac:dyDescent="0.2">
      <c r="A157" s="19" t="s">
        <v>15</v>
      </c>
      <c r="B157" s="30">
        <f>MAX(B136:B143)</f>
        <v>0</v>
      </c>
      <c r="C157" s="30"/>
      <c r="D157" s="118">
        <f>MAX(D136:D154)</f>
        <v>50819</v>
      </c>
      <c r="E157" s="30"/>
      <c r="F157" s="129"/>
      <c r="G157" s="30">
        <f t="shared" ref="G157:AB157" si="141">MAX(G136:G154)</f>
        <v>0</v>
      </c>
      <c r="H157" s="118">
        <f t="shared" si="141"/>
        <v>630242</v>
      </c>
      <c r="I157" s="30"/>
      <c r="J157" s="129"/>
      <c r="K157" s="30">
        <f t="shared" si="141"/>
        <v>0</v>
      </c>
      <c r="L157" s="30">
        <f t="shared" si="141"/>
        <v>1924</v>
      </c>
      <c r="M157" s="30"/>
      <c r="N157" s="129"/>
      <c r="O157" s="30">
        <f t="shared" si="141"/>
        <v>0</v>
      </c>
      <c r="P157" s="30">
        <f t="shared" si="141"/>
        <v>9370</v>
      </c>
      <c r="Q157" s="30"/>
      <c r="R157" s="129"/>
      <c r="S157" s="30">
        <f t="shared" si="141"/>
        <v>0</v>
      </c>
      <c r="T157" s="30">
        <f t="shared" si="141"/>
        <v>26795</v>
      </c>
      <c r="U157" s="30"/>
      <c r="V157" s="129"/>
      <c r="W157" s="30">
        <f t="shared" si="141"/>
        <v>0</v>
      </c>
      <c r="X157" s="30">
        <f t="shared" si="141"/>
        <v>1859</v>
      </c>
      <c r="Y157" s="30"/>
      <c r="Z157" s="129"/>
      <c r="AA157" s="30">
        <f t="shared" si="141"/>
        <v>0</v>
      </c>
      <c r="AB157" s="118">
        <f t="shared" si="141"/>
        <v>644498</v>
      </c>
      <c r="AC157" s="30"/>
      <c r="AD157" s="129"/>
    </row>
    <row r="158" spans="1:30" ht="12" customHeight="1" x14ac:dyDescent="0.2">
      <c r="C158" s="5"/>
    </row>
    <row r="159" spans="1:30" ht="12" customHeight="1" x14ac:dyDescent="0.2">
      <c r="A159" s="2"/>
      <c r="B159" s="2"/>
      <c r="C159" s="2"/>
      <c r="D159" s="119"/>
      <c r="E159" s="2"/>
      <c r="F159" s="130"/>
      <c r="G159" s="2"/>
      <c r="H159" s="119"/>
      <c r="I159" s="2"/>
      <c r="J159" s="130"/>
      <c r="K159" s="2"/>
      <c r="L159" s="2"/>
      <c r="M159" s="2"/>
      <c r="N159" s="130"/>
      <c r="O159" s="2"/>
      <c r="P159" s="2"/>
      <c r="Q159" s="2"/>
      <c r="R159" s="130"/>
      <c r="S159" s="2"/>
      <c r="T159" s="2"/>
      <c r="U159" s="2"/>
      <c r="V159" s="130"/>
      <c r="W159" s="2"/>
      <c r="X159" s="2"/>
      <c r="Y159" s="2"/>
      <c r="Z159" s="130"/>
      <c r="AA159" s="2"/>
      <c r="AB159" s="119"/>
      <c r="AC159" s="2"/>
      <c r="AD159" s="130"/>
    </row>
    <row r="160" spans="1:30" ht="12" customHeight="1" x14ac:dyDescent="0.2">
      <c r="A160" s="2"/>
      <c r="B160" s="2"/>
      <c r="C160" s="2"/>
      <c r="D160" s="119"/>
      <c r="E160" s="2"/>
      <c r="F160" s="130"/>
      <c r="G160" s="2"/>
      <c r="H160" s="119"/>
      <c r="I160" s="2"/>
      <c r="J160" s="130"/>
      <c r="K160" s="2"/>
      <c r="L160" s="2"/>
      <c r="M160" s="2"/>
      <c r="N160" s="130"/>
      <c r="O160" s="2"/>
      <c r="P160" s="2"/>
      <c r="Q160" s="2"/>
      <c r="R160" s="130"/>
      <c r="S160" s="2"/>
      <c r="T160" s="2"/>
      <c r="U160" s="2"/>
      <c r="V160" s="130"/>
      <c r="W160" s="2"/>
      <c r="X160" s="2"/>
      <c r="Y160" s="2"/>
      <c r="Z160" s="130"/>
      <c r="AA160" s="2"/>
      <c r="AB160" s="119"/>
      <c r="AC160" s="2"/>
      <c r="AD160" s="130"/>
    </row>
    <row r="161" spans="1:30" ht="12" customHeight="1" x14ac:dyDescent="0.2">
      <c r="A161" s="2"/>
      <c r="B161" s="2"/>
      <c r="C161" s="2"/>
      <c r="D161" s="119"/>
      <c r="E161" s="2"/>
      <c r="F161" s="130"/>
      <c r="G161" s="2"/>
      <c r="H161" s="119"/>
      <c r="I161" s="2"/>
      <c r="J161" s="130"/>
      <c r="K161" s="2"/>
      <c r="L161" s="2"/>
      <c r="M161" s="2"/>
      <c r="N161" s="130"/>
      <c r="O161" s="2"/>
      <c r="P161" s="2"/>
      <c r="Q161" s="2"/>
      <c r="R161" s="130"/>
      <c r="S161" s="2"/>
      <c r="T161" s="2"/>
      <c r="U161" s="2"/>
      <c r="V161" s="130"/>
      <c r="W161" s="2"/>
      <c r="X161" s="2"/>
      <c r="Y161" s="2"/>
      <c r="Z161" s="130"/>
      <c r="AA161" s="2"/>
      <c r="AB161" s="119"/>
      <c r="AC161" s="2"/>
      <c r="AD161" s="130"/>
    </row>
    <row r="162" spans="1:30" ht="12" customHeight="1" x14ac:dyDescent="0.2">
      <c r="A162" s="2"/>
      <c r="B162" s="2"/>
      <c r="C162" s="2"/>
      <c r="D162" s="119"/>
      <c r="E162" s="2"/>
      <c r="F162" s="130"/>
      <c r="G162" s="2"/>
      <c r="H162" s="119"/>
      <c r="I162" s="2"/>
      <c r="J162" s="130"/>
      <c r="K162" s="2"/>
      <c r="L162" s="2"/>
      <c r="M162" s="2"/>
      <c r="N162" s="130"/>
      <c r="O162" s="2"/>
      <c r="P162" s="2"/>
      <c r="Q162" s="2"/>
      <c r="R162" s="130"/>
      <c r="S162" s="2"/>
      <c r="T162" s="2"/>
      <c r="U162" s="2"/>
      <c r="V162" s="130"/>
      <c r="W162" s="2"/>
      <c r="X162" s="2"/>
      <c r="Y162" s="2"/>
      <c r="Z162" s="130"/>
      <c r="AA162" s="2"/>
      <c r="AB162" s="119"/>
      <c r="AC162" s="2"/>
      <c r="AD162" s="130"/>
    </row>
    <row r="163" spans="1:30" ht="12" customHeight="1" x14ac:dyDescent="0.2">
      <c r="A163" s="2"/>
      <c r="B163" s="2"/>
      <c r="C163" s="2"/>
      <c r="D163" s="119"/>
      <c r="E163" s="2"/>
      <c r="F163" s="130"/>
      <c r="G163" s="2"/>
      <c r="H163" s="119"/>
      <c r="I163" s="2"/>
      <c r="J163" s="130"/>
      <c r="K163" s="2"/>
      <c r="L163" s="2"/>
      <c r="M163" s="2"/>
      <c r="N163" s="130"/>
      <c r="O163" s="2"/>
      <c r="P163" s="2"/>
      <c r="Q163" s="2"/>
      <c r="R163" s="130"/>
      <c r="S163" s="2"/>
      <c r="T163" s="2"/>
      <c r="U163" s="2"/>
      <c r="V163" s="130"/>
      <c r="W163" s="2"/>
      <c r="X163" s="2"/>
      <c r="Y163" s="2"/>
      <c r="Z163" s="130"/>
      <c r="AA163" s="2"/>
      <c r="AB163" s="119"/>
      <c r="AC163" s="2"/>
      <c r="AD163" s="130"/>
    </row>
    <row r="164" spans="1:30" ht="12" customHeight="1" x14ac:dyDescent="0.2">
      <c r="A164" s="2"/>
      <c r="B164" s="2"/>
      <c r="C164" s="2"/>
      <c r="D164" s="119"/>
      <c r="E164" s="2"/>
      <c r="F164" s="130"/>
      <c r="G164" s="2"/>
      <c r="H164" s="119"/>
      <c r="I164" s="2"/>
      <c r="J164" s="130"/>
      <c r="K164" s="2"/>
      <c r="L164" s="2"/>
      <c r="M164" s="2"/>
      <c r="N164" s="130"/>
      <c r="O164" s="2"/>
      <c r="P164" s="2"/>
      <c r="Q164" s="2"/>
      <c r="R164" s="130"/>
      <c r="S164" s="2"/>
      <c r="T164" s="2"/>
      <c r="U164" s="2"/>
      <c r="V164" s="130"/>
      <c r="W164" s="2"/>
      <c r="X164" s="2"/>
      <c r="Y164" s="2"/>
      <c r="Z164" s="130"/>
      <c r="AA164" s="2"/>
      <c r="AB164" s="119"/>
      <c r="AC164" s="2"/>
      <c r="AD164" s="130"/>
    </row>
    <row r="165" spans="1:30" ht="12" customHeight="1" x14ac:dyDescent="0.2">
      <c r="A165" s="2"/>
      <c r="B165" s="2"/>
      <c r="C165" s="2"/>
      <c r="D165" s="119"/>
      <c r="E165" s="2"/>
      <c r="F165" s="130"/>
      <c r="G165" s="2"/>
      <c r="H165" s="119"/>
      <c r="I165" s="2"/>
      <c r="J165" s="130"/>
      <c r="K165" s="2"/>
      <c r="L165" s="2"/>
      <c r="M165" s="2"/>
      <c r="N165" s="130"/>
      <c r="O165" s="2"/>
      <c r="P165" s="2"/>
      <c r="Q165" s="2"/>
      <c r="R165" s="130"/>
      <c r="S165" s="2"/>
      <c r="T165" s="2"/>
      <c r="U165" s="2"/>
      <c r="V165" s="130"/>
      <c r="W165" s="2"/>
      <c r="X165" s="2"/>
      <c r="Y165" s="2"/>
      <c r="Z165" s="130"/>
      <c r="AA165" s="2"/>
      <c r="AB165" s="119"/>
      <c r="AC165" s="2"/>
      <c r="AD165" s="130"/>
    </row>
    <row r="166" spans="1:30" ht="12" customHeight="1" x14ac:dyDescent="0.2">
      <c r="A166" s="2"/>
      <c r="B166" s="2"/>
      <c r="C166" s="2"/>
      <c r="D166" s="119"/>
      <c r="E166" s="2"/>
      <c r="F166" s="130"/>
      <c r="G166" s="2"/>
      <c r="H166" s="119"/>
      <c r="I166" s="2"/>
      <c r="J166" s="130"/>
      <c r="K166" s="2"/>
      <c r="L166" s="2"/>
      <c r="M166" s="2"/>
      <c r="N166" s="130"/>
      <c r="O166" s="2"/>
      <c r="P166" s="2"/>
      <c r="Q166" s="2"/>
      <c r="R166" s="130"/>
      <c r="S166" s="2"/>
      <c r="T166" s="2"/>
      <c r="U166" s="2"/>
      <c r="V166" s="130"/>
      <c r="W166" s="2"/>
      <c r="X166" s="2"/>
      <c r="Y166" s="2"/>
      <c r="Z166" s="130"/>
      <c r="AA166" s="2"/>
      <c r="AB166" s="119"/>
      <c r="AC166" s="2"/>
      <c r="AD166" s="130"/>
    </row>
    <row r="167" spans="1:30" ht="12" customHeight="1" x14ac:dyDescent="0.2">
      <c r="A167" s="2"/>
      <c r="B167" s="2"/>
      <c r="C167" s="2"/>
      <c r="D167" s="119"/>
      <c r="E167" s="2"/>
      <c r="F167" s="130"/>
      <c r="G167" s="2"/>
      <c r="H167" s="119"/>
      <c r="I167" s="2"/>
      <c r="J167" s="130"/>
      <c r="K167" s="2"/>
      <c r="L167" s="2"/>
      <c r="M167" s="2"/>
      <c r="N167" s="130"/>
      <c r="O167" s="2"/>
      <c r="P167" s="2"/>
      <c r="Q167" s="2"/>
      <c r="R167" s="130"/>
      <c r="S167" s="2"/>
      <c r="T167" s="2"/>
      <c r="U167" s="2"/>
      <c r="V167" s="130"/>
      <c r="W167" s="2"/>
      <c r="X167" s="2"/>
      <c r="Y167" s="2"/>
      <c r="Z167" s="130"/>
      <c r="AA167" s="2"/>
      <c r="AB167" s="119"/>
      <c r="AC167" s="2"/>
      <c r="AD167" s="130"/>
    </row>
    <row r="168" spans="1:30" ht="12" customHeight="1" x14ac:dyDescent="0.2">
      <c r="A168" s="2"/>
      <c r="B168" s="2"/>
      <c r="C168" s="2"/>
      <c r="D168" s="119"/>
      <c r="E168" s="2"/>
      <c r="F168" s="130"/>
      <c r="G168" s="2"/>
      <c r="H168" s="119"/>
      <c r="I168" s="2"/>
      <c r="J168" s="130"/>
      <c r="K168" s="2"/>
      <c r="L168" s="2"/>
      <c r="M168" s="2"/>
      <c r="N168" s="130"/>
      <c r="O168" s="2"/>
      <c r="P168" s="2"/>
      <c r="Q168" s="2"/>
      <c r="R168" s="130"/>
      <c r="S168" s="2"/>
      <c r="T168" s="2"/>
      <c r="U168" s="2"/>
      <c r="V168" s="130"/>
      <c r="W168" s="2"/>
      <c r="X168" s="2"/>
      <c r="Y168" s="2"/>
      <c r="Z168" s="130"/>
      <c r="AA168" s="2"/>
      <c r="AB168" s="119"/>
      <c r="AC168" s="2"/>
      <c r="AD168" s="130"/>
    </row>
    <row r="169" spans="1:30" ht="12" customHeight="1" x14ac:dyDescent="0.2">
      <c r="A169" s="2"/>
      <c r="B169" s="2"/>
      <c r="C169" s="2"/>
      <c r="D169" s="119"/>
      <c r="E169" s="2"/>
      <c r="F169" s="130"/>
      <c r="G169" s="2"/>
      <c r="H169" s="119"/>
      <c r="I169" s="2"/>
      <c r="J169" s="130"/>
      <c r="K169" s="2"/>
      <c r="L169" s="2"/>
      <c r="M169" s="2"/>
      <c r="N169" s="130"/>
      <c r="O169" s="2"/>
      <c r="P169" s="2"/>
      <c r="Q169" s="2"/>
      <c r="R169" s="130"/>
      <c r="S169" s="2"/>
      <c r="T169" s="2"/>
      <c r="U169" s="2"/>
      <c r="V169" s="130"/>
      <c r="W169" s="2"/>
      <c r="X169" s="2"/>
      <c r="Y169" s="2"/>
      <c r="Z169" s="130"/>
      <c r="AA169" s="2"/>
      <c r="AB169" s="119"/>
      <c r="AC169" s="2"/>
      <c r="AD169" s="130"/>
    </row>
    <row r="170" spans="1:30" ht="12" customHeight="1" x14ac:dyDescent="0.2">
      <c r="A170" s="2"/>
      <c r="B170" s="2"/>
      <c r="C170" s="2"/>
      <c r="D170" s="119"/>
      <c r="E170" s="2"/>
      <c r="F170" s="130"/>
      <c r="G170" s="2"/>
      <c r="H170" s="119"/>
      <c r="I170" s="2"/>
      <c r="J170" s="130"/>
      <c r="K170" s="2"/>
      <c r="L170" s="2"/>
      <c r="M170" s="2"/>
      <c r="N170" s="130"/>
      <c r="O170" s="2"/>
      <c r="P170" s="2"/>
      <c r="Q170" s="2"/>
      <c r="R170" s="130"/>
      <c r="S170" s="2"/>
      <c r="T170" s="2"/>
      <c r="U170" s="2"/>
      <c r="V170" s="130"/>
      <c r="W170" s="2"/>
      <c r="X170" s="2"/>
      <c r="Y170" s="2"/>
      <c r="Z170" s="130"/>
      <c r="AA170" s="2"/>
      <c r="AB170" s="119"/>
      <c r="AC170" s="2"/>
      <c r="AD170" s="130"/>
    </row>
    <row r="171" spans="1:30" ht="12" customHeight="1" x14ac:dyDescent="0.2">
      <c r="A171" s="2"/>
      <c r="B171" s="2"/>
      <c r="C171" s="2"/>
      <c r="D171" s="119"/>
      <c r="E171" s="2"/>
      <c r="F171" s="130"/>
      <c r="G171" s="2"/>
      <c r="H171" s="119"/>
      <c r="I171" s="2"/>
      <c r="J171" s="130"/>
      <c r="K171" s="2"/>
      <c r="L171" s="2"/>
      <c r="M171" s="2"/>
      <c r="N171" s="130"/>
      <c r="O171" s="2"/>
      <c r="P171" s="2"/>
      <c r="Q171" s="2"/>
      <c r="R171" s="130"/>
      <c r="S171" s="2"/>
      <c r="T171" s="2"/>
      <c r="U171" s="2"/>
      <c r="V171" s="130"/>
      <c r="W171" s="2"/>
      <c r="X171" s="2"/>
      <c r="Y171" s="2"/>
      <c r="Z171" s="130"/>
      <c r="AA171" s="2"/>
      <c r="AB171" s="119"/>
      <c r="AC171" s="2"/>
      <c r="AD171" s="130"/>
    </row>
    <row r="172" spans="1:30" ht="12" customHeight="1" x14ac:dyDescent="0.2">
      <c r="A172" s="2"/>
      <c r="B172" s="2"/>
      <c r="C172" s="2"/>
      <c r="D172" s="119"/>
      <c r="E172" s="2"/>
      <c r="F172" s="130"/>
      <c r="G172" s="2"/>
      <c r="H172" s="119"/>
      <c r="I172" s="2"/>
      <c r="J172" s="130"/>
      <c r="K172" s="2"/>
      <c r="L172" s="2"/>
      <c r="M172" s="2"/>
      <c r="N172" s="130"/>
      <c r="O172" s="2"/>
      <c r="P172" s="2"/>
      <c r="Q172" s="2"/>
      <c r="R172" s="130"/>
      <c r="S172" s="2"/>
      <c r="T172" s="2"/>
      <c r="U172" s="2"/>
      <c r="V172" s="130"/>
      <c r="W172" s="2"/>
      <c r="X172" s="2"/>
      <c r="Y172" s="2"/>
      <c r="Z172" s="130"/>
      <c r="AA172" s="2"/>
      <c r="AB172" s="119"/>
      <c r="AC172" s="2"/>
      <c r="AD172" s="130"/>
    </row>
    <row r="173" spans="1:30" ht="12" customHeight="1" x14ac:dyDescent="0.2">
      <c r="A173" s="2"/>
      <c r="B173" s="2"/>
      <c r="C173" s="2"/>
      <c r="D173" s="119"/>
      <c r="E173" s="2"/>
      <c r="F173" s="130"/>
      <c r="G173" s="2"/>
      <c r="H173" s="119"/>
      <c r="I173" s="2"/>
      <c r="J173" s="130"/>
      <c r="K173" s="2"/>
      <c r="L173" s="2"/>
      <c r="M173" s="2"/>
      <c r="N173" s="130"/>
      <c r="O173" s="2"/>
      <c r="P173" s="2"/>
      <c r="Q173" s="2"/>
      <c r="R173" s="130"/>
      <c r="S173" s="2"/>
      <c r="T173" s="2"/>
      <c r="U173" s="2"/>
      <c r="V173" s="130"/>
      <c r="W173" s="2"/>
      <c r="X173" s="2"/>
      <c r="Y173" s="2"/>
      <c r="Z173" s="130"/>
      <c r="AA173" s="2"/>
      <c r="AB173" s="119"/>
      <c r="AC173" s="2"/>
      <c r="AD173" s="130"/>
    </row>
    <row r="174" spans="1:30" ht="12" customHeight="1" x14ac:dyDescent="0.2">
      <c r="A174" s="2"/>
      <c r="B174" s="2"/>
      <c r="C174" s="2"/>
      <c r="D174" s="119"/>
      <c r="E174" s="2"/>
      <c r="F174" s="130"/>
      <c r="G174" s="2"/>
      <c r="H174" s="119"/>
      <c r="I174" s="2"/>
      <c r="J174" s="130"/>
      <c r="K174" s="2"/>
      <c r="L174" s="2"/>
      <c r="M174" s="2"/>
      <c r="N174" s="130"/>
      <c r="O174" s="2"/>
      <c r="P174" s="2"/>
      <c r="Q174" s="2"/>
      <c r="R174" s="130"/>
      <c r="S174" s="2"/>
      <c r="T174" s="2"/>
      <c r="U174" s="2"/>
      <c r="V174" s="130"/>
      <c r="W174" s="2"/>
      <c r="X174" s="2"/>
      <c r="Y174" s="2"/>
      <c r="Z174" s="130"/>
      <c r="AA174" s="2"/>
      <c r="AB174" s="119"/>
      <c r="AC174" s="2"/>
      <c r="AD174" s="130"/>
    </row>
    <row r="175" spans="1:30" ht="12" customHeight="1" x14ac:dyDescent="0.2">
      <c r="A175" s="2"/>
      <c r="B175" s="2"/>
      <c r="C175" s="2"/>
      <c r="D175" s="119"/>
      <c r="E175" s="2"/>
      <c r="F175" s="130"/>
      <c r="G175" s="2"/>
      <c r="H175" s="119"/>
      <c r="I175" s="2"/>
      <c r="J175" s="130"/>
      <c r="K175" s="2"/>
      <c r="L175" s="2"/>
      <c r="M175" s="2"/>
      <c r="N175" s="130"/>
      <c r="O175" s="2"/>
      <c r="P175" s="2"/>
      <c r="Q175" s="2"/>
      <c r="R175" s="130"/>
      <c r="S175" s="2"/>
      <c r="T175" s="2"/>
      <c r="U175" s="2"/>
      <c r="V175" s="130"/>
      <c r="W175" s="2"/>
      <c r="X175" s="2"/>
      <c r="Y175" s="2"/>
      <c r="Z175" s="130"/>
      <c r="AA175" s="2"/>
      <c r="AB175" s="119"/>
      <c r="AC175" s="2"/>
      <c r="AD175" s="130"/>
    </row>
    <row r="176" spans="1:30" ht="12" customHeight="1" x14ac:dyDescent="0.2">
      <c r="A176" s="2"/>
      <c r="B176" s="2"/>
      <c r="C176" s="2"/>
      <c r="D176" s="119"/>
      <c r="E176" s="2"/>
      <c r="F176" s="130"/>
      <c r="G176" s="2"/>
      <c r="H176" s="119"/>
      <c r="I176" s="2"/>
      <c r="J176" s="130"/>
      <c r="K176" s="2"/>
      <c r="L176" s="2"/>
      <c r="M176" s="2"/>
      <c r="N176" s="130"/>
      <c r="O176" s="2"/>
      <c r="P176" s="2"/>
      <c r="Q176" s="2"/>
      <c r="R176" s="130"/>
      <c r="S176" s="2"/>
      <c r="T176" s="2"/>
      <c r="U176" s="2"/>
      <c r="V176" s="130"/>
      <c r="W176" s="2"/>
      <c r="X176" s="2"/>
      <c r="Y176" s="2"/>
      <c r="Z176" s="130"/>
      <c r="AA176" s="2"/>
      <c r="AB176" s="119"/>
      <c r="AC176" s="2"/>
      <c r="AD176" s="130"/>
    </row>
    <row r="177" spans="1:30" ht="12" customHeight="1" x14ac:dyDescent="0.2">
      <c r="A177" s="2"/>
      <c r="B177" s="2"/>
      <c r="C177" s="2"/>
      <c r="D177" s="119"/>
      <c r="E177" s="2"/>
      <c r="F177" s="130"/>
      <c r="G177" s="2"/>
      <c r="H177" s="119"/>
      <c r="I177" s="2"/>
      <c r="J177" s="130"/>
      <c r="K177" s="2"/>
      <c r="L177" s="2"/>
      <c r="M177" s="2"/>
      <c r="N177" s="130"/>
      <c r="O177" s="2"/>
      <c r="P177" s="2"/>
      <c r="Q177" s="2"/>
      <c r="R177" s="130"/>
      <c r="S177" s="2"/>
      <c r="T177" s="2"/>
      <c r="U177" s="2"/>
      <c r="V177" s="130"/>
      <c r="W177" s="2"/>
      <c r="X177" s="2"/>
      <c r="Y177" s="2"/>
      <c r="Z177" s="130"/>
      <c r="AA177" s="2"/>
      <c r="AB177" s="119"/>
      <c r="AC177" s="2"/>
      <c r="AD177" s="130"/>
    </row>
    <row r="178" spans="1:30" ht="12" customHeight="1" x14ac:dyDescent="0.2">
      <c r="A178" s="2"/>
      <c r="B178" s="2"/>
      <c r="C178" s="2"/>
      <c r="D178" s="119"/>
      <c r="E178" s="2"/>
      <c r="F178" s="130"/>
      <c r="G178" s="2"/>
      <c r="H178" s="119"/>
      <c r="I178" s="2"/>
      <c r="J178" s="130"/>
      <c r="K178" s="2"/>
      <c r="L178" s="2"/>
      <c r="M178" s="2"/>
      <c r="N178" s="130"/>
      <c r="O178" s="2"/>
      <c r="P178" s="2"/>
      <c r="Q178" s="2"/>
      <c r="R178" s="130"/>
      <c r="S178" s="2"/>
      <c r="T178" s="2"/>
      <c r="U178" s="2"/>
      <c r="V178" s="130"/>
      <c r="W178" s="2"/>
      <c r="X178" s="2"/>
      <c r="Y178" s="2"/>
      <c r="Z178" s="130"/>
      <c r="AA178" s="2"/>
      <c r="AB178" s="119"/>
      <c r="AC178" s="2"/>
      <c r="AD178" s="130"/>
    </row>
    <row r="179" spans="1:30" ht="12" customHeight="1" x14ac:dyDescent="0.2">
      <c r="A179" s="2"/>
      <c r="B179" s="2"/>
      <c r="C179" s="2"/>
      <c r="D179" s="119"/>
      <c r="E179" s="2"/>
      <c r="F179" s="130"/>
      <c r="G179" s="2"/>
      <c r="H179" s="119"/>
      <c r="I179" s="2"/>
      <c r="J179" s="130"/>
      <c r="K179" s="2"/>
      <c r="L179" s="2"/>
      <c r="M179" s="2"/>
      <c r="N179" s="130"/>
      <c r="O179" s="2"/>
      <c r="P179" s="2"/>
      <c r="Q179" s="2"/>
      <c r="R179" s="130"/>
      <c r="S179" s="2"/>
      <c r="T179" s="2"/>
      <c r="U179" s="2"/>
      <c r="V179" s="130"/>
      <c r="W179" s="2"/>
      <c r="X179" s="2"/>
      <c r="Y179" s="2"/>
      <c r="Z179" s="130"/>
      <c r="AA179" s="2"/>
      <c r="AB179" s="119"/>
      <c r="AC179" s="2"/>
      <c r="AD179" s="130"/>
    </row>
    <row r="180" spans="1:30" ht="12" customHeight="1" x14ac:dyDescent="0.2">
      <c r="A180" s="2"/>
      <c r="B180" s="2"/>
      <c r="C180" s="2"/>
      <c r="D180" s="119"/>
      <c r="E180" s="2"/>
      <c r="F180" s="130"/>
      <c r="G180" s="2"/>
      <c r="H180" s="119"/>
      <c r="I180" s="2"/>
      <c r="J180" s="130"/>
      <c r="K180" s="2"/>
      <c r="L180" s="2"/>
      <c r="M180" s="2"/>
      <c r="N180" s="130"/>
      <c r="O180" s="2"/>
      <c r="P180" s="2"/>
      <c r="Q180" s="2"/>
      <c r="R180" s="130"/>
      <c r="S180" s="2"/>
      <c r="T180" s="2"/>
      <c r="U180" s="2"/>
      <c r="V180" s="130"/>
      <c r="W180" s="2"/>
      <c r="X180" s="2"/>
      <c r="Y180" s="2"/>
      <c r="Z180" s="130"/>
      <c r="AA180" s="2"/>
      <c r="AB180" s="119"/>
      <c r="AC180" s="2"/>
      <c r="AD180" s="130"/>
    </row>
    <row r="181" spans="1:30" ht="12" customHeight="1" x14ac:dyDescent="0.2">
      <c r="A181" s="2"/>
      <c r="B181" s="2"/>
      <c r="C181" s="2"/>
      <c r="D181" s="119"/>
      <c r="E181" s="2"/>
      <c r="F181" s="130"/>
      <c r="G181" s="2"/>
      <c r="H181" s="119"/>
      <c r="I181" s="2"/>
      <c r="J181" s="130"/>
      <c r="K181" s="2"/>
      <c r="L181" s="2"/>
      <c r="M181" s="2"/>
      <c r="N181" s="130"/>
      <c r="O181" s="2"/>
      <c r="P181" s="2"/>
      <c r="Q181" s="2"/>
      <c r="R181" s="130"/>
      <c r="S181" s="2"/>
      <c r="T181" s="2"/>
      <c r="U181" s="2"/>
      <c r="V181" s="130"/>
      <c r="W181" s="2"/>
      <c r="X181" s="2"/>
      <c r="Y181" s="2"/>
      <c r="Z181" s="130"/>
      <c r="AA181" s="2"/>
      <c r="AB181" s="119"/>
      <c r="AC181" s="2"/>
      <c r="AD181" s="130"/>
    </row>
    <row r="182" spans="1:30" ht="12" customHeight="1" x14ac:dyDescent="0.2">
      <c r="A182" s="2"/>
      <c r="B182" s="2"/>
      <c r="C182" s="2"/>
      <c r="D182" s="119"/>
      <c r="E182" s="2"/>
      <c r="F182" s="130"/>
      <c r="G182" s="2"/>
      <c r="H182" s="119"/>
      <c r="I182" s="2"/>
      <c r="J182" s="130"/>
      <c r="K182" s="2"/>
      <c r="L182" s="2"/>
      <c r="M182" s="2"/>
      <c r="N182" s="130"/>
      <c r="O182" s="2"/>
      <c r="P182" s="2"/>
      <c r="Q182" s="2"/>
      <c r="R182" s="130"/>
      <c r="S182" s="2"/>
      <c r="T182" s="2"/>
      <c r="U182" s="2"/>
      <c r="V182" s="130"/>
      <c r="W182" s="2"/>
      <c r="X182" s="2"/>
      <c r="Y182" s="2"/>
      <c r="Z182" s="130"/>
      <c r="AA182" s="2"/>
      <c r="AB182" s="119"/>
      <c r="AC182" s="2"/>
      <c r="AD182" s="130"/>
    </row>
    <row r="183" spans="1:30" ht="12" customHeight="1" x14ac:dyDescent="0.2">
      <c r="A183" s="2"/>
      <c r="B183" s="2"/>
      <c r="C183" s="2"/>
      <c r="D183" s="119"/>
      <c r="E183" s="2"/>
      <c r="F183" s="130"/>
      <c r="G183" s="2"/>
      <c r="H183" s="119"/>
      <c r="I183" s="2"/>
      <c r="J183" s="130"/>
      <c r="K183" s="2"/>
      <c r="L183" s="2"/>
      <c r="M183" s="2"/>
      <c r="N183" s="130"/>
      <c r="O183" s="2"/>
      <c r="P183" s="2"/>
      <c r="Q183" s="2"/>
      <c r="R183" s="130"/>
      <c r="S183" s="2"/>
      <c r="T183" s="2"/>
      <c r="U183" s="2"/>
      <c r="V183" s="130"/>
      <c r="W183" s="2"/>
      <c r="X183" s="2"/>
      <c r="Y183" s="2"/>
      <c r="Z183" s="130"/>
      <c r="AA183" s="2"/>
      <c r="AB183" s="119"/>
      <c r="AC183" s="2"/>
      <c r="AD183" s="130"/>
    </row>
    <row r="184" spans="1:30" ht="12" customHeight="1" x14ac:dyDescent="0.2">
      <c r="A184" s="2"/>
      <c r="B184" s="2"/>
      <c r="C184" s="2"/>
      <c r="D184" s="119"/>
      <c r="E184" s="2"/>
      <c r="F184" s="130"/>
      <c r="G184" s="2"/>
      <c r="H184" s="119"/>
      <c r="I184" s="2"/>
      <c r="J184" s="130"/>
      <c r="K184" s="2"/>
      <c r="L184" s="2"/>
      <c r="M184" s="2"/>
      <c r="N184" s="130"/>
      <c r="O184" s="2"/>
      <c r="P184" s="2"/>
      <c r="Q184" s="2"/>
      <c r="R184" s="130"/>
      <c r="S184" s="2"/>
      <c r="T184" s="2"/>
      <c r="U184" s="2"/>
      <c r="V184" s="130"/>
      <c r="W184" s="2"/>
      <c r="X184" s="2"/>
      <c r="Y184" s="2"/>
      <c r="Z184" s="130"/>
      <c r="AA184" s="2"/>
      <c r="AB184" s="119"/>
      <c r="AC184" s="2"/>
      <c r="AD184" s="130"/>
    </row>
    <row r="185" spans="1:30" ht="12" customHeight="1" x14ac:dyDescent="0.2">
      <c r="A185" s="2"/>
      <c r="B185" s="2"/>
      <c r="C185" s="2"/>
      <c r="D185" s="119"/>
      <c r="E185" s="2"/>
      <c r="F185" s="130"/>
      <c r="G185" s="2"/>
      <c r="H185" s="119"/>
      <c r="I185" s="2"/>
      <c r="J185" s="130"/>
      <c r="K185" s="2"/>
      <c r="L185" s="2"/>
      <c r="M185" s="2"/>
      <c r="N185" s="130"/>
      <c r="O185" s="2"/>
      <c r="P185" s="2"/>
      <c r="Q185" s="2"/>
      <c r="R185" s="130"/>
      <c r="S185" s="2"/>
      <c r="T185" s="2"/>
      <c r="U185" s="2"/>
      <c r="V185" s="130"/>
      <c r="W185" s="2"/>
      <c r="X185" s="2"/>
      <c r="Y185" s="2"/>
      <c r="Z185" s="130"/>
      <c r="AA185" s="2"/>
      <c r="AB185" s="119"/>
      <c r="AC185" s="2"/>
      <c r="AD185" s="130"/>
    </row>
    <row r="186" spans="1:30" ht="12" customHeight="1" x14ac:dyDescent="0.2">
      <c r="A186" s="2"/>
      <c r="B186" s="2"/>
      <c r="C186" s="2"/>
      <c r="D186" s="119"/>
      <c r="E186" s="2"/>
      <c r="F186" s="130"/>
      <c r="G186" s="2"/>
      <c r="H186" s="119"/>
      <c r="I186" s="2"/>
      <c r="J186" s="130"/>
      <c r="K186" s="2"/>
      <c r="L186" s="2"/>
      <c r="M186" s="2"/>
      <c r="N186" s="130"/>
      <c r="O186" s="2"/>
      <c r="P186" s="2"/>
      <c r="Q186" s="2"/>
      <c r="R186" s="130"/>
      <c r="S186" s="2"/>
      <c r="T186" s="2"/>
      <c r="U186" s="2"/>
      <c r="V186" s="130"/>
      <c r="W186" s="2"/>
      <c r="X186" s="2"/>
      <c r="Y186" s="2"/>
      <c r="Z186" s="130"/>
      <c r="AA186" s="2"/>
      <c r="AB186" s="119"/>
      <c r="AC186" s="2"/>
      <c r="AD186" s="130"/>
    </row>
    <row r="187" spans="1:30" ht="12" customHeight="1" x14ac:dyDescent="0.2">
      <c r="A187" s="2"/>
      <c r="B187" s="2"/>
      <c r="C187" s="2"/>
      <c r="D187" s="119"/>
      <c r="E187" s="2"/>
      <c r="F187" s="130"/>
      <c r="G187" s="2"/>
      <c r="H187" s="119"/>
      <c r="I187" s="2"/>
      <c r="J187" s="130"/>
      <c r="K187" s="2"/>
      <c r="L187" s="2"/>
      <c r="M187" s="2"/>
      <c r="N187" s="130"/>
      <c r="O187" s="2"/>
      <c r="P187" s="2"/>
      <c r="Q187" s="2"/>
      <c r="R187" s="130"/>
      <c r="S187" s="2"/>
      <c r="T187" s="2"/>
      <c r="U187" s="2"/>
      <c r="V187" s="130"/>
      <c r="W187" s="2"/>
      <c r="X187" s="2"/>
      <c r="Y187" s="2"/>
      <c r="Z187" s="130"/>
      <c r="AA187" s="2"/>
      <c r="AB187" s="119"/>
      <c r="AC187" s="2"/>
      <c r="AD187" s="130"/>
    </row>
    <row r="188" spans="1:30" ht="12" customHeight="1" x14ac:dyDescent="0.2">
      <c r="A188" s="2"/>
      <c r="B188" s="2"/>
      <c r="C188" s="2"/>
      <c r="D188" s="119"/>
      <c r="E188" s="2"/>
      <c r="F188" s="130"/>
      <c r="G188" s="2"/>
      <c r="H188" s="119"/>
      <c r="I188" s="2"/>
      <c r="J188" s="130"/>
      <c r="K188" s="2"/>
      <c r="L188" s="2"/>
      <c r="M188" s="2"/>
      <c r="N188" s="130"/>
      <c r="O188" s="2"/>
      <c r="P188" s="2"/>
      <c r="Q188" s="2"/>
      <c r="R188" s="130"/>
      <c r="S188" s="2"/>
      <c r="T188" s="2"/>
      <c r="U188" s="2"/>
      <c r="V188" s="130"/>
      <c r="W188" s="2"/>
      <c r="X188" s="2"/>
      <c r="Y188" s="2"/>
      <c r="Z188" s="130"/>
      <c r="AA188" s="2"/>
      <c r="AB188" s="119"/>
      <c r="AC188" s="2"/>
      <c r="AD188" s="130"/>
    </row>
    <row r="189" spans="1:30" ht="12" customHeight="1" x14ac:dyDescent="0.2">
      <c r="A189" s="2"/>
      <c r="B189" s="2"/>
      <c r="C189" s="2"/>
      <c r="D189" s="119"/>
      <c r="E189" s="2"/>
      <c r="F189" s="130"/>
      <c r="G189" s="2"/>
      <c r="H189" s="119"/>
      <c r="I189" s="2"/>
      <c r="J189" s="130"/>
      <c r="K189" s="2"/>
      <c r="L189" s="2"/>
      <c r="M189" s="2"/>
      <c r="N189" s="130"/>
      <c r="O189" s="2"/>
      <c r="P189" s="2"/>
      <c r="Q189" s="2"/>
      <c r="R189" s="130"/>
      <c r="S189" s="2"/>
      <c r="T189" s="2"/>
      <c r="U189" s="2"/>
      <c r="V189" s="130"/>
      <c r="W189" s="2"/>
      <c r="X189" s="2"/>
      <c r="Y189" s="2"/>
      <c r="Z189" s="130"/>
      <c r="AA189" s="2"/>
      <c r="AB189" s="119"/>
      <c r="AC189" s="2"/>
      <c r="AD189" s="130"/>
    </row>
    <row r="190" spans="1:30" ht="12" customHeight="1" x14ac:dyDescent="0.2">
      <c r="A190" s="2"/>
      <c r="B190" s="2"/>
      <c r="C190" s="2"/>
      <c r="D190" s="119"/>
      <c r="E190" s="2"/>
      <c r="F190" s="130"/>
      <c r="G190" s="2"/>
      <c r="H190" s="119"/>
      <c r="I190" s="2"/>
      <c r="J190" s="130"/>
      <c r="K190" s="2"/>
      <c r="L190" s="2"/>
      <c r="M190" s="2"/>
      <c r="N190" s="130"/>
      <c r="O190" s="2"/>
      <c r="P190" s="2"/>
      <c r="Q190" s="2"/>
      <c r="R190" s="130"/>
      <c r="S190" s="2"/>
      <c r="T190" s="2"/>
      <c r="U190" s="2"/>
      <c r="V190" s="130"/>
      <c r="W190" s="2"/>
      <c r="X190" s="2"/>
      <c r="Y190" s="2"/>
      <c r="Z190" s="130"/>
      <c r="AA190" s="2"/>
      <c r="AB190" s="119"/>
      <c r="AC190" s="2"/>
      <c r="AD190" s="130"/>
    </row>
    <row r="191" spans="1:30" ht="12" customHeight="1" x14ac:dyDescent="0.2">
      <c r="A191" s="2"/>
      <c r="B191" s="2"/>
      <c r="C191" s="2"/>
      <c r="D191" s="119"/>
      <c r="E191" s="2"/>
      <c r="F191" s="130"/>
      <c r="G191" s="2"/>
      <c r="H191" s="119"/>
      <c r="I191" s="2"/>
      <c r="J191" s="130"/>
      <c r="K191" s="2"/>
      <c r="L191" s="2"/>
      <c r="M191" s="2"/>
      <c r="N191" s="130"/>
      <c r="O191" s="2"/>
      <c r="P191" s="2"/>
      <c r="Q191" s="2"/>
      <c r="R191" s="130"/>
      <c r="S191" s="2"/>
      <c r="T191" s="2"/>
      <c r="U191" s="2"/>
      <c r="V191" s="130"/>
      <c r="W191" s="2"/>
      <c r="X191" s="2"/>
      <c r="Y191" s="2"/>
      <c r="Z191" s="130"/>
      <c r="AA191" s="2"/>
      <c r="AB191" s="119"/>
      <c r="AC191" s="2"/>
      <c r="AD191" s="130"/>
    </row>
    <row r="192" spans="1:30" ht="12" customHeight="1" x14ac:dyDescent="0.2">
      <c r="A192" s="2"/>
      <c r="B192" s="2"/>
      <c r="C192" s="2"/>
      <c r="D192" s="119"/>
      <c r="E192" s="2"/>
      <c r="F192" s="130"/>
      <c r="G192" s="2"/>
      <c r="H192" s="119"/>
      <c r="I192" s="2"/>
      <c r="J192" s="130"/>
      <c r="K192" s="2"/>
      <c r="L192" s="2"/>
      <c r="M192" s="2"/>
      <c r="N192" s="130"/>
      <c r="O192" s="2"/>
      <c r="P192" s="2"/>
      <c r="Q192" s="2"/>
      <c r="R192" s="130"/>
      <c r="S192" s="2"/>
      <c r="T192" s="2"/>
      <c r="U192" s="2"/>
      <c r="V192" s="130"/>
      <c r="W192" s="2"/>
      <c r="X192" s="2"/>
      <c r="Y192" s="2"/>
      <c r="Z192" s="130"/>
      <c r="AA192" s="2"/>
      <c r="AB192" s="119"/>
      <c r="AC192" s="2"/>
      <c r="AD192" s="130"/>
    </row>
    <row r="193" spans="1:30" ht="12" customHeight="1" x14ac:dyDescent="0.2">
      <c r="A193" s="2"/>
      <c r="B193" s="2"/>
      <c r="C193" s="2"/>
      <c r="D193" s="119"/>
      <c r="E193" s="2"/>
      <c r="F193" s="130"/>
      <c r="G193" s="2"/>
      <c r="H193" s="119"/>
      <c r="I193" s="2"/>
      <c r="J193" s="130"/>
      <c r="K193" s="2"/>
      <c r="L193" s="2"/>
      <c r="M193" s="2"/>
      <c r="N193" s="130"/>
      <c r="O193" s="2"/>
      <c r="P193" s="2"/>
      <c r="Q193" s="2"/>
      <c r="R193" s="130"/>
      <c r="S193" s="2"/>
      <c r="T193" s="2"/>
      <c r="U193" s="2"/>
      <c r="V193" s="130"/>
      <c r="W193" s="2"/>
      <c r="X193" s="2"/>
      <c r="Y193" s="2"/>
      <c r="Z193" s="130"/>
      <c r="AA193" s="2"/>
      <c r="AB193" s="119"/>
      <c r="AC193" s="2"/>
      <c r="AD193" s="130"/>
    </row>
    <row r="194" spans="1:30" ht="12" customHeight="1" x14ac:dyDescent="0.2">
      <c r="A194" s="2"/>
      <c r="B194" s="2"/>
      <c r="C194" s="2"/>
      <c r="D194" s="119"/>
      <c r="E194" s="2"/>
      <c r="F194" s="130"/>
      <c r="G194" s="2"/>
      <c r="H194" s="119"/>
      <c r="I194" s="2"/>
      <c r="J194" s="130"/>
      <c r="K194" s="2"/>
      <c r="L194" s="2"/>
      <c r="M194" s="2"/>
      <c r="N194" s="130"/>
      <c r="O194" s="2"/>
      <c r="P194" s="2"/>
      <c r="Q194" s="2"/>
      <c r="R194" s="130"/>
      <c r="S194" s="2"/>
      <c r="T194" s="2"/>
      <c r="U194" s="2"/>
      <c r="V194" s="130"/>
      <c r="W194" s="2"/>
      <c r="X194" s="2"/>
      <c r="Y194" s="2"/>
      <c r="Z194" s="130"/>
      <c r="AA194" s="2"/>
      <c r="AB194" s="119"/>
      <c r="AC194" s="2"/>
      <c r="AD194" s="130"/>
    </row>
    <row r="195" spans="1:30" ht="12" customHeight="1" x14ac:dyDescent="0.2">
      <c r="A195" s="2"/>
      <c r="B195" s="2"/>
      <c r="C195" s="2"/>
      <c r="D195" s="119"/>
      <c r="E195" s="2"/>
      <c r="F195" s="130"/>
      <c r="G195" s="2"/>
      <c r="H195" s="119"/>
      <c r="I195" s="2"/>
      <c r="J195" s="130"/>
      <c r="K195" s="2"/>
      <c r="L195" s="2"/>
      <c r="M195" s="2"/>
      <c r="N195" s="130"/>
      <c r="O195" s="2"/>
      <c r="P195" s="2"/>
      <c r="Q195" s="2"/>
      <c r="R195" s="130"/>
      <c r="S195" s="2"/>
      <c r="T195" s="2"/>
      <c r="U195" s="2"/>
      <c r="V195" s="130"/>
      <c r="W195" s="2"/>
      <c r="X195" s="2"/>
      <c r="Y195" s="2"/>
      <c r="Z195" s="130"/>
      <c r="AA195" s="2"/>
      <c r="AB195" s="119"/>
      <c r="AC195" s="2"/>
      <c r="AD195" s="130"/>
    </row>
    <row r="196" spans="1:30" ht="12" customHeight="1" x14ac:dyDescent="0.2">
      <c r="A196" s="2"/>
      <c r="B196" s="2"/>
      <c r="C196" s="2"/>
      <c r="D196" s="119"/>
      <c r="E196" s="2"/>
      <c r="F196" s="130"/>
      <c r="G196" s="2"/>
      <c r="H196" s="119"/>
      <c r="I196" s="2"/>
      <c r="J196" s="130"/>
      <c r="K196" s="2"/>
      <c r="L196" s="2"/>
      <c r="M196" s="2"/>
      <c r="N196" s="130"/>
      <c r="O196" s="2"/>
      <c r="P196" s="2"/>
      <c r="Q196" s="2"/>
      <c r="R196" s="130"/>
      <c r="S196" s="2"/>
      <c r="T196" s="2"/>
      <c r="U196" s="2"/>
      <c r="V196" s="130"/>
      <c r="W196" s="2"/>
      <c r="X196" s="2"/>
      <c r="Y196" s="2"/>
      <c r="Z196" s="130"/>
      <c r="AA196" s="2"/>
      <c r="AB196" s="119"/>
      <c r="AC196" s="2"/>
      <c r="AD196" s="130"/>
    </row>
    <row r="197" spans="1:30" ht="12" customHeight="1" x14ac:dyDescent="0.2">
      <c r="A197" s="2"/>
      <c r="B197" s="2"/>
      <c r="C197" s="2"/>
      <c r="D197" s="119"/>
      <c r="E197" s="2"/>
      <c r="F197" s="130"/>
      <c r="G197" s="2"/>
      <c r="H197" s="119"/>
      <c r="I197" s="2"/>
      <c r="J197" s="130"/>
      <c r="K197" s="2"/>
      <c r="L197" s="2"/>
      <c r="M197" s="2"/>
      <c r="N197" s="130"/>
      <c r="O197" s="2"/>
      <c r="P197" s="2"/>
      <c r="Q197" s="2"/>
      <c r="R197" s="130"/>
      <c r="S197" s="2"/>
      <c r="T197" s="2"/>
      <c r="U197" s="2"/>
      <c r="V197" s="130"/>
      <c r="W197" s="2"/>
      <c r="X197" s="2"/>
      <c r="Y197" s="2"/>
      <c r="Z197" s="130"/>
      <c r="AA197" s="2"/>
      <c r="AB197" s="119"/>
      <c r="AC197" s="2"/>
      <c r="AD197" s="130"/>
    </row>
    <row r="198" spans="1:30" ht="12" customHeight="1" x14ac:dyDescent="0.2">
      <c r="A198" s="2"/>
      <c r="B198" s="2"/>
      <c r="C198" s="2"/>
      <c r="D198" s="119"/>
      <c r="E198" s="2"/>
      <c r="F198" s="130"/>
      <c r="G198" s="2"/>
      <c r="H198" s="119"/>
      <c r="I198" s="2"/>
      <c r="J198" s="130"/>
      <c r="K198" s="2"/>
      <c r="L198" s="2"/>
      <c r="M198" s="2"/>
      <c r="N198" s="130"/>
      <c r="O198" s="2"/>
      <c r="P198" s="2"/>
      <c r="Q198" s="2"/>
      <c r="R198" s="130"/>
      <c r="S198" s="2"/>
      <c r="T198" s="2"/>
      <c r="U198" s="2"/>
      <c r="V198" s="130"/>
      <c r="W198" s="2"/>
      <c r="X198" s="2"/>
      <c r="Y198" s="2"/>
      <c r="Z198" s="130"/>
      <c r="AA198" s="2"/>
      <c r="AB198" s="119"/>
      <c r="AC198" s="2"/>
      <c r="AD198" s="130"/>
    </row>
    <row r="199" spans="1:30" ht="12" customHeight="1" x14ac:dyDescent="0.2">
      <c r="A199" s="2"/>
      <c r="B199" s="2"/>
      <c r="C199" s="2"/>
      <c r="D199" s="119"/>
      <c r="E199" s="2"/>
      <c r="F199" s="130"/>
      <c r="G199" s="2"/>
      <c r="H199" s="119"/>
      <c r="I199" s="2"/>
      <c r="J199" s="130"/>
      <c r="K199" s="2"/>
      <c r="L199" s="2"/>
      <c r="M199" s="2"/>
      <c r="N199" s="130"/>
      <c r="O199" s="2"/>
      <c r="P199" s="2"/>
      <c r="Q199" s="2"/>
      <c r="R199" s="130"/>
      <c r="S199" s="2"/>
      <c r="T199" s="2"/>
      <c r="U199" s="2"/>
      <c r="V199" s="130"/>
      <c r="W199" s="2"/>
      <c r="X199" s="2"/>
      <c r="Y199" s="2"/>
      <c r="Z199" s="130"/>
      <c r="AA199" s="2"/>
      <c r="AB199" s="119"/>
      <c r="AC199" s="2"/>
      <c r="AD199" s="130"/>
    </row>
    <row r="200" spans="1:30" ht="12" customHeight="1" x14ac:dyDescent="0.2">
      <c r="A200" s="2"/>
      <c r="B200" s="2"/>
      <c r="C200" s="2"/>
      <c r="D200" s="119"/>
      <c r="E200" s="2"/>
      <c r="F200" s="130"/>
      <c r="G200" s="2"/>
      <c r="H200" s="119"/>
      <c r="I200" s="2"/>
      <c r="J200" s="130"/>
      <c r="K200" s="2"/>
      <c r="L200" s="2"/>
      <c r="M200" s="2"/>
      <c r="N200" s="130"/>
      <c r="O200" s="2"/>
      <c r="P200" s="2"/>
      <c r="Q200" s="2"/>
      <c r="R200" s="130"/>
      <c r="S200" s="2"/>
      <c r="T200" s="2"/>
      <c r="U200" s="2"/>
      <c r="V200" s="130"/>
      <c r="W200" s="2"/>
      <c r="X200" s="2"/>
      <c r="Y200" s="2"/>
      <c r="Z200" s="130"/>
      <c r="AA200" s="2"/>
      <c r="AB200" s="119"/>
      <c r="AC200" s="2"/>
      <c r="AD200" s="130"/>
    </row>
    <row r="201" spans="1:30" ht="12" customHeight="1" x14ac:dyDescent="0.2">
      <c r="A201" s="2"/>
      <c r="B201" s="2"/>
      <c r="C201" s="2"/>
      <c r="D201" s="119"/>
      <c r="E201" s="2"/>
      <c r="F201" s="130"/>
      <c r="G201" s="2"/>
      <c r="H201" s="119"/>
      <c r="I201" s="2"/>
      <c r="J201" s="130"/>
      <c r="K201" s="2"/>
      <c r="L201" s="2"/>
      <c r="M201" s="2"/>
      <c r="N201" s="130"/>
      <c r="O201" s="2"/>
      <c r="P201" s="2"/>
      <c r="Q201" s="2"/>
      <c r="R201" s="130"/>
      <c r="S201" s="2"/>
      <c r="T201" s="2"/>
      <c r="U201" s="2"/>
      <c r="V201" s="130"/>
      <c r="W201" s="2"/>
      <c r="X201" s="2"/>
      <c r="Y201" s="2"/>
      <c r="Z201" s="130"/>
      <c r="AA201" s="2"/>
      <c r="AB201" s="119"/>
      <c r="AC201" s="2"/>
      <c r="AD201" s="130"/>
    </row>
    <row r="202" spans="1:30" ht="12" customHeight="1" x14ac:dyDescent="0.2">
      <c r="A202" s="2"/>
      <c r="B202" s="2"/>
      <c r="C202" s="2"/>
      <c r="D202" s="119"/>
      <c r="E202" s="2"/>
      <c r="F202" s="130"/>
      <c r="G202" s="2"/>
      <c r="H202" s="119"/>
      <c r="I202" s="2"/>
      <c r="J202" s="130"/>
      <c r="K202" s="2"/>
      <c r="L202" s="2"/>
      <c r="M202" s="2"/>
      <c r="N202" s="130"/>
      <c r="O202" s="2"/>
      <c r="P202" s="2"/>
      <c r="Q202" s="2"/>
      <c r="R202" s="130"/>
      <c r="S202" s="2"/>
      <c r="T202" s="2"/>
      <c r="U202" s="2"/>
      <c r="V202" s="130"/>
      <c r="W202" s="2"/>
      <c r="X202" s="2"/>
      <c r="Y202" s="2"/>
      <c r="Z202" s="130"/>
      <c r="AA202" s="2"/>
      <c r="AB202" s="119"/>
      <c r="AC202" s="2"/>
      <c r="AD202" s="130"/>
    </row>
    <row r="203" spans="1:30" ht="12" customHeight="1" x14ac:dyDescent="0.2">
      <c r="A203" s="2"/>
      <c r="B203" s="2"/>
      <c r="C203" s="2"/>
      <c r="D203" s="119"/>
      <c r="E203" s="2"/>
      <c r="F203" s="130"/>
      <c r="G203" s="2"/>
      <c r="H203" s="119"/>
      <c r="I203" s="2"/>
      <c r="J203" s="130"/>
      <c r="K203" s="2"/>
      <c r="L203" s="2"/>
      <c r="M203" s="2"/>
      <c r="N203" s="130"/>
      <c r="O203" s="2"/>
      <c r="P203" s="2"/>
      <c r="Q203" s="2"/>
      <c r="R203" s="130"/>
      <c r="S203" s="2"/>
      <c r="T203" s="2"/>
      <c r="U203" s="2"/>
      <c r="V203" s="130"/>
      <c r="W203" s="2"/>
      <c r="X203" s="2"/>
      <c r="Y203" s="2"/>
      <c r="Z203" s="130"/>
      <c r="AA203" s="2"/>
      <c r="AB203" s="119"/>
      <c r="AC203" s="2"/>
      <c r="AD203" s="130"/>
    </row>
    <row r="204" spans="1:30" ht="12" customHeight="1" x14ac:dyDescent="0.2">
      <c r="A204" s="2"/>
      <c r="B204" s="2"/>
      <c r="C204" s="2"/>
      <c r="D204" s="119"/>
      <c r="E204" s="2"/>
      <c r="F204" s="130"/>
      <c r="G204" s="2"/>
      <c r="H204" s="119"/>
      <c r="I204" s="2"/>
      <c r="J204" s="130"/>
      <c r="K204" s="2"/>
      <c r="L204" s="2"/>
      <c r="M204" s="2"/>
      <c r="N204" s="130"/>
      <c r="O204" s="2"/>
      <c r="P204" s="2"/>
      <c r="Q204" s="2"/>
      <c r="R204" s="130"/>
      <c r="S204" s="2"/>
      <c r="T204" s="2"/>
      <c r="U204" s="2"/>
      <c r="V204" s="130"/>
      <c r="W204" s="2"/>
      <c r="X204" s="2"/>
      <c r="Y204" s="2"/>
      <c r="Z204" s="130"/>
      <c r="AA204" s="2"/>
      <c r="AB204" s="119"/>
      <c r="AC204" s="2"/>
      <c r="AD204" s="130"/>
    </row>
    <row r="205" spans="1:30" ht="12" customHeight="1" x14ac:dyDescent="0.2"/>
    <row r="206" spans="1:30" ht="12" customHeight="1" x14ac:dyDescent="0.2"/>
    <row r="207" spans="1:30" ht="12" customHeight="1" x14ac:dyDescent="0.2"/>
    <row r="208" spans="1:30" ht="12" customHeight="1" x14ac:dyDescent="0.2"/>
    <row r="209" spans="4:30" ht="12" customHeight="1" x14ac:dyDescent="0.2"/>
    <row r="210" spans="4:30" ht="12" customHeight="1" x14ac:dyDescent="0.2"/>
    <row r="211" spans="4:30" ht="12" customHeight="1" x14ac:dyDescent="0.2"/>
    <row r="212" spans="4:30" ht="12" customHeight="1" x14ac:dyDescent="0.2"/>
    <row r="213" spans="4:30" ht="12" customHeight="1" x14ac:dyDescent="0.2"/>
    <row r="214" spans="4:30" ht="12" customHeight="1" x14ac:dyDescent="0.2"/>
    <row r="215" spans="4:30" ht="12" customHeight="1" x14ac:dyDescent="0.2">
      <c r="D215" s="1"/>
      <c r="F215" s="1"/>
      <c r="H215" s="1"/>
      <c r="J215" s="1"/>
      <c r="N215" s="1"/>
      <c r="R215" s="1"/>
      <c r="V215" s="1"/>
      <c r="Z215" s="1"/>
      <c r="AB215" s="1"/>
      <c r="AD215" s="1"/>
    </row>
    <row r="216" spans="4:30" ht="12" customHeight="1" x14ac:dyDescent="0.2">
      <c r="D216" s="1"/>
      <c r="F216" s="1"/>
      <c r="H216" s="1"/>
      <c r="J216" s="1"/>
      <c r="N216" s="1"/>
      <c r="R216" s="1"/>
      <c r="V216" s="1"/>
      <c r="Z216" s="1"/>
      <c r="AB216" s="1"/>
      <c r="AD216" s="1"/>
    </row>
    <row r="217" spans="4:30" ht="12" customHeight="1" x14ac:dyDescent="0.2">
      <c r="D217" s="1"/>
      <c r="F217" s="1"/>
      <c r="H217" s="1"/>
      <c r="J217" s="1"/>
      <c r="N217" s="1"/>
      <c r="R217" s="1"/>
      <c r="V217" s="1"/>
      <c r="Z217" s="1"/>
      <c r="AB217" s="1"/>
      <c r="AD217" s="1"/>
    </row>
    <row r="218" spans="4:30" ht="12" customHeight="1" x14ac:dyDescent="0.2">
      <c r="D218" s="1"/>
      <c r="F218" s="1"/>
      <c r="H218" s="1"/>
      <c r="J218" s="1"/>
      <c r="N218" s="1"/>
      <c r="R218" s="1"/>
      <c r="V218" s="1"/>
      <c r="Z218" s="1"/>
      <c r="AB218" s="1"/>
      <c r="AD218" s="1"/>
    </row>
    <row r="219" spans="4:30" ht="12" customHeight="1" x14ac:dyDescent="0.2">
      <c r="D219" s="1"/>
      <c r="F219" s="1"/>
      <c r="H219" s="1"/>
      <c r="J219" s="1"/>
      <c r="N219" s="1"/>
      <c r="R219" s="1"/>
      <c r="V219" s="1"/>
      <c r="Z219" s="1"/>
      <c r="AB219" s="1"/>
      <c r="AD219" s="1"/>
    </row>
    <row r="220" spans="4:30" ht="12" customHeight="1" x14ac:dyDescent="0.2">
      <c r="D220" s="1"/>
      <c r="F220" s="1"/>
      <c r="H220" s="1"/>
      <c r="J220" s="1"/>
      <c r="N220" s="1"/>
      <c r="R220" s="1"/>
      <c r="V220" s="1"/>
      <c r="Z220" s="1"/>
      <c r="AB220" s="1"/>
      <c r="AD220" s="1"/>
    </row>
    <row r="221" spans="4:30" ht="12" customHeight="1" x14ac:dyDescent="0.2">
      <c r="D221" s="1"/>
      <c r="F221" s="1"/>
      <c r="H221" s="1"/>
      <c r="J221" s="1"/>
      <c r="N221" s="1"/>
      <c r="R221" s="1"/>
      <c r="V221" s="1"/>
      <c r="Z221" s="1"/>
      <c r="AB221" s="1"/>
      <c r="AD221" s="1"/>
    </row>
    <row r="222" spans="4:30" ht="12" customHeight="1" x14ac:dyDescent="0.2">
      <c r="D222" s="1"/>
      <c r="F222" s="1"/>
      <c r="H222" s="1"/>
      <c r="J222" s="1"/>
      <c r="N222" s="1"/>
      <c r="R222" s="1"/>
      <c r="V222" s="1"/>
      <c r="Z222" s="1"/>
      <c r="AB222" s="1"/>
      <c r="AD222" s="1"/>
    </row>
    <row r="223" spans="4:30" ht="12" customHeight="1" x14ac:dyDescent="0.2">
      <c r="D223" s="1"/>
      <c r="F223" s="1"/>
      <c r="H223" s="1"/>
      <c r="J223" s="1"/>
      <c r="N223" s="1"/>
      <c r="R223" s="1"/>
      <c r="V223" s="1"/>
      <c r="Z223" s="1"/>
      <c r="AB223" s="1"/>
      <c r="AD223" s="1"/>
    </row>
    <row r="224" spans="4:30" ht="12" customHeight="1" x14ac:dyDescent="0.2">
      <c r="D224" s="1"/>
      <c r="F224" s="1"/>
      <c r="H224" s="1"/>
      <c r="J224" s="1"/>
      <c r="N224" s="1"/>
      <c r="R224" s="1"/>
      <c r="V224" s="1"/>
      <c r="Z224" s="1"/>
      <c r="AB224" s="1"/>
      <c r="AD224" s="1"/>
    </row>
    <row r="225" spans="4:30" ht="12" customHeight="1" x14ac:dyDescent="0.2">
      <c r="D225" s="1"/>
      <c r="F225" s="1"/>
      <c r="H225" s="1"/>
      <c r="J225" s="1"/>
      <c r="N225" s="1"/>
      <c r="R225" s="1"/>
      <c r="V225" s="1"/>
      <c r="Z225" s="1"/>
      <c r="AB225" s="1"/>
      <c r="AD225" s="1"/>
    </row>
    <row r="226" spans="4:30" ht="12" customHeight="1" x14ac:dyDescent="0.2">
      <c r="D226" s="1"/>
      <c r="F226" s="1"/>
      <c r="H226" s="1"/>
      <c r="J226" s="1"/>
      <c r="N226" s="1"/>
      <c r="R226" s="1"/>
      <c r="V226" s="1"/>
      <c r="Z226" s="1"/>
      <c r="AB226" s="1"/>
      <c r="AD226" s="1"/>
    </row>
    <row r="227" spans="4:30" ht="12" customHeight="1" x14ac:dyDescent="0.2">
      <c r="D227" s="1"/>
      <c r="F227" s="1"/>
      <c r="H227" s="1"/>
      <c r="J227" s="1"/>
      <c r="N227" s="1"/>
      <c r="R227" s="1"/>
      <c r="V227" s="1"/>
      <c r="Z227" s="1"/>
      <c r="AB227" s="1"/>
      <c r="AD227" s="1"/>
    </row>
    <row r="228" spans="4:30" ht="12" customHeight="1" x14ac:dyDescent="0.2">
      <c r="D228" s="1"/>
      <c r="F228" s="1"/>
      <c r="H228" s="1"/>
      <c r="J228" s="1"/>
      <c r="N228" s="1"/>
      <c r="R228" s="1"/>
      <c r="V228" s="1"/>
      <c r="Z228" s="1"/>
      <c r="AB228" s="1"/>
      <c r="AD228" s="1"/>
    </row>
    <row r="229" spans="4:30" ht="12" customHeight="1" x14ac:dyDescent="0.2">
      <c r="D229" s="1"/>
      <c r="F229" s="1"/>
      <c r="H229" s="1"/>
      <c r="J229" s="1"/>
      <c r="N229" s="1"/>
      <c r="R229" s="1"/>
      <c r="V229" s="1"/>
      <c r="Z229" s="1"/>
      <c r="AB229" s="1"/>
      <c r="AD229" s="1"/>
    </row>
    <row r="230" spans="4:30" ht="12" customHeight="1" x14ac:dyDescent="0.2">
      <c r="D230" s="1"/>
      <c r="F230" s="1"/>
      <c r="H230" s="1"/>
      <c r="J230" s="1"/>
      <c r="N230" s="1"/>
      <c r="R230" s="1"/>
      <c r="V230" s="1"/>
      <c r="Z230" s="1"/>
      <c r="AB230" s="1"/>
      <c r="AD230" s="1"/>
    </row>
    <row r="231" spans="4:30" ht="12" customHeight="1" x14ac:dyDescent="0.2">
      <c r="D231" s="1"/>
      <c r="F231" s="1"/>
      <c r="H231" s="1"/>
      <c r="J231" s="1"/>
      <c r="N231" s="1"/>
      <c r="R231" s="1"/>
      <c r="V231" s="1"/>
      <c r="Z231" s="1"/>
      <c r="AB231" s="1"/>
      <c r="AD231" s="1"/>
    </row>
    <row r="232" spans="4:30" ht="12" customHeight="1" x14ac:dyDescent="0.2">
      <c r="D232" s="1"/>
      <c r="F232" s="1"/>
      <c r="H232" s="1"/>
      <c r="J232" s="1"/>
      <c r="N232" s="1"/>
      <c r="R232" s="1"/>
      <c r="V232" s="1"/>
      <c r="Z232" s="1"/>
      <c r="AB232" s="1"/>
      <c r="AD232" s="1"/>
    </row>
    <row r="233" spans="4:30" ht="12" customHeight="1" x14ac:dyDescent="0.2">
      <c r="D233" s="1"/>
      <c r="F233" s="1"/>
      <c r="H233" s="1"/>
      <c r="J233" s="1"/>
      <c r="N233" s="1"/>
      <c r="R233" s="1"/>
      <c r="V233" s="1"/>
      <c r="Z233" s="1"/>
      <c r="AB233" s="1"/>
      <c r="AD233" s="1"/>
    </row>
    <row r="234" spans="4:30" ht="12" customHeight="1" x14ac:dyDescent="0.2">
      <c r="D234" s="1"/>
      <c r="F234" s="1"/>
      <c r="H234" s="1"/>
      <c r="J234" s="1"/>
      <c r="N234" s="1"/>
      <c r="R234" s="1"/>
      <c r="V234" s="1"/>
      <c r="Z234" s="1"/>
      <c r="AB234" s="1"/>
      <c r="AD234" s="1"/>
    </row>
    <row r="235" spans="4:30" ht="12" customHeight="1" x14ac:dyDescent="0.2">
      <c r="D235" s="1"/>
      <c r="F235" s="1"/>
      <c r="H235" s="1"/>
      <c r="J235" s="1"/>
      <c r="N235" s="1"/>
      <c r="R235" s="1"/>
      <c r="V235" s="1"/>
      <c r="Z235" s="1"/>
      <c r="AB235" s="1"/>
      <c r="AD235" s="1"/>
    </row>
    <row r="236" spans="4:30" ht="12" customHeight="1" x14ac:dyDescent="0.2">
      <c r="D236" s="1"/>
      <c r="F236" s="1"/>
      <c r="H236" s="1"/>
      <c r="J236" s="1"/>
      <c r="N236" s="1"/>
      <c r="R236" s="1"/>
      <c r="V236" s="1"/>
      <c r="Z236" s="1"/>
      <c r="AB236" s="1"/>
      <c r="AD236" s="1"/>
    </row>
    <row r="237" spans="4:30" ht="12" customHeight="1" x14ac:dyDescent="0.2">
      <c r="D237" s="1"/>
      <c r="F237" s="1"/>
      <c r="H237" s="1"/>
      <c r="J237" s="1"/>
      <c r="N237" s="1"/>
      <c r="R237" s="1"/>
      <c r="V237" s="1"/>
      <c r="Z237" s="1"/>
      <c r="AB237" s="1"/>
      <c r="AD237" s="1"/>
    </row>
    <row r="238" spans="4:30" ht="12" customHeight="1" x14ac:dyDescent="0.2">
      <c r="D238" s="1"/>
      <c r="F238" s="1"/>
      <c r="H238" s="1"/>
      <c r="J238" s="1"/>
      <c r="N238" s="1"/>
      <c r="R238" s="1"/>
      <c r="V238" s="1"/>
      <c r="Z238" s="1"/>
      <c r="AB238" s="1"/>
      <c r="AD238" s="1"/>
    </row>
    <row r="239" spans="4:30" ht="12" customHeight="1" x14ac:dyDescent="0.2">
      <c r="D239" s="1"/>
      <c r="F239" s="1"/>
      <c r="H239" s="1"/>
      <c r="J239" s="1"/>
      <c r="N239" s="1"/>
      <c r="R239" s="1"/>
      <c r="V239" s="1"/>
      <c r="Z239" s="1"/>
      <c r="AB239" s="1"/>
      <c r="AD239" s="1"/>
    </row>
    <row r="240" spans="4:30" ht="12" customHeight="1" x14ac:dyDescent="0.2">
      <c r="D240" s="1"/>
      <c r="F240" s="1"/>
      <c r="H240" s="1"/>
      <c r="J240" s="1"/>
      <c r="N240" s="1"/>
      <c r="R240" s="1"/>
      <c r="V240" s="1"/>
      <c r="Z240" s="1"/>
      <c r="AB240" s="1"/>
      <c r="AD240" s="1"/>
    </row>
    <row r="241" spans="4:30" ht="12" customHeight="1" x14ac:dyDescent="0.2">
      <c r="D241" s="1"/>
      <c r="F241" s="1"/>
      <c r="H241" s="1"/>
      <c r="J241" s="1"/>
      <c r="N241" s="1"/>
      <c r="R241" s="1"/>
      <c r="V241" s="1"/>
      <c r="Z241" s="1"/>
      <c r="AB241" s="1"/>
      <c r="AD241" s="1"/>
    </row>
    <row r="242" spans="4:30" ht="12" customHeight="1" x14ac:dyDescent="0.2">
      <c r="D242" s="1"/>
      <c r="F242" s="1"/>
      <c r="H242" s="1"/>
      <c r="J242" s="1"/>
      <c r="N242" s="1"/>
      <c r="R242" s="1"/>
      <c r="V242" s="1"/>
      <c r="Z242" s="1"/>
      <c r="AB242" s="1"/>
      <c r="AD242" s="1"/>
    </row>
    <row r="243" spans="4:30" ht="12" customHeight="1" x14ac:dyDescent="0.2">
      <c r="D243" s="1"/>
      <c r="F243" s="1"/>
      <c r="H243" s="1"/>
      <c r="J243" s="1"/>
      <c r="N243" s="1"/>
      <c r="R243" s="1"/>
      <c r="V243" s="1"/>
      <c r="Z243" s="1"/>
      <c r="AB243" s="1"/>
      <c r="AD243" s="1"/>
    </row>
    <row r="244" spans="4:30" ht="12" customHeight="1" x14ac:dyDescent="0.2">
      <c r="D244" s="1"/>
      <c r="F244" s="1"/>
      <c r="H244" s="1"/>
      <c r="J244" s="1"/>
      <c r="N244" s="1"/>
      <c r="R244" s="1"/>
      <c r="V244" s="1"/>
      <c r="Z244" s="1"/>
      <c r="AB244" s="1"/>
      <c r="AD244" s="1"/>
    </row>
    <row r="245" spans="4:30" ht="12" customHeight="1" x14ac:dyDescent="0.2">
      <c r="D245" s="1"/>
      <c r="F245" s="1"/>
      <c r="H245" s="1"/>
      <c r="J245" s="1"/>
      <c r="N245" s="1"/>
      <c r="R245" s="1"/>
      <c r="V245" s="1"/>
      <c r="Z245" s="1"/>
      <c r="AB245" s="1"/>
      <c r="AD245" s="1"/>
    </row>
    <row r="246" spans="4:30" ht="12" customHeight="1" x14ac:dyDescent="0.2">
      <c r="D246" s="1"/>
      <c r="F246" s="1"/>
      <c r="H246" s="1"/>
      <c r="J246" s="1"/>
      <c r="N246" s="1"/>
      <c r="R246" s="1"/>
      <c r="V246" s="1"/>
      <c r="Z246" s="1"/>
      <c r="AB246" s="1"/>
      <c r="AD246" s="1"/>
    </row>
    <row r="247" spans="4:30" ht="12" customHeight="1" x14ac:dyDescent="0.2">
      <c r="D247" s="1"/>
      <c r="F247" s="1"/>
      <c r="H247" s="1"/>
      <c r="J247" s="1"/>
      <c r="N247" s="1"/>
      <c r="R247" s="1"/>
      <c r="V247" s="1"/>
      <c r="Z247" s="1"/>
      <c r="AB247" s="1"/>
      <c r="AD247" s="1"/>
    </row>
    <row r="248" spans="4:30" ht="12" customHeight="1" x14ac:dyDescent="0.2">
      <c r="D248" s="1"/>
      <c r="F248" s="1"/>
      <c r="H248" s="1"/>
      <c r="J248" s="1"/>
      <c r="N248" s="1"/>
      <c r="R248" s="1"/>
      <c r="V248" s="1"/>
      <c r="Z248" s="1"/>
      <c r="AB248" s="1"/>
      <c r="AD248" s="1"/>
    </row>
    <row r="249" spans="4:30" ht="12" customHeight="1" x14ac:dyDescent="0.2">
      <c r="D249" s="1"/>
      <c r="F249" s="1"/>
      <c r="H249" s="1"/>
      <c r="J249" s="1"/>
      <c r="N249" s="1"/>
      <c r="R249" s="1"/>
      <c r="V249" s="1"/>
      <c r="Z249" s="1"/>
      <c r="AB249" s="1"/>
      <c r="AD249" s="1"/>
    </row>
    <row r="250" spans="4:30" ht="12" customHeight="1" x14ac:dyDescent="0.2">
      <c r="D250" s="1"/>
      <c r="F250" s="1"/>
      <c r="H250" s="1"/>
      <c r="J250" s="1"/>
      <c r="N250" s="1"/>
      <c r="R250" s="1"/>
      <c r="V250" s="1"/>
      <c r="Z250" s="1"/>
      <c r="AB250" s="1"/>
      <c r="AD250" s="1"/>
    </row>
    <row r="251" spans="4:30" ht="12" customHeight="1" x14ac:dyDescent="0.2">
      <c r="D251" s="1"/>
      <c r="F251" s="1"/>
      <c r="H251" s="1"/>
      <c r="J251" s="1"/>
      <c r="N251" s="1"/>
      <c r="R251" s="1"/>
      <c r="V251" s="1"/>
      <c r="Z251" s="1"/>
      <c r="AB251" s="1"/>
      <c r="AD251" s="1"/>
    </row>
    <row r="252" spans="4:30" ht="12" customHeight="1" x14ac:dyDescent="0.2">
      <c r="D252" s="1"/>
      <c r="F252" s="1"/>
      <c r="H252" s="1"/>
      <c r="J252" s="1"/>
      <c r="N252" s="1"/>
      <c r="R252" s="1"/>
      <c r="V252" s="1"/>
      <c r="Z252" s="1"/>
      <c r="AB252" s="1"/>
      <c r="AD252" s="1"/>
    </row>
    <row r="253" spans="4:30" ht="12" customHeight="1" x14ac:dyDescent="0.2">
      <c r="D253" s="1"/>
      <c r="F253" s="1"/>
      <c r="H253" s="1"/>
      <c r="J253" s="1"/>
      <c r="N253" s="1"/>
      <c r="R253" s="1"/>
      <c r="V253" s="1"/>
      <c r="Z253" s="1"/>
      <c r="AB253" s="1"/>
      <c r="AD253" s="1"/>
    </row>
    <row r="254" spans="4:30" ht="12" customHeight="1" x14ac:dyDescent="0.2">
      <c r="D254" s="1"/>
      <c r="F254" s="1"/>
      <c r="H254" s="1"/>
      <c r="J254" s="1"/>
      <c r="N254" s="1"/>
      <c r="R254" s="1"/>
      <c r="V254" s="1"/>
      <c r="Z254" s="1"/>
      <c r="AB254" s="1"/>
      <c r="AD254" s="1"/>
    </row>
    <row r="255" spans="4:30" ht="12" customHeight="1" x14ac:dyDescent="0.2">
      <c r="D255" s="1"/>
      <c r="F255" s="1"/>
      <c r="H255" s="1"/>
      <c r="J255" s="1"/>
      <c r="N255" s="1"/>
      <c r="R255" s="1"/>
      <c r="V255" s="1"/>
      <c r="Z255" s="1"/>
      <c r="AB255" s="1"/>
      <c r="AD255" s="1"/>
    </row>
    <row r="256" spans="4:30" ht="12" customHeight="1" x14ac:dyDescent="0.2">
      <c r="D256" s="1"/>
      <c r="F256" s="1"/>
      <c r="H256" s="1"/>
      <c r="J256" s="1"/>
      <c r="N256" s="1"/>
      <c r="R256" s="1"/>
      <c r="V256" s="1"/>
      <c r="Z256" s="1"/>
      <c r="AB256" s="1"/>
      <c r="AD256" s="1"/>
    </row>
    <row r="257" spans="4:30" ht="12" customHeight="1" x14ac:dyDescent="0.2">
      <c r="D257" s="1"/>
      <c r="F257" s="1"/>
      <c r="H257" s="1"/>
      <c r="J257" s="1"/>
      <c r="N257" s="1"/>
      <c r="R257" s="1"/>
      <c r="V257" s="1"/>
      <c r="Z257" s="1"/>
      <c r="AB257" s="1"/>
      <c r="AD257" s="1"/>
    </row>
    <row r="258" spans="4:30" ht="12" customHeight="1" x14ac:dyDescent="0.2">
      <c r="D258" s="1"/>
      <c r="F258" s="1"/>
      <c r="H258" s="1"/>
      <c r="J258" s="1"/>
      <c r="N258" s="1"/>
      <c r="R258" s="1"/>
      <c r="V258" s="1"/>
      <c r="Z258" s="1"/>
      <c r="AB258" s="1"/>
      <c r="AD258" s="1"/>
    </row>
    <row r="259" spans="4:30" ht="12" customHeight="1" x14ac:dyDescent="0.2">
      <c r="D259" s="1"/>
      <c r="F259" s="1"/>
      <c r="H259" s="1"/>
      <c r="J259" s="1"/>
      <c r="N259" s="1"/>
      <c r="R259" s="1"/>
      <c r="V259" s="1"/>
      <c r="Z259" s="1"/>
      <c r="AB259" s="1"/>
      <c r="AD259" s="1"/>
    </row>
    <row r="260" spans="4:30" ht="12" customHeight="1" x14ac:dyDescent="0.2">
      <c r="D260" s="1"/>
      <c r="F260" s="1"/>
      <c r="H260" s="1"/>
      <c r="J260" s="1"/>
      <c r="N260" s="1"/>
      <c r="R260" s="1"/>
      <c r="V260" s="1"/>
      <c r="Z260" s="1"/>
      <c r="AB260" s="1"/>
      <c r="AD260" s="1"/>
    </row>
    <row r="261" spans="4:30" ht="12" customHeight="1" x14ac:dyDescent="0.2">
      <c r="D261" s="1"/>
      <c r="F261" s="1"/>
      <c r="H261" s="1"/>
      <c r="J261" s="1"/>
      <c r="N261" s="1"/>
      <c r="R261" s="1"/>
      <c r="V261" s="1"/>
      <c r="Z261" s="1"/>
      <c r="AB261" s="1"/>
      <c r="AD261" s="1"/>
    </row>
    <row r="262" spans="4:30" ht="12" customHeight="1" x14ac:dyDescent="0.2">
      <c r="D262" s="1"/>
      <c r="F262" s="1"/>
      <c r="H262" s="1"/>
      <c r="J262" s="1"/>
      <c r="N262" s="1"/>
      <c r="R262" s="1"/>
      <c r="V262" s="1"/>
      <c r="Z262" s="1"/>
      <c r="AB262" s="1"/>
      <c r="AD262" s="1"/>
    </row>
    <row r="263" spans="4:30" ht="12" customHeight="1" x14ac:dyDescent="0.2">
      <c r="D263" s="1"/>
      <c r="F263" s="1"/>
      <c r="H263" s="1"/>
      <c r="J263" s="1"/>
      <c r="N263" s="1"/>
      <c r="R263" s="1"/>
      <c r="V263" s="1"/>
      <c r="Z263" s="1"/>
      <c r="AB263" s="1"/>
      <c r="AD263" s="1"/>
    </row>
    <row r="264" spans="4:30" ht="12" customHeight="1" x14ac:dyDescent="0.2">
      <c r="D264" s="1"/>
      <c r="F264" s="1"/>
      <c r="H264" s="1"/>
      <c r="J264" s="1"/>
      <c r="N264" s="1"/>
      <c r="R264" s="1"/>
      <c r="V264" s="1"/>
      <c r="Z264" s="1"/>
      <c r="AB264" s="1"/>
      <c r="AD264" s="1"/>
    </row>
    <row r="265" spans="4:30" ht="12" customHeight="1" x14ac:dyDescent="0.2">
      <c r="D265" s="1"/>
      <c r="F265" s="1"/>
      <c r="H265" s="1"/>
      <c r="J265" s="1"/>
      <c r="N265" s="1"/>
      <c r="R265" s="1"/>
      <c r="V265" s="1"/>
      <c r="Z265" s="1"/>
      <c r="AB265" s="1"/>
      <c r="AD265" s="1"/>
    </row>
    <row r="266" spans="4:30" ht="12" customHeight="1" x14ac:dyDescent="0.2">
      <c r="D266" s="1"/>
      <c r="F266" s="1"/>
      <c r="H266" s="1"/>
      <c r="J266" s="1"/>
      <c r="N266" s="1"/>
      <c r="R266" s="1"/>
      <c r="V266" s="1"/>
      <c r="Z266" s="1"/>
      <c r="AB266" s="1"/>
      <c r="AD266" s="1"/>
    </row>
    <row r="267" spans="4:30" ht="12" customHeight="1" x14ac:dyDescent="0.2">
      <c r="D267" s="1"/>
      <c r="F267" s="1"/>
      <c r="H267" s="1"/>
      <c r="J267" s="1"/>
      <c r="N267" s="1"/>
      <c r="R267" s="1"/>
      <c r="V267" s="1"/>
      <c r="Z267" s="1"/>
      <c r="AB267" s="1"/>
      <c r="AD267" s="1"/>
    </row>
    <row r="268" spans="4:30" ht="12" customHeight="1" x14ac:dyDescent="0.2">
      <c r="D268" s="1"/>
      <c r="F268" s="1"/>
      <c r="H268" s="1"/>
      <c r="J268" s="1"/>
      <c r="N268" s="1"/>
      <c r="R268" s="1"/>
      <c r="V268" s="1"/>
      <c r="Z268" s="1"/>
      <c r="AB268" s="1"/>
      <c r="AD268" s="1"/>
    </row>
    <row r="269" spans="4:30" ht="12" customHeight="1" x14ac:dyDescent="0.2">
      <c r="D269" s="1"/>
      <c r="F269" s="1"/>
      <c r="H269" s="1"/>
      <c r="J269" s="1"/>
      <c r="N269" s="1"/>
      <c r="R269" s="1"/>
      <c r="V269" s="1"/>
      <c r="Z269" s="1"/>
      <c r="AB269" s="1"/>
      <c r="AD269" s="1"/>
    </row>
    <row r="270" spans="4:30" ht="12" customHeight="1" x14ac:dyDescent="0.2">
      <c r="D270" s="1"/>
      <c r="F270" s="1"/>
      <c r="H270" s="1"/>
      <c r="J270" s="1"/>
      <c r="N270" s="1"/>
      <c r="R270" s="1"/>
      <c r="V270" s="1"/>
      <c r="Z270" s="1"/>
      <c r="AB270" s="1"/>
      <c r="AD270" s="1"/>
    </row>
    <row r="271" spans="4:30" ht="12" customHeight="1" x14ac:dyDescent="0.2">
      <c r="D271" s="1"/>
      <c r="F271" s="1"/>
      <c r="H271" s="1"/>
      <c r="J271" s="1"/>
      <c r="N271" s="1"/>
      <c r="R271" s="1"/>
      <c r="V271" s="1"/>
      <c r="Z271" s="1"/>
      <c r="AB271" s="1"/>
      <c r="AD271" s="1"/>
    </row>
    <row r="272" spans="4:30" ht="12" customHeight="1" x14ac:dyDescent="0.2">
      <c r="D272" s="1"/>
      <c r="F272" s="1"/>
      <c r="H272" s="1"/>
      <c r="J272" s="1"/>
      <c r="N272" s="1"/>
      <c r="R272" s="1"/>
      <c r="V272" s="1"/>
      <c r="Z272" s="1"/>
      <c r="AB272" s="1"/>
      <c r="AD272" s="1"/>
    </row>
    <row r="273" spans="4:30" ht="12" customHeight="1" x14ac:dyDescent="0.2">
      <c r="D273" s="1"/>
      <c r="F273" s="1"/>
      <c r="H273" s="1"/>
      <c r="J273" s="1"/>
      <c r="N273" s="1"/>
      <c r="R273" s="1"/>
      <c r="V273" s="1"/>
      <c r="Z273" s="1"/>
      <c r="AB273" s="1"/>
      <c r="AD273" s="1"/>
    </row>
    <row r="274" spans="4:30" ht="12" customHeight="1" x14ac:dyDescent="0.2">
      <c r="D274" s="1"/>
      <c r="F274" s="1"/>
      <c r="H274" s="1"/>
      <c r="J274" s="1"/>
      <c r="N274" s="1"/>
      <c r="R274" s="1"/>
      <c r="V274" s="1"/>
      <c r="Z274" s="1"/>
      <c r="AB274" s="1"/>
      <c r="AD274" s="1"/>
    </row>
    <row r="275" spans="4:30" ht="12" customHeight="1" x14ac:dyDescent="0.2">
      <c r="D275" s="1"/>
      <c r="F275" s="1"/>
      <c r="H275" s="1"/>
      <c r="J275" s="1"/>
      <c r="N275" s="1"/>
      <c r="R275" s="1"/>
      <c r="V275" s="1"/>
      <c r="Z275" s="1"/>
      <c r="AB275" s="1"/>
      <c r="AD275" s="1"/>
    </row>
    <row r="276" spans="4:30" ht="12" customHeight="1" x14ac:dyDescent="0.2">
      <c r="D276" s="1"/>
      <c r="F276" s="1"/>
      <c r="H276" s="1"/>
      <c r="J276" s="1"/>
      <c r="N276" s="1"/>
      <c r="R276" s="1"/>
      <c r="V276" s="1"/>
      <c r="Z276" s="1"/>
      <c r="AB276" s="1"/>
      <c r="AD276" s="1"/>
    </row>
    <row r="277" spans="4:30" ht="12" customHeight="1" x14ac:dyDescent="0.2">
      <c r="D277" s="1"/>
      <c r="F277" s="1"/>
      <c r="H277" s="1"/>
      <c r="J277" s="1"/>
      <c r="N277" s="1"/>
      <c r="R277" s="1"/>
      <c r="V277" s="1"/>
      <c r="Z277" s="1"/>
      <c r="AB277" s="1"/>
      <c r="AD277" s="1"/>
    </row>
    <row r="278" spans="4:30" ht="12" customHeight="1" x14ac:dyDescent="0.2">
      <c r="D278" s="1"/>
      <c r="F278" s="1"/>
      <c r="H278" s="1"/>
      <c r="J278" s="1"/>
      <c r="N278" s="1"/>
      <c r="R278" s="1"/>
      <c r="V278" s="1"/>
      <c r="Z278" s="1"/>
      <c r="AB278" s="1"/>
      <c r="AD278" s="1"/>
    </row>
    <row r="279" spans="4:30" ht="12" customHeight="1" x14ac:dyDescent="0.2">
      <c r="D279" s="1"/>
      <c r="F279" s="1"/>
      <c r="H279" s="1"/>
      <c r="J279" s="1"/>
      <c r="N279" s="1"/>
      <c r="R279" s="1"/>
      <c r="V279" s="1"/>
      <c r="Z279" s="1"/>
      <c r="AB279" s="1"/>
      <c r="AD279" s="1"/>
    </row>
    <row r="280" spans="4:30" ht="12" customHeight="1" x14ac:dyDescent="0.2">
      <c r="D280" s="1"/>
      <c r="F280" s="1"/>
      <c r="H280" s="1"/>
      <c r="J280" s="1"/>
      <c r="N280" s="1"/>
      <c r="R280" s="1"/>
      <c r="V280" s="1"/>
      <c r="Z280" s="1"/>
      <c r="AB280" s="1"/>
      <c r="AD280" s="1"/>
    </row>
    <row r="281" spans="4:30" ht="12" customHeight="1" x14ac:dyDescent="0.2">
      <c r="D281" s="1"/>
      <c r="F281" s="1"/>
      <c r="H281" s="1"/>
      <c r="J281" s="1"/>
      <c r="N281" s="1"/>
      <c r="R281" s="1"/>
      <c r="V281" s="1"/>
      <c r="Z281" s="1"/>
      <c r="AB281" s="1"/>
      <c r="AD281" s="1"/>
    </row>
    <row r="282" spans="4:30" ht="12" customHeight="1" x14ac:dyDescent="0.2">
      <c r="D282" s="1"/>
      <c r="F282" s="1"/>
      <c r="H282" s="1"/>
      <c r="J282" s="1"/>
      <c r="N282" s="1"/>
      <c r="R282" s="1"/>
      <c r="V282" s="1"/>
      <c r="Z282" s="1"/>
      <c r="AB282" s="1"/>
      <c r="AD282" s="1"/>
    </row>
    <row r="283" spans="4:30" ht="12" customHeight="1" x14ac:dyDescent="0.2">
      <c r="D283" s="1"/>
      <c r="F283" s="1"/>
      <c r="H283" s="1"/>
      <c r="J283" s="1"/>
      <c r="N283" s="1"/>
      <c r="R283" s="1"/>
      <c r="V283" s="1"/>
      <c r="Z283" s="1"/>
      <c r="AB283" s="1"/>
      <c r="AD283" s="1"/>
    </row>
    <row r="284" spans="4:30" ht="12" customHeight="1" x14ac:dyDescent="0.2">
      <c r="D284" s="1"/>
      <c r="F284" s="1"/>
      <c r="H284" s="1"/>
      <c r="J284" s="1"/>
      <c r="N284" s="1"/>
      <c r="R284" s="1"/>
      <c r="V284" s="1"/>
      <c r="Z284" s="1"/>
      <c r="AB284" s="1"/>
      <c r="AD284" s="1"/>
    </row>
    <row r="285" spans="4:30" ht="12" customHeight="1" x14ac:dyDescent="0.2">
      <c r="D285" s="1"/>
      <c r="F285" s="1"/>
      <c r="H285" s="1"/>
      <c r="J285" s="1"/>
      <c r="N285" s="1"/>
      <c r="R285" s="1"/>
      <c r="V285" s="1"/>
      <c r="Z285" s="1"/>
      <c r="AB285" s="1"/>
      <c r="AD285" s="1"/>
    </row>
    <row r="286" spans="4:30" ht="12" customHeight="1" x14ac:dyDescent="0.2">
      <c r="D286" s="1"/>
      <c r="F286" s="1"/>
      <c r="H286" s="1"/>
      <c r="J286" s="1"/>
      <c r="N286" s="1"/>
      <c r="R286" s="1"/>
      <c r="V286" s="1"/>
      <c r="Z286" s="1"/>
      <c r="AB286" s="1"/>
      <c r="AD286" s="1"/>
    </row>
    <row r="287" spans="4:30" ht="12" customHeight="1" x14ac:dyDescent="0.2">
      <c r="D287" s="1"/>
      <c r="F287" s="1"/>
      <c r="H287" s="1"/>
      <c r="J287" s="1"/>
      <c r="N287" s="1"/>
      <c r="R287" s="1"/>
      <c r="V287" s="1"/>
      <c r="Z287" s="1"/>
      <c r="AB287" s="1"/>
      <c r="AD287" s="1"/>
    </row>
    <row r="288" spans="4:30" ht="12" customHeight="1" x14ac:dyDescent="0.2">
      <c r="D288" s="1"/>
      <c r="F288" s="1"/>
      <c r="H288" s="1"/>
      <c r="J288" s="1"/>
      <c r="N288" s="1"/>
      <c r="R288" s="1"/>
      <c r="V288" s="1"/>
      <c r="Z288" s="1"/>
      <c r="AB288" s="1"/>
      <c r="AD288" s="1"/>
    </row>
    <row r="289" spans="4:30" ht="12" customHeight="1" x14ac:dyDescent="0.2">
      <c r="D289" s="1"/>
      <c r="F289" s="1"/>
      <c r="H289" s="1"/>
      <c r="J289" s="1"/>
      <c r="N289" s="1"/>
      <c r="R289" s="1"/>
      <c r="V289" s="1"/>
      <c r="Z289" s="1"/>
      <c r="AB289" s="1"/>
      <c r="AD289" s="1"/>
    </row>
    <row r="290" spans="4:30" ht="12" customHeight="1" x14ac:dyDescent="0.2">
      <c r="D290" s="1"/>
      <c r="F290" s="1"/>
      <c r="H290" s="1"/>
      <c r="J290" s="1"/>
      <c r="N290" s="1"/>
      <c r="R290" s="1"/>
      <c r="V290" s="1"/>
      <c r="Z290" s="1"/>
      <c r="AB290" s="1"/>
      <c r="AD290" s="1"/>
    </row>
    <row r="291" spans="4:30" ht="12" customHeight="1" x14ac:dyDescent="0.2">
      <c r="D291" s="1"/>
      <c r="F291" s="1"/>
      <c r="H291" s="1"/>
      <c r="J291" s="1"/>
      <c r="N291" s="1"/>
      <c r="R291" s="1"/>
      <c r="V291" s="1"/>
      <c r="Z291" s="1"/>
      <c r="AB291" s="1"/>
      <c r="AD291" s="1"/>
    </row>
    <row r="292" spans="4:30" ht="12" customHeight="1" x14ac:dyDescent="0.2">
      <c r="D292" s="1"/>
      <c r="F292" s="1"/>
      <c r="H292" s="1"/>
      <c r="J292" s="1"/>
      <c r="N292" s="1"/>
      <c r="R292" s="1"/>
      <c r="V292" s="1"/>
      <c r="Z292" s="1"/>
      <c r="AB292" s="1"/>
      <c r="AD292" s="1"/>
    </row>
    <row r="293" spans="4:30" ht="12" customHeight="1" x14ac:dyDescent="0.2">
      <c r="D293" s="1"/>
      <c r="F293" s="1"/>
      <c r="H293" s="1"/>
      <c r="J293" s="1"/>
      <c r="N293" s="1"/>
      <c r="R293" s="1"/>
      <c r="V293" s="1"/>
      <c r="Z293" s="1"/>
      <c r="AB293" s="1"/>
      <c r="AD293" s="1"/>
    </row>
    <row r="294" spans="4:30" ht="12" customHeight="1" x14ac:dyDescent="0.2">
      <c r="D294" s="1"/>
      <c r="F294" s="1"/>
      <c r="H294" s="1"/>
      <c r="J294" s="1"/>
      <c r="N294" s="1"/>
      <c r="R294" s="1"/>
      <c r="V294" s="1"/>
      <c r="Z294" s="1"/>
      <c r="AB294" s="1"/>
      <c r="AD294" s="1"/>
    </row>
    <row r="295" spans="4:30" ht="12" customHeight="1" x14ac:dyDescent="0.2">
      <c r="D295" s="1"/>
      <c r="F295" s="1"/>
      <c r="H295" s="1"/>
      <c r="J295" s="1"/>
      <c r="N295" s="1"/>
      <c r="R295" s="1"/>
      <c r="V295" s="1"/>
      <c r="Z295" s="1"/>
      <c r="AB295" s="1"/>
      <c r="AD295" s="1"/>
    </row>
    <row r="296" spans="4:30" ht="12" customHeight="1" x14ac:dyDescent="0.2">
      <c r="D296" s="1"/>
      <c r="F296" s="1"/>
      <c r="H296" s="1"/>
      <c r="J296" s="1"/>
      <c r="N296" s="1"/>
      <c r="R296" s="1"/>
      <c r="V296" s="1"/>
      <c r="Z296" s="1"/>
      <c r="AB296" s="1"/>
      <c r="AD296" s="1"/>
    </row>
    <row r="297" spans="4:30" ht="12" customHeight="1" x14ac:dyDescent="0.2">
      <c r="D297" s="1"/>
      <c r="F297" s="1"/>
      <c r="H297" s="1"/>
      <c r="J297" s="1"/>
      <c r="N297" s="1"/>
      <c r="R297" s="1"/>
      <c r="V297" s="1"/>
      <c r="Z297" s="1"/>
      <c r="AB297" s="1"/>
      <c r="AD297" s="1"/>
    </row>
    <row r="298" spans="4:30" ht="12" customHeight="1" x14ac:dyDescent="0.2">
      <c r="D298" s="1"/>
      <c r="F298" s="1"/>
      <c r="H298" s="1"/>
      <c r="J298" s="1"/>
      <c r="N298" s="1"/>
      <c r="R298" s="1"/>
      <c r="V298" s="1"/>
      <c r="Z298" s="1"/>
      <c r="AB298" s="1"/>
      <c r="AD298" s="1"/>
    </row>
    <row r="299" spans="4:30" ht="12" customHeight="1" x14ac:dyDescent="0.2">
      <c r="D299" s="1"/>
      <c r="F299" s="1"/>
      <c r="H299" s="1"/>
      <c r="J299" s="1"/>
      <c r="N299" s="1"/>
      <c r="R299" s="1"/>
      <c r="V299" s="1"/>
      <c r="Z299" s="1"/>
      <c r="AB299" s="1"/>
      <c r="AD299" s="1"/>
    </row>
    <row r="300" spans="4:30" ht="12" customHeight="1" x14ac:dyDescent="0.2">
      <c r="D300" s="1"/>
      <c r="F300" s="1"/>
      <c r="H300" s="1"/>
      <c r="J300" s="1"/>
      <c r="N300" s="1"/>
      <c r="R300" s="1"/>
      <c r="V300" s="1"/>
      <c r="Z300" s="1"/>
      <c r="AB300" s="1"/>
      <c r="AD300" s="1"/>
    </row>
    <row r="301" spans="4:30" ht="12" customHeight="1" x14ac:dyDescent="0.2">
      <c r="D301" s="1"/>
      <c r="F301" s="1"/>
      <c r="H301" s="1"/>
      <c r="J301" s="1"/>
      <c r="N301" s="1"/>
      <c r="R301" s="1"/>
      <c r="V301" s="1"/>
      <c r="Z301" s="1"/>
      <c r="AB301" s="1"/>
      <c r="AD301" s="1"/>
    </row>
    <row r="302" spans="4:30" ht="12" customHeight="1" x14ac:dyDescent="0.2">
      <c r="D302" s="1"/>
      <c r="F302" s="1"/>
      <c r="H302" s="1"/>
      <c r="J302" s="1"/>
      <c r="N302" s="1"/>
      <c r="R302" s="1"/>
      <c r="V302" s="1"/>
      <c r="Z302" s="1"/>
      <c r="AB302" s="1"/>
      <c r="AD302" s="1"/>
    </row>
    <row r="303" spans="4:30" ht="12" customHeight="1" x14ac:dyDescent="0.2">
      <c r="D303" s="1"/>
      <c r="F303" s="1"/>
      <c r="H303" s="1"/>
      <c r="J303" s="1"/>
      <c r="N303" s="1"/>
      <c r="R303" s="1"/>
      <c r="V303" s="1"/>
      <c r="Z303" s="1"/>
      <c r="AB303" s="1"/>
      <c r="AD303" s="1"/>
    </row>
    <row r="304" spans="4:30" ht="12" customHeight="1" x14ac:dyDescent="0.2">
      <c r="D304" s="1"/>
      <c r="F304" s="1"/>
      <c r="H304" s="1"/>
      <c r="J304" s="1"/>
      <c r="N304" s="1"/>
      <c r="R304" s="1"/>
      <c r="V304" s="1"/>
      <c r="Z304" s="1"/>
      <c r="AB304" s="1"/>
      <c r="AD304" s="1"/>
    </row>
    <row r="305" spans="4:30" ht="12" customHeight="1" x14ac:dyDescent="0.2">
      <c r="D305" s="1"/>
      <c r="F305" s="1"/>
      <c r="H305" s="1"/>
      <c r="J305" s="1"/>
      <c r="N305" s="1"/>
      <c r="R305" s="1"/>
      <c r="V305" s="1"/>
      <c r="Z305" s="1"/>
      <c r="AB305" s="1"/>
      <c r="AD305" s="1"/>
    </row>
    <row r="306" spans="4:30" ht="12" customHeight="1" x14ac:dyDescent="0.2">
      <c r="D306" s="1"/>
      <c r="F306" s="1"/>
      <c r="H306" s="1"/>
      <c r="J306" s="1"/>
      <c r="N306" s="1"/>
      <c r="R306" s="1"/>
      <c r="V306" s="1"/>
      <c r="Z306" s="1"/>
      <c r="AB306" s="1"/>
      <c r="AD306" s="1"/>
    </row>
    <row r="307" spans="4:30" ht="12" customHeight="1" x14ac:dyDescent="0.2">
      <c r="D307" s="1"/>
      <c r="F307" s="1"/>
      <c r="H307" s="1"/>
      <c r="J307" s="1"/>
      <c r="N307" s="1"/>
      <c r="R307" s="1"/>
      <c r="V307" s="1"/>
      <c r="Z307" s="1"/>
      <c r="AB307" s="1"/>
      <c r="AD307" s="1"/>
    </row>
    <row r="308" spans="4:30" ht="12" customHeight="1" x14ac:dyDescent="0.2">
      <c r="D308" s="1"/>
      <c r="F308" s="1"/>
      <c r="H308" s="1"/>
      <c r="J308" s="1"/>
      <c r="N308" s="1"/>
      <c r="R308" s="1"/>
      <c r="V308" s="1"/>
      <c r="Z308" s="1"/>
      <c r="AB308" s="1"/>
      <c r="AD308" s="1"/>
    </row>
    <row r="309" spans="4:30" ht="12" customHeight="1" x14ac:dyDescent="0.2">
      <c r="D309" s="1"/>
      <c r="F309" s="1"/>
      <c r="H309" s="1"/>
      <c r="J309" s="1"/>
      <c r="N309" s="1"/>
      <c r="R309" s="1"/>
      <c r="V309" s="1"/>
      <c r="Z309" s="1"/>
      <c r="AB309" s="1"/>
      <c r="AD309" s="1"/>
    </row>
    <row r="310" spans="4:30" ht="12" customHeight="1" x14ac:dyDescent="0.2">
      <c r="D310" s="1"/>
      <c r="F310" s="1"/>
      <c r="H310" s="1"/>
      <c r="J310" s="1"/>
      <c r="N310" s="1"/>
      <c r="R310" s="1"/>
      <c r="V310" s="1"/>
      <c r="Z310" s="1"/>
      <c r="AB310" s="1"/>
      <c r="AD310" s="1"/>
    </row>
    <row r="311" spans="4:30" ht="12" customHeight="1" x14ac:dyDescent="0.2">
      <c r="D311" s="1"/>
      <c r="F311" s="1"/>
      <c r="H311" s="1"/>
      <c r="J311" s="1"/>
      <c r="N311" s="1"/>
      <c r="R311" s="1"/>
      <c r="V311" s="1"/>
      <c r="Z311" s="1"/>
      <c r="AB311" s="1"/>
      <c r="AD311" s="1"/>
    </row>
    <row r="312" spans="4:30" ht="12" customHeight="1" x14ac:dyDescent="0.2">
      <c r="D312" s="1"/>
      <c r="F312" s="1"/>
      <c r="H312" s="1"/>
      <c r="J312" s="1"/>
      <c r="N312" s="1"/>
      <c r="R312" s="1"/>
      <c r="V312" s="1"/>
      <c r="Z312" s="1"/>
      <c r="AB312" s="1"/>
      <c r="AD312" s="1"/>
    </row>
    <row r="313" spans="4:30" ht="12" customHeight="1" x14ac:dyDescent="0.2">
      <c r="D313" s="1"/>
      <c r="F313" s="1"/>
      <c r="H313" s="1"/>
      <c r="J313" s="1"/>
      <c r="N313" s="1"/>
      <c r="R313" s="1"/>
      <c r="V313" s="1"/>
      <c r="Z313" s="1"/>
      <c r="AB313" s="1"/>
      <c r="AD313" s="1"/>
    </row>
    <row r="314" spans="4:30" ht="12" customHeight="1" x14ac:dyDescent="0.2">
      <c r="D314" s="1"/>
      <c r="F314" s="1"/>
      <c r="H314" s="1"/>
      <c r="J314" s="1"/>
      <c r="N314" s="1"/>
      <c r="R314" s="1"/>
      <c r="V314" s="1"/>
      <c r="Z314" s="1"/>
      <c r="AB314" s="1"/>
      <c r="AD314" s="1"/>
    </row>
    <row r="315" spans="4:30" ht="12" customHeight="1" x14ac:dyDescent="0.2">
      <c r="D315" s="1"/>
      <c r="F315" s="1"/>
      <c r="H315" s="1"/>
      <c r="J315" s="1"/>
      <c r="N315" s="1"/>
      <c r="R315" s="1"/>
      <c r="V315" s="1"/>
      <c r="Z315" s="1"/>
      <c r="AB315" s="1"/>
      <c r="AD315" s="1"/>
    </row>
    <row r="316" spans="4:30" ht="12" customHeight="1" x14ac:dyDescent="0.2">
      <c r="D316" s="1"/>
      <c r="F316" s="1"/>
      <c r="H316" s="1"/>
      <c r="J316" s="1"/>
      <c r="N316" s="1"/>
      <c r="R316" s="1"/>
      <c r="V316" s="1"/>
      <c r="Z316" s="1"/>
      <c r="AB316" s="1"/>
      <c r="AD316" s="1"/>
    </row>
    <row r="317" spans="4:30" ht="12" customHeight="1" x14ac:dyDescent="0.2">
      <c r="D317" s="1"/>
      <c r="F317" s="1"/>
      <c r="H317" s="1"/>
      <c r="J317" s="1"/>
      <c r="N317" s="1"/>
      <c r="R317" s="1"/>
      <c r="V317" s="1"/>
      <c r="Z317" s="1"/>
      <c r="AB317" s="1"/>
      <c r="AD317" s="1"/>
    </row>
    <row r="318" spans="4:30" ht="12" customHeight="1" x14ac:dyDescent="0.2">
      <c r="D318" s="1"/>
      <c r="F318" s="1"/>
      <c r="H318" s="1"/>
      <c r="J318" s="1"/>
      <c r="N318" s="1"/>
      <c r="R318" s="1"/>
      <c r="V318" s="1"/>
      <c r="Z318" s="1"/>
      <c r="AB318" s="1"/>
      <c r="AD318" s="1"/>
    </row>
    <row r="319" spans="4:30" ht="12" customHeight="1" x14ac:dyDescent="0.2">
      <c r="D319" s="1"/>
      <c r="F319" s="1"/>
      <c r="H319" s="1"/>
      <c r="J319" s="1"/>
      <c r="N319" s="1"/>
      <c r="R319" s="1"/>
      <c r="V319" s="1"/>
      <c r="Z319" s="1"/>
      <c r="AB319" s="1"/>
      <c r="AD319" s="1"/>
    </row>
    <row r="320" spans="4:30" ht="12" customHeight="1" x14ac:dyDescent="0.2">
      <c r="D320" s="1"/>
      <c r="F320" s="1"/>
      <c r="H320" s="1"/>
      <c r="J320" s="1"/>
      <c r="N320" s="1"/>
      <c r="R320" s="1"/>
      <c r="V320" s="1"/>
      <c r="Z320" s="1"/>
      <c r="AB320" s="1"/>
      <c r="AD320" s="1"/>
    </row>
    <row r="321" spans="4:30" ht="12" customHeight="1" x14ac:dyDescent="0.2">
      <c r="D321" s="1"/>
      <c r="F321" s="1"/>
      <c r="H321" s="1"/>
      <c r="J321" s="1"/>
      <c r="N321" s="1"/>
      <c r="R321" s="1"/>
      <c r="V321" s="1"/>
      <c r="Z321" s="1"/>
      <c r="AB321" s="1"/>
      <c r="AD321" s="1"/>
    </row>
    <row r="322" spans="4:30" ht="12" customHeight="1" x14ac:dyDescent="0.2">
      <c r="D322" s="1"/>
      <c r="F322" s="1"/>
      <c r="H322" s="1"/>
      <c r="J322" s="1"/>
      <c r="N322" s="1"/>
      <c r="R322" s="1"/>
      <c r="V322" s="1"/>
      <c r="Z322" s="1"/>
      <c r="AB322" s="1"/>
      <c r="AD322" s="1"/>
    </row>
    <row r="323" spans="4:30" ht="12" customHeight="1" x14ac:dyDescent="0.2">
      <c r="D323" s="1"/>
      <c r="F323" s="1"/>
      <c r="H323" s="1"/>
      <c r="J323" s="1"/>
      <c r="N323" s="1"/>
      <c r="R323" s="1"/>
      <c r="V323" s="1"/>
      <c r="Z323" s="1"/>
      <c r="AB323" s="1"/>
      <c r="AD323" s="1"/>
    </row>
    <row r="324" spans="4:30" ht="12" customHeight="1" x14ac:dyDescent="0.2">
      <c r="D324" s="1"/>
      <c r="F324" s="1"/>
      <c r="H324" s="1"/>
      <c r="J324" s="1"/>
      <c r="N324" s="1"/>
      <c r="R324" s="1"/>
      <c r="V324" s="1"/>
      <c r="Z324" s="1"/>
      <c r="AB324" s="1"/>
      <c r="AD324" s="1"/>
    </row>
    <row r="325" spans="4:30" ht="12" customHeight="1" x14ac:dyDescent="0.2">
      <c r="D325" s="1"/>
      <c r="F325" s="1"/>
      <c r="H325" s="1"/>
      <c r="J325" s="1"/>
      <c r="N325" s="1"/>
      <c r="R325" s="1"/>
      <c r="V325" s="1"/>
      <c r="Z325" s="1"/>
      <c r="AB325" s="1"/>
      <c r="AD325" s="1"/>
    </row>
    <row r="326" spans="4:30" ht="12" customHeight="1" x14ac:dyDescent="0.2">
      <c r="D326" s="1"/>
      <c r="F326" s="1"/>
      <c r="H326" s="1"/>
      <c r="J326" s="1"/>
      <c r="N326" s="1"/>
      <c r="R326" s="1"/>
      <c r="V326" s="1"/>
      <c r="Z326" s="1"/>
      <c r="AB326" s="1"/>
      <c r="AD326" s="1"/>
    </row>
    <row r="327" spans="4:30" ht="12" customHeight="1" x14ac:dyDescent="0.2">
      <c r="D327" s="1"/>
      <c r="F327" s="1"/>
      <c r="H327" s="1"/>
      <c r="J327" s="1"/>
      <c r="N327" s="1"/>
      <c r="R327" s="1"/>
      <c r="V327" s="1"/>
      <c r="Z327" s="1"/>
      <c r="AB327" s="1"/>
      <c r="AD327" s="1"/>
    </row>
    <row r="328" spans="4:30" ht="12" customHeight="1" x14ac:dyDescent="0.2">
      <c r="D328" s="1"/>
      <c r="F328" s="1"/>
      <c r="H328" s="1"/>
      <c r="J328" s="1"/>
      <c r="N328" s="1"/>
      <c r="R328" s="1"/>
      <c r="V328" s="1"/>
      <c r="Z328" s="1"/>
      <c r="AB328" s="1"/>
      <c r="AD328" s="1"/>
    </row>
    <row r="329" spans="4:30" ht="12" customHeight="1" x14ac:dyDescent="0.2">
      <c r="D329" s="1"/>
      <c r="F329" s="1"/>
      <c r="H329" s="1"/>
      <c r="J329" s="1"/>
      <c r="N329" s="1"/>
      <c r="R329" s="1"/>
      <c r="V329" s="1"/>
      <c r="Z329" s="1"/>
      <c r="AB329" s="1"/>
      <c r="AD329" s="1"/>
    </row>
    <row r="330" spans="4:30" ht="12" customHeight="1" x14ac:dyDescent="0.2">
      <c r="D330" s="1"/>
      <c r="F330" s="1"/>
      <c r="H330" s="1"/>
      <c r="J330" s="1"/>
      <c r="N330" s="1"/>
      <c r="R330" s="1"/>
      <c r="V330" s="1"/>
      <c r="Z330" s="1"/>
      <c r="AB330" s="1"/>
      <c r="AD330" s="1"/>
    </row>
    <row r="331" spans="4:30" ht="12" customHeight="1" x14ac:dyDescent="0.2">
      <c r="D331" s="1"/>
      <c r="F331" s="1"/>
      <c r="H331" s="1"/>
      <c r="J331" s="1"/>
      <c r="N331" s="1"/>
      <c r="R331" s="1"/>
      <c r="V331" s="1"/>
      <c r="Z331" s="1"/>
      <c r="AB331" s="1"/>
      <c r="AD331" s="1"/>
    </row>
    <row r="332" spans="4:30" ht="12" customHeight="1" x14ac:dyDescent="0.2">
      <c r="D332" s="1"/>
      <c r="F332" s="1"/>
      <c r="H332" s="1"/>
      <c r="J332" s="1"/>
      <c r="N332" s="1"/>
      <c r="R332" s="1"/>
      <c r="V332" s="1"/>
      <c r="Z332" s="1"/>
      <c r="AB332" s="1"/>
      <c r="AD332" s="1"/>
    </row>
    <row r="333" spans="4:30" ht="12" customHeight="1" x14ac:dyDescent="0.2">
      <c r="D333" s="1"/>
      <c r="F333" s="1"/>
      <c r="H333" s="1"/>
      <c r="J333" s="1"/>
      <c r="N333" s="1"/>
      <c r="R333" s="1"/>
      <c r="V333" s="1"/>
      <c r="Z333" s="1"/>
      <c r="AB333" s="1"/>
      <c r="AD333" s="1"/>
    </row>
    <row r="334" spans="4:30" ht="12" customHeight="1" x14ac:dyDescent="0.2">
      <c r="D334" s="1"/>
      <c r="F334" s="1"/>
      <c r="H334" s="1"/>
      <c r="J334" s="1"/>
      <c r="N334" s="1"/>
      <c r="R334" s="1"/>
      <c r="V334" s="1"/>
      <c r="Z334" s="1"/>
      <c r="AB334" s="1"/>
      <c r="AD334" s="1"/>
    </row>
    <row r="335" spans="4:30" ht="12" customHeight="1" x14ac:dyDescent="0.2">
      <c r="D335" s="1"/>
      <c r="F335" s="1"/>
      <c r="H335" s="1"/>
      <c r="J335" s="1"/>
      <c r="N335" s="1"/>
      <c r="R335" s="1"/>
      <c r="V335" s="1"/>
      <c r="Z335" s="1"/>
      <c r="AB335" s="1"/>
      <c r="AD335" s="1"/>
    </row>
    <row r="336" spans="4:30" ht="12" customHeight="1" x14ac:dyDescent="0.2">
      <c r="D336" s="1"/>
      <c r="F336" s="1"/>
      <c r="H336" s="1"/>
      <c r="J336" s="1"/>
      <c r="N336" s="1"/>
      <c r="R336" s="1"/>
      <c r="V336" s="1"/>
      <c r="Z336" s="1"/>
      <c r="AB336" s="1"/>
      <c r="AD336" s="1"/>
    </row>
    <row r="337" spans="4:30" ht="12" customHeight="1" x14ac:dyDescent="0.2">
      <c r="D337" s="1"/>
      <c r="F337" s="1"/>
      <c r="H337" s="1"/>
      <c r="J337" s="1"/>
      <c r="N337" s="1"/>
      <c r="R337" s="1"/>
      <c r="V337" s="1"/>
      <c r="Z337" s="1"/>
      <c r="AB337" s="1"/>
      <c r="AD337" s="1"/>
    </row>
    <row r="338" spans="4:30" ht="12" customHeight="1" x14ac:dyDescent="0.2">
      <c r="D338" s="1"/>
      <c r="F338" s="1"/>
      <c r="H338" s="1"/>
      <c r="J338" s="1"/>
      <c r="N338" s="1"/>
      <c r="R338" s="1"/>
      <c r="V338" s="1"/>
      <c r="Z338" s="1"/>
      <c r="AB338" s="1"/>
      <c r="AD338" s="1"/>
    </row>
    <row r="339" spans="4:30" ht="12" customHeight="1" x14ac:dyDescent="0.2">
      <c r="D339" s="1"/>
      <c r="F339" s="1"/>
      <c r="H339" s="1"/>
      <c r="J339" s="1"/>
      <c r="N339" s="1"/>
      <c r="R339" s="1"/>
      <c r="V339" s="1"/>
      <c r="Z339" s="1"/>
      <c r="AB339" s="1"/>
      <c r="AD339" s="1"/>
    </row>
    <row r="340" spans="4:30" ht="12" customHeight="1" x14ac:dyDescent="0.2">
      <c r="D340" s="1"/>
      <c r="F340" s="1"/>
      <c r="H340" s="1"/>
      <c r="J340" s="1"/>
      <c r="N340" s="1"/>
      <c r="R340" s="1"/>
      <c r="V340" s="1"/>
      <c r="Z340" s="1"/>
      <c r="AB340" s="1"/>
      <c r="AD340" s="1"/>
    </row>
    <row r="341" spans="4:30" ht="12" customHeight="1" x14ac:dyDescent="0.2">
      <c r="D341" s="1"/>
      <c r="F341" s="1"/>
      <c r="H341" s="1"/>
      <c r="J341" s="1"/>
      <c r="N341" s="1"/>
      <c r="R341" s="1"/>
      <c r="V341" s="1"/>
      <c r="Z341" s="1"/>
      <c r="AB341" s="1"/>
      <c r="AD341" s="1"/>
    </row>
    <row r="342" spans="4:30" ht="12" customHeight="1" x14ac:dyDescent="0.2">
      <c r="D342" s="1"/>
      <c r="F342" s="1"/>
      <c r="H342" s="1"/>
      <c r="J342" s="1"/>
      <c r="N342" s="1"/>
      <c r="R342" s="1"/>
      <c r="V342" s="1"/>
      <c r="Z342" s="1"/>
      <c r="AB342" s="1"/>
      <c r="AD342" s="1"/>
    </row>
    <row r="343" spans="4:30" ht="12" customHeight="1" x14ac:dyDescent="0.2">
      <c r="D343" s="1"/>
      <c r="F343" s="1"/>
      <c r="H343" s="1"/>
      <c r="J343" s="1"/>
      <c r="N343" s="1"/>
      <c r="R343" s="1"/>
      <c r="V343" s="1"/>
      <c r="Z343" s="1"/>
      <c r="AB343" s="1"/>
      <c r="AD343" s="1"/>
    </row>
    <row r="344" spans="4:30" ht="12" customHeight="1" x14ac:dyDescent="0.2">
      <c r="D344" s="1"/>
      <c r="F344" s="1"/>
      <c r="H344" s="1"/>
      <c r="J344" s="1"/>
      <c r="N344" s="1"/>
      <c r="R344" s="1"/>
      <c r="V344" s="1"/>
      <c r="Z344" s="1"/>
      <c r="AB344" s="1"/>
      <c r="AD344" s="1"/>
    </row>
    <row r="345" spans="4:30" ht="12" customHeight="1" x14ac:dyDescent="0.2">
      <c r="D345" s="1"/>
      <c r="F345" s="1"/>
      <c r="H345" s="1"/>
      <c r="J345" s="1"/>
      <c r="N345" s="1"/>
      <c r="R345" s="1"/>
      <c r="V345" s="1"/>
      <c r="Z345" s="1"/>
      <c r="AB345" s="1"/>
      <c r="AD345" s="1"/>
    </row>
    <row r="346" spans="4:30" ht="12" customHeight="1" x14ac:dyDescent="0.2">
      <c r="D346" s="1"/>
      <c r="F346" s="1"/>
      <c r="H346" s="1"/>
      <c r="J346" s="1"/>
      <c r="N346" s="1"/>
      <c r="R346" s="1"/>
      <c r="V346" s="1"/>
      <c r="Z346" s="1"/>
      <c r="AB346" s="1"/>
      <c r="AD346" s="1"/>
    </row>
    <row r="347" spans="4:30" ht="12" customHeight="1" x14ac:dyDescent="0.2">
      <c r="D347" s="1"/>
      <c r="F347" s="1"/>
      <c r="H347" s="1"/>
      <c r="J347" s="1"/>
      <c r="N347" s="1"/>
      <c r="R347" s="1"/>
      <c r="V347" s="1"/>
      <c r="Z347" s="1"/>
      <c r="AB347" s="1"/>
      <c r="AD347" s="1"/>
    </row>
    <row r="348" spans="4:30" ht="12" customHeight="1" x14ac:dyDescent="0.2">
      <c r="D348" s="1"/>
      <c r="F348" s="1"/>
      <c r="H348" s="1"/>
      <c r="J348" s="1"/>
      <c r="N348" s="1"/>
      <c r="R348" s="1"/>
      <c r="V348" s="1"/>
      <c r="Z348" s="1"/>
      <c r="AB348" s="1"/>
      <c r="AD348" s="1"/>
    </row>
    <row r="349" spans="4:30" ht="12" customHeight="1" x14ac:dyDescent="0.2">
      <c r="D349" s="1"/>
      <c r="F349" s="1"/>
      <c r="H349" s="1"/>
      <c r="J349" s="1"/>
      <c r="N349" s="1"/>
      <c r="R349" s="1"/>
      <c r="V349" s="1"/>
      <c r="Z349" s="1"/>
      <c r="AB349" s="1"/>
      <c r="AD349" s="1"/>
    </row>
    <row r="350" spans="4:30" ht="12" customHeight="1" x14ac:dyDescent="0.2">
      <c r="D350" s="1"/>
      <c r="F350" s="1"/>
      <c r="H350" s="1"/>
      <c r="J350" s="1"/>
      <c r="N350" s="1"/>
      <c r="R350" s="1"/>
      <c r="V350" s="1"/>
      <c r="Z350" s="1"/>
      <c r="AB350" s="1"/>
      <c r="AD350" s="1"/>
    </row>
    <row r="351" spans="4:30" ht="12" customHeight="1" x14ac:dyDescent="0.2">
      <c r="D351" s="1"/>
      <c r="F351" s="1"/>
      <c r="H351" s="1"/>
      <c r="J351" s="1"/>
      <c r="N351" s="1"/>
      <c r="R351" s="1"/>
      <c r="V351" s="1"/>
      <c r="Z351" s="1"/>
      <c r="AB351" s="1"/>
      <c r="AD351" s="1"/>
    </row>
    <row r="352" spans="4:30" ht="12" customHeight="1" x14ac:dyDescent="0.2">
      <c r="D352" s="1"/>
      <c r="F352" s="1"/>
      <c r="H352" s="1"/>
      <c r="J352" s="1"/>
      <c r="N352" s="1"/>
      <c r="R352" s="1"/>
      <c r="V352" s="1"/>
      <c r="Z352" s="1"/>
      <c r="AB352" s="1"/>
      <c r="AD352" s="1"/>
    </row>
    <row r="353" spans="4:30" ht="12" customHeight="1" x14ac:dyDescent="0.2">
      <c r="D353" s="1"/>
      <c r="F353" s="1"/>
      <c r="H353" s="1"/>
      <c r="J353" s="1"/>
      <c r="N353" s="1"/>
      <c r="R353" s="1"/>
      <c r="V353" s="1"/>
      <c r="Z353" s="1"/>
      <c r="AB353" s="1"/>
      <c r="AD353" s="1"/>
    </row>
    <row r="354" spans="4:30" ht="12" customHeight="1" x14ac:dyDescent="0.2">
      <c r="D354" s="1"/>
      <c r="F354" s="1"/>
      <c r="H354" s="1"/>
      <c r="J354" s="1"/>
      <c r="N354" s="1"/>
      <c r="R354" s="1"/>
      <c r="V354" s="1"/>
      <c r="Z354" s="1"/>
      <c r="AB354" s="1"/>
      <c r="AD354" s="1"/>
    </row>
    <row r="355" spans="4:30" ht="12" customHeight="1" x14ac:dyDescent="0.2">
      <c r="D355" s="1"/>
      <c r="F355" s="1"/>
      <c r="H355" s="1"/>
      <c r="J355" s="1"/>
      <c r="N355" s="1"/>
      <c r="R355" s="1"/>
      <c r="V355" s="1"/>
      <c r="Z355" s="1"/>
      <c r="AB355" s="1"/>
      <c r="AD355" s="1"/>
    </row>
    <row r="356" spans="4:30" ht="12" customHeight="1" x14ac:dyDescent="0.2">
      <c r="D356" s="1"/>
      <c r="F356" s="1"/>
      <c r="H356" s="1"/>
      <c r="J356" s="1"/>
      <c r="N356" s="1"/>
      <c r="R356" s="1"/>
      <c r="V356" s="1"/>
      <c r="Z356" s="1"/>
      <c r="AB356" s="1"/>
      <c r="AD356" s="1"/>
    </row>
    <row r="357" spans="4:30" ht="12" customHeight="1" x14ac:dyDescent="0.2">
      <c r="D357" s="1"/>
      <c r="F357" s="1"/>
      <c r="H357" s="1"/>
      <c r="J357" s="1"/>
      <c r="N357" s="1"/>
      <c r="R357" s="1"/>
      <c r="V357" s="1"/>
      <c r="Z357" s="1"/>
      <c r="AB357" s="1"/>
      <c r="AD357" s="1"/>
    </row>
    <row r="358" spans="4:30" ht="12" customHeight="1" x14ac:dyDescent="0.2">
      <c r="D358" s="1"/>
      <c r="F358" s="1"/>
      <c r="H358" s="1"/>
      <c r="J358" s="1"/>
      <c r="N358" s="1"/>
      <c r="R358" s="1"/>
      <c r="V358" s="1"/>
      <c r="Z358" s="1"/>
      <c r="AB358" s="1"/>
      <c r="AD358" s="1"/>
    </row>
    <row r="359" spans="4:30" ht="12" customHeight="1" x14ac:dyDescent="0.2">
      <c r="D359" s="1"/>
      <c r="F359" s="1"/>
      <c r="H359" s="1"/>
      <c r="J359" s="1"/>
      <c r="N359" s="1"/>
      <c r="R359" s="1"/>
      <c r="V359" s="1"/>
      <c r="Z359" s="1"/>
      <c r="AB359" s="1"/>
      <c r="AD359" s="1"/>
    </row>
    <row r="360" spans="4:30" ht="12" customHeight="1" x14ac:dyDescent="0.2">
      <c r="D360" s="1"/>
      <c r="F360" s="1"/>
      <c r="H360" s="1"/>
      <c r="J360" s="1"/>
      <c r="N360" s="1"/>
      <c r="R360" s="1"/>
      <c r="V360" s="1"/>
      <c r="Z360" s="1"/>
      <c r="AB360" s="1"/>
      <c r="AD360" s="1"/>
    </row>
    <row r="361" spans="4:30" ht="12" customHeight="1" x14ac:dyDescent="0.2">
      <c r="D361" s="1"/>
      <c r="F361" s="1"/>
      <c r="H361" s="1"/>
      <c r="J361" s="1"/>
      <c r="N361" s="1"/>
      <c r="R361" s="1"/>
      <c r="V361" s="1"/>
      <c r="Z361" s="1"/>
      <c r="AB361" s="1"/>
      <c r="AD361" s="1"/>
    </row>
    <row r="362" spans="4:30" ht="12" customHeight="1" x14ac:dyDescent="0.2">
      <c r="D362" s="1"/>
      <c r="F362" s="1"/>
      <c r="H362" s="1"/>
      <c r="J362" s="1"/>
      <c r="N362" s="1"/>
      <c r="R362" s="1"/>
      <c r="V362" s="1"/>
      <c r="Z362" s="1"/>
      <c r="AB362" s="1"/>
      <c r="AD362" s="1"/>
    </row>
    <row r="363" spans="4:30" ht="12" customHeight="1" x14ac:dyDescent="0.2">
      <c r="D363" s="1"/>
      <c r="F363" s="1"/>
      <c r="H363" s="1"/>
      <c r="J363" s="1"/>
      <c r="N363" s="1"/>
      <c r="R363" s="1"/>
      <c r="V363" s="1"/>
      <c r="Z363" s="1"/>
      <c r="AB363" s="1"/>
      <c r="AD363" s="1"/>
    </row>
    <row r="364" spans="4:30" ht="12" customHeight="1" x14ac:dyDescent="0.2">
      <c r="D364" s="1"/>
      <c r="F364" s="1"/>
      <c r="H364" s="1"/>
      <c r="J364" s="1"/>
      <c r="N364" s="1"/>
      <c r="R364" s="1"/>
      <c r="V364" s="1"/>
      <c r="Z364" s="1"/>
      <c r="AB364" s="1"/>
      <c r="AD364" s="1"/>
    </row>
    <row r="365" spans="4:30" ht="12" customHeight="1" x14ac:dyDescent="0.2">
      <c r="D365" s="1"/>
      <c r="F365" s="1"/>
      <c r="H365" s="1"/>
      <c r="J365" s="1"/>
      <c r="N365" s="1"/>
      <c r="R365" s="1"/>
      <c r="V365" s="1"/>
      <c r="Z365" s="1"/>
      <c r="AB365" s="1"/>
      <c r="AD365" s="1"/>
    </row>
    <row r="366" spans="4:30" ht="12" customHeight="1" x14ac:dyDescent="0.2">
      <c r="D366" s="1"/>
      <c r="F366" s="1"/>
      <c r="H366" s="1"/>
      <c r="J366" s="1"/>
      <c r="N366" s="1"/>
      <c r="R366" s="1"/>
      <c r="V366" s="1"/>
      <c r="Z366" s="1"/>
      <c r="AB366" s="1"/>
      <c r="AD366" s="1"/>
    </row>
    <row r="367" spans="4:30" ht="12" customHeight="1" x14ac:dyDescent="0.2">
      <c r="D367" s="1"/>
      <c r="F367" s="1"/>
      <c r="H367" s="1"/>
      <c r="J367" s="1"/>
      <c r="N367" s="1"/>
      <c r="R367" s="1"/>
      <c r="V367" s="1"/>
      <c r="Z367" s="1"/>
      <c r="AB367" s="1"/>
      <c r="AD367" s="1"/>
    </row>
    <row r="368" spans="4:30" ht="12" customHeight="1" x14ac:dyDescent="0.2">
      <c r="D368" s="1"/>
      <c r="F368" s="1"/>
      <c r="H368" s="1"/>
      <c r="J368" s="1"/>
      <c r="N368" s="1"/>
      <c r="R368" s="1"/>
      <c r="V368" s="1"/>
      <c r="Z368" s="1"/>
      <c r="AB368" s="1"/>
      <c r="AD368" s="1"/>
    </row>
    <row r="369" spans="4:30" ht="12" customHeight="1" x14ac:dyDescent="0.2">
      <c r="D369" s="1"/>
      <c r="F369" s="1"/>
      <c r="H369" s="1"/>
      <c r="J369" s="1"/>
      <c r="N369" s="1"/>
      <c r="R369" s="1"/>
      <c r="V369" s="1"/>
      <c r="Z369" s="1"/>
      <c r="AB369" s="1"/>
      <c r="AD369" s="1"/>
    </row>
    <row r="370" spans="4:30" ht="12" customHeight="1" x14ac:dyDescent="0.2">
      <c r="D370" s="1"/>
      <c r="F370" s="1"/>
      <c r="H370" s="1"/>
      <c r="J370" s="1"/>
      <c r="N370" s="1"/>
      <c r="R370" s="1"/>
      <c r="V370" s="1"/>
      <c r="Z370" s="1"/>
      <c r="AB370" s="1"/>
      <c r="AD370" s="1"/>
    </row>
    <row r="371" spans="4:30" ht="12" customHeight="1" x14ac:dyDescent="0.2">
      <c r="D371" s="1"/>
      <c r="F371" s="1"/>
      <c r="H371" s="1"/>
      <c r="J371" s="1"/>
      <c r="N371" s="1"/>
      <c r="R371" s="1"/>
      <c r="V371" s="1"/>
      <c r="Z371" s="1"/>
      <c r="AB371" s="1"/>
      <c r="AD371" s="1"/>
    </row>
    <row r="372" spans="4:30" ht="12" customHeight="1" x14ac:dyDescent="0.2">
      <c r="D372" s="1"/>
      <c r="F372" s="1"/>
      <c r="H372" s="1"/>
      <c r="J372" s="1"/>
      <c r="N372" s="1"/>
      <c r="R372" s="1"/>
      <c r="V372" s="1"/>
      <c r="Z372" s="1"/>
      <c r="AB372" s="1"/>
      <c r="AD372" s="1"/>
    </row>
    <row r="373" spans="4:30" ht="12" customHeight="1" x14ac:dyDescent="0.2">
      <c r="D373" s="1"/>
      <c r="F373" s="1"/>
      <c r="H373" s="1"/>
      <c r="J373" s="1"/>
      <c r="N373" s="1"/>
      <c r="R373" s="1"/>
      <c r="V373" s="1"/>
      <c r="Z373" s="1"/>
      <c r="AB373" s="1"/>
      <c r="AD373" s="1"/>
    </row>
    <row r="374" spans="4:30" ht="12" customHeight="1" x14ac:dyDescent="0.2">
      <c r="D374" s="1"/>
      <c r="F374" s="1"/>
      <c r="H374" s="1"/>
      <c r="J374" s="1"/>
      <c r="N374" s="1"/>
      <c r="R374" s="1"/>
      <c r="V374" s="1"/>
      <c r="Z374" s="1"/>
      <c r="AB374" s="1"/>
      <c r="AD374" s="1"/>
    </row>
    <row r="375" spans="4:30" ht="12" customHeight="1" x14ac:dyDescent="0.2">
      <c r="D375" s="1"/>
      <c r="F375" s="1"/>
      <c r="H375" s="1"/>
      <c r="J375" s="1"/>
      <c r="N375" s="1"/>
      <c r="R375" s="1"/>
      <c r="V375" s="1"/>
      <c r="Z375" s="1"/>
      <c r="AB375" s="1"/>
      <c r="AD375" s="1"/>
    </row>
    <row r="376" spans="4:30" ht="12" customHeight="1" x14ac:dyDescent="0.2">
      <c r="D376" s="1"/>
      <c r="F376" s="1"/>
      <c r="H376" s="1"/>
      <c r="J376" s="1"/>
      <c r="N376" s="1"/>
      <c r="R376" s="1"/>
      <c r="V376" s="1"/>
      <c r="Z376" s="1"/>
      <c r="AB376" s="1"/>
      <c r="AD376" s="1"/>
    </row>
    <row r="377" spans="4:30" ht="12" customHeight="1" x14ac:dyDescent="0.2">
      <c r="D377" s="1"/>
      <c r="F377" s="1"/>
      <c r="H377" s="1"/>
      <c r="J377" s="1"/>
      <c r="N377" s="1"/>
      <c r="R377" s="1"/>
      <c r="V377" s="1"/>
      <c r="Z377" s="1"/>
      <c r="AB377" s="1"/>
      <c r="AD377" s="1"/>
    </row>
    <row r="378" spans="4:30" ht="12" customHeight="1" x14ac:dyDescent="0.2">
      <c r="D378" s="1"/>
      <c r="F378" s="1"/>
      <c r="H378" s="1"/>
      <c r="J378" s="1"/>
      <c r="N378" s="1"/>
      <c r="R378" s="1"/>
      <c r="V378" s="1"/>
      <c r="Z378" s="1"/>
      <c r="AB378" s="1"/>
      <c r="AD378" s="1"/>
    </row>
    <row r="379" spans="4:30" ht="12" customHeight="1" x14ac:dyDescent="0.2">
      <c r="D379" s="1"/>
      <c r="F379" s="1"/>
      <c r="H379" s="1"/>
      <c r="J379" s="1"/>
      <c r="N379" s="1"/>
      <c r="R379" s="1"/>
      <c r="V379" s="1"/>
      <c r="Z379" s="1"/>
      <c r="AB379" s="1"/>
      <c r="AD379" s="1"/>
    </row>
    <row r="380" spans="4:30" ht="12" customHeight="1" x14ac:dyDescent="0.2">
      <c r="D380" s="1"/>
      <c r="F380" s="1"/>
      <c r="H380" s="1"/>
      <c r="J380" s="1"/>
      <c r="N380" s="1"/>
      <c r="R380" s="1"/>
      <c r="V380" s="1"/>
      <c r="Z380" s="1"/>
      <c r="AB380" s="1"/>
      <c r="AD380" s="1"/>
    </row>
    <row r="381" spans="4:30" ht="12" customHeight="1" x14ac:dyDescent="0.2">
      <c r="D381" s="1"/>
      <c r="F381" s="1"/>
      <c r="H381" s="1"/>
      <c r="J381" s="1"/>
      <c r="N381" s="1"/>
      <c r="R381" s="1"/>
      <c r="V381" s="1"/>
      <c r="Z381" s="1"/>
      <c r="AB381" s="1"/>
      <c r="AD381" s="1"/>
    </row>
    <row r="382" spans="4:30" ht="12" customHeight="1" x14ac:dyDescent="0.2">
      <c r="D382" s="1"/>
      <c r="F382" s="1"/>
      <c r="H382" s="1"/>
      <c r="J382" s="1"/>
      <c r="N382" s="1"/>
      <c r="R382" s="1"/>
      <c r="V382" s="1"/>
      <c r="Z382" s="1"/>
      <c r="AB382" s="1"/>
      <c r="AD382" s="1"/>
    </row>
    <row r="383" spans="4:30" ht="12" customHeight="1" x14ac:dyDescent="0.2">
      <c r="D383" s="1"/>
      <c r="F383" s="1"/>
      <c r="H383" s="1"/>
      <c r="J383" s="1"/>
      <c r="N383" s="1"/>
      <c r="R383" s="1"/>
      <c r="V383" s="1"/>
      <c r="Z383" s="1"/>
      <c r="AB383" s="1"/>
      <c r="AD383" s="1"/>
    </row>
    <row r="384" spans="4:30" ht="12" customHeight="1" x14ac:dyDescent="0.2">
      <c r="D384" s="1"/>
      <c r="F384" s="1"/>
      <c r="H384" s="1"/>
      <c r="J384" s="1"/>
      <c r="N384" s="1"/>
      <c r="R384" s="1"/>
      <c r="V384" s="1"/>
      <c r="Z384" s="1"/>
      <c r="AB384" s="1"/>
      <c r="AD384" s="1"/>
    </row>
    <row r="385" spans="4:30" ht="12" customHeight="1" x14ac:dyDescent="0.2">
      <c r="D385" s="1"/>
      <c r="F385" s="1"/>
      <c r="H385" s="1"/>
      <c r="J385" s="1"/>
      <c r="N385" s="1"/>
      <c r="R385" s="1"/>
      <c r="V385" s="1"/>
      <c r="Z385" s="1"/>
      <c r="AB385" s="1"/>
      <c r="AD385" s="1"/>
    </row>
    <row r="386" spans="4:30" ht="12" customHeight="1" x14ac:dyDescent="0.2">
      <c r="D386" s="1"/>
      <c r="F386" s="1"/>
      <c r="H386" s="1"/>
      <c r="J386" s="1"/>
      <c r="N386" s="1"/>
      <c r="R386" s="1"/>
      <c r="V386" s="1"/>
      <c r="Z386" s="1"/>
      <c r="AB386" s="1"/>
      <c r="AD386" s="1"/>
    </row>
    <row r="387" spans="4:30" ht="12" customHeight="1" x14ac:dyDescent="0.2">
      <c r="D387" s="1"/>
      <c r="F387" s="1"/>
      <c r="H387" s="1"/>
      <c r="J387" s="1"/>
      <c r="N387" s="1"/>
      <c r="R387" s="1"/>
      <c r="V387" s="1"/>
      <c r="Z387" s="1"/>
      <c r="AB387" s="1"/>
      <c r="AD387" s="1"/>
    </row>
    <row r="388" spans="4:30" ht="12" customHeight="1" x14ac:dyDescent="0.2">
      <c r="D388" s="1"/>
      <c r="F388" s="1"/>
      <c r="H388" s="1"/>
      <c r="J388" s="1"/>
      <c r="N388" s="1"/>
      <c r="R388" s="1"/>
      <c r="V388" s="1"/>
      <c r="Z388" s="1"/>
      <c r="AB388" s="1"/>
      <c r="AD388" s="1"/>
    </row>
    <row r="389" spans="4:30" ht="12" customHeight="1" x14ac:dyDescent="0.2">
      <c r="D389" s="1"/>
      <c r="F389" s="1"/>
      <c r="H389" s="1"/>
      <c r="J389" s="1"/>
      <c r="N389" s="1"/>
      <c r="R389" s="1"/>
      <c r="V389" s="1"/>
      <c r="Z389" s="1"/>
      <c r="AB389" s="1"/>
      <c r="AD389" s="1"/>
    </row>
    <row r="390" spans="4:30" ht="12" customHeight="1" x14ac:dyDescent="0.2">
      <c r="D390" s="1"/>
      <c r="F390" s="1"/>
      <c r="H390" s="1"/>
      <c r="J390" s="1"/>
      <c r="N390" s="1"/>
      <c r="R390" s="1"/>
      <c r="V390" s="1"/>
      <c r="Z390" s="1"/>
      <c r="AB390" s="1"/>
      <c r="AD390" s="1"/>
    </row>
    <row r="391" spans="4:30" ht="12" customHeight="1" x14ac:dyDescent="0.2">
      <c r="D391" s="1"/>
      <c r="F391" s="1"/>
      <c r="H391" s="1"/>
      <c r="J391" s="1"/>
      <c r="N391" s="1"/>
      <c r="R391" s="1"/>
      <c r="V391" s="1"/>
      <c r="Z391" s="1"/>
      <c r="AB391" s="1"/>
      <c r="AD391" s="1"/>
    </row>
    <row r="392" spans="4:30" ht="12" customHeight="1" x14ac:dyDescent="0.2">
      <c r="D392" s="1"/>
      <c r="F392" s="1"/>
      <c r="H392" s="1"/>
      <c r="J392" s="1"/>
      <c r="N392" s="1"/>
      <c r="R392" s="1"/>
      <c r="V392" s="1"/>
      <c r="Z392" s="1"/>
      <c r="AB392" s="1"/>
      <c r="AD392" s="1"/>
    </row>
    <row r="393" spans="4:30" ht="12" customHeight="1" x14ac:dyDescent="0.2">
      <c r="D393" s="1"/>
      <c r="F393" s="1"/>
      <c r="H393" s="1"/>
      <c r="J393" s="1"/>
      <c r="N393" s="1"/>
      <c r="R393" s="1"/>
      <c r="V393" s="1"/>
      <c r="Z393" s="1"/>
      <c r="AB393" s="1"/>
      <c r="AD393" s="1"/>
    </row>
    <row r="394" spans="4:30" ht="12" customHeight="1" x14ac:dyDescent="0.2">
      <c r="D394" s="1"/>
      <c r="F394" s="1"/>
      <c r="H394" s="1"/>
      <c r="J394" s="1"/>
      <c r="N394" s="1"/>
      <c r="R394" s="1"/>
      <c r="V394" s="1"/>
      <c r="Z394" s="1"/>
      <c r="AB394" s="1"/>
      <c r="AD394" s="1"/>
    </row>
    <row r="395" spans="4:30" ht="12" customHeight="1" x14ac:dyDescent="0.2">
      <c r="D395" s="1"/>
      <c r="F395" s="1"/>
      <c r="H395" s="1"/>
      <c r="J395" s="1"/>
      <c r="N395" s="1"/>
      <c r="R395" s="1"/>
      <c r="V395" s="1"/>
      <c r="Z395" s="1"/>
      <c r="AB395" s="1"/>
      <c r="AD395" s="1"/>
    </row>
    <row r="396" spans="4:30" ht="12" customHeight="1" x14ac:dyDescent="0.2">
      <c r="D396" s="1"/>
      <c r="F396" s="1"/>
      <c r="H396" s="1"/>
      <c r="J396" s="1"/>
      <c r="N396" s="1"/>
      <c r="R396" s="1"/>
      <c r="V396" s="1"/>
      <c r="Z396" s="1"/>
      <c r="AB396" s="1"/>
      <c r="AD396" s="1"/>
    </row>
    <row r="397" spans="4:30" ht="12" customHeight="1" x14ac:dyDescent="0.2">
      <c r="D397" s="1"/>
      <c r="F397" s="1"/>
      <c r="H397" s="1"/>
      <c r="J397" s="1"/>
      <c r="N397" s="1"/>
      <c r="R397" s="1"/>
      <c r="V397" s="1"/>
      <c r="Z397" s="1"/>
      <c r="AB397" s="1"/>
      <c r="AD397" s="1"/>
    </row>
    <row r="398" spans="4:30" ht="12" customHeight="1" x14ac:dyDescent="0.2">
      <c r="D398" s="1"/>
      <c r="F398" s="1"/>
      <c r="H398" s="1"/>
      <c r="J398" s="1"/>
      <c r="N398" s="1"/>
      <c r="R398" s="1"/>
      <c r="V398" s="1"/>
      <c r="Z398" s="1"/>
      <c r="AB398" s="1"/>
      <c r="AD398" s="1"/>
    </row>
    <row r="399" spans="4:30" ht="12" customHeight="1" x14ac:dyDescent="0.2">
      <c r="D399" s="1"/>
      <c r="F399" s="1"/>
      <c r="H399" s="1"/>
      <c r="J399" s="1"/>
      <c r="N399" s="1"/>
      <c r="R399" s="1"/>
      <c r="V399" s="1"/>
      <c r="Z399" s="1"/>
      <c r="AB399" s="1"/>
      <c r="AD399" s="1"/>
    </row>
    <row r="400" spans="4:30" ht="12" customHeight="1" x14ac:dyDescent="0.2">
      <c r="D400" s="1"/>
      <c r="F400" s="1"/>
      <c r="H400" s="1"/>
      <c r="J400" s="1"/>
      <c r="N400" s="1"/>
      <c r="R400" s="1"/>
      <c r="V400" s="1"/>
      <c r="Z400" s="1"/>
      <c r="AB400" s="1"/>
      <c r="AD400" s="1"/>
    </row>
    <row r="401" spans="4:30" ht="12" customHeight="1" x14ac:dyDescent="0.2">
      <c r="D401" s="1"/>
      <c r="F401" s="1"/>
      <c r="H401" s="1"/>
      <c r="J401" s="1"/>
      <c r="N401" s="1"/>
      <c r="R401" s="1"/>
      <c r="V401" s="1"/>
      <c r="Z401" s="1"/>
      <c r="AB401" s="1"/>
      <c r="AD401" s="1"/>
    </row>
    <row r="402" spans="4:30" ht="12" customHeight="1" x14ac:dyDescent="0.2">
      <c r="D402" s="1"/>
      <c r="F402" s="1"/>
      <c r="H402" s="1"/>
      <c r="J402" s="1"/>
      <c r="N402" s="1"/>
      <c r="R402" s="1"/>
      <c r="V402" s="1"/>
      <c r="Z402" s="1"/>
      <c r="AB402" s="1"/>
      <c r="AD402" s="1"/>
    </row>
    <row r="403" spans="4:30" ht="12" customHeight="1" x14ac:dyDescent="0.2">
      <c r="D403" s="1"/>
      <c r="F403" s="1"/>
      <c r="H403" s="1"/>
      <c r="J403" s="1"/>
      <c r="N403" s="1"/>
      <c r="R403" s="1"/>
      <c r="V403" s="1"/>
      <c r="Z403" s="1"/>
      <c r="AB403" s="1"/>
      <c r="AD403" s="1"/>
    </row>
    <row r="404" spans="4:30" ht="12" customHeight="1" x14ac:dyDescent="0.2">
      <c r="D404" s="1"/>
      <c r="F404" s="1"/>
      <c r="H404" s="1"/>
      <c r="J404" s="1"/>
      <c r="N404" s="1"/>
      <c r="R404" s="1"/>
      <c r="V404" s="1"/>
      <c r="Z404" s="1"/>
      <c r="AB404" s="1"/>
      <c r="AD404" s="1"/>
    </row>
    <row r="405" spans="4:30" ht="12" customHeight="1" x14ac:dyDescent="0.2">
      <c r="D405" s="1"/>
      <c r="F405" s="1"/>
      <c r="H405" s="1"/>
      <c r="J405" s="1"/>
      <c r="N405" s="1"/>
      <c r="R405" s="1"/>
      <c r="V405" s="1"/>
      <c r="Z405" s="1"/>
      <c r="AB405" s="1"/>
      <c r="AD405" s="1"/>
    </row>
    <row r="406" spans="4:30" ht="12" customHeight="1" x14ac:dyDescent="0.2">
      <c r="D406" s="1"/>
      <c r="F406" s="1"/>
      <c r="H406" s="1"/>
      <c r="J406" s="1"/>
      <c r="N406" s="1"/>
      <c r="R406" s="1"/>
      <c r="V406" s="1"/>
      <c r="Z406" s="1"/>
      <c r="AB406" s="1"/>
      <c r="AD406" s="1"/>
    </row>
    <row r="407" spans="4:30" ht="12" customHeight="1" x14ac:dyDescent="0.2">
      <c r="D407" s="1"/>
      <c r="F407" s="1"/>
      <c r="H407" s="1"/>
      <c r="J407" s="1"/>
      <c r="N407" s="1"/>
      <c r="R407" s="1"/>
      <c r="V407" s="1"/>
      <c r="Z407" s="1"/>
      <c r="AB407" s="1"/>
      <c r="AD407" s="1"/>
    </row>
    <row r="408" spans="4:30" ht="12" customHeight="1" x14ac:dyDescent="0.2">
      <c r="D408" s="1"/>
      <c r="F408" s="1"/>
      <c r="H408" s="1"/>
      <c r="J408" s="1"/>
      <c r="N408" s="1"/>
      <c r="R408" s="1"/>
      <c r="V408" s="1"/>
      <c r="Z408" s="1"/>
      <c r="AB408" s="1"/>
      <c r="AD408" s="1"/>
    </row>
    <row r="409" spans="4:30" ht="12" customHeight="1" x14ac:dyDescent="0.2">
      <c r="D409" s="1"/>
      <c r="F409" s="1"/>
      <c r="H409" s="1"/>
      <c r="J409" s="1"/>
      <c r="N409" s="1"/>
      <c r="R409" s="1"/>
      <c r="V409" s="1"/>
      <c r="Z409" s="1"/>
      <c r="AB409" s="1"/>
      <c r="AD409" s="1"/>
    </row>
    <row r="410" spans="4:30" ht="12" customHeight="1" x14ac:dyDescent="0.2">
      <c r="D410" s="1"/>
      <c r="F410" s="1"/>
      <c r="H410" s="1"/>
      <c r="J410" s="1"/>
      <c r="N410" s="1"/>
      <c r="R410" s="1"/>
      <c r="V410" s="1"/>
      <c r="Z410" s="1"/>
      <c r="AB410" s="1"/>
      <c r="AD410" s="1"/>
    </row>
    <row r="411" spans="4:30" ht="12" customHeight="1" x14ac:dyDescent="0.2">
      <c r="D411" s="1"/>
      <c r="F411" s="1"/>
      <c r="H411" s="1"/>
      <c r="J411" s="1"/>
      <c r="N411" s="1"/>
      <c r="R411" s="1"/>
      <c r="V411" s="1"/>
      <c r="Z411" s="1"/>
      <c r="AB411" s="1"/>
      <c r="AD411" s="1"/>
    </row>
    <row r="412" spans="4:30" ht="12" customHeight="1" x14ac:dyDescent="0.2">
      <c r="D412" s="1"/>
      <c r="F412" s="1"/>
      <c r="H412" s="1"/>
      <c r="J412" s="1"/>
      <c r="N412" s="1"/>
      <c r="R412" s="1"/>
      <c r="V412" s="1"/>
      <c r="Z412" s="1"/>
      <c r="AB412" s="1"/>
      <c r="AD412" s="1"/>
    </row>
    <row r="413" spans="4:30" ht="12" customHeight="1" x14ac:dyDescent="0.2">
      <c r="D413" s="1"/>
      <c r="F413" s="1"/>
      <c r="H413" s="1"/>
      <c r="J413" s="1"/>
      <c r="N413" s="1"/>
      <c r="R413" s="1"/>
      <c r="V413" s="1"/>
      <c r="Z413" s="1"/>
      <c r="AB413" s="1"/>
      <c r="AD413" s="1"/>
    </row>
    <row r="414" spans="4:30" ht="12" customHeight="1" x14ac:dyDescent="0.2">
      <c r="D414" s="1"/>
      <c r="F414" s="1"/>
      <c r="H414" s="1"/>
      <c r="J414" s="1"/>
      <c r="N414" s="1"/>
      <c r="R414" s="1"/>
      <c r="V414" s="1"/>
      <c r="Z414" s="1"/>
      <c r="AB414" s="1"/>
      <c r="AD414" s="1"/>
    </row>
    <row r="415" spans="4:30" ht="12" customHeight="1" x14ac:dyDescent="0.2">
      <c r="D415" s="1"/>
      <c r="F415" s="1"/>
      <c r="H415" s="1"/>
      <c r="J415" s="1"/>
      <c r="N415" s="1"/>
      <c r="R415" s="1"/>
      <c r="V415" s="1"/>
      <c r="Z415" s="1"/>
      <c r="AB415" s="1"/>
      <c r="AD415" s="1"/>
    </row>
    <row r="416" spans="4:30" ht="12" customHeight="1" x14ac:dyDescent="0.2">
      <c r="D416" s="1"/>
      <c r="F416" s="1"/>
      <c r="H416" s="1"/>
      <c r="J416" s="1"/>
      <c r="N416" s="1"/>
      <c r="R416" s="1"/>
      <c r="V416" s="1"/>
      <c r="Z416" s="1"/>
      <c r="AB416" s="1"/>
      <c r="AD416" s="1"/>
    </row>
    <row r="417" spans="4:30" ht="12" customHeight="1" x14ac:dyDescent="0.2">
      <c r="D417" s="1"/>
      <c r="F417" s="1"/>
      <c r="H417" s="1"/>
      <c r="J417" s="1"/>
      <c r="N417" s="1"/>
      <c r="R417" s="1"/>
      <c r="V417" s="1"/>
      <c r="Z417" s="1"/>
      <c r="AB417" s="1"/>
      <c r="AD417" s="1"/>
    </row>
    <row r="418" spans="4:30" ht="12" customHeight="1" x14ac:dyDescent="0.2">
      <c r="D418" s="1"/>
      <c r="F418" s="1"/>
      <c r="H418" s="1"/>
      <c r="J418" s="1"/>
      <c r="N418" s="1"/>
      <c r="R418" s="1"/>
      <c r="V418" s="1"/>
      <c r="Z418" s="1"/>
      <c r="AB418" s="1"/>
      <c r="AD418" s="1"/>
    </row>
    <row r="419" spans="4:30" ht="12" customHeight="1" x14ac:dyDescent="0.2">
      <c r="D419" s="1"/>
      <c r="F419" s="1"/>
      <c r="H419" s="1"/>
      <c r="J419" s="1"/>
      <c r="N419" s="1"/>
      <c r="R419" s="1"/>
      <c r="V419" s="1"/>
      <c r="Z419" s="1"/>
      <c r="AB419" s="1"/>
      <c r="AD419" s="1"/>
    </row>
    <row r="420" spans="4:30" ht="12" customHeight="1" x14ac:dyDescent="0.2">
      <c r="D420" s="1"/>
      <c r="F420" s="1"/>
      <c r="H420" s="1"/>
      <c r="J420" s="1"/>
      <c r="N420" s="1"/>
      <c r="R420" s="1"/>
      <c r="V420" s="1"/>
      <c r="Z420" s="1"/>
      <c r="AB420" s="1"/>
      <c r="AD420" s="1"/>
    </row>
    <row r="421" spans="4:30" ht="12" customHeight="1" x14ac:dyDescent="0.2">
      <c r="D421" s="1"/>
      <c r="F421" s="1"/>
      <c r="H421" s="1"/>
      <c r="J421" s="1"/>
      <c r="N421" s="1"/>
      <c r="R421" s="1"/>
      <c r="V421" s="1"/>
      <c r="Z421" s="1"/>
      <c r="AB421" s="1"/>
      <c r="AD421" s="1"/>
    </row>
    <row r="422" spans="4:30" ht="12" customHeight="1" x14ac:dyDescent="0.2">
      <c r="D422" s="1"/>
      <c r="F422" s="1"/>
      <c r="H422" s="1"/>
      <c r="J422" s="1"/>
      <c r="N422" s="1"/>
      <c r="R422" s="1"/>
      <c r="V422" s="1"/>
      <c r="Z422" s="1"/>
      <c r="AB422" s="1"/>
      <c r="AD422" s="1"/>
    </row>
    <row r="423" spans="4:30" ht="12" customHeight="1" x14ac:dyDescent="0.2">
      <c r="D423" s="1"/>
      <c r="F423" s="1"/>
      <c r="H423" s="1"/>
      <c r="J423" s="1"/>
      <c r="N423" s="1"/>
      <c r="R423" s="1"/>
      <c r="V423" s="1"/>
      <c r="Z423" s="1"/>
      <c r="AB423" s="1"/>
      <c r="AD423" s="1"/>
    </row>
    <row r="424" spans="4:30" ht="12" customHeight="1" x14ac:dyDescent="0.2">
      <c r="D424" s="1"/>
      <c r="F424" s="1"/>
      <c r="H424" s="1"/>
      <c r="J424" s="1"/>
      <c r="N424" s="1"/>
      <c r="R424" s="1"/>
      <c r="V424" s="1"/>
      <c r="Z424" s="1"/>
      <c r="AB424" s="1"/>
      <c r="AD424" s="1"/>
    </row>
    <row r="425" spans="4:30" ht="12" customHeight="1" x14ac:dyDescent="0.2">
      <c r="D425" s="1"/>
      <c r="F425" s="1"/>
      <c r="H425" s="1"/>
      <c r="J425" s="1"/>
      <c r="N425" s="1"/>
      <c r="R425" s="1"/>
      <c r="V425" s="1"/>
      <c r="Z425" s="1"/>
      <c r="AB425" s="1"/>
      <c r="AD425" s="1"/>
    </row>
    <row r="426" spans="4:30" ht="12" customHeight="1" x14ac:dyDescent="0.2">
      <c r="D426" s="1"/>
      <c r="F426" s="1"/>
      <c r="H426" s="1"/>
      <c r="J426" s="1"/>
      <c r="N426" s="1"/>
      <c r="R426" s="1"/>
      <c r="V426" s="1"/>
      <c r="Z426" s="1"/>
      <c r="AB426" s="1"/>
      <c r="AD426" s="1"/>
    </row>
    <row r="427" spans="4:30" ht="12" customHeight="1" x14ac:dyDescent="0.2">
      <c r="D427" s="1"/>
      <c r="F427" s="1"/>
      <c r="H427" s="1"/>
      <c r="J427" s="1"/>
      <c r="N427" s="1"/>
      <c r="R427" s="1"/>
      <c r="V427" s="1"/>
      <c r="Z427" s="1"/>
      <c r="AB427" s="1"/>
      <c r="AD427" s="1"/>
    </row>
    <row r="428" spans="4:30" ht="12" customHeight="1" x14ac:dyDescent="0.2">
      <c r="D428" s="1"/>
      <c r="F428" s="1"/>
      <c r="H428" s="1"/>
      <c r="J428" s="1"/>
      <c r="N428" s="1"/>
      <c r="R428" s="1"/>
      <c r="V428" s="1"/>
      <c r="Z428" s="1"/>
      <c r="AB428" s="1"/>
      <c r="AD428" s="1"/>
    </row>
    <row r="429" spans="4:30" ht="12" customHeight="1" x14ac:dyDescent="0.2">
      <c r="D429" s="1"/>
      <c r="F429" s="1"/>
      <c r="H429" s="1"/>
      <c r="J429" s="1"/>
      <c r="N429" s="1"/>
      <c r="R429" s="1"/>
      <c r="V429" s="1"/>
      <c r="Z429" s="1"/>
      <c r="AB429" s="1"/>
      <c r="AD429" s="1"/>
    </row>
    <row r="430" spans="4:30" ht="12" customHeight="1" x14ac:dyDescent="0.2">
      <c r="D430" s="1"/>
      <c r="F430" s="1"/>
      <c r="H430" s="1"/>
      <c r="J430" s="1"/>
      <c r="N430" s="1"/>
      <c r="R430" s="1"/>
      <c r="V430" s="1"/>
      <c r="Z430" s="1"/>
      <c r="AB430" s="1"/>
      <c r="AD430" s="1"/>
    </row>
    <row r="431" spans="4:30" ht="12" customHeight="1" x14ac:dyDescent="0.2">
      <c r="D431" s="1"/>
      <c r="F431" s="1"/>
      <c r="H431" s="1"/>
      <c r="J431" s="1"/>
      <c r="N431" s="1"/>
      <c r="R431" s="1"/>
      <c r="V431" s="1"/>
      <c r="Z431" s="1"/>
      <c r="AB431" s="1"/>
      <c r="AD431" s="1"/>
    </row>
    <row r="432" spans="4:30" ht="12" customHeight="1" x14ac:dyDescent="0.2">
      <c r="D432" s="1"/>
      <c r="F432" s="1"/>
      <c r="H432" s="1"/>
      <c r="J432" s="1"/>
      <c r="N432" s="1"/>
      <c r="R432" s="1"/>
      <c r="V432" s="1"/>
      <c r="Z432" s="1"/>
      <c r="AB432" s="1"/>
      <c r="AD432" s="1"/>
    </row>
    <row r="433" spans="4:30" ht="12" customHeight="1" x14ac:dyDescent="0.2">
      <c r="D433" s="1"/>
      <c r="F433" s="1"/>
      <c r="H433" s="1"/>
      <c r="J433" s="1"/>
      <c r="N433" s="1"/>
      <c r="R433" s="1"/>
      <c r="V433" s="1"/>
      <c r="Z433" s="1"/>
      <c r="AB433" s="1"/>
      <c r="AD433" s="1"/>
    </row>
    <row r="434" spans="4:30" ht="12" customHeight="1" x14ac:dyDescent="0.2">
      <c r="D434" s="1"/>
      <c r="F434" s="1"/>
      <c r="H434" s="1"/>
      <c r="J434" s="1"/>
      <c r="N434" s="1"/>
      <c r="R434" s="1"/>
      <c r="V434" s="1"/>
      <c r="Z434" s="1"/>
      <c r="AB434" s="1"/>
      <c r="AD434" s="1"/>
    </row>
    <row r="435" spans="4:30" ht="12" customHeight="1" x14ac:dyDescent="0.2">
      <c r="D435" s="1"/>
      <c r="F435" s="1"/>
      <c r="H435" s="1"/>
      <c r="J435" s="1"/>
      <c r="N435" s="1"/>
      <c r="R435" s="1"/>
      <c r="V435" s="1"/>
      <c r="Z435" s="1"/>
      <c r="AB435" s="1"/>
      <c r="AD435" s="1"/>
    </row>
    <row r="436" spans="4:30" ht="12" customHeight="1" x14ac:dyDescent="0.2">
      <c r="D436" s="1"/>
      <c r="F436" s="1"/>
      <c r="H436" s="1"/>
      <c r="J436" s="1"/>
      <c r="N436" s="1"/>
      <c r="R436" s="1"/>
      <c r="V436" s="1"/>
      <c r="Z436" s="1"/>
      <c r="AB436" s="1"/>
      <c r="AD436" s="1"/>
    </row>
    <row r="437" spans="4:30" ht="12" customHeight="1" x14ac:dyDescent="0.2">
      <c r="D437" s="1"/>
      <c r="F437" s="1"/>
      <c r="H437" s="1"/>
      <c r="J437" s="1"/>
      <c r="N437" s="1"/>
      <c r="R437" s="1"/>
      <c r="V437" s="1"/>
      <c r="Z437" s="1"/>
      <c r="AB437" s="1"/>
      <c r="AD437" s="1"/>
    </row>
    <row r="438" spans="4:30" ht="12" customHeight="1" x14ac:dyDescent="0.2">
      <c r="D438" s="1"/>
      <c r="F438" s="1"/>
      <c r="H438" s="1"/>
      <c r="J438" s="1"/>
      <c r="N438" s="1"/>
      <c r="R438" s="1"/>
      <c r="V438" s="1"/>
      <c r="Z438" s="1"/>
      <c r="AB438" s="1"/>
      <c r="AD438" s="1"/>
    </row>
    <row r="439" spans="4:30" ht="12" customHeight="1" x14ac:dyDescent="0.2">
      <c r="D439" s="1"/>
      <c r="F439" s="1"/>
      <c r="H439" s="1"/>
      <c r="J439" s="1"/>
      <c r="N439" s="1"/>
      <c r="R439" s="1"/>
      <c r="V439" s="1"/>
      <c r="Z439" s="1"/>
      <c r="AB439" s="1"/>
      <c r="AD439" s="1"/>
    </row>
    <row r="440" spans="4:30" ht="12" customHeight="1" x14ac:dyDescent="0.2">
      <c r="D440" s="1"/>
      <c r="F440" s="1"/>
      <c r="H440" s="1"/>
      <c r="J440" s="1"/>
      <c r="N440" s="1"/>
      <c r="R440" s="1"/>
      <c r="V440" s="1"/>
      <c r="Z440" s="1"/>
      <c r="AB440" s="1"/>
      <c r="AD440" s="1"/>
    </row>
    <row r="441" spans="4:30" ht="12" customHeight="1" x14ac:dyDescent="0.2">
      <c r="D441" s="1"/>
      <c r="F441" s="1"/>
      <c r="H441" s="1"/>
      <c r="J441" s="1"/>
      <c r="N441" s="1"/>
      <c r="R441" s="1"/>
      <c r="V441" s="1"/>
      <c r="Z441" s="1"/>
      <c r="AB441" s="1"/>
      <c r="AD441" s="1"/>
    </row>
    <row r="442" spans="4:30" ht="12" customHeight="1" x14ac:dyDescent="0.2">
      <c r="D442" s="1"/>
      <c r="F442" s="1"/>
      <c r="H442" s="1"/>
      <c r="J442" s="1"/>
      <c r="N442" s="1"/>
      <c r="R442" s="1"/>
      <c r="V442" s="1"/>
      <c r="Z442" s="1"/>
      <c r="AB442" s="1"/>
      <c r="AD442" s="1"/>
    </row>
    <row r="443" spans="4:30" ht="12" customHeight="1" x14ac:dyDescent="0.2">
      <c r="D443" s="1"/>
      <c r="F443" s="1"/>
      <c r="H443" s="1"/>
      <c r="J443" s="1"/>
      <c r="N443" s="1"/>
      <c r="R443" s="1"/>
      <c r="V443" s="1"/>
      <c r="Z443" s="1"/>
      <c r="AB443" s="1"/>
      <c r="AD443" s="1"/>
    </row>
    <row r="444" spans="4:30" ht="12" customHeight="1" x14ac:dyDescent="0.2">
      <c r="D444" s="1"/>
      <c r="F444" s="1"/>
      <c r="H444" s="1"/>
      <c r="J444" s="1"/>
      <c r="N444" s="1"/>
      <c r="R444" s="1"/>
      <c r="V444" s="1"/>
      <c r="Z444" s="1"/>
      <c r="AB444" s="1"/>
      <c r="AD444" s="1"/>
    </row>
    <row r="445" spans="4:30" ht="12" customHeight="1" x14ac:dyDescent="0.2">
      <c r="D445" s="1"/>
      <c r="F445" s="1"/>
      <c r="H445" s="1"/>
      <c r="J445" s="1"/>
      <c r="N445" s="1"/>
      <c r="R445" s="1"/>
      <c r="V445" s="1"/>
      <c r="Z445" s="1"/>
      <c r="AB445" s="1"/>
      <c r="AD445" s="1"/>
    </row>
    <row r="446" spans="4:30" ht="12" customHeight="1" x14ac:dyDescent="0.2">
      <c r="D446" s="1"/>
      <c r="F446" s="1"/>
      <c r="H446" s="1"/>
      <c r="J446" s="1"/>
      <c r="N446" s="1"/>
      <c r="R446" s="1"/>
      <c r="V446" s="1"/>
      <c r="Z446" s="1"/>
      <c r="AB446" s="1"/>
      <c r="AD446" s="1"/>
    </row>
    <row r="447" spans="4:30" ht="12" customHeight="1" x14ac:dyDescent="0.2">
      <c r="D447" s="1"/>
      <c r="F447" s="1"/>
      <c r="H447" s="1"/>
      <c r="J447" s="1"/>
      <c r="N447" s="1"/>
      <c r="R447" s="1"/>
      <c r="V447" s="1"/>
      <c r="Z447" s="1"/>
      <c r="AB447" s="1"/>
      <c r="AD447" s="1"/>
    </row>
    <row r="448" spans="4:30" ht="12" customHeight="1" x14ac:dyDescent="0.2">
      <c r="D448" s="1"/>
      <c r="F448" s="1"/>
      <c r="H448" s="1"/>
      <c r="J448" s="1"/>
      <c r="N448" s="1"/>
      <c r="R448" s="1"/>
      <c r="V448" s="1"/>
      <c r="Z448" s="1"/>
      <c r="AB448" s="1"/>
      <c r="AD448" s="1"/>
    </row>
    <row r="449" spans="4:30" ht="12" customHeight="1" x14ac:dyDescent="0.2">
      <c r="D449" s="1"/>
      <c r="F449" s="1"/>
      <c r="H449" s="1"/>
      <c r="J449" s="1"/>
      <c r="N449" s="1"/>
      <c r="R449" s="1"/>
      <c r="V449" s="1"/>
      <c r="Z449" s="1"/>
      <c r="AB449" s="1"/>
      <c r="AD449" s="1"/>
    </row>
    <row r="450" spans="4:30" ht="12" customHeight="1" x14ac:dyDescent="0.2">
      <c r="D450" s="1"/>
      <c r="F450" s="1"/>
      <c r="H450" s="1"/>
      <c r="J450" s="1"/>
      <c r="N450" s="1"/>
      <c r="R450" s="1"/>
      <c r="V450" s="1"/>
      <c r="Z450" s="1"/>
      <c r="AB450" s="1"/>
      <c r="AD450" s="1"/>
    </row>
    <row r="451" spans="4:30" ht="12" customHeight="1" x14ac:dyDescent="0.2">
      <c r="D451" s="1"/>
      <c r="F451" s="1"/>
      <c r="H451" s="1"/>
      <c r="J451" s="1"/>
      <c r="N451" s="1"/>
      <c r="R451" s="1"/>
      <c r="V451" s="1"/>
      <c r="Z451" s="1"/>
      <c r="AB451" s="1"/>
      <c r="AD451" s="1"/>
    </row>
    <row r="452" spans="4:30" ht="12" customHeight="1" x14ac:dyDescent="0.2">
      <c r="D452" s="1"/>
      <c r="F452" s="1"/>
      <c r="H452" s="1"/>
      <c r="J452" s="1"/>
      <c r="N452" s="1"/>
      <c r="R452" s="1"/>
      <c r="V452" s="1"/>
      <c r="Z452" s="1"/>
      <c r="AB452" s="1"/>
      <c r="AD452" s="1"/>
    </row>
    <row r="453" spans="4:30" ht="12" customHeight="1" x14ac:dyDescent="0.2">
      <c r="D453" s="1"/>
      <c r="F453" s="1"/>
      <c r="H453" s="1"/>
      <c r="J453" s="1"/>
      <c r="N453" s="1"/>
      <c r="R453" s="1"/>
      <c r="V453" s="1"/>
      <c r="Z453" s="1"/>
      <c r="AB453" s="1"/>
      <c r="AD453" s="1"/>
    </row>
    <row r="454" spans="4:30" ht="12" customHeight="1" x14ac:dyDescent="0.2">
      <c r="D454" s="1"/>
      <c r="F454" s="1"/>
      <c r="H454" s="1"/>
      <c r="J454" s="1"/>
      <c r="N454" s="1"/>
      <c r="R454" s="1"/>
      <c r="V454" s="1"/>
      <c r="Z454" s="1"/>
      <c r="AB454" s="1"/>
      <c r="AD454" s="1"/>
    </row>
    <row r="455" spans="4:30" ht="12" customHeight="1" x14ac:dyDescent="0.2">
      <c r="D455" s="1"/>
      <c r="F455" s="1"/>
      <c r="H455" s="1"/>
      <c r="J455" s="1"/>
      <c r="N455" s="1"/>
      <c r="R455" s="1"/>
      <c r="V455" s="1"/>
      <c r="Z455" s="1"/>
      <c r="AB455" s="1"/>
      <c r="AD455" s="1"/>
    </row>
    <row r="456" spans="4:30" ht="12" customHeight="1" x14ac:dyDescent="0.2">
      <c r="D456" s="1"/>
      <c r="F456" s="1"/>
      <c r="H456" s="1"/>
      <c r="J456" s="1"/>
      <c r="N456" s="1"/>
      <c r="R456" s="1"/>
      <c r="V456" s="1"/>
      <c r="Z456" s="1"/>
      <c r="AB456" s="1"/>
      <c r="AD456" s="1"/>
    </row>
    <row r="457" spans="4:30" ht="12" customHeight="1" x14ac:dyDescent="0.2">
      <c r="D457" s="1"/>
      <c r="F457" s="1"/>
      <c r="H457" s="1"/>
      <c r="J457" s="1"/>
      <c r="N457" s="1"/>
      <c r="R457" s="1"/>
      <c r="V457" s="1"/>
      <c r="Z457" s="1"/>
      <c r="AB457" s="1"/>
      <c r="AD457" s="1"/>
    </row>
    <row r="458" spans="4:30" ht="12" customHeight="1" x14ac:dyDescent="0.2">
      <c r="D458" s="1"/>
      <c r="F458" s="1"/>
      <c r="H458" s="1"/>
      <c r="J458" s="1"/>
      <c r="N458" s="1"/>
      <c r="R458" s="1"/>
      <c r="V458" s="1"/>
      <c r="Z458" s="1"/>
      <c r="AB458" s="1"/>
      <c r="AD458" s="1"/>
    </row>
    <row r="459" spans="4:30" ht="12" customHeight="1" x14ac:dyDescent="0.2">
      <c r="D459" s="1"/>
      <c r="F459" s="1"/>
      <c r="H459" s="1"/>
      <c r="J459" s="1"/>
      <c r="N459" s="1"/>
      <c r="R459" s="1"/>
      <c r="V459" s="1"/>
      <c r="Z459" s="1"/>
      <c r="AB459" s="1"/>
      <c r="AD459" s="1"/>
    </row>
    <row r="460" spans="4:30" ht="12" customHeight="1" x14ac:dyDescent="0.2">
      <c r="D460" s="1"/>
      <c r="F460" s="1"/>
      <c r="H460" s="1"/>
      <c r="J460" s="1"/>
      <c r="N460" s="1"/>
      <c r="R460" s="1"/>
      <c r="V460" s="1"/>
      <c r="Z460" s="1"/>
      <c r="AB460" s="1"/>
      <c r="AD460" s="1"/>
    </row>
    <row r="461" spans="4:30" ht="12" customHeight="1" x14ac:dyDescent="0.2">
      <c r="D461" s="1"/>
      <c r="F461" s="1"/>
      <c r="H461" s="1"/>
      <c r="J461" s="1"/>
      <c r="N461" s="1"/>
      <c r="R461" s="1"/>
      <c r="V461" s="1"/>
      <c r="Z461" s="1"/>
      <c r="AB461" s="1"/>
      <c r="AD461" s="1"/>
    </row>
    <row r="462" spans="4:30" ht="12" customHeight="1" x14ac:dyDescent="0.2">
      <c r="D462" s="1"/>
      <c r="F462" s="1"/>
      <c r="H462" s="1"/>
      <c r="J462" s="1"/>
      <c r="N462" s="1"/>
      <c r="R462" s="1"/>
      <c r="V462" s="1"/>
      <c r="Z462" s="1"/>
      <c r="AB462" s="1"/>
      <c r="AD462" s="1"/>
    </row>
    <row r="463" spans="4:30" ht="12" customHeight="1" x14ac:dyDescent="0.2">
      <c r="D463" s="1"/>
      <c r="F463" s="1"/>
      <c r="H463" s="1"/>
      <c r="J463" s="1"/>
      <c r="N463" s="1"/>
      <c r="R463" s="1"/>
      <c r="V463" s="1"/>
      <c r="Z463" s="1"/>
      <c r="AB463" s="1"/>
      <c r="AD463" s="1"/>
    </row>
    <row r="464" spans="4:30" ht="12" customHeight="1" x14ac:dyDescent="0.2">
      <c r="D464" s="1"/>
      <c r="F464" s="1"/>
      <c r="H464" s="1"/>
      <c r="J464" s="1"/>
      <c r="N464" s="1"/>
      <c r="R464" s="1"/>
      <c r="V464" s="1"/>
      <c r="Z464" s="1"/>
      <c r="AB464" s="1"/>
      <c r="AD464" s="1"/>
    </row>
    <row r="465" spans="4:30" ht="12" customHeight="1" x14ac:dyDescent="0.2">
      <c r="D465" s="1"/>
      <c r="F465" s="1"/>
      <c r="H465" s="1"/>
      <c r="J465" s="1"/>
      <c r="N465" s="1"/>
      <c r="R465" s="1"/>
      <c r="V465" s="1"/>
      <c r="Z465" s="1"/>
      <c r="AB465" s="1"/>
      <c r="AD465" s="1"/>
    </row>
    <row r="466" spans="4:30" ht="12" customHeight="1" x14ac:dyDescent="0.2">
      <c r="D466" s="1"/>
      <c r="F466" s="1"/>
      <c r="H466" s="1"/>
      <c r="J466" s="1"/>
      <c r="N466" s="1"/>
      <c r="R466" s="1"/>
      <c r="V466" s="1"/>
      <c r="Z466" s="1"/>
      <c r="AB466" s="1"/>
      <c r="AD466" s="1"/>
    </row>
    <row r="467" spans="4:30" ht="12" customHeight="1" x14ac:dyDescent="0.2">
      <c r="D467" s="1"/>
      <c r="F467" s="1"/>
      <c r="H467" s="1"/>
      <c r="J467" s="1"/>
      <c r="N467" s="1"/>
      <c r="R467" s="1"/>
      <c r="V467" s="1"/>
      <c r="Z467" s="1"/>
      <c r="AB467" s="1"/>
      <c r="AD467" s="1"/>
    </row>
    <row r="468" spans="4:30" ht="12" customHeight="1" x14ac:dyDescent="0.2">
      <c r="D468" s="1"/>
      <c r="F468" s="1"/>
      <c r="H468" s="1"/>
      <c r="J468" s="1"/>
      <c r="N468" s="1"/>
      <c r="R468" s="1"/>
      <c r="V468" s="1"/>
      <c r="Z468" s="1"/>
      <c r="AB468" s="1"/>
      <c r="AD468" s="1"/>
    </row>
    <row r="469" spans="4:30" ht="12" customHeight="1" x14ac:dyDescent="0.2">
      <c r="D469" s="1"/>
      <c r="F469" s="1"/>
      <c r="H469" s="1"/>
      <c r="J469" s="1"/>
      <c r="N469" s="1"/>
      <c r="R469" s="1"/>
      <c r="V469" s="1"/>
      <c r="Z469" s="1"/>
      <c r="AB469" s="1"/>
      <c r="AD469" s="1"/>
    </row>
    <row r="470" spans="4:30" ht="12" customHeight="1" x14ac:dyDescent="0.2">
      <c r="D470" s="1"/>
      <c r="F470" s="1"/>
      <c r="H470" s="1"/>
      <c r="J470" s="1"/>
      <c r="N470" s="1"/>
      <c r="R470" s="1"/>
      <c r="V470" s="1"/>
      <c r="Z470" s="1"/>
      <c r="AB470" s="1"/>
      <c r="AD470" s="1"/>
    </row>
    <row r="471" spans="4:30" ht="12" customHeight="1" x14ac:dyDescent="0.2">
      <c r="D471" s="1"/>
      <c r="F471" s="1"/>
      <c r="H471" s="1"/>
      <c r="J471" s="1"/>
      <c r="N471" s="1"/>
      <c r="R471" s="1"/>
      <c r="V471" s="1"/>
      <c r="Z471" s="1"/>
      <c r="AB471" s="1"/>
      <c r="AD471" s="1"/>
    </row>
    <row r="472" spans="4:30" ht="12" customHeight="1" x14ac:dyDescent="0.2">
      <c r="D472" s="1"/>
      <c r="F472" s="1"/>
      <c r="H472" s="1"/>
      <c r="J472" s="1"/>
      <c r="N472" s="1"/>
      <c r="R472" s="1"/>
      <c r="V472" s="1"/>
      <c r="Z472" s="1"/>
      <c r="AB472" s="1"/>
      <c r="AD472" s="1"/>
    </row>
    <row r="473" spans="4:30" ht="12" customHeight="1" x14ac:dyDescent="0.2">
      <c r="D473" s="1"/>
      <c r="F473" s="1"/>
      <c r="H473" s="1"/>
      <c r="J473" s="1"/>
      <c r="N473" s="1"/>
      <c r="R473" s="1"/>
      <c r="V473" s="1"/>
      <c r="Z473" s="1"/>
      <c r="AB473" s="1"/>
      <c r="AD473" s="1"/>
    </row>
    <row r="474" spans="4:30" ht="12" customHeight="1" x14ac:dyDescent="0.2">
      <c r="D474" s="1"/>
      <c r="F474" s="1"/>
      <c r="H474" s="1"/>
      <c r="J474" s="1"/>
      <c r="N474" s="1"/>
      <c r="R474" s="1"/>
      <c r="V474" s="1"/>
      <c r="Z474" s="1"/>
      <c r="AB474" s="1"/>
      <c r="AD474" s="1"/>
    </row>
    <row r="475" spans="4:30" ht="12" customHeight="1" x14ac:dyDescent="0.2">
      <c r="D475" s="1"/>
      <c r="F475" s="1"/>
      <c r="H475" s="1"/>
      <c r="J475" s="1"/>
      <c r="N475" s="1"/>
      <c r="R475" s="1"/>
      <c r="V475" s="1"/>
      <c r="Z475" s="1"/>
      <c r="AB475" s="1"/>
      <c r="AD475" s="1"/>
    </row>
    <row r="476" spans="4:30" ht="12" customHeight="1" x14ac:dyDescent="0.2">
      <c r="D476" s="1"/>
      <c r="F476" s="1"/>
      <c r="H476" s="1"/>
      <c r="J476" s="1"/>
      <c r="N476" s="1"/>
      <c r="R476" s="1"/>
      <c r="V476" s="1"/>
      <c r="Z476" s="1"/>
      <c r="AB476" s="1"/>
      <c r="AD476" s="1"/>
    </row>
    <row r="477" spans="4:30" ht="12" customHeight="1" x14ac:dyDescent="0.2">
      <c r="D477" s="1"/>
      <c r="F477" s="1"/>
      <c r="H477" s="1"/>
      <c r="J477" s="1"/>
      <c r="N477" s="1"/>
      <c r="R477" s="1"/>
      <c r="V477" s="1"/>
      <c r="Z477" s="1"/>
      <c r="AB477" s="1"/>
      <c r="AD477" s="1"/>
    </row>
    <row r="478" spans="4:30" ht="12" customHeight="1" x14ac:dyDescent="0.2">
      <c r="D478" s="1"/>
      <c r="F478" s="1"/>
      <c r="H478" s="1"/>
      <c r="J478" s="1"/>
      <c r="N478" s="1"/>
      <c r="R478" s="1"/>
      <c r="V478" s="1"/>
      <c r="Z478" s="1"/>
      <c r="AB478" s="1"/>
      <c r="AD478" s="1"/>
    </row>
    <row r="479" spans="4:30" ht="12" customHeight="1" x14ac:dyDescent="0.2">
      <c r="D479" s="1"/>
      <c r="F479" s="1"/>
      <c r="H479" s="1"/>
      <c r="J479" s="1"/>
      <c r="N479" s="1"/>
      <c r="R479" s="1"/>
      <c r="V479" s="1"/>
      <c r="Z479" s="1"/>
      <c r="AB479" s="1"/>
      <c r="AD479" s="1"/>
    </row>
    <row r="480" spans="4:30" ht="12" customHeight="1" x14ac:dyDescent="0.2">
      <c r="D480" s="1"/>
      <c r="F480" s="1"/>
      <c r="H480" s="1"/>
      <c r="J480" s="1"/>
      <c r="N480" s="1"/>
      <c r="R480" s="1"/>
      <c r="V480" s="1"/>
      <c r="Z480" s="1"/>
      <c r="AB480" s="1"/>
      <c r="AD480" s="1"/>
    </row>
    <row r="481" spans="4:30" ht="12" customHeight="1" x14ac:dyDescent="0.2">
      <c r="D481" s="1"/>
      <c r="F481" s="1"/>
      <c r="H481" s="1"/>
      <c r="J481" s="1"/>
      <c r="N481" s="1"/>
      <c r="R481" s="1"/>
      <c r="V481" s="1"/>
      <c r="Z481" s="1"/>
      <c r="AB481" s="1"/>
      <c r="AD481" s="1"/>
    </row>
    <row r="482" spans="4:30" ht="12" customHeight="1" x14ac:dyDescent="0.2">
      <c r="D482" s="1"/>
      <c r="F482" s="1"/>
      <c r="H482" s="1"/>
      <c r="J482" s="1"/>
      <c r="N482" s="1"/>
      <c r="R482" s="1"/>
      <c r="V482" s="1"/>
      <c r="Z482" s="1"/>
      <c r="AB482" s="1"/>
      <c r="AD482" s="1"/>
    </row>
    <row r="483" spans="4:30" ht="12" customHeight="1" x14ac:dyDescent="0.2">
      <c r="D483" s="1"/>
      <c r="F483" s="1"/>
      <c r="H483" s="1"/>
      <c r="J483" s="1"/>
      <c r="N483" s="1"/>
      <c r="R483" s="1"/>
      <c r="V483" s="1"/>
      <c r="Z483" s="1"/>
      <c r="AB483" s="1"/>
      <c r="AD483" s="1"/>
    </row>
    <row r="484" spans="4:30" ht="12" customHeight="1" x14ac:dyDescent="0.2">
      <c r="D484" s="1"/>
      <c r="F484" s="1"/>
      <c r="H484" s="1"/>
      <c r="J484" s="1"/>
      <c r="N484" s="1"/>
      <c r="R484" s="1"/>
      <c r="V484" s="1"/>
      <c r="Z484" s="1"/>
      <c r="AB484" s="1"/>
      <c r="AD484" s="1"/>
    </row>
    <row r="485" spans="4:30" ht="12" customHeight="1" x14ac:dyDescent="0.2">
      <c r="D485" s="1"/>
      <c r="F485" s="1"/>
      <c r="H485" s="1"/>
      <c r="J485" s="1"/>
      <c r="N485" s="1"/>
      <c r="R485" s="1"/>
      <c r="V485" s="1"/>
      <c r="Z485" s="1"/>
      <c r="AB485" s="1"/>
      <c r="AD485" s="1"/>
    </row>
    <row r="486" spans="4:30" ht="12" customHeight="1" x14ac:dyDescent="0.2">
      <c r="D486" s="1"/>
      <c r="F486" s="1"/>
      <c r="H486" s="1"/>
      <c r="J486" s="1"/>
      <c r="N486" s="1"/>
      <c r="R486" s="1"/>
      <c r="V486" s="1"/>
      <c r="Z486" s="1"/>
      <c r="AB486" s="1"/>
      <c r="AD486" s="1"/>
    </row>
    <row r="487" spans="4:30" ht="12" customHeight="1" x14ac:dyDescent="0.2">
      <c r="D487" s="1"/>
      <c r="F487" s="1"/>
      <c r="H487" s="1"/>
      <c r="J487" s="1"/>
      <c r="N487" s="1"/>
      <c r="R487" s="1"/>
      <c r="V487" s="1"/>
      <c r="Z487" s="1"/>
      <c r="AB487" s="1"/>
      <c r="AD487" s="1"/>
    </row>
    <row r="488" spans="4:30" ht="12" customHeight="1" x14ac:dyDescent="0.2">
      <c r="D488" s="1"/>
      <c r="F488" s="1"/>
      <c r="H488" s="1"/>
      <c r="J488" s="1"/>
      <c r="N488" s="1"/>
      <c r="R488" s="1"/>
      <c r="V488" s="1"/>
      <c r="Z488" s="1"/>
      <c r="AB488" s="1"/>
      <c r="AD488" s="1"/>
    </row>
    <row r="489" spans="4:30" ht="12" customHeight="1" x14ac:dyDescent="0.2">
      <c r="D489" s="1"/>
      <c r="F489" s="1"/>
      <c r="H489" s="1"/>
      <c r="J489" s="1"/>
      <c r="N489" s="1"/>
      <c r="R489" s="1"/>
      <c r="V489" s="1"/>
      <c r="Z489" s="1"/>
      <c r="AB489" s="1"/>
      <c r="AD489" s="1"/>
    </row>
    <row r="490" spans="4:30" ht="12" customHeight="1" x14ac:dyDescent="0.2">
      <c r="D490" s="1"/>
      <c r="F490" s="1"/>
      <c r="H490" s="1"/>
      <c r="J490" s="1"/>
      <c r="N490" s="1"/>
      <c r="R490" s="1"/>
      <c r="V490" s="1"/>
      <c r="Z490" s="1"/>
      <c r="AB490" s="1"/>
      <c r="AD490" s="1"/>
    </row>
    <row r="491" spans="4:30" ht="12" customHeight="1" x14ac:dyDescent="0.2">
      <c r="D491" s="1"/>
      <c r="F491" s="1"/>
      <c r="H491" s="1"/>
      <c r="J491" s="1"/>
      <c r="N491" s="1"/>
      <c r="R491" s="1"/>
      <c r="V491" s="1"/>
      <c r="Z491" s="1"/>
      <c r="AB491" s="1"/>
      <c r="AD491" s="1"/>
    </row>
    <row r="492" spans="4:30" ht="12" customHeight="1" x14ac:dyDescent="0.2">
      <c r="D492" s="1"/>
      <c r="F492" s="1"/>
      <c r="H492" s="1"/>
      <c r="J492" s="1"/>
      <c r="N492" s="1"/>
      <c r="R492" s="1"/>
      <c r="V492" s="1"/>
      <c r="Z492" s="1"/>
      <c r="AB492" s="1"/>
      <c r="AD492" s="1"/>
    </row>
    <row r="493" spans="4:30" ht="12" customHeight="1" x14ac:dyDescent="0.2">
      <c r="D493" s="1"/>
      <c r="F493" s="1"/>
      <c r="H493" s="1"/>
      <c r="J493" s="1"/>
      <c r="N493" s="1"/>
      <c r="R493" s="1"/>
      <c r="V493" s="1"/>
      <c r="Z493" s="1"/>
      <c r="AB493" s="1"/>
      <c r="AD493" s="1"/>
    </row>
    <row r="494" spans="4:30" ht="12" customHeight="1" x14ac:dyDescent="0.2">
      <c r="D494" s="1"/>
      <c r="F494" s="1"/>
      <c r="H494" s="1"/>
      <c r="J494" s="1"/>
      <c r="N494" s="1"/>
      <c r="R494" s="1"/>
      <c r="V494" s="1"/>
      <c r="Z494" s="1"/>
      <c r="AB494" s="1"/>
      <c r="AD494" s="1"/>
    </row>
    <row r="495" spans="4:30" ht="12" customHeight="1" x14ac:dyDescent="0.2">
      <c r="D495" s="1"/>
      <c r="F495" s="1"/>
      <c r="H495" s="1"/>
      <c r="J495" s="1"/>
      <c r="N495" s="1"/>
      <c r="R495" s="1"/>
      <c r="V495" s="1"/>
      <c r="Z495" s="1"/>
      <c r="AB495" s="1"/>
      <c r="AD495" s="1"/>
    </row>
    <row r="496" spans="4:30" ht="12" customHeight="1" x14ac:dyDescent="0.2">
      <c r="D496" s="1"/>
      <c r="F496" s="1"/>
      <c r="H496" s="1"/>
      <c r="J496" s="1"/>
      <c r="N496" s="1"/>
      <c r="R496" s="1"/>
      <c r="V496" s="1"/>
      <c r="Z496" s="1"/>
      <c r="AB496" s="1"/>
      <c r="AD496" s="1"/>
    </row>
    <row r="497" spans="4:30" ht="12" customHeight="1" x14ac:dyDescent="0.2">
      <c r="D497" s="1"/>
      <c r="F497" s="1"/>
      <c r="H497" s="1"/>
      <c r="J497" s="1"/>
      <c r="N497" s="1"/>
      <c r="R497" s="1"/>
      <c r="V497" s="1"/>
      <c r="Z497" s="1"/>
      <c r="AB497" s="1"/>
      <c r="AD497" s="1"/>
    </row>
    <row r="498" spans="4:30" ht="12" customHeight="1" x14ac:dyDescent="0.2">
      <c r="D498" s="1"/>
      <c r="F498" s="1"/>
      <c r="H498" s="1"/>
      <c r="J498" s="1"/>
      <c r="N498" s="1"/>
      <c r="R498" s="1"/>
      <c r="V498" s="1"/>
      <c r="Z498" s="1"/>
      <c r="AB498" s="1"/>
      <c r="AD498" s="1"/>
    </row>
    <row r="499" spans="4:30" ht="12" customHeight="1" x14ac:dyDescent="0.2">
      <c r="D499" s="1"/>
      <c r="F499" s="1"/>
      <c r="H499" s="1"/>
      <c r="J499" s="1"/>
      <c r="N499" s="1"/>
      <c r="R499" s="1"/>
      <c r="V499" s="1"/>
      <c r="Z499" s="1"/>
      <c r="AB499" s="1"/>
      <c r="AD499" s="1"/>
    </row>
    <row r="500" spans="4:30" ht="12" customHeight="1" x14ac:dyDescent="0.2">
      <c r="D500" s="1"/>
      <c r="F500" s="1"/>
      <c r="H500" s="1"/>
      <c r="J500" s="1"/>
      <c r="N500" s="1"/>
      <c r="R500" s="1"/>
      <c r="V500" s="1"/>
      <c r="Z500" s="1"/>
      <c r="AB500" s="1"/>
      <c r="AD500" s="1"/>
    </row>
    <row r="501" spans="4:30" ht="12" customHeight="1" x14ac:dyDescent="0.2">
      <c r="D501" s="1"/>
      <c r="F501" s="1"/>
      <c r="H501" s="1"/>
      <c r="J501" s="1"/>
      <c r="N501" s="1"/>
      <c r="R501" s="1"/>
      <c r="V501" s="1"/>
      <c r="Z501" s="1"/>
      <c r="AB501" s="1"/>
      <c r="AD501" s="1"/>
    </row>
    <row r="502" spans="4:30" ht="12" customHeight="1" x14ac:dyDescent="0.2">
      <c r="D502" s="1"/>
      <c r="F502" s="1"/>
      <c r="H502" s="1"/>
      <c r="J502" s="1"/>
      <c r="N502" s="1"/>
      <c r="R502" s="1"/>
      <c r="V502" s="1"/>
      <c r="Z502" s="1"/>
      <c r="AB502" s="1"/>
      <c r="AD502" s="1"/>
    </row>
    <row r="503" spans="4:30" ht="12" customHeight="1" x14ac:dyDescent="0.2">
      <c r="D503" s="1"/>
      <c r="F503" s="1"/>
      <c r="H503" s="1"/>
      <c r="J503" s="1"/>
      <c r="N503" s="1"/>
      <c r="R503" s="1"/>
      <c r="V503" s="1"/>
      <c r="Z503" s="1"/>
      <c r="AB503" s="1"/>
      <c r="AD503" s="1"/>
    </row>
    <row r="504" spans="4:30" ht="12" customHeight="1" x14ac:dyDescent="0.2">
      <c r="D504" s="1"/>
      <c r="F504" s="1"/>
      <c r="H504" s="1"/>
      <c r="J504" s="1"/>
      <c r="N504" s="1"/>
      <c r="R504" s="1"/>
      <c r="V504" s="1"/>
      <c r="Z504" s="1"/>
      <c r="AB504" s="1"/>
      <c r="AD504" s="1"/>
    </row>
    <row r="505" spans="4:30" ht="12" customHeight="1" x14ac:dyDescent="0.2">
      <c r="D505" s="1"/>
      <c r="F505" s="1"/>
      <c r="H505" s="1"/>
      <c r="J505" s="1"/>
      <c r="N505" s="1"/>
      <c r="R505" s="1"/>
      <c r="V505" s="1"/>
      <c r="Z505" s="1"/>
      <c r="AB505" s="1"/>
      <c r="AD505" s="1"/>
    </row>
    <row r="506" spans="4:30" ht="12" customHeight="1" x14ac:dyDescent="0.2">
      <c r="D506" s="1"/>
      <c r="F506" s="1"/>
      <c r="H506" s="1"/>
      <c r="J506" s="1"/>
      <c r="N506" s="1"/>
      <c r="R506" s="1"/>
      <c r="V506" s="1"/>
      <c r="Z506" s="1"/>
      <c r="AB506" s="1"/>
      <c r="AD506" s="1"/>
    </row>
    <row r="507" spans="4:30" ht="12" customHeight="1" x14ac:dyDescent="0.2">
      <c r="D507" s="1"/>
      <c r="F507" s="1"/>
      <c r="H507" s="1"/>
      <c r="J507" s="1"/>
      <c r="N507" s="1"/>
      <c r="R507" s="1"/>
      <c r="V507" s="1"/>
      <c r="Z507" s="1"/>
      <c r="AB507" s="1"/>
      <c r="AD507" s="1"/>
    </row>
    <row r="508" spans="4:30" ht="12" customHeight="1" x14ac:dyDescent="0.2">
      <c r="D508" s="1"/>
      <c r="F508" s="1"/>
      <c r="H508" s="1"/>
      <c r="J508" s="1"/>
      <c r="N508" s="1"/>
      <c r="R508" s="1"/>
      <c r="V508" s="1"/>
      <c r="Z508" s="1"/>
      <c r="AB508" s="1"/>
      <c r="AD508" s="1"/>
    </row>
    <row r="509" spans="4:30" ht="12" customHeight="1" x14ac:dyDescent="0.2">
      <c r="D509" s="1"/>
      <c r="F509" s="1"/>
      <c r="H509" s="1"/>
      <c r="J509" s="1"/>
      <c r="N509" s="1"/>
      <c r="R509" s="1"/>
      <c r="V509" s="1"/>
      <c r="Z509" s="1"/>
      <c r="AB509" s="1"/>
      <c r="AD509" s="1"/>
    </row>
    <row r="510" spans="4:30" ht="12" customHeight="1" x14ac:dyDescent="0.2">
      <c r="D510" s="1"/>
      <c r="F510" s="1"/>
      <c r="H510" s="1"/>
      <c r="J510" s="1"/>
      <c r="N510" s="1"/>
      <c r="R510" s="1"/>
      <c r="V510" s="1"/>
      <c r="Z510" s="1"/>
      <c r="AB510" s="1"/>
      <c r="AD510" s="1"/>
    </row>
    <row r="511" spans="4:30" ht="12" customHeight="1" x14ac:dyDescent="0.2">
      <c r="D511" s="1"/>
      <c r="F511" s="1"/>
      <c r="H511" s="1"/>
      <c r="J511" s="1"/>
      <c r="N511" s="1"/>
      <c r="R511" s="1"/>
      <c r="V511" s="1"/>
      <c r="Z511" s="1"/>
      <c r="AB511" s="1"/>
      <c r="AD511" s="1"/>
    </row>
    <row r="512" spans="4:30" ht="12" customHeight="1" x14ac:dyDescent="0.2">
      <c r="D512" s="1"/>
      <c r="F512" s="1"/>
      <c r="H512" s="1"/>
      <c r="J512" s="1"/>
      <c r="N512" s="1"/>
      <c r="R512" s="1"/>
      <c r="V512" s="1"/>
      <c r="Z512" s="1"/>
      <c r="AB512" s="1"/>
      <c r="AD512" s="1"/>
    </row>
    <row r="513" spans="4:30" ht="12" customHeight="1" x14ac:dyDescent="0.2">
      <c r="D513" s="1"/>
      <c r="F513" s="1"/>
      <c r="H513" s="1"/>
      <c r="J513" s="1"/>
      <c r="N513" s="1"/>
      <c r="R513" s="1"/>
      <c r="V513" s="1"/>
      <c r="Z513" s="1"/>
      <c r="AB513" s="1"/>
      <c r="AD513" s="1"/>
    </row>
    <row r="514" spans="4:30" ht="12" customHeight="1" x14ac:dyDescent="0.2">
      <c r="D514" s="1"/>
      <c r="F514" s="1"/>
      <c r="H514" s="1"/>
      <c r="J514" s="1"/>
      <c r="N514" s="1"/>
      <c r="R514" s="1"/>
      <c r="V514" s="1"/>
      <c r="Z514" s="1"/>
      <c r="AB514" s="1"/>
      <c r="AD514" s="1"/>
    </row>
    <row r="515" spans="4:30" ht="12" customHeight="1" x14ac:dyDescent="0.2">
      <c r="D515" s="1"/>
      <c r="F515" s="1"/>
      <c r="H515" s="1"/>
      <c r="J515" s="1"/>
      <c r="N515" s="1"/>
      <c r="R515" s="1"/>
      <c r="V515" s="1"/>
      <c r="Z515" s="1"/>
      <c r="AB515" s="1"/>
      <c r="AD515" s="1"/>
    </row>
    <row r="516" spans="4:30" ht="12" customHeight="1" x14ac:dyDescent="0.2">
      <c r="D516" s="1"/>
      <c r="F516" s="1"/>
      <c r="H516" s="1"/>
      <c r="J516" s="1"/>
      <c r="N516" s="1"/>
      <c r="R516" s="1"/>
      <c r="V516" s="1"/>
      <c r="Z516" s="1"/>
      <c r="AB516" s="1"/>
      <c r="AD516" s="1"/>
    </row>
    <row r="517" spans="4:30" ht="12" customHeight="1" x14ac:dyDescent="0.2">
      <c r="D517" s="1"/>
      <c r="F517" s="1"/>
      <c r="H517" s="1"/>
      <c r="J517" s="1"/>
      <c r="N517" s="1"/>
      <c r="R517" s="1"/>
      <c r="V517" s="1"/>
      <c r="Z517" s="1"/>
      <c r="AB517" s="1"/>
      <c r="AD517" s="1"/>
    </row>
    <row r="518" spans="4:30" ht="12" customHeight="1" x14ac:dyDescent="0.2">
      <c r="D518" s="1"/>
      <c r="F518" s="1"/>
      <c r="H518" s="1"/>
      <c r="J518" s="1"/>
      <c r="N518" s="1"/>
      <c r="R518" s="1"/>
      <c r="V518" s="1"/>
      <c r="Z518" s="1"/>
      <c r="AB518" s="1"/>
      <c r="AD518" s="1"/>
    </row>
    <row r="519" spans="4:30" ht="12" customHeight="1" x14ac:dyDescent="0.2">
      <c r="D519" s="1"/>
      <c r="F519" s="1"/>
      <c r="H519" s="1"/>
      <c r="J519" s="1"/>
      <c r="N519" s="1"/>
      <c r="R519" s="1"/>
      <c r="V519" s="1"/>
      <c r="Z519" s="1"/>
      <c r="AB519" s="1"/>
      <c r="AD519" s="1"/>
    </row>
    <row r="520" spans="4:30" ht="12" customHeight="1" x14ac:dyDescent="0.2">
      <c r="D520" s="1"/>
      <c r="F520" s="1"/>
      <c r="H520" s="1"/>
      <c r="J520" s="1"/>
      <c r="N520" s="1"/>
      <c r="R520" s="1"/>
      <c r="V520" s="1"/>
      <c r="Z520" s="1"/>
      <c r="AB520" s="1"/>
      <c r="AD520" s="1"/>
    </row>
    <row r="521" spans="4:30" ht="12" customHeight="1" x14ac:dyDescent="0.2">
      <c r="D521" s="1"/>
      <c r="F521" s="1"/>
      <c r="H521" s="1"/>
      <c r="J521" s="1"/>
      <c r="N521" s="1"/>
      <c r="R521" s="1"/>
      <c r="V521" s="1"/>
      <c r="Z521" s="1"/>
      <c r="AB521" s="1"/>
      <c r="AD521" s="1"/>
    </row>
    <row r="522" spans="4:30" ht="12" customHeight="1" x14ac:dyDescent="0.2">
      <c r="D522" s="1"/>
      <c r="F522" s="1"/>
      <c r="H522" s="1"/>
      <c r="J522" s="1"/>
      <c r="N522" s="1"/>
      <c r="R522" s="1"/>
      <c r="V522" s="1"/>
      <c r="Z522" s="1"/>
      <c r="AB522" s="1"/>
      <c r="AD522" s="1"/>
    </row>
    <row r="523" spans="4:30" ht="12" customHeight="1" x14ac:dyDescent="0.2">
      <c r="D523" s="1"/>
      <c r="F523" s="1"/>
      <c r="H523" s="1"/>
      <c r="J523" s="1"/>
      <c r="N523" s="1"/>
      <c r="R523" s="1"/>
      <c r="V523" s="1"/>
      <c r="Z523" s="1"/>
      <c r="AB523" s="1"/>
      <c r="AD523" s="1"/>
    </row>
    <row r="524" spans="4:30" ht="12" customHeight="1" x14ac:dyDescent="0.2">
      <c r="D524" s="1"/>
      <c r="F524" s="1"/>
      <c r="H524" s="1"/>
      <c r="J524" s="1"/>
      <c r="N524" s="1"/>
      <c r="R524" s="1"/>
      <c r="V524" s="1"/>
      <c r="Z524" s="1"/>
      <c r="AB524" s="1"/>
      <c r="AD524" s="1"/>
    </row>
    <row r="525" spans="4:30" ht="12" customHeight="1" x14ac:dyDescent="0.2">
      <c r="D525" s="1"/>
      <c r="F525" s="1"/>
      <c r="H525" s="1"/>
      <c r="J525" s="1"/>
      <c r="N525" s="1"/>
      <c r="R525" s="1"/>
      <c r="V525" s="1"/>
      <c r="Z525" s="1"/>
      <c r="AB525" s="1"/>
      <c r="AD525" s="1"/>
    </row>
    <row r="526" spans="4:30" ht="12" customHeight="1" x14ac:dyDescent="0.2">
      <c r="D526" s="1"/>
      <c r="F526" s="1"/>
      <c r="H526" s="1"/>
      <c r="J526" s="1"/>
      <c r="N526" s="1"/>
      <c r="R526" s="1"/>
      <c r="V526" s="1"/>
      <c r="Z526" s="1"/>
      <c r="AB526" s="1"/>
      <c r="AD526" s="1"/>
    </row>
    <row r="527" spans="4:30" ht="12" customHeight="1" x14ac:dyDescent="0.2">
      <c r="D527" s="1"/>
      <c r="F527" s="1"/>
      <c r="H527" s="1"/>
      <c r="J527" s="1"/>
      <c r="N527" s="1"/>
      <c r="R527" s="1"/>
      <c r="V527" s="1"/>
      <c r="Z527" s="1"/>
      <c r="AB527" s="1"/>
      <c r="AD527" s="1"/>
    </row>
    <row r="528" spans="4:30" ht="12" customHeight="1" x14ac:dyDescent="0.2">
      <c r="D528" s="1"/>
      <c r="F528" s="1"/>
      <c r="H528" s="1"/>
      <c r="J528" s="1"/>
      <c r="N528" s="1"/>
      <c r="R528" s="1"/>
      <c r="V528" s="1"/>
      <c r="Z528" s="1"/>
      <c r="AB528" s="1"/>
      <c r="AD528" s="1"/>
    </row>
    <row r="529" spans="4:30" ht="12" customHeight="1" x14ac:dyDescent="0.2">
      <c r="D529" s="1"/>
      <c r="F529" s="1"/>
      <c r="H529" s="1"/>
      <c r="J529" s="1"/>
      <c r="N529" s="1"/>
      <c r="R529" s="1"/>
      <c r="V529" s="1"/>
      <c r="Z529" s="1"/>
      <c r="AB529" s="1"/>
      <c r="AD529" s="1"/>
    </row>
    <row r="530" spans="4:30" ht="12" customHeight="1" x14ac:dyDescent="0.2">
      <c r="D530" s="1"/>
      <c r="F530" s="1"/>
      <c r="H530" s="1"/>
      <c r="J530" s="1"/>
      <c r="N530" s="1"/>
      <c r="R530" s="1"/>
      <c r="V530" s="1"/>
      <c r="Z530" s="1"/>
      <c r="AB530" s="1"/>
      <c r="AD530" s="1"/>
    </row>
    <row r="531" spans="4:30" ht="12" customHeight="1" x14ac:dyDescent="0.2">
      <c r="D531" s="1"/>
      <c r="F531" s="1"/>
      <c r="H531" s="1"/>
      <c r="J531" s="1"/>
      <c r="N531" s="1"/>
      <c r="R531" s="1"/>
      <c r="V531" s="1"/>
      <c r="Z531" s="1"/>
      <c r="AB531" s="1"/>
      <c r="AD531" s="1"/>
    </row>
    <row r="532" spans="4:30" ht="12" customHeight="1" x14ac:dyDescent="0.2">
      <c r="D532" s="1"/>
      <c r="F532" s="1"/>
      <c r="H532" s="1"/>
      <c r="J532" s="1"/>
      <c r="N532" s="1"/>
      <c r="R532" s="1"/>
      <c r="V532" s="1"/>
      <c r="Z532" s="1"/>
      <c r="AB532" s="1"/>
      <c r="AD532" s="1"/>
    </row>
    <row r="533" spans="4:30" ht="12" customHeight="1" x14ac:dyDescent="0.2">
      <c r="D533" s="1"/>
      <c r="F533" s="1"/>
      <c r="H533" s="1"/>
      <c r="J533" s="1"/>
      <c r="N533" s="1"/>
      <c r="R533" s="1"/>
      <c r="V533" s="1"/>
      <c r="Z533" s="1"/>
      <c r="AB533" s="1"/>
      <c r="AD533" s="1"/>
    </row>
    <row r="534" spans="4:30" ht="12" customHeight="1" x14ac:dyDescent="0.2">
      <c r="D534" s="1"/>
      <c r="F534" s="1"/>
      <c r="H534" s="1"/>
      <c r="J534" s="1"/>
      <c r="N534" s="1"/>
      <c r="R534" s="1"/>
      <c r="V534" s="1"/>
      <c r="Z534" s="1"/>
      <c r="AB534" s="1"/>
      <c r="AD534" s="1"/>
    </row>
    <row r="535" spans="4:30" ht="12" customHeight="1" x14ac:dyDescent="0.2">
      <c r="D535" s="1"/>
      <c r="F535" s="1"/>
      <c r="H535" s="1"/>
      <c r="J535" s="1"/>
      <c r="N535" s="1"/>
      <c r="R535" s="1"/>
      <c r="V535" s="1"/>
      <c r="Z535" s="1"/>
      <c r="AB535" s="1"/>
      <c r="AD535" s="1"/>
    </row>
    <row r="536" spans="4:30" ht="12" customHeight="1" x14ac:dyDescent="0.2">
      <c r="D536" s="1"/>
      <c r="F536" s="1"/>
      <c r="H536" s="1"/>
      <c r="J536" s="1"/>
      <c r="N536" s="1"/>
      <c r="R536" s="1"/>
      <c r="V536" s="1"/>
      <c r="Z536" s="1"/>
      <c r="AB536" s="1"/>
      <c r="AD536" s="1"/>
    </row>
    <row r="537" spans="4:30" ht="12" customHeight="1" x14ac:dyDescent="0.2">
      <c r="D537" s="1"/>
      <c r="F537" s="1"/>
      <c r="H537" s="1"/>
      <c r="J537" s="1"/>
      <c r="N537" s="1"/>
      <c r="R537" s="1"/>
      <c r="V537" s="1"/>
      <c r="Z537" s="1"/>
      <c r="AB537" s="1"/>
      <c r="AD537" s="1"/>
    </row>
    <row r="538" spans="4:30" ht="12" customHeight="1" x14ac:dyDescent="0.2">
      <c r="D538" s="1"/>
      <c r="F538" s="1"/>
      <c r="H538" s="1"/>
      <c r="J538" s="1"/>
      <c r="N538" s="1"/>
      <c r="R538" s="1"/>
      <c r="V538" s="1"/>
      <c r="Z538" s="1"/>
      <c r="AB538" s="1"/>
      <c r="AD538" s="1"/>
    </row>
    <row r="539" spans="4:30" ht="12" customHeight="1" x14ac:dyDescent="0.2">
      <c r="D539" s="1"/>
      <c r="F539" s="1"/>
      <c r="H539" s="1"/>
      <c r="J539" s="1"/>
      <c r="N539" s="1"/>
      <c r="R539" s="1"/>
      <c r="V539" s="1"/>
      <c r="Z539" s="1"/>
      <c r="AB539" s="1"/>
      <c r="AD539" s="1"/>
    </row>
    <row r="540" spans="4:30" ht="12" customHeight="1" x14ac:dyDescent="0.2">
      <c r="D540" s="1"/>
      <c r="F540" s="1"/>
      <c r="H540" s="1"/>
      <c r="J540" s="1"/>
      <c r="N540" s="1"/>
      <c r="R540" s="1"/>
      <c r="V540" s="1"/>
      <c r="Z540" s="1"/>
      <c r="AB540" s="1"/>
      <c r="AD540" s="1"/>
    </row>
    <row r="541" spans="4:30" ht="12" customHeight="1" x14ac:dyDescent="0.2">
      <c r="D541" s="1"/>
      <c r="F541" s="1"/>
      <c r="H541" s="1"/>
      <c r="J541" s="1"/>
      <c r="N541" s="1"/>
      <c r="R541" s="1"/>
      <c r="V541" s="1"/>
      <c r="Z541" s="1"/>
      <c r="AB541" s="1"/>
      <c r="AD541" s="1"/>
    </row>
    <row r="542" spans="4:30" ht="12" customHeight="1" x14ac:dyDescent="0.2">
      <c r="D542" s="1"/>
      <c r="F542" s="1"/>
      <c r="H542" s="1"/>
      <c r="J542" s="1"/>
      <c r="N542" s="1"/>
      <c r="R542" s="1"/>
      <c r="V542" s="1"/>
      <c r="Z542" s="1"/>
      <c r="AB542" s="1"/>
      <c r="AD542" s="1"/>
    </row>
    <row r="543" spans="4:30" ht="12" customHeight="1" x14ac:dyDescent="0.2">
      <c r="D543" s="1"/>
      <c r="F543" s="1"/>
      <c r="H543" s="1"/>
      <c r="J543" s="1"/>
      <c r="N543" s="1"/>
      <c r="R543" s="1"/>
      <c r="V543" s="1"/>
      <c r="Z543" s="1"/>
      <c r="AB543" s="1"/>
      <c r="AD543" s="1"/>
    </row>
    <row r="544" spans="4:30" ht="12" customHeight="1" x14ac:dyDescent="0.2">
      <c r="D544" s="1"/>
      <c r="F544" s="1"/>
      <c r="H544" s="1"/>
      <c r="J544" s="1"/>
      <c r="N544" s="1"/>
      <c r="R544" s="1"/>
      <c r="V544" s="1"/>
      <c r="Z544" s="1"/>
      <c r="AB544" s="1"/>
      <c r="AD544" s="1"/>
    </row>
    <row r="545" spans="4:30" ht="12" customHeight="1" x14ac:dyDescent="0.2">
      <c r="D545" s="1"/>
      <c r="F545" s="1"/>
      <c r="H545" s="1"/>
      <c r="J545" s="1"/>
      <c r="N545" s="1"/>
      <c r="R545" s="1"/>
      <c r="V545" s="1"/>
      <c r="Z545" s="1"/>
      <c r="AB545" s="1"/>
      <c r="AD545" s="1"/>
    </row>
    <row r="546" spans="4:30" ht="12" customHeight="1" x14ac:dyDescent="0.2">
      <c r="D546" s="1"/>
      <c r="F546" s="1"/>
      <c r="H546" s="1"/>
      <c r="J546" s="1"/>
      <c r="N546" s="1"/>
      <c r="R546" s="1"/>
      <c r="V546" s="1"/>
      <c r="Z546" s="1"/>
      <c r="AB546" s="1"/>
      <c r="AD546" s="1"/>
    </row>
    <row r="547" spans="4:30" ht="12" customHeight="1" x14ac:dyDescent="0.2">
      <c r="D547" s="1"/>
      <c r="F547" s="1"/>
      <c r="H547" s="1"/>
      <c r="J547" s="1"/>
      <c r="N547" s="1"/>
      <c r="R547" s="1"/>
      <c r="V547" s="1"/>
      <c r="Z547" s="1"/>
      <c r="AB547" s="1"/>
      <c r="AD547" s="1"/>
    </row>
    <row r="548" spans="4:30" ht="12" customHeight="1" x14ac:dyDescent="0.2">
      <c r="D548" s="1"/>
      <c r="F548" s="1"/>
      <c r="H548" s="1"/>
      <c r="J548" s="1"/>
      <c r="N548" s="1"/>
      <c r="R548" s="1"/>
      <c r="V548" s="1"/>
      <c r="Z548" s="1"/>
      <c r="AB548" s="1"/>
      <c r="AD548" s="1"/>
    </row>
    <row r="549" spans="4:30" ht="12" customHeight="1" x14ac:dyDescent="0.2">
      <c r="D549" s="1"/>
      <c r="F549" s="1"/>
      <c r="H549" s="1"/>
      <c r="J549" s="1"/>
      <c r="N549" s="1"/>
      <c r="R549" s="1"/>
      <c r="V549" s="1"/>
      <c r="Z549" s="1"/>
      <c r="AB549" s="1"/>
      <c r="AD549" s="1"/>
    </row>
    <row r="550" spans="4:30" ht="12" customHeight="1" x14ac:dyDescent="0.2">
      <c r="D550" s="1"/>
      <c r="F550" s="1"/>
      <c r="H550" s="1"/>
      <c r="J550" s="1"/>
      <c r="N550" s="1"/>
      <c r="R550" s="1"/>
      <c r="V550" s="1"/>
      <c r="Z550" s="1"/>
      <c r="AB550" s="1"/>
      <c r="AD550" s="1"/>
    </row>
    <row r="551" spans="4:30" ht="12" customHeight="1" x14ac:dyDescent="0.2">
      <c r="D551" s="1"/>
      <c r="F551" s="1"/>
      <c r="H551" s="1"/>
      <c r="J551" s="1"/>
      <c r="N551" s="1"/>
      <c r="R551" s="1"/>
      <c r="V551" s="1"/>
      <c r="Z551" s="1"/>
      <c r="AB551" s="1"/>
      <c r="AD551" s="1"/>
    </row>
    <row r="552" spans="4:30" ht="12" customHeight="1" x14ac:dyDescent="0.2">
      <c r="D552" s="1"/>
      <c r="F552" s="1"/>
      <c r="H552" s="1"/>
      <c r="J552" s="1"/>
      <c r="N552" s="1"/>
      <c r="R552" s="1"/>
      <c r="V552" s="1"/>
      <c r="Z552" s="1"/>
      <c r="AB552" s="1"/>
      <c r="AD552" s="1"/>
    </row>
    <row r="553" spans="4:30" ht="12" customHeight="1" x14ac:dyDescent="0.2">
      <c r="D553" s="1"/>
      <c r="F553" s="1"/>
      <c r="H553" s="1"/>
      <c r="J553" s="1"/>
      <c r="N553" s="1"/>
      <c r="R553" s="1"/>
      <c r="V553" s="1"/>
      <c r="Z553" s="1"/>
      <c r="AB553" s="1"/>
      <c r="AD553" s="1"/>
    </row>
    <row r="554" spans="4:30" ht="12" customHeight="1" x14ac:dyDescent="0.2">
      <c r="D554" s="1"/>
      <c r="F554" s="1"/>
      <c r="H554" s="1"/>
      <c r="J554" s="1"/>
      <c r="N554" s="1"/>
      <c r="R554" s="1"/>
      <c r="V554" s="1"/>
      <c r="Z554" s="1"/>
      <c r="AB554" s="1"/>
      <c r="AD554" s="1"/>
    </row>
    <row r="555" spans="4:30" ht="12" customHeight="1" x14ac:dyDescent="0.2">
      <c r="D555" s="1"/>
      <c r="F555" s="1"/>
      <c r="H555" s="1"/>
      <c r="J555" s="1"/>
      <c r="N555" s="1"/>
      <c r="R555" s="1"/>
      <c r="V555" s="1"/>
      <c r="Z555" s="1"/>
      <c r="AB555" s="1"/>
      <c r="AD555" s="1"/>
    </row>
    <row r="556" spans="4:30" ht="12" customHeight="1" x14ac:dyDescent="0.2">
      <c r="D556" s="1"/>
      <c r="F556" s="1"/>
      <c r="H556" s="1"/>
      <c r="J556" s="1"/>
      <c r="N556" s="1"/>
      <c r="R556" s="1"/>
      <c r="V556" s="1"/>
      <c r="Z556" s="1"/>
      <c r="AB556" s="1"/>
      <c r="AD556" s="1"/>
    </row>
    <row r="557" spans="4:30" ht="12" customHeight="1" x14ac:dyDescent="0.2">
      <c r="D557" s="1"/>
      <c r="F557" s="1"/>
      <c r="H557" s="1"/>
      <c r="J557" s="1"/>
      <c r="N557" s="1"/>
      <c r="R557" s="1"/>
      <c r="V557" s="1"/>
      <c r="Z557" s="1"/>
      <c r="AB557" s="1"/>
      <c r="AD557" s="1"/>
    </row>
    <row r="558" spans="4:30" ht="12" customHeight="1" x14ac:dyDescent="0.2">
      <c r="D558" s="1"/>
      <c r="F558" s="1"/>
      <c r="H558" s="1"/>
      <c r="J558" s="1"/>
      <c r="N558" s="1"/>
      <c r="R558" s="1"/>
      <c r="V558" s="1"/>
      <c r="Z558" s="1"/>
      <c r="AB558" s="1"/>
      <c r="AD558" s="1"/>
    </row>
    <row r="559" spans="4:30" ht="12" customHeight="1" x14ac:dyDescent="0.2">
      <c r="D559" s="1"/>
      <c r="F559" s="1"/>
      <c r="H559" s="1"/>
      <c r="J559" s="1"/>
      <c r="N559" s="1"/>
      <c r="R559" s="1"/>
      <c r="V559" s="1"/>
      <c r="Z559" s="1"/>
      <c r="AB559" s="1"/>
      <c r="AD559" s="1"/>
    </row>
    <row r="560" spans="4:30" ht="12" customHeight="1" x14ac:dyDescent="0.2">
      <c r="D560" s="1"/>
      <c r="F560" s="1"/>
      <c r="H560" s="1"/>
      <c r="J560" s="1"/>
      <c r="N560" s="1"/>
      <c r="R560" s="1"/>
      <c r="V560" s="1"/>
      <c r="Z560" s="1"/>
      <c r="AB560" s="1"/>
      <c r="AD560" s="1"/>
    </row>
    <row r="561" spans="4:30" ht="12" customHeight="1" x14ac:dyDescent="0.2">
      <c r="D561" s="1"/>
      <c r="F561" s="1"/>
      <c r="H561" s="1"/>
      <c r="J561" s="1"/>
      <c r="N561" s="1"/>
      <c r="R561" s="1"/>
      <c r="V561" s="1"/>
      <c r="Z561" s="1"/>
      <c r="AB561" s="1"/>
      <c r="AD561" s="1"/>
    </row>
    <row r="562" spans="4:30" ht="12" customHeight="1" x14ac:dyDescent="0.2">
      <c r="D562" s="1"/>
      <c r="F562" s="1"/>
      <c r="H562" s="1"/>
      <c r="J562" s="1"/>
      <c r="N562" s="1"/>
      <c r="R562" s="1"/>
      <c r="V562" s="1"/>
      <c r="Z562" s="1"/>
      <c r="AB562" s="1"/>
      <c r="AD562" s="1"/>
    </row>
    <row r="563" spans="4:30" ht="12" customHeight="1" x14ac:dyDescent="0.2">
      <c r="D563" s="1"/>
      <c r="F563" s="1"/>
      <c r="H563" s="1"/>
      <c r="J563" s="1"/>
      <c r="N563" s="1"/>
      <c r="R563" s="1"/>
      <c r="V563" s="1"/>
      <c r="Z563" s="1"/>
      <c r="AB563" s="1"/>
      <c r="AD563" s="1"/>
    </row>
    <row r="564" spans="4:30" ht="12" customHeight="1" x14ac:dyDescent="0.2">
      <c r="D564" s="1"/>
      <c r="F564" s="1"/>
      <c r="H564" s="1"/>
      <c r="J564" s="1"/>
      <c r="N564" s="1"/>
      <c r="R564" s="1"/>
      <c r="V564" s="1"/>
      <c r="Z564" s="1"/>
      <c r="AB564" s="1"/>
      <c r="AD564" s="1"/>
    </row>
    <row r="565" spans="4:30" ht="12" customHeight="1" x14ac:dyDescent="0.2">
      <c r="D565" s="1"/>
      <c r="F565" s="1"/>
      <c r="H565" s="1"/>
      <c r="J565" s="1"/>
      <c r="N565" s="1"/>
      <c r="R565" s="1"/>
      <c r="V565" s="1"/>
      <c r="Z565" s="1"/>
      <c r="AB565" s="1"/>
      <c r="AD565" s="1"/>
    </row>
    <row r="566" spans="4:30" ht="12" customHeight="1" x14ac:dyDescent="0.2">
      <c r="D566" s="1"/>
      <c r="F566" s="1"/>
      <c r="H566" s="1"/>
      <c r="J566" s="1"/>
      <c r="N566" s="1"/>
      <c r="R566" s="1"/>
      <c r="V566" s="1"/>
      <c r="Z566" s="1"/>
      <c r="AB566" s="1"/>
      <c r="AD566" s="1"/>
    </row>
    <row r="567" spans="4:30" ht="12" customHeight="1" x14ac:dyDescent="0.2">
      <c r="D567" s="1"/>
      <c r="F567" s="1"/>
      <c r="H567" s="1"/>
      <c r="J567" s="1"/>
      <c r="N567" s="1"/>
      <c r="R567" s="1"/>
      <c r="V567" s="1"/>
      <c r="Z567" s="1"/>
      <c r="AB567" s="1"/>
      <c r="AD567" s="1"/>
    </row>
    <row r="568" spans="4:30" ht="12" customHeight="1" x14ac:dyDescent="0.2">
      <c r="D568" s="1"/>
      <c r="F568" s="1"/>
      <c r="H568" s="1"/>
      <c r="J568" s="1"/>
      <c r="N568" s="1"/>
      <c r="R568" s="1"/>
      <c r="V568" s="1"/>
      <c r="Z568" s="1"/>
      <c r="AB568" s="1"/>
      <c r="AD568" s="1"/>
    </row>
    <row r="569" spans="4:30" ht="12" customHeight="1" x14ac:dyDescent="0.2">
      <c r="D569" s="1"/>
      <c r="F569" s="1"/>
      <c r="H569" s="1"/>
      <c r="J569" s="1"/>
      <c r="N569" s="1"/>
      <c r="R569" s="1"/>
      <c r="V569" s="1"/>
      <c r="Z569" s="1"/>
      <c r="AB569" s="1"/>
      <c r="AD569" s="1"/>
    </row>
    <row r="570" spans="4:30" ht="12" customHeight="1" x14ac:dyDescent="0.2">
      <c r="D570" s="1"/>
      <c r="F570" s="1"/>
      <c r="H570" s="1"/>
      <c r="J570" s="1"/>
      <c r="N570" s="1"/>
      <c r="R570" s="1"/>
      <c r="V570" s="1"/>
      <c r="Z570" s="1"/>
      <c r="AB570" s="1"/>
      <c r="AD570" s="1"/>
    </row>
    <row r="571" spans="4:30" ht="12" customHeight="1" x14ac:dyDescent="0.2">
      <c r="D571" s="1"/>
      <c r="F571" s="1"/>
      <c r="H571" s="1"/>
      <c r="J571" s="1"/>
      <c r="N571" s="1"/>
      <c r="R571" s="1"/>
      <c r="V571" s="1"/>
      <c r="Z571" s="1"/>
      <c r="AB571" s="1"/>
      <c r="AD571" s="1"/>
    </row>
    <row r="572" spans="4:30" ht="12" customHeight="1" x14ac:dyDescent="0.2">
      <c r="D572" s="1"/>
      <c r="F572" s="1"/>
      <c r="H572" s="1"/>
      <c r="J572" s="1"/>
      <c r="N572" s="1"/>
      <c r="R572" s="1"/>
      <c r="V572" s="1"/>
      <c r="Z572" s="1"/>
      <c r="AB572" s="1"/>
      <c r="AD572" s="1"/>
    </row>
    <row r="573" spans="4:30" ht="12" customHeight="1" x14ac:dyDescent="0.2">
      <c r="D573" s="1"/>
      <c r="F573" s="1"/>
      <c r="H573" s="1"/>
      <c r="J573" s="1"/>
      <c r="N573" s="1"/>
      <c r="R573" s="1"/>
      <c r="V573" s="1"/>
      <c r="Z573" s="1"/>
      <c r="AB573" s="1"/>
      <c r="AD573" s="1"/>
    </row>
    <row r="574" spans="4:30" ht="12" customHeight="1" x14ac:dyDescent="0.2">
      <c r="D574" s="1"/>
      <c r="F574" s="1"/>
      <c r="H574" s="1"/>
      <c r="J574" s="1"/>
      <c r="N574" s="1"/>
      <c r="R574" s="1"/>
      <c r="V574" s="1"/>
      <c r="Z574" s="1"/>
      <c r="AB574" s="1"/>
      <c r="AD574" s="1"/>
    </row>
    <row r="575" spans="4:30" ht="12" customHeight="1" x14ac:dyDescent="0.2">
      <c r="D575" s="1"/>
      <c r="F575" s="1"/>
      <c r="H575" s="1"/>
      <c r="J575" s="1"/>
      <c r="N575" s="1"/>
      <c r="R575" s="1"/>
      <c r="V575" s="1"/>
      <c r="Z575" s="1"/>
      <c r="AB575" s="1"/>
      <c r="AD575" s="1"/>
    </row>
    <row r="576" spans="4:30" ht="12" customHeight="1" x14ac:dyDescent="0.2">
      <c r="D576" s="1"/>
      <c r="F576" s="1"/>
      <c r="H576" s="1"/>
      <c r="J576" s="1"/>
      <c r="N576" s="1"/>
      <c r="R576" s="1"/>
      <c r="V576" s="1"/>
      <c r="Z576" s="1"/>
      <c r="AB576" s="1"/>
      <c r="AD576" s="1"/>
    </row>
    <row r="577" spans="4:30" ht="12" customHeight="1" x14ac:dyDescent="0.2">
      <c r="D577" s="1"/>
      <c r="F577" s="1"/>
      <c r="H577" s="1"/>
      <c r="J577" s="1"/>
      <c r="N577" s="1"/>
      <c r="R577" s="1"/>
      <c r="V577" s="1"/>
      <c r="Z577" s="1"/>
      <c r="AB577" s="1"/>
      <c r="AD577" s="1"/>
    </row>
    <row r="578" spans="4:30" ht="12" customHeight="1" x14ac:dyDescent="0.2">
      <c r="D578" s="1"/>
      <c r="F578" s="1"/>
      <c r="H578" s="1"/>
      <c r="J578" s="1"/>
      <c r="N578" s="1"/>
      <c r="R578" s="1"/>
      <c r="V578" s="1"/>
      <c r="Z578" s="1"/>
      <c r="AB578" s="1"/>
      <c r="AD578" s="1"/>
    </row>
    <row r="579" spans="4:30" ht="12" customHeight="1" x14ac:dyDescent="0.2">
      <c r="D579" s="1"/>
      <c r="F579" s="1"/>
      <c r="H579" s="1"/>
      <c r="J579" s="1"/>
      <c r="N579" s="1"/>
      <c r="R579" s="1"/>
      <c r="V579" s="1"/>
      <c r="Z579" s="1"/>
      <c r="AB579" s="1"/>
      <c r="AD579" s="1"/>
    </row>
    <row r="580" spans="4:30" ht="12" customHeight="1" x14ac:dyDescent="0.2">
      <c r="D580" s="1"/>
      <c r="F580" s="1"/>
      <c r="H580" s="1"/>
      <c r="J580" s="1"/>
      <c r="N580" s="1"/>
      <c r="R580" s="1"/>
      <c r="V580" s="1"/>
      <c r="Z580" s="1"/>
      <c r="AB580" s="1"/>
      <c r="AD580" s="1"/>
    </row>
    <row r="581" spans="4:30" ht="12" customHeight="1" x14ac:dyDescent="0.2">
      <c r="D581" s="1"/>
      <c r="F581" s="1"/>
      <c r="H581" s="1"/>
      <c r="J581" s="1"/>
      <c r="N581" s="1"/>
      <c r="R581" s="1"/>
      <c r="V581" s="1"/>
      <c r="Z581" s="1"/>
      <c r="AB581" s="1"/>
      <c r="AD581" s="1"/>
    </row>
    <row r="582" spans="4:30" ht="12" customHeight="1" x14ac:dyDescent="0.2">
      <c r="D582" s="1"/>
      <c r="F582" s="1"/>
      <c r="H582" s="1"/>
      <c r="J582" s="1"/>
      <c r="N582" s="1"/>
      <c r="R582" s="1"/>
      <c r="V582" s="1"/>
      <c r="Z582" s="1"/>
      <c r="AB582" s="1"/>
      <c r="AD582" s="1"/>
    </row>
    <row r="583" spans="4:30" ht="12" customHeight="1" x14ac:dyDescent="0.2">
      <c r="D583" s="1"/>
      <c r="F583" s="1"/>
      <c r="H583" s="1"/>
      <c r="J583" s="1"/>
      <c r="N583" s="1"/>
      <c r="R583" s="1"/>
      <c r="V583" s="1"/>
      <c r="Z583" s="1"/>
      <c r="AB583" s="1"/>
      <c r="AD583" s="1"/>
    </row>
    <row r="584" spans="4:30" ht="12" customHeight="1" x14ac:dyDescent="0.2">
      <c r="D584" s="1"/>
      <c r="F584" s="1"/>
      <c r="H584" s="1"/>
      <c r="J584" s="1"/>
      <c r="N584" s="1"/>
      <c r="R584" s="1"/>
      <c r="V584" s="1"/>
      <c r="Z584" s="1"/>
      <c r="AB584" s="1"/>
      <c r="AD584" s="1"/>
    </row>
    <row r="585" spans="4:30" ht="12" customHeight="1" x14ac:dyDescent="0.2">
      <c r="D585" s="1"/>
      <c r="F585" s="1"/>
      <c r="H585" s="1"/>
      <c r="J585" s="1"/>
      <c r="N585" s="1"/>
      <c r="R585" s="1"/>
      <c r="V585" s="1"/>
      <c r="Z585" s="1"/>
      <c r="AB585" s="1"/>
      <c r="AD585" s="1"/>
    </row>
    <row r="586" spans="4:30" ht="12" customHeight="1" x14ac:dyDescent="0.2">
      <c r="D586" s="1"/>
      <c r="F586" s="1"/>
      <c r="H586" s="1"/>
      <c r="J586" s="1"/>
      <c r="N586" s="1"/>
      <c r="R586" s="1"/>
      <c r="V586" s="1"/>
      <c r="Z586" s="1"/>
      <c r="AB586" s="1"/>
      <c r="AD586" s="1"/>
    </row>
    <row r="587" spans="4:30" ht="12" customHeight="1" x14ac:dyDescent="0.2">
      <c r="D587" s="1"/>
      <c r="F587" s="1"/>
      <c r="H587" s="1"/>
      <c r="J587" s="1"/>
      <c r="N587" s="1"/>
      <c r="R587" s="1"/>
      <c r="V587" s="1"/>
      <c r="Z587" s="1"/>
      <c r="AB587" s="1"/>
      <c r="AD587" s="1"/>
    </row>
    <row r="588" spans="4:30" ht="12" customHeight="1" x14ac:dyDescent="0.2">
      <c r="D588" s="1"/>
      <c r="F588" s="1"/>
      <c r="H588" s="1"/>
      <c r="J588" s="1"/>
      <c r="N588" s="1"/>
      <c r="R588" s="1"/>
      <c r="V588" s="1"/>
      <c r="Z588" s="1"/>
      <c r="AB588" s="1"/>
      <c r="AD588" s="1"/>
    </row>
    <row r="589" spans="4:30" ht="12" customHeight="1" x14ac:dyDescent="0.2">
      <c r="D589" s="1"/>
      <c r="F589" s="1"/>
      <c r="H589" s="1"/>
      <c r="J589" s="1"/>
      <c r="N589" s="1"/>
      <c r="R589" s="1"/>
      <c r="V589" s="1"/>
      <c r="Z589" s="1"/>
      <c r="AB589" s="1"/>
      <c r="AD589" s="1"/>
    </row>
    <row r="590" spans="4:30" ht="12" customHeight="1" x14ac:dyDescent="0.2">
      <c r="D590" s="1"/>
      <c r="F590" s="1"/>
      <c r="H590" s="1"/>
      <c r="J590" s="1"/>
      <c r="N590" s="1"/>
      <c r="R590" s="1"/>
      <c r="V590" s="1"/>
      <c r="Z590" s="1"/>
      <c r="AB590" s="1"/>
      <c r="AD590" s="1"/>
    </row>
    <row r="591" spans="4:30" ht="12" customHeight="1" x14ac:dyDescent="0.2">
      <c r="D591" s="1"/>
      <c r="F591" s="1"/>
      <c r="H591" s="1"/>
      <c r="J591" s="1"/>
      <c r="N591" s="1"/>
      <c r="R591" s="1"/>
      <c r="V591" s="1"/>
      <c r="Z591" s="1"/>
      <c r="AB591" s="1"/>
      <c r="AD591" s="1"/>
    </row>
    <row r="592" spans="4:30" ht="12" customHeight="1" x14ac:dyDescent="0.2">
      <c r="D592" s="1"/>
      <c r="F592" s="1"/>
      <c r="H592" s="1"/>
      <c r="J592" s="1"/>
      <c r="N592" s="1"/>
      <c r="R592" s="1"/>
      <c r="V592" s="1"/>
      <c r="Z592" s="1"/>
      <c r="AB592" s="1"/>
      <c r="AD592" s="1"/>
    </row>
    <row r="593" spans="4:30" ht="12" customHeight="1" x14ac:dyDescent="0.2">
      <c r="D593" s="1"/>
      <c r="F593" s="1"/>
      <c r="H593" s="1"/>
      <c r="J593" s="1"/>
      <c r="N593" s="1"/>
      <c r="R593" s="1"/>
      <c r="V593" s="1"/>
      <c r="Z593" s="1"/>
      <c r="AB593" s="1"/>
      <c r="AD593" s="1"/>
    </row>
    <row r="594" spans="4:30" ht="12" customHeight="1" x14ac:dyDescent="0.2">
      <c r="D594" s="1"/>
      <c r="F594" s="1"/>
      <c r="H594" s="1"/>
      <c r="J594" s="1"/>
      <c r="N594" s="1"/>
      <c r="R594" s="1"/>
      <c r="V594" s="1"/>
      <c r="Z594" s="1"/>
      <c r="AB594" s="1"/>
      <c r="AD594" s="1"/>
    </row>
    <row r="595" spans="4:30" ht="12" customHeight="1" x14ac:dyDescent="0.2">
      <c r="D595" s="1"/>
      <c r="F595" s="1"/>
      <c r="H595" s="1"/>
      <c r="J595" s="1"/>
      <c r="N595" s="1"/>
      <c r="R595" s="1"/>
      <c r="V595" s="1"/>
      <c r="Z595" s="1"/>
      <c r="AB595" s="1"/>
      <c r="AD595" s="1"/>
    </row>
    <row r="596" spans="4:30" ht="12" customHeight="1" x14ac:dyDescent="0.2">
      <c r="D596" s="1"/>
      <c r="F596" s="1"/>
      <c r="H596" s="1"/>
      <c r="J596" s="1"/>
      <c r="N596" s="1"/>
      <c r="R596" s="1"/>
      <c r="V596" s="1"/>
      <c r="Z596" s="1"/>
      <c r="AB596" s="1"/>
      <c r="AD596" s="1"/>
    </row>
    <row r="597" spans="4:30" ht="12" customHeight="1" x14ac:dyDescent="0.2">
      <c r="D597" s="1"/>
      <c r="F597" s="1"/>
      <c r="H597" s="1"/>
      <c r="J597" s="1"/>
      <c r="N597" s="1"/>
      <c r="R597" s="1"/>
      <c r="V597" s="1"/>
      <c r="Z597" s="1"/>
      <c r="AB597" s="1"/>
      <c r="AD597" s="1"/>
    </row>
    <row r="598" spans="4:30" ht="12" customHeight="1" x14ac:dyDescent="0.2">
      <c r="D598" s="1"/>
      <c r="F598" s="1"/>
      <c r="H598" s="1"/>
      <c r="J598" s="1"/>
      <c r="N598" s="1"/>
      <c r="R598" s="1"/>
      <c r="V598" s="1"/>
      <c r="Z598" s="1"/>
      <c r="AB598" s="1"/>
      <c r="AD598" s="1"/>
    </row>
    <row r="599" spans="4:30" ht="12" customHeight="1" x14ac:dyDescent="0.2">
      <c r="D599" s="1"/>
      <c r="F599" s="1"/>
      <c r="H599" s="1"/>
      <c r="J599" s="1"/>
      <c r="N599" s="1"/>
      <c r="R599" s="1"/>
      <c r="V599" s="1"/>
      <c r="Z599" s="1"/>
      <c r="AB599" s="1"/>
      <c r="AD599" s="1"/>
    </row>
    <row r="600" spans="4:30" ht="12" customHeight="1" x14ac:dyDescent="0.2">
      <c r="D600" s="1"/>
      <c r="F600" s="1"/>
      <c r="H600" s="1"/>
      <c r="J600" s="1"/>
      <c r="N600" s="1"/>
      <c r="R600" s="1"/>
      <c r="V600" s="1"/>
      <c r="Z600" s="1"/>
      <c r="AB600" s="1"/>
      <c r="AD600" s="1"/>
    </row>
    <row r="601" spans="4:30" ht="12" customHeight="1" x14ac:dyDescent="0.2">
      <c r="D601" s="1"/>
      <c r="F601" s="1"/>
      <c r="H601" s="1"/>
      <c r="J601" s="1"/>
      <c r="N601" s="1"/>
      <c r="R601" s="1"/>
      <c r="V601" s="1"/>
      <c r="Z601" s="1"/>
      <c r="AB601" s="1"/>
      <c r="AD601" s="1"/>
    </row>
    <row r="602" spans="4:30" ht="12" customHeight="1" x14ac:dyDescent="0.2">
      <c r="D602" s="1"/>
      <c r="F602" s="1"/>
      <c r="H602" s="1"/>
      <c r="J602" s="1"/>
      <c r="N602" s="1"/>
      <c r="R602" s="1"/>
      <c r="V602" s="1"/>
      <c r="Z602" s="1"/>
      <c r="AB602" s="1"/>
      <c r="AD602" s="1"/>
    </row>
    <row r="603" spans="4:30" ht="12" customHeight="1" x14ac:dyDescent="0.2">
      <c r="D603" s="1"/>
      <c r="F603" s="1"/>
      <c r="H603" s="1"/>
      <c r="J603" s="1"/>
      <c r="N603" s="1"/>
      <c r="R603" s="1"/>
      <c r="V603" s="1"/>
      <c r="Z603" s="1"/>
      <c r="AB603" s="1"/>
      <c r="AD603" s="1"/>
    </row>
    <row r="604" spans="4:30" ht="12" customHeight="1" x14ac:dyDescent="0.2">
      <c r="D604" s="1"/>
      <c r="F604" s="1"/>
      <c r="H604" s="1"/>
      <c r="J604" s="1"/>
      <c r="N604" s="1"/>
      <c r="R604" s="1"/>
      <c r="V604" s="1"/>
      <c r="Z604" s="1"/>
      <c r="AB604" s="1"/>
      <c r="AD604" s="1"/>
    </row>
    <row r="605" spans="4:30" ht="12" customHeight="1" x14ac:dyDescent="0.2">
      <c r="D605" s="1"/>
      <c r="F605" s="1"/>
      <c r="H605" s="1"/>
      <c r="J605" s="1"/>
      <c r="N605" s="1"/>
      <c r="R605" s="1"/>
      <c r="V605" s="1"/>
      <c r="Z605" s="1"/>
      <c r="AB605" s="1"/>
      <c r="AD605" s="1"/>
    </row>
    <row r="606" spans="4:30" ht="12" customHeight="1" x14ac:dyDescent="0.2">
      <c r="D606" s="1"/>
      <c r="F606" s="1"/>
      <c r="H606" s="1"/>
      <c r="J606" s="1"/>
      <c r="N606" s="1"/>
      <c r="R606" s="1"/>
      <c r="V606" s="1"/>
      <c r="Z606" s="1"/>
      <c r="AB606" s="1"/>
      <c r="AD606" s="1"/>
    </row>
    <row r="607" spans="4:30" ht="12" customHeight="1" x14ac:dyDescent="0.2">
      <c r="D607" s="1"/>
      <c r="F607" s="1"/>
      <c r="H607" s="1"/>
      <c r="J607" s="1"/>
      <c r="N607" s="1"/>
      <c r="R607" s="1"/>
      <c r="V607" s="1"/>
      <c r="Z607" s="1"/>
      <c r="AB607" s="1"/>
      <c r="AD607" s="1"/>
    </row>
    <row r="608" spans="4:30" ht="12" customHeight="1" x14ac:dyDescent="0.2">
      <c r="D608" s="1"/>
      <c r="F608" s="1"/>
      <c r="H608" s="1"/>
      <c r="J608" s="1"/>
      <c r="N608" s="1"/>
      <c r="R608" s="1"/>
      <c r="V608" s="1"/>
      <c r="Z608" s="1"/>
      <c r="AB608" s="1"/>
      <c r="AD608" s="1"/>
    </row>
    <row r="609" spans="4:30" ht="12" customHeight="1" x14ac:dyDescent="0.2">
      <c r="D609" s="1"/>
      <c r="F609" s="1"/>
      <c r="H609" s="1"/>
      <c r="J609" s="1"/>
      <c r="N609" s="1"/>
      <c r="R609" s="1"/>
      <c r="V609" s="1"/>
      <c r="Z609" s="1"/>
      <c r="AB609" s="1"/>
      <c r="AD609" s="1"/>
    </row>
    <row r="610" spans="4:30" ht="12" customHeight="1" x14ac:dyDescent="0.2">
      <c r="D610" s="1"/>
      <c r="F610" s="1"/>
      <c r="H610" s="1"/>
      <c r="J610" s="1"/>
      <c r="N610" s="1"/>
      <c r="R610" s="1"/>
      <c r="V610" s="1"/>
      <c r="Z610" s="1"/>
      <c r="AB610" s="1"/>
      <c r="AD610" s="1"/>
    </row>
    <row r="611" spans="4:30" ht="12" customHeight="1" x14ac:dyDescent="0.2">
      <c r="D611" s="1"/>
      <c r="F611" s="1"/>
      <c r="H611" s="1"/>
      <c r="J611" s="1"/>
      <c r="N611" s="1"/>
      <c r="R611" s="1"/>
      <c r="V611" s="1"/>
      <c r="Z611" s="1"/>
      <c r="AB611" s="1"/>
      <c r="AD611" s="1"/>
    </row>
    <row r="612" spans="4:30" ht="12" customHeight="1" x14ac:dyDescent="0.2">
      <c r="D612" s="1"/>
      <c r="F612" s="1"/>
      <c r="H612" s="1"/>
      <c r="J612" s="1"/>
      <c r="N612" s="1"/>
      <c r="R612" s="1"/>
      <c r="V612" s="1"/>
      <c r="Z612" s="1"/>
      <c r="AB612" s="1"/>
      <c r="AD612" s="1"/>
    </row>
    <row r="613" spans="4:30" ht="12" customHeight="1" x14ac:dyDescent="0.2">
      <c r="D613" s="1"/>
      <c r="F613" s="1"/>
      <c r="H613" s="1"/>
      <c r="J613" s="1"/>
      <c r="N613" s="1"/>
      <c r="R613" s="1"/>
      <c r="V613" s="1"/>
      <c r="Z613" s="1"/>
      <c r="AB613" s="1"/>
      <c r="AD613" s="1"/>
    </row>
    <row r="614" spans="4:30" ht="12" customHeight="1" x14ac:dyDescent="0.2">
      <c r="D614" s="1"/>
      <c r="F614" s="1"/>
      <c r="H614" s="1"/>
      <c r="J614" s="1"/>
      <c r="N614" s="1"/>
      <c r="R614" s="1"/>
      <c r="V614" s="1"/>
      <c r="Z614" s="1"/>
      <c r="AB614" s="1"/>
      <c r="AD614" s="1"/>
    </row>
    <row r="615" spans="4:30" ht="12" customHeight="1" x14ac:dyDescent="0.2">
      <c r="D615" s="1"/>
      <c r="F615" s="1"/>
      <c r="H615" s="1"/>
      <c r="J615" s="1"/>
      <c r="N615" s="1"/>
      <c r="R615" s="1"/>
      <c r="V615" s="1"/>
      <c r="Z615" s="1"/>
      <c r="AB615" s="1"/>
      <c r="AD615" s="1"/>
    </row>
    <row r="616" spans="4:30" ht="12" customHeight="1" x14ac:dyDescent="0.2">
      <c r="D616" s="1"/>
      <c r="F616" s="1"/>
      <c r="H616" s="1"/>
      <c r="J616" s="1"/>
      <c r="N616" s="1"/>
      <c r="R616" s="1"/>
      <c r="V616" s="1"/>
      <c r="Z616" s="1"/>
      <c r="AB616" s="1"/>
      <c r="AD616" s="1"/>
    </row>
    <row r="617" spans="4:30" ht="12" customHeight="1" x14ac:dyDescent="0.2">
      <c r="D617" s="1"/>
      <c r="F617" s="1"/>
      <c r="H617" s="1"/>
      <c r="J617" s="1"/>
      <c r="N617" s="1"/>
      <c r="R617" s="1"/>
      <c r="V617" s="1"/>
      <c r="Z617" s="1"/>
      <c r="AB617" s="1"/>
      <c r="AD617" s="1"/>
    </row>
    <row r="618" spans="4:30" ht="12" customHeight="1" x14ac:dyDescent="0.2">
      <c r="D618" s="1"/>
      <c r="F618" s="1"/>
      <c r="H618" s="1"/>
      <c r="J618" s="1"/>
      <c r="N618" s="1"/>
      <c r="R618" s="1"/>
      <c r="V618" s="1"/>
      <c r="Z618" s="1"/>
      <c r="AB618" s="1"/>
      <c r="AD618" s="1"/>
    </row>
    <row r="619" spans="4:30" ht="12" customHeight="1" x14ac:dyDescent="0.2">
      <c r="D619" s="1"/>
      <c r="F619" s="1"/>
      <c r="H619" s="1"/>
      <c r="J619" s="1"/>
      <c r="N619" s="1"/>
      <c r="R619" s="1"/>
      <c r="V619" s="1"/>
      <c r="Z619" s="1"/>
      <c r="AB619" s="1"/>
      <c r="AD619" s="1"/>
    </row>
    <row r="620" spans="4:30" ht="12" customHeight="1" x14ac:dyDescent="0.2">
      <c r="D620" s="1"/>
      <c r="F620" s="1"/>
      <c r="H620" s="1"/>
      <c r="J620" s="1"/>
      <c r="N620" s="1"/>
      <c r="R620" s="1"/>
      <c r="V620" s="1"/>
      <c r="Z620" s="1"/>
      <c r="AB620" s="1"/>
      <c r="AD620" s="1"/>
    </row>
    <row r="621" spans="4:30" ht="12" customHeight="1" x14ac:dyDescent="0.2">
      <c r="D621" s="1"/>
      <c r="F621" s="1"/>
      <c r="H621" s="1"/>
      <c r="J621" s="1"/>
      <c r="N621" s="1"/>
      <c r="R621" s="1"/>
      <c r="V621" s="1"/>
      <c r="Z621" s="1"/>
      <c r="AB621" s="1"/>
      <c r="AD621" s="1"/>
    </row>
    <row r="622" spans="4:30" ht="12" customHeight="1" x14ac:dyDescent="0.2">
      <c r="D622" s="1"/>
      <c r="F622" s="1"/>
      <c r="H622" s="1"/>
      <c r="J622" s="1"/>
      <c r="N622" s="1"/>
      <c r="R622" s="1"/>
      <c r="V622" s="1"/>
      <c r="Z622" s="1"/>
      <c r="AB622" s="1"/>
      <c r="AD622" s="1"/>
    </row>
    <row r="623" spans="4:30" ht="12" customHeight="1" x14ac:dyDescent="0.2">
      <c r="D623" s="1"/>
      <c r="F623" s="1"/>
      <c r="H623" s="1"/>
      <c r="J623" s="1"/>
      <c r="N623" s="1"/>
      <c r="R623" s="1"/>
      <c r="V623" s="1"/>
      <c r="Z623" s="1"/>
      <c r="AB623" s="1"/>
      <c r="AD623" s="1"/>
    </row>
    <row r="624" spans="4:30" ht="12" customHeight="1" x14ac:dyDescent="0.2">
      <c r="D624" s="1"/>
      <c r="F624" s="1"/>
      <c r="H624" s="1"/>
      <c r="J624" s="1"/>
      <c r="N624" s="1"/>
      <c r="R624" s="1"/>
      <c r="V624" s="1"/>
      <c r="Z624" s="1"/>
      <c r="AB624" s="1"/>
      <c r="AD624" s="1"/>
    </row>
    <row r="625" spans="4:30" ht="12" customHeight="1" x14ac:dyDescent="0.2">
      <c r="D625" s="1"/>
      <c r="F625" s="1"/>
      <c r="H625" s="1"/>
      <c r="J625" s="1"/>
      <c r="N625" s="1"/>
      <c r="R625" s="1"/>
      <c r="V625" s="1"/>
      <c r="Z625" s="1"/>
      <c r="AB625" s="1"/>
      <c r="AD625" s="1"/>
    </row>
    <row r="626" spans="4:30" ht="12" customHeight="1" x14ac:dyDescent="0.2">
      <c r="D626" s="1"/>
      <c r="F626" s="1"/>
      <c r="H626" s="1"/>
      <c r="J626" s="1"/>
      <c r="N626" s="1"/>
      <c r="R626" s="1"/>
      <c r="V626" s="1"/>
      <c r="Z626" s="1"/>
      <c r="AB626" s="1"/>
      <c r="AD626" s="1"/>
    </row>
    <row r="627" spans="4:30" ht="12" customHeight="1" x14ac:dyDescent="0.2">
      <c r="D627" s="1"/>
      <c r="F627" s="1"/>
      <c r="H627" s="1"/>
      <c r="J627" s="1"/>
      <c r="N627" s="1"/>
      <c r="R627" s="1"/>
      <c r="V627" s="1"/>
      <c r="Z627" s="1"/>
      <c r="AB627" s="1"/>
      <c r="AD627" s="1"/>
    </row>
    <row r="628" spans="4:30" ht="12" customHeight="1" x14ac:dyDescent="0.2">
      <c r="D628" s="1"/>
      <c r="F628" s="1"/>
      <c r="H628" s="1"/>
      <c r="J628" s="1"/>
      <c r="N628" s="1"/>
      <c r="R628" s="1"/>
      <c r="V628" s="1"/>
      <c r="Z628" s="1"/>
      <c r="AB628" s="1"/>
      <c r="AD628" s="1"/>
    </row>
    <row r="629" spans="4:30" ht="12" customHeight="1" x14ac:dyDescent="0.2">
      <c r="D629" s="1"/>
      <c r="F629" s="1"/>
      <c r="H629" s="1"/>
      <c r="J629" s="1"/>
      <c r="N629" s="1"/>
      <c r="R629" s="1"/>
      <c r="V629" s="1"/>
      <c r="Z629" s="1"/>
      <c r="AB629" s="1"/>
      <c r="AD629" s="1"/>
    </row>
    <row r="630" spans="4:30" ht="12" customHeight="1" x14ac:dyDescent="0.2">
      <c r="D630" s="1"/>
      <c r="F630" s="1"/>
      <c r="H630" s="1"/>
      <c r="J630" s="1"/>
      <c r="N630" s="1"/>
      <c r="R630" s="1"/>
      <c r="V630" s="1"/>
      <c r="Z630" s="1"/>
      <c r="AB630" s="1"/>
      <c r="AD630" s="1"/>
    </row>
    <row r="631" spans="4:30" ht="12" customHeight="1" x14ac:dyDescent="0.2">
      <c r="D631" s="1"/>
      <c r="F631" s="1"/>
      <c r="H631" s="1"/>
      <c r="J631" s="1"/>
      <c r="N631" s="1"/>
      <c r="R631" s="1"/>
      <c r="V631" s="1"/>
      <c r="Z631" s="1"/>
      <c r="AB631" s="1"/>
      <c r="AD631" s="1"/>
    </row>
    <row r="632" spans="4:30" ht="12" customHeight="1" x14ac:dyDescent="0.2">
      <c r="D632" s="1"/>
      <c r="F632" s="1"/>
      <c r="H632" s="1"/>
      <c r="J632" s="1"/>
      <c r="N632" s="1"/>
      <c r="R632" s="1"/>
      <c r="V632" s="1"/>
      <c r="Z632" s="1"/>
      <c r="AB632" s="1"/>
      <c r="AD632" s="1"/>
    </row>
    <row r="633" spans="4:30" ht="12" customHeight="1" x14ac:dyDescent="0.2">
      <c r="D633" s="1"/>
      <c r="F633" s="1"/>
      <c r="H633" s="1"/>
      <c r="J633" s="1"/>
      <c r="N633" s="1"/>
      <c r="R633" s="1"/>
      <c r="V633" s="1"/>
      <c r="Z633" s="1"/>
      <c r="AB633" s="1"/>
      <c r="AD633" s="1"/>
    </row>
    <row r="634" spans="4:30" ht="12" customHeight="1" x14ac:dyDescent="0.2">
      <c r="D634" s="1"/>
      <c r="F634" s="1"/>
      <c r="H634" s="1"/>
      <c r="J634" s="1"/>
      <c r="N634" s="1"/>
      <c r="R634" s="1"/>
      <c r="V634" s="1"/>
      <c r="Z634" s="1"/>
      <c r="AB634" s="1"/>
      <c r="AD634" s="1"/>
    </row>
    <row r="635" spans="4:30" ht="12" customHeight="1" x14ac:dyDescent="0.2">
      <c r="D635" s="1"/>
      <c r="F635" s="1"/>
      <c r="H635" s="1"/>
      <c r="J635" s="1"/>
      <c r="N635" s="1"/>
      <c r="R635" s="1"/>
      <c r="V635" s="1"/>
      <c r="Z635" s="1"/>
      <c r="AB635" s="1"/>
      <c r="AD635" s="1"/>
    </row>
    <row r="636" spans="4:30" ht="12" customHeight="1" x14ac:dyDescent="0.2">
      <c r="D636" s="1"/>
      <c r="F636" s="1"/>
      <c r="H636" s="1"/>
      <c r="J636" s="1"/>
      <c r="N636" s="1"/>
      <c r="R636" s="1"/>
      <c r="V636" s="1"/>
      <c r="Z636" s="1"/>
      <c r="AB636" s="1"/>
      <c r="AD636" s="1"/>
    </row>
    <row r="637" spans="4:30" ht="12" customHeight="1" x14ac:dyDescent="0.2">
      <c r="D637" s="1"/>
      <c r="F637" s="1"/>
      <c r="H637" s="1"/>
      <c r="J637" s="1"/>
      <c r="N637" s="1"/>
      <c r="R637" s="1"/>
      <c r="V637" s="1"/>
      <c r="Z637" s="1"/>
      <c r="AB637" s="1"/>
      <c r="AD637" s="1"/>
    </row>
    <row r="638" spans="4:30" ht="12" customHeight="1" x14ac:dyDescent="0.2">
      <c r="D638" s="1"/>
      <c r="F638" s="1"/>
      <c r="H638" s="1"/>
      <c r="J638" s="1"/>
      <c r="N638" s="1"/>
      <c r="R638" s="1"/>
      <c r="V638" s="1"/>
      <c r="Z638" s="1"/>
      <c r="AB638" s="1"/>
      <c r="AD638" s="1"/>
    </row>
    <row r="639" spans="4:30" ht="12" customHeight="1" x14ac:dyDescent="0.2">
      <c r="D639" s="1"/>
      <c r="F639" s="1"/>
      <c r="H639" s="1"/>
      <c r="J639" s="1"/>
      <c r="N639" s="1"/>
      <c r="R639" s="1"/>
      <c r="V639" s="1"/>
      <c r="Z639" s="1"/>
      <c r="AB639" s="1"/>
      <c r="AD639" s="1"/>
    </row>
    <row r="640" spans="4:30" ht="12" customHeight="1" x14ac:dyDescent="0.2">
      <c r="D640" s="1"/>
      <c r="F640" s="1"/>
      <c r="H640" s="1"/>
      <c r="J640" s="1"/>
      <c r="N640" s="1"/>
      <c r="R640" s="1"/>
      <c r="V640" s="1"/>
      <c r="Z640" s="1"/>
      <c r="AB640" s="1"/>
      <c r="AD640" s="1"/>
    </row>
    <row r="641" spans="4:30" ht="12" customHeight="1" x14ac:dyDescent="0.2">
      <c r="D641" s="1"/>
      <c r="F641" s="1"/>
      <c r="H641" s="1"/>
      <c r="J641" s="1"/>
      <c r="N641" s="1"/>
      <c r="R641" s="1"/>
      <c r="V641" s="1"/>
      <c r="Z641" s="1"/>
      <c r="AB641" s="1"/>
      <c r="AD641" s="1"/>
    </row>
    <row r="642" spans="4:30" ht="12" customHeight="1" x14ac:dyDescent="0.2">
      <c r="D642" s="1"/>
      <c r="F642" s="1"/>
      <c r="H642" s="1"/>
      <c r="J642" s="1"/>
      <c r="N642" s="1"/>
      <c r="R642" s="1"/>
      <c r="V642" s="1"/>
      <c r="Z642" s="1"/>
      <c r="AB642" s="1"/>
      <c r="AD642" s="1"/>
    </row>
    <row r="643" spans="4:30" ht="12" customHeight="1" x14ac:dyDescent="0.2">
      <c r="D643" s="1"/>
      <c r="F643" s="1"/>
      <c r="H643" s="1"/>
      <c r="J643" s="1"/>
      <c r="N643" s="1"/>
      <c r="R643" s="1"/>
      <c r="V643" s="1"/>
      <c r="Z643" s="1"/>
      <c r="AB643" s="1"/>
      <c r="AD643" s="1"/>
    </row>
    <row r="644" spans="4:30" ht="12" customHeight="1" x14ac:dyDescent="0.2">
      <c r="D644" s="1"/>
      <c r="F644" s="1"/>
      <c r="H644" s="1"/>
      <c r="J644" s="1"/>
      <c r="N644" s="1"/>
      <c r="R644" s="1"/>
      <c r="V644" s="1"/>
      <c r="Z644" s="1"/>
      <c r="AB644" s="1"/>
      <c r="AD644" s="1"/>
    </row>
    <row r="645" spans="4:30" ht="12" customHeight="1" x14ac:dyDescent="0.2">
      <c r="D645" s="1"/>
      <c r="F645" s="1"/>
      <c r="H645" s="1"/>
      <c r="J645" s="1"/>
      <c r="N645" s="1"/>
      <c r="R645" s="1"/>
      <c r="V645" s="1"/>
      <c r="Z645" s="1"/>
      <c r="AB645" s="1"/>
      <c r="AD645" s="1"/>
    </row>
    <row r="646" spans="4:30" ht="12" customHeight="1" x14ac:dyDescent="0.2">
      <c r="D646" s="1"/>
      <c r="F646" s="1"/>
      <c r="H646" s="1"/>
      <c r="J646" s="1"/>
      <c r="N646" s="1"/>
      <c r="R646" s="1"/>
      <c r="V646" s="1"/>
      <c r="Z646" s="1"/>
      <c r="AB646" s="1"/>
      <c r="AD646" s="1"/>
    </row>
    <row r="647" spans="4:30" ht="12" customHeight="1" x14ac:dyDescent="0.2">
      <c r="D647" s="1"/>
      <c r="F647" s="1"/>
      <c r="H647" s="1"/>
      <c r="J647" s="1"/>
      <c r="N647" s="1"/>
      <c r="R647" s="1"/>
      <c r="V647" s="1"/>
      <c r="Z647" s="1"/>
      <c r="AB647" s="1"/>
      <c r="AD647" s="1"/>
    </row>
    <row r="648" spans="4:30" ht="12" customHeight="1" x14ac:dyDescent="0.2">
      <c r="D648" s="1"/>
      <c r="F648" s="1"/>
      <c r="H648" s="1"/>
      <c r="J648" s="1"/>
      <c r="N648" s="1"/>
      <c r="R648" s="1"/>
      <c r="V648" s="1"/>
      <c r="Z648" s="1"/>
      <c r="AB648" s="1"/>
      <c r="AD648" s="1"/>
    </row>
    <row r="649" spans="4:30" ht="12" customHeight="1" x14ac:dyDescent="0.2">
      <c r="D649" s="1"/>
      <c r="F649" s="1"/>
      <c r="H649" s="1"/>
      <c r="J649" s="1"/>
      <c r="N649" s="1"/>
      <c r="R649" s="1"/>
      <c r="V649" s="1"/>
      <c r="Z649" s="1"/>
      <c r="AB649" s="1"/>
      <c r="AD649" s="1"/>
    </row>
    <row r="650" spans="4:30" ht="12" customHeight="1" x14ac:dyDescent="0.2">
      <c r="D650" s="1"/>
      <c r="F650" s="1"/>
      <c r="H650" s="1"/>
      <c r="J650" s="1"/>
      <c r="N650" s="1"/>
      <c r="R650" s="1"/>
      <c r="V650" s="1"/>
      <c r="Z650" s="1"/>
      <c r="AB650" s="1"/>
      <c r="AD650" s="1"/>
    </row>
    <row r="651" spans="4:30" ht="12" customHeight="1" x14ac:dyDescent="0.2">
      <c r="D651" s="1"/>
      <c r="F651" s="1"/>
      <c r="H651" s="1"/>
      <c r="J651" s="1"/>
      <c r="N651" s="1"/>
      <c r="R651" s="1"/>
      <c r="V651" s="1"/>
      <c r="Z651" s="1"/>
      <c r="AB651" s="1"/>
      <c r="AD651" s="1"/>
    </row>
    <row r="652" spans="4:30" ht="12" customHeight="1" x14ac:dyDescent="0.2">
      <c r="D652" s="1"/>
      <c r="F652" s="1"/>
      <c r="H652" s="1"/>
      <c r="J652" s="1"/>
      <c r="N652" s="1"/>
      <c r="R652" s="1"/>
      <c r="V652" s="1"/>
      <c r="Z652" s="1"/>
      <c r="AB652" s="1"/>
      <c r="AD652" s="1"/>
    </row>
    <row r="653" spans="4:30" ht="12" customHeight="1" x14ac:dyDescent="0.2">
      <c r="D653" s="1"/>
      <c r="F653" s="1"/>
      <c r="H653" s="1"/>
      <c r="J653" s="1"/>
      <c r="N653" s="1"/>
      <c r="R653" s="1"/>
      <c r="V653" s="1"/>
      <c r="Z653" s="1"/>
      <c r="AB653" s="1"/>
      <c r="AD653" s="1"/>
    </row>
    <row r="654" spans="4:30" ht="12" customHeight="1" x14ac:dyDescent="0.2">
      <c r="D654" s="1"/>
      <c r="F654" s="1"/>
      <c r="H654" s="1"/>
      <c r="J654" s="1"/>
      <c r="N654" s="1"/>
      <c r="R654" s="1"/>
      <c r="V654" s="1"/>
      <c r="Z654" s="1"/>
      <c r="AB654" s="1"/>
      <c r="AD654" s="1"/>
    </row>
    <row r="655" spans="4:30" ht="12" customHeight="1" x14ac:dyDescent="0.2">
      <c r="D655" s="1"/>
      <c r="F655" s="1"/>
      <c r="H655" s="1"/>
      <c r="J655" s="1"/>
      <c r="N655" s="1"/>
      <c r="R655" s="1"/>
      <c r="V655" s="1"/>
      <c r="Z655" s="1"/>
      <c r="AB655" s="1"/>
      <c r="AD655" s="1"/>
    </row>
    <row r="656" spans="4:30" ht="12" customHeight="1" x14ac:dyDescent="0.2">
      <c r="D656" s="1"/>
      <c r="F656" s="1"/>
      <c r="H656" s="1"/>
      <c r="J656" s="1"/>
      <c r="N656" s="1"/>
      <c r="R656" s="1"/>
      <c r="V656" s="1"/>
      <c r="Z656" s="1"/>
      <c r="AB656" s="1"/>
      <c r="AD656" s="1"/>
    </row>
    <row r="657" spans="4:30" ht="12" customHeight="1" x14ac:dyDescent="0.2">
      <c r="D657" s="1"/>
      <c r="F657" s="1"/>
      <c r="H657" s="1"/>
      <c r="J657" s="1"/>
      <c r="N657" s="1"/>
      <c r="R657" s="1"/>
      <c r="V657" s="1"/>
      <c r="Z657" s="1"/>
      <c r="AB657" s="1"/>
      <c r="AD657" s="1"/>
    </row>
    <row r="658" spans="4:30" ht="12" customHeight="1" x14ac:dyDescent="0.2">
      <c r="D658" s="1"/>
      <c r="F658" s="1"/>
      <c r="H658" s="1"/>
      <c r="J658" s="1"/>
      <c r="N658" s="1"/>
      <c r="R658" s="1"/>
      <c r="V658" s="1"/>
      <c r="Z658" s="1"/>
      <c r="AB658" s="1"/>
      <c r="AD658" s="1"/>
    </row>
    <row r="659" spans="4:30" ht="12" customHeight="1" x14ac:dyDescent="0.2">
      <c r="D659" s="1"/>
      <c r="F659" s="1"/>
      <c r="H659" s="1"/>
      <c r="J659" s="1"/>
      <c r="N659" s="1"/>
      <c r="R659" s="1"/>
      <c r="V659" s="1"/>
      <c r="Z659" s="1"/>
      <c r="AB659" s="1"/>
      <c r="AD659" s="1"/>
    </row>
    <row r="660" spans="4:30" ht="12" customHeight="1" x14ac:dyDescent="0.2">
      <c r="D660" s="1"/>
      <c r="F660" s="1"/>
      <c r="H660" s="1"/>
      <c r="J660" s="1"/>
      <c r="N660" s="1"/>
      <c r="R660" s="1"/>
      <c r="V660" s="1"/>
      <c r="Z660" s="1"/>
      <c r="AB660" s="1"/>
      <c r="AD660" s="1"/>
    </row>
    <row r="661" spans="4:30" ht="12" customHeight="1" x14ac:dyDescent="0.2">
      <c r="D661" s="1"/>
      <c r="F661" s="1"/>
      <c r="H661" s="1"/>
      <c r="J661" s="1"/>
      <c r="N661" s="1"/>
      <c r="R661" s="1"/>
      <c r="V661" s="1"/>
      <c r="Z661" s="1"/>
      <c r="AB661" s="1"/>
      <c r="AD661" s="1"/>
    </row>
    <row r="662" spans="4:30" ht="12" customHeight="1" x14ac:dyDescent="0.2">
      <c r="D662" s="1"/>
      <c r="F662" s="1"/>
      <c r="H662" s="1"/>
      <c r="J662" s="1"/>
      <c r="N662" s="1"/>
      <c r="R662" s="1"/>
      <c r="V662" s="1"/>
      <c r="Z662" s="1"/>
      <c r="AB662" s="1"/>
      <c r="AD662" s="1"/>
    </row>
    <row r="663" spans="4:30" ht="12" customHeight="1" x14ac:dyDescent="0.2">
      <c r="D663" s="1"/>
      <c r="F663" s="1"/>
      <c r="H663" s="1"/>
      <c r="J663" s="1"/>
      <c r="N663" s="1"/>
      <c r="R663" s="1"/>
      <c r="V663" s="1"/>
      <c r="Z663" s="1"/>
      <c r="AB663" s="1"/>
      <c r="AD663" s="1"/>
    </row>
    <row r="664" spans="4:30" ht="12" customHeight="1" x14ac:dyDescent="0.2">
      <c r="D664" s="1"/>
      <c r="F664" s="1"/>
      <c r="H664" s="1"/>
      <c r="J664" s="1"/>
      <c r="N664" s="1"/>
      <c r="R664" s="1"/>
      <c r="V664" s="1"/>
      <c r="Z664" s="1"/>
      <c r="AB664" s="1"/>
      <c r="AD664" s="1"/>
    </row>
    <row r="665" spans="4:30" ht="12" customHeight="1" x14ac:dyDescent="0.2">
      <c r="D665" s="1"/>
      <c r="F665" s="1"/>
      <c r="H665" s="1"/>
      <c r="J665" s="1"/>
      <c r="N665" s="1"/>
      <c r="R665" s="1"/>
      <c r="V665" s="1"/>
      <c r="Z665" s="1"/>
      <c r="AB665" s="1"/>
      <c r="AD665" s="1"/>
    </row>
    <row r="666" spans="4:30" ht="12" customHeight="1" x14ac:dyDescent="0.2">
      <c r="D666" s="1"/>
      <c r="F666" s="1"/>
      <c r="H666" s="1"/>
      <c r="J666" s="1"/>
      <c r="N666" s="1"/>
      <c r="R666" s="1"/>
      <c r="V666" s="1"/>
      <c r="Z666" s="1"/>
      <c r="AB666" s="1"/>
      <c r="AD666" s="1"/>
    </row>
    <row r="667" spans="4:30" ht="12" customHeight="1" x14ac:dyDescent="0.2">
      <c r="D667" s="1"/>
      <c r="F667" s="1"/>
      <c r="H667" s="1"/>
      <c r="J667" s="1"/>
      <c r="N667" s="1"/>
      <c r="R667" s="1"/>
      <c r="V667" s="1"/>
      <c r="Z667" s="1"/>
      <c r="AB667" s="1"/>
      <c r="AD667" s="1"/>
    </row>
    <row r="668" spans="4:30" ht="12" customHeight="1" x14ac:dyDescent="0.2">
      <c r="D668" s="1"/>
      <c r="F668" s="1"/>
      <c r="H668" s="1"/>
      <c r="J668" s="1"/>
      <c r="N668" s="1"/>
      <c r="R668" s="1"/>
      <c r="V668" s="1"/>
      <c r="Z668" s="1"/>
      <c r="AB668" s="1"/>
      <c r="AD668" s="1"/>
    </row>
    <row r="669" spans="4:30" ht="12" customHeight="1" x14ac:dyDescent="0.2">
      <c r="D669" s="1"/>
      <c r="F669" s="1"/>
      <c r="H669" s="1"/>
      <c r="J669" s="1"/>
      <c r="N669" s="1"/>
      <c r="R669" s="1"/>
      <c r="V669" s="1"/>
      <c r="Z669" s="1"/>
      <c r="AB669" s="1"/>
      <c r="AD669" s="1"/>
    </row>
    <row r="670" spans="4:30" ht="12" customHeight="1" x14ac:dyDescent="0.2">
      <c r="D670" s="1"/>
      <c r="F670" s="1"/>
      <c r="H670" s="1"/>
      <c r="J670" s="1"/>
      <c r="N670" s="1"/>
      <c r="R670" s="1"/>
      <c r="V670" s="1"/>
      <c r="Z670" s="1"/>
      <c r="AB670" s="1"/>
      <c r="AD670" s="1"/>
    </row>
    <row r="671" spans="4:30" ht="12" customHeight="1" x14ac:dyDescent="0.2">
      <c r="D671" s="1"/>
      <c r="F671" s="1"/>
      <c r="H671" s="1"/>
      <c r="J671" s="1"/>
      <c r="N671" s="1"/>
      <c r="R671" s="1"/>
      <c r="V671" s="1"/>
      <c r="Z671" s="1"/>
      <c r="AB671" s="1"/>
      <c r="AD671" s="1"/>
    </row>
    <row r="672" spans="4:30" ht="12" customHeight="1" x14ac:dyDescent="0.2">
      <c r="D672" s="1"/>
      <c r="F672" s="1"/>
      <c r="H672" s="1"/>
      <c r="J672" s="1"/>
      <c r="N672" s="1"/>
      <c r="R672" s="1"/>
      <c r="V672" s="1"/>
      <c r="Z672" s="1"/>
      <c r="AB672" s="1"/>
      <c r="AD672" s="1"/>
    </row>
    <row r="673" spans="4:30" ht="12" customHeight="1" x14ac:dyDescent="0.2">
      <c r="D673" s="1"/>
      <c r="F673" s="1"/>
      <c r="H673" s="1"/>
      <c r="J673" s="1"/>
      <c r="N673" s="1"/>
      <c r="R673" s="1"/>
      <c r="V673" s="1"/>
      <c r="Z673" s="1"/>
      <c r="AB673" s="1"/>
      <c r="AD673" s="1"/>
    </row>
    <row r="674" spans="4:30" ht="12" customHeight="1" x14ac:dyDescent="0.2">
      <c r="D674" s="1"/>
      <c r="F674" s="1"/>
      <c r="H674" s="1"/>
      <c r="J674" s="1"/>
      <c r="N674" s="1"/>
      <c r="R674" s="1"/>
      <c r="V674" s="1"/>
      <c r="Z674" s="1"/>
      <c r="AB674" s="1"/>
      <c r="AD674" s="1"/>
    </row>
    <row r="675" spans="4:30" ht="12" customHeight="1" x14ac:dyDescent="0.2">
      <c r="D675" s="1"/>
      <c r="F675" s="1"/>
      <c r="H675" s="1"/>
      <c r="J675" s="1"/>
      <c r="N675" s="1"/>
      <c r="R675" s="1"/>
      <c r="V675" s="1"/>
      <c r="Z675" s="1"/>
      <c r="AB675" s="1"/>
      <c r="AD675" s="1"/>
    </row>
    <row r="676" spans="4:30" ht="12" customHeight="1" x14ac:dyDescent="0.2">
      <c r="D676" s="1"/>
      <c r="F676" s="1"/>
      <c r="H676" s="1"/>
      <c r="J676" s="1"/>
      <c r="N676" s="1"/>
      <c r="R676" s="1"/>
      <c r="V676" s="1"/>
      <c r="Z676" s="1"/>
      <c r="AB676" s="1"/>
      <c r="AD676" s="1"/>
    </row>
    <row r="677" spans="4:30" ht="12" customHeight="1" x14ac:dyDescent="0.2">
      <c r="D677" s="1"/>
      <c r="F677" s="1"/>
      <c r="H677" s="1"/>
      <c r="J677" s="1"/>
      <c r="N677" s="1"/>
      <c r="R677" s="1"/>
      <c r="V677" s="1"/>
      <c r="Z677" s="1"/>
      <c r="AB677" s="1"/>
      <c r="AD677" s="1"/>
    </row>
    <row r="678" spans="4:30" ht="12" customHeight="1" x14ac:dyDescent="0.2">
      <c r="D678" s="1"/>
      <c r="F678" s="1"/>
      <c r="H678" s="1"/>
      <c r="J678" s="1"/>
      <c r="N678" s="1"/>
      <c r="R678" s="1"/>
      <c r="V678" s="1"/>
      <c r="Z678" s="1"/>
      <c r="AB678" s="1"/>
      <c r="AD678" s="1"/>
    </row>
    <row r="679" spans="4:30" ht="12" customHeight="1" x14ac:dyDescent="0.2">
      <c r="D679" s="1"/>
      <c r="F679" s="1"/>
      <c r="H679" s="1"/>
      <c r="J679" s="1"/>
      <c r="N679" s="1"/>
      <c r="R679" s="1"/>
      <c r="V679" s="1"/>
      <c r="Z679" s="1"/>
      <c r="AB679" s="1"/>
      <c r="AD679" s="1"/>
    </row>
    <row r="680" spans="4:30" ht="12" customHeight="1" x14ac:dyDescent="0.2">
      <c r="D680" s="1"/>
      <c r="F680" s="1"/>
      <c r="H680" s="1"/>
      <c r="J680" s="1"/>
      <c r="N680" s="1"/>
      <c r="R680" s="1"/>
      <c r="V680" s="1"/>
      <c r="Z680" s="1"/>
      <c r="AB680" s="1"/>
      <c r="AD680" s="1"/>
    </row>
    <row r="681" spans="4:30" ht="12" customHeight="1" x14ac:dyDescent="0.2">
      <c r="D681" s="1"/>
      <c r="F681" s="1"/>
      <c r="H681" s="1"/>
      <c r="J681" s="1"/>
      <c r="N681" s="1"/>
      <c r="R681" s="1"/>
      <c r="V681" s="1"/>
      <c r="Z681" s="1"/>
      <c r="AB681" s="1"/>
      <c r="AD681" s="1"/>
    </row>
    <row r="682" spans="4:30" ht="12" customHeight="1" x14ac:dyDescent="0.2">
      <c r="D682" s="1"/>
      <c r="F682" s="1"/>
      <c r="H682" s="1"/>
      <c r="J682" s="1"/>
      <c r="N682" s="1"/>
      <c r="R682" s="1"/>
      <c r="V682" s="1"/>
      <c r="Z682" s="1"/>
      <c r="AB682" s="1"/>
      <c r="AD682" s="1"/>
    </row>
    <row r="683" spans="4:30" ht="12" customHeight="1" x14ac:dyDescent="0.2">
      <c r="D683" s="1"/>
      <c r="F683" s="1"/>
      <c r="H683" s="1"/>
      <c r="J683" s="1"/>
      <c r="N683" s="1"/>
      <c r="R683" s="1"/>
      <c r="V683" s="1"/>
      <c r="Z683" s="1"/>
      <c r="AB683" s="1"/>
      <c r="AD683" s="1"/>
    </row>
    <row r="684" spans="4:30" ht="12" customHeight="1" x14ac:dyDescent="0.2">
      <c r="D684" s="1"/>
      <c r="F684" s="1"/>
      <c r="H684" s="1"/>
      <c r="J684" s="1"/>
      <c r="N684" s="1"/>
      <c r="R684" s="1"/>
      <c r="V684" s="1"/>
      <c r="Z684" s="1"/>
      <c r="AB684" s="1"/>
      <c r="AD684" s="1"/>
    </row>
    <row r="685" spans="4:30" ht="12" customHeight="1" x14ac:dyDescent="0.2">
      <c r="D685" s="1"/>
      <c r="F685" s="1"/>
      <c r="H685" s="1"/>
      <c r="J685" s="1"/>
      <c r="N685" s="1"/>
      <c r="R685" s="1"/>
      <c r="V685" s="1"/>
      <c r="Z685" s="1"/>
      <c r="AB685" s="1"/>
      <c r="AD685" s="1"/>
    </row>
    <row r="686" spans="4:30" ht="12" customHeight="1" x14ac:dyDescent="0.2">
      <c r="D686" s="1"/>
      <c r="F686" s="1"/>
      <c r="H686" s="1"/>
      <c r="J686" s="1"/>
      <c r="N686" s="1"/>
      <c r="R686" s="1"/>
      <c r="V686" s="1"/>
      <c r="Z686" s="1"/>
      <c r="AB686" s="1"/>
      <c r="AD686" s="1"/>
    </row>
    <row r="687" spans="4:30" ht="12" customHeight="1" x14ac:dyDescent="0.2">
      <c r="D687" s="1"/>
      <c r="F687" s="1"/>
      <c r="H687" s="1"/>
      <c r="J687" s="1"/>
      <c r="N687" s="1"/>
      <c r="R687" s="1"/>
      <c r="V687" s="1"/>
      <c r="Z687" s="1"/>
      <c r="AB687" s="1"/>
      <c r="AD687" s="1"/>
    </row>
    <row r="688" spans="4:30" ht="12" customHeight="1" x14ac:dyDescent="0.2">
      <c r="D688" s="1"/>
      <c r="F688" s="1"/>
      <c r="H688" s="1"/>
      <c r="J688" s="1"/>
      <c r="N688" s="1"/>
      <c r="R688" s="1"/>
      <c r="V688" s="1"/>
      <c r="Z688" s="1"/>
      <c r="AB688" s="1"/>
      <c r="AD688" s="1"/>
    </row>
    <row r="689" spans="4:30" ht="12" customHeight="1" x14ac:dyDescent="0.2">
      <c r="D689" s="1"/>
      <c r="F689" s="1"/>
      <c r="H689" s="1"/>
      <c r="J689" s="1"/>
      <c r="N689" s="1"/>
      <c r="R689" s="1"/>
      <c r="V689" s="1"/>
      <c r="Z689" s="1"/>
      <c r="AB689" s="1"/>
      <c r="AD689" s="1"/>
    </row>
    <row r="690" spans="4:30" ht="12" customHeight="1" x14ac:dyDescent="0.2">
      <c r="D690" s="1"/>
      <c r="F690" s="1"/>
      <c r="H690" s="1"/>
      <c r="J690" s="1"/>
      <c r="N690" s="1"/>
      <c r="R690" s="1"/>
      <c r="V690" s="1"/>
      <c r="Z690" s="1"/>
      <c r="AB690" s="1"/>
      <c r="AD690" s="1"/>
    </row>
    <row r="691" spans="4:30" ht="12" customHeight="1" x14ac:dyDescent="0.2">
      <c r="D691" s="1"/>
      <c r="F691" s="1"/>
      <c r="H691" s="1"/>
      <c r="J691" s="1"/>
      <c r="N691" s="1"/>
      <c r="R691" s="1"/>
      <c r="V691" s="1"/>
      <c r="Z691" s="1"/>
      <c r="AB691" s="1"/>
      <c r="AD691" s="1"/>
    </row>
    <row r="692" spans="4:30" ht="12" customHeight="1" x14ac:dyDescent="0.2">
      <c r="D692" s="1"/>
      <c r="F692" s="1"/>
      <c r="H692" s="1"/>
      <c r="J692" s="1"/>
      <c r="N692" s="1"/>
      <c r="R692" s="1"/>
      <c r="V692" s="1"/>
      <c r="Z692" s="1"/>
      <c r="AB692" s="1"/>
      <c r="AD692" s="1"/>
    </row>
    <row r="693" spans="4:30" ht="12" customHeight="1" x14ac:dyDescent="0.2">
      <c r="D693" s="1"/>
      <c r="F693" s="1"/>
      <c r="H693" s="1"/>
      <c r="J693" s="1"/>
      <c r="N693" s="1"/>
      <c r="R693" s="1"/>
      <c r="V693" s="1"/>
      <c r="Z693" s="1"/>
      <c r="AB693" s="1"/>
      <c r="AD693" s="1"/>
    </row>
    <row r="694" spans="4:30" ht="12" customHeight="1" x14ac:dyDescent="0.2">
      <c r="D694" s="1"/>
      <c r="F694" s="1"/>
      <c r="H694" s="1"/>
      <c r="J694" s="1"/>
      <c r="N694" s="1"/>
      <c r="R694" s="1"/>
      <c r="V694" s="1"/>
      <c r="Z694" s="1"/>
      <c r="AB694" s="1"/>
      <c r="AD694" s="1"/>
    </row>
    <row r="695" spans="4:30" ht="12" customHeight="1" x14ac:dyDescent="0.2">
      <c r="D695" s="1"/>
      <c r="F695" s="1"/>
      <c r="H695" s="1"/>
      <c r="J695" s="1"/>
      <c r="N695" s="1"/>
      <c r="R695" s="1"/>
      <c r="V695" s="1"/>
      <c r="Z695" s="1"/>
      <c r="AB695" s="1"/>
      <c r="AD695" s="1"/>
    </row>
    <row r="696" spans="4:30" ht="12" customHeight="1" x14ac:dyDescent="0.2">
      <c r="D696" s="1"/>
      <c r="F696" s="1"/>
      <c r="H696" s="1"/>
      <c r="J696" s="1"/>
      <c r="N696" s="1"/>
      <c r="R696" s="1"/>
      <c r="V696" s="1"/>
      <c r="Z696" s="1"/>
      <c r="AB696" s="1"/>
      <c r="AD696" s="1"/>
    </row>
    <row r="697" spans="4:30" ht="12" customHeight="1" x14ac:dyDescent="0.2">
      <c r="D697" s="1"/>
      <c r="F697" s="1"/>
      <c r="H697" s="1"/>
      <c r="J697" s="1"/>
      <c r="N697" s="1"/>
      <c r="R697" s="1"/>
      <c r="V697" s="1"/>
      <c r="Z697" s="1"/>
      <c r="AB697" s="1"/>
      <c r="AD697" s="1"/>
    </row>
    <row r="698" spans="4:30" ht="12" customHeight="1" x14ac:dyDescent="0.2">
      <c r="D698" s="1"/>
      <c r="F698" s="1"/>
      <c r="H698" s="1"/>
      <c r="J698" s="1"/>
      <c r="N698" s="1"/>
      <c r="R698" s="1"/>
      <c r="V698" s="1"/>
      <c r="Z698" s="1"/>
      <c r="AB698" s="1"/>
      <c r="AD698" s="1"/>
    </row>
    <row r="699" spans="4:30" ht="12" customHeight="1" x14ac:dyDescent="0.2">
      <c r="D699" s="1"/>
      <c r="F699" s="1"/>
      <c r="H699" s="1"/>
      <c r="J699" s="1"/>
      <c r="N699" s="1"/>
      <c r="R699" s="1"/>
      <c r="V699" s="1"/>
      <c r="Z699" s="1"/>
      <c r="AB699" s="1"/>
      <c r="AD699" s="1"/>
    </row>
    <row r="700" spans="4:30" ht="12" customHeight="1" x14ac:dyDescent="0.2">
      <c r="D700" s="1"/>
      <c r="F700" s="1"/>
      <c r="H700" s="1"/>
      <c r="J700" s="1"/>
      <c r="N700" s="1"/>
      <c r="R700" s="1"/>
      <c r="V700" s="1"/>
      <c r="Z700" s="1"/>
      <c r="AB700" s="1"/>
      <c r="AD700" s="1"/>
    </row>
    <row r="701" spans="4:30" ht="12" customHeight="1" x14ac:dyDescent="0.2">
      <c r="D701" s="1"/>
      <c r="F701" s="1"/>
      <c r="H701" s="1"/>
      <c r="J701" s="1"/>
      <c r="N701" s="1"/>
      <c r="R701" s="1"/>
      <c r="V701" s="1"/>
      <c r="Z701" s="1"/>
      <c r="AB701" s="1"/>
      <c r="AD701" s="1"/>
    </row>
    <row r="702" spans="4:30" ht="12" customHeight="1" x14ac:dyDescent="0.2">
      <c r="D702" s="1"/>
      <c r="F702" s="1"/>
      <c r="H702" s="1"/>
      <c r="J702" s="1"/>
      <c r="N702" s="1"/>
      <c r="R702" s="1"/>
      <c r="V702" s="1"/>
      <c r="Z702" s="1"/>
      <c r="AB702" s="1"/>
      <c r="AD702" s="1"/>
    </row>
    <row r="703" spans="4:30" ht="12" customHeight="1" x14ac:dyDescent="0.2">
      <c r="D703" s="1"/>
      <c r="F703" s="1"/>
      <c r="H703" s="1"/>
      <c r="J703" s="1"/>
      <c r="N703" s="1"/>
      <c r="R703" s="1"/>
      <c r="V703" s="1"/>
      <c r="Z703" s="1"/>
      <c r="AB703" s="1"/>
      <c r="AD703" s="1"/>
    </row>
    <row r="704" spans="4:30" ht="12" customHeight="1" x14ac:dyDescent="0.2">
      <c r="D704" s="1"/>
      <c r="F704" s="1"/>
      <c r="H704" s="1"/>
      <c r="J704" s="1"/>
      <c r="N704" s="1"/>
      <c r="R704" s="1"/>
      <c r="V704" s="1"/>
      <c r="Z704" s="1"/>
      <c r="AB704" s="1"/>
      <c r="AD704" s="1"/>
    </row>
    <row r="705" spans="4:30" ht="12" customHeight="1" x14ac:dyDescent="0.2">
      <c r="D705" s="1"/>
      <c r="F705" s="1"/>
      <c r="H705" s="1"/>
      <c r="J705" s="1"/>
      <c r="N705" s="1"/>
      <c r="R705" s="1"/>
      <c r="V705" s="1"/>
      <c r="Z705" s="1"/>
      <c r="AB705" s="1"/>
      <c r="AD705" s="1"/>
    </row>
    <row r="706" spans="4:30" ht="12" customHeight="1" x14ac:dyDescent="0.2">
      <c r="D706" s="1"/>
      <c r="F706" s="1"/>
      <c r="H706" s="1"/>
      <c r="J706" s="1"/>
      <c r="N706" s="1"/>
      <c r="R706" s="1"/>
      <c r="V706" s="1"/>
      <c r="Z706" s="1"/>
      <c r="AB706" s="1"/>
      <c r="AD706" s="1"/>
    </row>
    <row r="707" spans="4:30" ht="12" customHeight="1" x14ac:dyDescent="0.2">
      <c r="D707" s="1"/>
      <c r="F707" s="1"/>
      <c r="H707" s="1"/>
      <c r="J707" s="1"/>
      <c r="N707" s="1"/>
      <c r="R707" s="1"/>
      <c r="V707" s="1"/>
      <c r="Z707" s="1"/>
      <c r="AB707" s="1"/>
      <c r="AD707" s="1"/>
    </row>
    <row r="708" spans="4:30" ht="12" customHeight="1" x14ac:dyDescent="0.2">
      <c r="D708" s="1"/>
      <c r="F708" s="1"/>
      <c r="H708" s="1"/>
      <c r="J708" s="1"/>
      <c r="N708" s="1"/>
      <c r="R708" s="1"/>
      <c r="V708" s="1"/>
      <c r="Z708" s="1"/>
      <c r="AB708" s="1"/>
      <c r="AD708" s="1"/>
    </row>
    <row r="709" spans="4:30" ht="12" customHeight="1" x14ac:dyDescent="0.2">
      <c r="D709" s="1"/>
      <c r="F709" s="1"/>
      <c r="H709" s="1"/>
      <c r="J709" s="1"/>
      <c r="N709" s="1"/>
      <c r="R709" s="1"/>
      <c r="V709" s="1"/>
      <c r="Z709" s="1"/>
      <c r="AB709" s="1"/>
      <c r="AD709" s="1"/>
    </row>
    <row r="710" spans="4:30" ht="12" customHeight="1" x14ac:dyDescent="0.2">
      <c r="D710" s="1"/>
      <c r="F710" s="1"/>
      <c r="H710" s="1"/>
      <c r="J710" s="1"/>
      <c r="N710" s="1"/>
      <c r="R710" s="1"/>
      <c r="V710" s="1"/>
      <c r="Z710" s="1"/>
      <c r="AB710" s="1"/>
      <c r="AD710" s="1"/>
    </row>
    <row r="711" spans="4:30" ht="12" customHeight="1" x14ac:dyDescent="0.2">
      <c r="D711" s="1"/>
      <c r="F711" s="1"/>
      <c r="H711" s="1"/>
      <c r="J711" s="1"/>
      <c r="N711" s="1"/>
      <c r="R711" s="1"/>
      <c r="V711" s="1"/>
      <c r="Z711" s="1"/>
      <c r="AB711" s="1"/>
      <c r="AD711" s="1"/>
    </row>
    <row r="712" spans="4:30" ht="12" customHeight="1" x14ac:dyDescent="0.2">
      <c r="D712" s="1"/>
      <c r="F712" s="1"/>
      <c r="H712" s="1"/>
      <c r="J712" s="1"/>
      <c r="N712" s="1"/>
      <c r="R712" s="1"/>
      <c r="V712" s="1"/>
      <c r="Z712" s="1"/>
      <c r="AB712" s="1"/>
      <c r="AD712" s="1"/>
    </row>
    <row r="713" spans="4:30" ht="12" customHeight="1" x14ac:dyDescent="0.2">
      <c r="D713" s="1"/>
      <c r="F713" s="1"/>
      <c r="H713" s="1"/>
      <c r="J713" s="1"/>
      <c r="N713" s="1"/>
      <c r="R713" s="1"/>
      <c r="V713" s="1"/>
      <c r="Z713" s="1"/>
      <c r="AB713" s="1"/>
      <c r="AD713" s="1"/>
    </row>
    <row r="714" spans="4:30" ht="12" customHeight="1" x14ac:dyDescent="0.2">
      <c r="D714" s="1"/>
      <c r="F714" s="1"/>
      <c r="H714" s="1"/>
      <c r="J714" s="1"/>
      <c r="N714" s="1"/>
      <c r="R714" s="1"/>
      <c r="V714" s="1"/>
      <c r="Z714" s="1"/>
      <c r="AB714" s="1"/>
      <c r="AD714" s="1"/>
    </row>
    <row r="715" spans="4:30" ht="12" customHeight="1" x14ac:dyDescent="0.2">
      <c r="D715" s="1"/>
      <c r="F715" s="1"/>
      <c r="H715" s="1"/>
      <c r="J715" s="1"/>
      <c r="N715" s="1"/>
      <c r="R715" s="1"/>
      <c r="V715" s="1"/>
      <c r="Z715" s="1"/>
      <c r="AB715" s="1"/>
      <c r="AD715" s="1"/>
    </row>
    <row r="716" spans="4:30" ht="12" customHeight="1" x14ac:dyDescent="0.2">
      <c r="D716" s="1"/>
      <c r="F716" s="1"/>
      <c r="H716" s="1"/>
      <c r="J716" s="1"/>
      <c r="N716" s="1"/>
      <c r="R716" s="1"/>
      <c r="V716" s="1"/>
      <c r="Z716" s="1"/>
      <c r="AB716" s="1"/>
      <c r="AD716" s="1"/>
    </row>
    <row r="717" spans="4:30" ht="12" customHeight="1" x14ac:dyDescent="0.2">
      <c r="D717" s="1"/>
      <c r="F717" s="1"/>
      <c r="H717" s="1"/>
      <c r="J717" s="1"/>
      <c r="N717" s="1"/>
      <c r="R717" s="1"/>
      <c r="V717" s="1"/>
      <c r="Z717" s="1"/>
      <c r="AB717" s="1"/>
      <c r="AD717" s="1"/>
    </row>
    <row r="718" spans="4:30" ht="12" customHeight="1" x14ac:dyDescent="0.2">
      <c r="D718" s="1"/>
      <c r="F718" s="1"/>
      <c r="H718" s="1"/>
      <c r="J718" s="1"/>
      <c r="N718" s="1"/>
      <c r="R718" s="1"/>
      <c r="V718" s="1"/>
      <c r="Z718" s="1"/>
      <c r="AB718" s="1"/>
      <c r="AD718" s="1"/>
    </row>
    <row r="719" spans="4:30" ht="12" customHeight="1" x14ac:dyDescent="0.2">
      <c r="D719" s="1"/>
      <c r="F719" s="1"/>
      <c r="H719" s="1"/>
      <c r="J719" s="1"/>
      <c r="N719" s="1"/>
      <c r="R719" s="1"/>
      <c r="V719" s="1"/>
      <c r="Z719" s="1"/>
      <c r="AB719" s="1"/>
      <c r="AD719" s="1"/>
    </row>
    <row r="720" spans="4:30" ht="12" customHeight="1" x14ac:dyDescent="0.2">
      <c r="D720" s="1"/>
      <c r="F720" s="1"/>
      <c r="H720" s="1"/>
      <c r="J720" s="1"/>
      <c r="N720" s="1"/>
      <c r="R720" s="1"/>
      <c r="V720" s="1"/>
      <c r="Z720" s="1"/>
      <c r="AB720" s="1"/>
      <c r="AD720" s="1"/>
    </row>
    <row r="721" spans="4:30" ht="12" customHeight="1" x14ac:dyDescent="0.2">
      <c r="D721" s="1"/>
      <c r="F721" s="1"/>
      <c r="H721" s="1"/>
      <c r="J721" s="1"/>
      <c r="N721" s="1"/>
      <c r="R721" s="1"/>
      <c r="V721" s="1"/>
      <c r="Z721" s="1"/>
      <c r="AB721" s="1"/>
      <c r="AD721" s="1"/>
    </row>
    <row r="722" spans="4:30" ht="12" customHeight="1" x14ac:dyDescent="0.2">
      <c r="D722" s="1"/>
      <c r="F722" s="1"/>
      <c r="H722" s="1"/>
      <c r="J722" s="1"/>
      <c r="N722" s="1"/>
      <c r="R722" s="1"/>
      <c r="V722" s="1"/>
      <c r="Z722" s="1"/>
      <c r="AB722" s="1"/>
      <c r="AD722" s="1"/>
    </row>
    <row r="723" spans="4:30" ht="12" customHeight="1" x14ac:dyDescent="0.2">
      <c r="D723" s="1"/>
      <c r="F723" s="1"/>
      <c r="H723" s="1"/>
      <c r="J723" s="1"/>
      <c r="N723" s="1"/>
      <c r="R723" s="1"/>
      <c r="V723" s="1"/>
      <c r="Z723" s="1"/>
      <c r="AB723" s="1"/>
      <c r="AD723" s="1"/>
    </row>
    <row r="724" spans="4:30" ht="12" customHeight="1" x14ac:dyDescent="0.2">
      <c r="D724" s="1"/>
      <c r="F724" s="1"/>
      <c r="H724" s="1"/>
      <c r="J724" s="1"/>
      <c r="N724" s="1"/>
      <c r="R724" s="1"/>
      <c r="V724" s="1"/>
      <c r="Z724" s="1"/>
      <c r="AB724" s="1"/>
      <c r="AD724" s="1"/>
    </row>
    <row r="725" spans="4:30" ht="12" customHeight="1" x14ac:dyDescent="0.2">
      <c r="D725" s="1"/>
      <c r="F725" s="1"/>
      <c r="H725" s="1"/>
      <c r="J725" s="1"/>
      <c r="N725" s="1"/>
      <c r="R725" s="1"/>
      <c r="V725" s="1"/>
      <c r="Z725" s="1"/>
      <c r="AB725" s="1"/>
      <c r="AD725" s="1"/>
    </row>
    <row r="726" spans="4:30" ht="12" customHeight="1" x14ac:dyDescent="0.2">
      <c r="D726" s="1"/>
      <c r="F726" s="1"/>
      <c r="H726" s="1"/>
      <c r="J726" s="1"/>
      <c r="N726" s="1"/>
      <c r="R726" s="1"/>
      <c r="V726" s="1"/>
      <c r="Z726" s="1"/>
      <c r="AB726" s="1"/>
      <c r="AD726" s="1"/>
    </row>
    <row r="727" spans="4:30" ht="12" customHeight="1" x14ac:dyDescent="0.2">
      <c r="D727" s="1"/>
      <c r="F727" s="1"/>
      <c r="H727" s="1"/>
      <c r="J727" s="1"/>
      <c r="N727" s="1"/>
      <c r="R727" s="1"/>
      <c r="V727" s="1"/>
      <c r="Z727" s="1"/>
      <c r="AB727" s="1"/>
      <c r="AD727" s="1"/>
    </row>
    <row r="728" spans="4:30" ht="12" customHeight="1" x14ac:dyDescent="0.2">
      <c r="D728" s="1"/>
      <c r="F728" s="1"/>
      <c r="H728" s="1"/>
      <c r="J728" s="1"/>
      <c r="N728" s="1"/>
      <c r="R728" s="1"/>
      <c r="V728" s="1"/>
      <c r="Z728" s="1"/>
      <c r="AB728" s="1"/>
      <c r="AD728" s="1"/>
    </row>
    <row r="729" spans="4:30" ht="12" customHeight="1" x14ac:dyDescent="0.2">
      <c r="D729" s="1"/>
      <c r="F729" s="1"/>
      <c r="H729" s="1"/>
      <c r="J729" s="1"/>
      <c r="N729" s="1"/>
      <c r="R729" s="1"/>
      <c r="V729" s="1"/>
      <c r="Z729" s="1"/>
      <c r="AB729" s="1"/>
      <c r="AD729" s="1"/>
    </row>
    <row r="730" spans="4:30" ht="12" customHeight="1" x14ac:dyDescent="0.2">
      <c r="D730" s="1"/>
      <c r="F730" s="1"/>
      <c r="H730" s="1"/>
      <c r="J730" s="1"/>
      <c r="N730" s="1"/>
      <c r="R730" s="1"/>
      <c r="V730" s="1"/>
      <c r="Z730" s="1"/>
      <c r="AB730" s="1"/>
      <c r="AD730" s="1"/>
    </row>
    <row r="731" spans="4:30" ht="12" customHeight="1" x14ac:dyDescent="0.2">
      <c r="D731" s="1"/>
      <c r="F731" s="1"/>
      <c r="H731" s="1"/>
      <c r="J731" s="1"/>
      <c r="N731" s="1"/>
      <c r="R731" s="1"/>
      <c r="V731" s="1"/>
      <c r="Z731" s="1"/>
      <c r="AB731" s="1"/>
      <c r="AD731" s="1"/>
    </row>
    <row r="732" spans="4:30" ht="12" customHeight="1" x14ac:dyDescent="0.2">
      <c r="D732" s="1"/>
      <c r="F732" s="1"/>
      <c r="H732" s="1"/>
      <c r="J732" s="1"/>
      <c r="N732" s="1"/>
      <c r="R732" s="1"/>
      <c r="V732" s="1"/>
      <c r="Z732" s="1"/>
      <c r="AB732" s="1"/>
      <c r="AD732" s="1"/>
    </row>
    <row r="733" spans="4:30" ht="12" customHeight="1" x14ac:dyDescent="0.2">
      <c r="D733" s="1"/>
      <c r="F733" s="1"/>
      <c r="H733" s="1"/>
      <c r="J733" s="1"/>
      <c r="N733" s="1"/>
      <c r="R733" s="1"/>
      <c r="V733" s="1"/>
      <c r="Z733" s="1"/>
      <c r="AB733" s="1"/>
      <c r="AD733" s="1"/>
    </row>
    <row r="734" spans="4:30" ht="12" customHeight="1" x14ac:dyDescent="0.2">
      <c r="D734" s="1"/>
      <c r="F734" s="1"/>
      <c r="H734" s="1"/>
      <c r="J734" s="1"/>
      <c r="N734" s="1"/>
      <c r="R734" s="1"/>
      <c r="V734" s="1"/>
      <c r="Z734" s="1"/>
      <c r="AB734" s="1"/>
      <c r="AD734" s="1"/>
    </row>
    <row r="735" spans="4:30" ht="12" customHeight="1" x14ac:dyDescent="0.2">
      <c r="D735" s="1"/>
      <c r="F735" s="1"/>
      <c r="H735" s="1"/>
      <c r="J735" s="1"/>
      <c r="N735" s="1"/>
      <c r="R735" s="1"/>
      <c r="V735" s="1"/>
      <c r="Z735" s="1"/>
      <c r="AB735" s="1"/>
      <c r="AD735" s="1"/>
    </row>
    <row r="736" spans="4:30" ht="12" customHeight="1" x14ac:dyDescent="0.2">
      <c r="D736" s="1"/>
      <c r="F736" s="1"/>
      <c r="H736" s="1"/>
      <c r="J736" s="1"/>
      <c r="N736" s="1"/>
      <c r="R736" s="1"/>
      <c r="V736" s="1"/>
      <c r="Z736" s="1"/>
      <c r="AB736" s="1"/>
      <c r="AD736" s="1"/>
    </row>
    <row r="737" spans="4:30" ht="12" customHeight="1" x14ac:dyDescent="0.2">
      <c r="D737" s="1"/>
      <c r="F737" s="1"/>
      <c r="H737" s="1"/>
      <c r="J737" s="1"/>
      <c r="N737" s="1"/>
      <c r="R737" s="1"/>
      <c r="V737" s="1"/>
      <c r="Z737" s="1"/>
      <c r="AB737" s="1"/>
      <c r="AD737" s="1"/>
    </row>
    <row r="738" spans="4:30" ht="12" customHeight="1" x14ac:dyDescent="0.2">
      <c r="D738" s="1"/>
      <c r="F738" s="1"/>
      <c r="H738" s="1"/>
      <c r="J738" s="1"/>
      <c r="N738" s="1"/>
      <c r="R738" s="1"/>
      <c r="V738" s="1"/>
      <c r="Z738" s="1"/>
      <c r="AB738" s="1"/>
      <c r="AD738" s="1"/>
    </row>
    <row r="739" spans="4:30" ht="12" customHeight="1" x14ac:dyDescent="0.2">
      <c r="D739" s="1"/>
      <c r="F739" s="1"/>
      <c r="H739" s="1"/>
      <c r="J739" s="1"/>
      <c r="N739" s="1"/>
      <c r="R739" s="1"/>
      <c r="V739" s="1"/>
      <c r="Z739" s="1"/>
      <c r="AB739" s="1"/>
      <c r="AD739" s="1"/>
    </row>
    <row r="740" spans="4:30" ht="12" customHeight="1" x14ac:dyDescent="0.2">
      <c r="D740" s="1"/>
      <c r="F740" s="1"/>
      <c r="H740" s="1"/>
      <c r="J740" s="1"/>
      <c r="N740" s="1"/>
      <c r="R740" s="1"/>
      <c r="V740" s="1"/>
      <c r="Z740" s="1"/>
      <c r="AB740" s="1"/>
      <c r="AD740" s="1"/>
    </row>
    <row r="741" spans="4:30" ht="12" customHeight="1" x14ac:dyDescent="0.2">
      <c r="D741" s="1"/>
      <c r="F741" s="1"/>
      <c r="H741" s="1"/>
      <c r="J741" s="1"/>
      <c r="N741" s="1"/>
      <c r="R741" s="1"/>
      <c r="V741" s="1"/>
      <c r="Z741" s="1"/>
      <c r="AB741" s="1"/>
      <c r="AD741" s="1"/>
    </row>
    <row r="742" spans="4:30" ht="12" customHeight="1" x14ac:dyDescent="0.2">
      <c r="D742" s="1"/>
      <c r="F742" s="1"/>
      <c r="H742" s="1"/>
      <c r="J742" s="1"/>
      <c r="N742" s="1"/>
      <c r="R742" s="1"/>
      <c r="V742" s="1"/>
      <c r="Z742" s="1"/>
      <c r="AB742" s="1"/>
      <c r="AD742" s="1"/>
    </row>
    <row r="743" spans="4:30" ht="12" customHeight="1" x14ac:dyDescent="0.2">
      <c r="D743" s="1"/>
      <c r="F743" s="1"/>
      <c r="H743" s="1"/>
      <c r="J743" s="1"/>
      <c r="N743" s="1"/>
      <c r="R743" s="1"/>
      <c r="V743" s="1"/>
      <c r="Z743" s="1"/>
      <c r="AB743" s="1"/>
      <c r="AD743" s="1"/>
    </row>
    <row r="744" spans="4:30" ht="12" customHeight="1" x14ac:dyDescent="0.2">
      <c r="D744" s="1"/>
      <c r="F744" s="1"/>
      <c r="H744" s="1"/>
      <c r="J744" s="1"/>
      <c r="N744" s="1"/>
      <c r="R744" s="1"/>
      <c r="V744" s="1"/>
      <c r="Z744" s="1"/>
      <c r="AB744" s="1"/>
      <c r="AD744" s="1"/>
    </row>
    <row r="745" spans="4:30" ht="12" customHeight="1" x14ac:dyDescent="0.2">
      <c r="D745" s="1"/>
      <c r="F745" s="1"/>
      <c r="H745" s="1"/>
      <c r="J745" s="1"/>
      <c r="N745" s="1"/>
      <c r="R745" s="1"/>
      <c r="V745" s="1"/>
      <c r="Z745" s="1"/>
      <c r="AB745" s="1"/>
      <c r="AD745" s="1"/>
    </row>
    <row r="746" spans="4:30" ht="12" customHeight="1" x14ac:dyDescent="0.2">
      <c r="D746" s="1"/>
      <c r="F746" s="1"/>
      <c r="H746" s="1"/>
      <c r="J746" s="1"/>
      <c r="N746" s="1"/>
      <c r="R746" s="1"/>
      <c r="V746" s="1"/>
      <c r="Z746" s="1"/>
      <c r="AB746" s="1"/>
      <c r="AD746" s="1"/>
    </row>
    <row r="747" spans="4:30" ht="12" customHeight="1" x14ac:dyDescent="0.2">
      <c r="D747" s="1"/>
      <c r="F747" s="1"/>
      <c r="H747" s="1"/>
      <c r="J747" s="1"/>
      <c r="N747" s="1"/>
      <c r="R747" s="1"/>
      <c r="V747" s="1"/>
      <c r="Z747" s="1"/>
      <c r="AB747" s="1"/>
      <c r="AD747" s="1"/>
    </row>
    <row r="748" spans="4:30" ht="12" customHeight="1" x14ac:dyDescent="0.2">
      <c r="D748" s="1"/>
      <c r="F748" s="1"/>
      <c r="H748" s="1"/>
      <c r="J748" s="1"/>
      <c r="N748" s="1"/>
      <c r="R748" s="1"/>
      <c r="V748" s="1"/>
      <c r="Z748" s="1"/>
      <c r="AB748" s="1"/>
      <c r="AD748" s="1"/>
    </row>
    <row r="749" spans="4:30" ht="12" customHeight="1" x14ac:dyDescent="0.2">
      <c r="D749" s="1"/>
      <c r="F749" s="1"/>
      <c r="H749" s="1"/>
      <c r="J749" s="1"/>
      <c r="N749" s="1"/>
      <c r="R749" s="1"/>
      <c r="V749" s="1"/>
      <c r="Z749" s="1"/>
      <c r="AB749" s="1"/>
      <c r="AD749" s="1"/>
    </row>
    <row r="750" spans="4:30" ht="12" customHeight="1" x14ac:dyDescent="0.2">
      <c r="D750" s="1"/>
      <c r="F750" s="1"/>
      <c r="H750" s="1"/>
      <c r="J750" s="1"/>
      <c r="N750" s="1"/>
      <c r="R750" s="1"/>
      <c r="V750" s="1"/>
      <c r="Z750" s="1"/>
      <c r="AB750" s="1"/>
      <c r="AD750" s="1"/>
    </row>
    <row r="751" spans="4:30" ht="12" customHeight="1" x14ac:dyDescent="0.2">
      <c r="D751" s="1"/>
      <c r="F751" s="1"/>
      <c r="H751" s="1"/>
      <c r="J751" s="1"/>
      <c r="N751" s="1"/>
      <c r="R751" s="1"/>
      <c r="V751" s="1"/>
      <c r="Z751" s="1"/>
      <c r="AB751" s="1"/>
      <c r="AD751" s="1"/>
    </row>
    <row r="752" spans="4:30" ht="12" customHeight="1" x14ac:dyDescent="0.2">
      <c r="D752" s="1"/>
      <c r="F752" s="1"/>
      <c r="H752" s="1"/>
      <c r="J752" s="1"/>
      <c r="N752" s="1"/>
      <c r="R752" s="1"/>
      <c r="V752" s="1"/>
      <c r="Z752" s="1"/>
      <c r="AB752" s="1"/>
      <c r="AD752" s="1"/>
    </row>
    <row r="753" spans="4:30" ht="12" customHeight="1" x14ac:dyDescent="0.2">
      <c r="D753" s="1"/>
      <c r="F753" s="1"/>
      <c r="H753" s="1"/>
      <c r="J753" s="1"/>
      <c r="N753" s="1"/>
      <c r="R753" s="1"/>
      <c r="V753" s="1"/>
      <c r="Z753" s="1"/>
      <c r="AB753" s="1"/>
      <c r="AD753" s="1"/>
    </row>
    <row r="754" spans="4:30" ht="12" customHeight="1" x14ac:dyDescent="0.2">
      <c r="D754" s="1"/>
      <c r="F754" s="1"/>
      <c r="H754" s="1"/>
      <c r="J754" s="1"/>
      <c r="N754" s="1"/>
      <c r="R754" s="1"/>
      <c r="V754" s="1"/>
      <c r="Z754" s="1"/>
      <c r="AB754" s="1"/>
      <c r="AD754" s="1"/>
    </row>
    <row r="755" spans="4:30" ht="12" customHeight="1" x14ac:dyDescent="0.2">
      <c r="D755" s="1"/>
      <c r="F755" s="1"/>
      <c r="H755" s="1"/>
      <c r="J755" s="1"/>
      <c r="N755" s="1"/>
      <c r="R755" s="1"/>
      <c r="V755" s="1"/>
      <c r="Z755" s="1"/>
      <c r="AB755" s="1"/>
      <c r="AD755" s="1"/>
    </row>
    <row r="756" spans="4:30" ht="12" customHeight="1" x14ac:dyDescent="0.2">
      <c r="D756" s="1"/>
      <c r="F756" s="1"/>
      <c r="H756" s="1"/>
      <c r="J756" s="1"/>
      <c r="N756" s="1"/>
      <c r="R756" s="1"/>
      <c r="V756" s="1"/>
      <c r="Z756" s="1"/>
      <c r="AB756" s="1"/>
      <c r="AD756" s="1"/>
    </row>
    <row r="757" spans="4:30" ht="12" customHeight="1" x14ac:dyDescent="0.2">
      <c r="D757" s="1"/>
      <c r="F757" s="1"/>
      <c r="H757" s="1"/>
      <c r="J757" s="1"/>
      <c r="N757" s="1"/>
      <c r="R757" s="1"/>
      <c r="V757" s="1"/>
      <c r="Z757" s="1"/>
      <c r="AB757" s="1"/>
      <c r="AD757" s="1"/>
    </row>
    <row r="758" spans="4:30" ht="12" customHeight="1" x14ac:dyDescent="0.2">
      <c r="D758" s="1"/>
      <c r="F758" s="1"/>
      <c r="H758" s="1"/>
      <c r="J758" s="1"/>
      <c r="N758" s="1"/>
      <c r="R758" s="1"/>
      <c r="V758" s="1"/>
      <c r="Z758" s="1"/>
      <c r="AB758" s="1"/>
      <c r="AD758" s="1"/>
    </row>
    <row r="759" spans="4:30" ht="12" customHeight="1" x14ac:dyDescent="0.2">
      <c r="D759" s="1"/>
      <c r="F759" s="1"/>
      <c r="H759" s="1"/>
      <c r="J759" s="1"/>
      <c r="N759" s="1"/>
      <c r="R759" s="1"/>
      <c r="V759" s="1"/>
      <c r="Z759" s="1"/>
      <c r="AB759" s="1"/>
      <c r="AD759" s="1"/>
    </row>
    <row r="760" spans="4:30" ht="12" customHeight="1" x14ac:dyDescent="0.2">
      <c r="D760" s="1"/>
      <c r="F760" s="1"/>
      <c r="H760" s="1"/>
      <c r="J760" s="1"/>
      <c r="N760" s="1"/>
      <c r="R760" s="1"/>
      <c r="V760" s="1"/>
      <c r="Z760" s="1"/>
      <c r="AB760" s="1"/>
      <c r="AD760" s="1"/>
    </row>
    <row r="761" spans="4:30" ht="12" customHeight="1" x14ac:dyDescent="0.2">
      <c r="D761" s="1"/>
      <c r="F761" s="1"/>
      <c r="H761" s="1"/>
      <c r="J761" s="1"/>
      <c r="N761" s="1"/>
      <c r="R761" s="1"/>
      <c r="V761" s="1"/>
      <c r="Z761" s="1"/>
      <c r="AB761" s="1"/>
      <c r="AD761" s="1"/>
    </row>
    <row r="762" spans="4:30" ht="12" customHeight="1" x14ac:dyDescent="0.2">
      <c r="D762" s="1"/>
      <c r="F762" s="1"/>
      <c r="H762" s="1"/>
      <c r="J762" s="1"/>
      <c r="N762" s="1"/>
      <c r="R762" s="1"/>
      <c r="V762" s="1"/>
      <c r="Z762" s="1"/>
      <c r="AB762" s="1"/>
      <c r="AD762" s="1"/>
    </row>
    <row r="763" spans="4:30" ht="12" customHeight="1" x14ac:dyDescent="0.2">
      <c r="D763" s="1"/>
      <c r="F763" s="1"/>
      <c r="H763" s="1"/>
      <c r="J763" s="1"/>
      <c r="N763" s="1"/>
      <c r="R763" s="1"/>
      <c r="V763" s="1"/>
      <c r="Z763" s="1"/>
      <c r="AB763" s="1"/>
      <c r="AD763" s="1"/>
    </row>
    <row r="764" spans="4:30" ht="12" customHeight="1" x14ac:dyDescent="0.2">
      <c r="D764" s="1"/>
      <c r="F764" s="1"/>
      <c r="H764" s="1"/>
      <c r="J764" s="1"/>
      <c r="N764" s="1"/>
      <c r="R764" s="1"/>
      <c r="V764" s="1"/>
      <c r="Z764" s="1"/>
      <c r="AB764" s="1"/>
      <c r="AD764" s="1"/>
    </row>
    <row r="765" spans="4:30" ht="12" customHeight="1" x14ac:dyDescent="0.2">
      <c r="D765" s="1"/>
      <c r="F765" s="1"/>
      <c r="H765" s="1"/>
      <c r="J765" s="1"/>
      <c r="N765" s="1"/>
      <c r="R765" s="1"/>
      <c r="V765" s="1"/>
      <c r="Z765" s="1"/>
      <c r="AB765" s="1"/>
      <c r="AD765" s="1"/>
    </row>
    <row r="766" spans="4:30" ht="12" customHeight="1" x14ac:dyDescent="0.2">
      <c r="D766" s="1"/>
      <c r="F766" s="1"/>
      <c r="H766" s="1"/>
      <c r="J766" s="1"/>
      <c r="N766" s="1"/>
      <c r="R766" s="1"/>
      <c r="V766" s="1"/>
      <c r="Z766" s="1"/>
      <c r="AB766" s="1"/>
      <c r="AD766" s="1"/>
    </row>
    <row r="767" spans="4:30" ht="12" customHeight="1" x14ac:dyDescent="0.2">
      <c r="D767" s="1"/>
      <c r="F767" s="1"/>
      <c r="H767" s="1"/>
      <c r="J767" s="1"/>
      <c r="N767" s="1"/>
      <c r="R767" s="1"/>
      <c r="V767" s="1"/>
      <c r="Z767" s="1"/>
      <c r="AB767" s="1"/>
      <c r="AD767" s="1"/>
    </row>
    <row r="768" spans="4:30" ht="12" customHeight="1" x14ac:dyDescent="0.2">
      <c r="D768" s="1"/>
      <c r="F768" s="1"/>
      <c r="H768" s="1"/>
      <c r="J768" s="1"/>
      <c r="N768" s="1"/>
      <c r="R768" s="1"/>
      <c r="V768" s="1"/>
      <c r="Z768" s="1"/>
      <c r="AB768" s="1"/>
      <c r="AD768" s="1"/>
    </row>
    <row r="769" spans="4:30" ht="12" customHeight="1" x14ac:dyDescent="0.2">
      <c r="D769" s="1"/>
      <c r="F769" s="1"/>
      <c r="H769" s="1"/>
      <c r="J769" s="1"/>
      <c r="N769" s="1"/>
      <c r="R769" s="1"/>
      <c r="V769" s="1"/>
      <c r="Z769" s="1"/>
      <c r="AB769" s="1"/>
      <c r="AD769" s="1"/>
    </row>
    <row r="770" spans="4:30" ht="12" customHeight="1" x14ac:dyDescent="0.2">
      <c r="D770" s="1"/>
      <c r="F770" s="1"/>
      <c r="H770" s="1"/>
      <c r="J770" s="1"/>
      <c r="N770" s="1"/>
      <c r="R770" s="1"/>
      <c r="V770" s="1"/>
      <c r="Z770" s="1"/>
      <c r="AB770" s="1"/>
      <c r="AD770" s="1"/>
    </row>
    <row r="771" spans="4:30" ht="12" customHeight="1" x14ac:dyDescent="0.2">
      <c r="D771" s="1"/>
      <c r="F771" s="1"/>
      <c r="H771" s="1"/>
      <c r="J771" s="1"/>
      <c r="N771" s="1"/>
      <c r="R771" s="1"/>
      <c r="V771" s="1"/>
      <c r="Z771" s="1"/>
      <c r="AB771" s="1"/>
      <c r="AD771" s="1"/>
    </row>
    <row r="772" spans="4:30" ht="12" customHeight="1" x14ac:dyDescent="0.2">
      <c r="D772" s="1"/>
      <c r="F772" s="1"/>
      <c r="H772" s="1"/>
      <c r="J772" s="1"/>
      <c r="N772" s="1"/>
      <c r="R772" s="1"/>
      <c r="V772" s="1"/>
      <c r="Z772" s="1"/>
      <c r="AB772" s="1"/>
      <c r="AD772" s="1"/>
    </row>
    <row r="773" spans="4:30" ht="12" customHeight="1" x14ac:dyDescent="0.2">
      <c r="D773" s="1"/>
      <c r="F773" s="1"/>
      <c r="H773" s="1"/>
      <c r="J773" s="1"/>
      <c r="N773" s="1"/>
      <c r="R773" s="1"/>
      <c r="V773" s="1"/>
      <c r="Z773" s="1"/>
      <c r="AB773" s="1"/>
      <c r="AD773" s="1"/>
    </row>
    <row r="774" spans="4:30" ht="12" customHeight="1" x14ac:dyDescent="0.2">
      <c r="D774" s="1"/>
      <c r="F774" s="1"/>
      <c r="H774" s="1"/>
      <c r="J774" s="1"/>
      <c r="N774" s="1"/>
      <c r="R774" s="1"/>
      <c r="V774" s="1"/>
      <c r="Z774" s="1"/>
      <c r="AB774" s="1"/>
      <c r="AD774" s="1"/>
    </row>
    <row r="775" spans="4:30" ht="12" customHeight="1" x14ac:dyDescent="0.2">
      <c r="D775" s="1"/>
      <c r="F775" s="1"/>
      <c r="H775" s="1"/>
      <c r="J775" s="1"/>
      <c r="N775" s="1"/>
      <c r="R775" s="1"/>
      <c r="V775" s="1"/>
      <c r="Z775" s="1"/>
      <c r="AB775" s="1"/>
      <c r="AD775" s="1"/>
    </row>
    <row r="776" spans="4:30" ht="12" customHeight="1" x14ac:dyDescent="0.2">
      <c r="D776" s="1"/>
      <c r="F776" s="1"/>
      <c r="H776" s="1"/>
      <c r="J776" s="1"/>
      <c r="N776" s="1"/>
      <c r="R776" s="1"/>
      <c r="V776" s="1"/>
      <c r="Z776" s="1"/>
      <c r="AB776" s="1"/>
      <c r="AD776" s="1"/>
    </row>
    <row r="777" spans="4:30" ht="12" customHeight="1" x14ac:dyDescent="0.2">
      <c r="D777" s="1"/>
      <c r="F777" s="1"/>
      <c r="H777" s="1"/>
      <c r="J777" s="1"/>
      <c r="N777" s="1"/>
      <c r="R777" s="1"/>
      <c r="V777" s="1"/>
      <c r="Z777" s="1"/>
      <c r="AB777" s="1"/>
      <c r="AD777" s="1"/>
    </row>
    <row r="778" spans="4:30" ht="12" customHeight="1" x14ac:dyDescent="0.2">
      <c r="D778" s="1"/>
      <c r="F778" s="1"/>
      <c r="H778" s="1"/>
      <c r="J778" s="1"/>
      <c r="N778" s="1"/>
      <c r="R778" s="1"/>
      <c r="V778" s="1"/>
      <c r="Z778" s="1"/>
      <c r="AB778" s="1"/>
      <c r="AD778" s="1"/>
    </row>
    <row r="779" spans="4:30" ht="12" customHeight="1" x14ac:dyDescent="0.2">
      <c r="D779" s="1"/>
      <c r="F779" s="1"/>
      <c r="H779" s="1"/>
      <c r="J779" s="1"/>
      <c r="N779" s="1"/>
      <c r="R779" s="1"/>
      <c r="V779" s="1"/>
      <c r="Z779" s="1"/>
      <c r="AB779" s="1"/>
      <c r="AD779" s="1"/>
    </row>
    <row r="780" spans="4:30" ht="12" customHeight="1" x14ac:dyDescent="0.2">
      <c r="D780" s="1"/>
      <c r="F780" s="1"/>
      <c r="H780" s="1"/>
      <c r="J780" s="1"/>
      <c r="N780" s="1"/>
      <c r="R780" s="1"/>
      <c r="V780" s="1"/>
      <c r="Z780" s="1"/>
      <c r="AB780" s="1"/>
      <c r="AD780" s="1"/>
    </row>
    <row r="781" spans="4:30" ht="12" customHeight="1" x14ac:dyDescent="0.2">
      <c r="D781" s="1"/>
      <c r="F781" s="1"/>
      <c r="H781" s="1"/>
      <c r="J781" s="1"/>
      <c r="N781" s="1"/>
      <c r="R781" s="1"/>
      <c r="V781" s="1"/>
      <c r="Z781" s="1"/>
      <c r="AB781" s="1"/>
      <c r="AD781" s="1"/>
    </row>
    <row r="782" spans="4:30" ht="12" customHeight="1" x14ac:dyDescent="0.2">
      <c r="D782" s="1"/>
      <c r="F782" s="1"/>
      <c r="H782" s="1"/>
      <c r="J782" s="1"/>
      <c r="N782" s="1"/>
      <c r="R782" s="1"/>
      <c r="V782" s="1"/>
      <c r="Z782" s="1"/>
      <c r="AB782" s="1"/>
      <c r="AD782" s="1"/>
    </row>
    <row r="783" spans="4:30" ht="12" customHeight="1" x14ac:dyDescent="0.2">
      <c r="D783" s="1"/>
      <c r="F783" s="1"/>
      <c r="H783" s="1"/>
      <c r="J783" s="1"/>
      <c r="N783" s="1"/>
      <c r="R783" s="1"/>
      <c r="V783" s="1"/>
      <c r="Z783" s="1"/>
      <c r="AB783" s="1"/>
      <c r="AD783" s="1"/>
    </row>
    <row r="784" spans="4:30" ht="12" customHeight="1" x14ac:dyDescent="0.2">
      <c r="D784" s="1"/>
      <c r="F784" s="1"/>
      <c r="H784" s="1"/>
      <c r="J784" s="1"/>
      <c r="N784" s="1"/>
      <c r="R784" s="1"/>
      <c r="V784" s="1"/>
      <c r="Z784" s="1"/>
      <c r="AB784" s="1"/>
      <c r="AD784" s="1"/>
    </row>
    <row r="785" spans="4:30" ht="12" customHeight="1" x14ac:dyDescent="0.2">
      <c r="D785" s="1"/>
      <c r="F785" s="1"/>
      <c r="H785" s="1"/>
      <c r="J785" s="1"/>
      <c r="N785" s="1"/>
      <c r="R785" s="1"/>
      <c r="V785" s="1"/>
      <c r="Z785" s="1"/>
      <c r="AB785" s="1"/>
      <c r="AD785" s="1"/>
    </row>
    <row r="786" spans="4:30" ht="12" customHeight="1" x14ac:dyDescent="0.2">
      <c r="D786" s="1"/>
      <c r="F786" s="1"/>
      <c r="H786" s="1"/>
      <c r="J786" s="1"/>
      <c r="N786" s="1"/>
      <c r="R786" s="1"/>
      <c r="V786" s="1"/>
      <c r="Z786" s="1"/>
      <c r="AB786" s="1"/>
      <c r="AD786" s="1"/>
    </row>
    <row r="787" spans="4:30" ht="12" customHeight="1" x14ac:dyDescent="0.2">
      <c r="D787" s="1"/>
      <c r="F787" s="1"/>
      <c r="H787" s="1"/>
      <c r="J787" s="1"/>
      <c r="N787" s="1"/>
      <c r="R787" s="1"/>
      <c r="V787" s="1"/>
      <c r="Z787" s="1"/>
      <c r="AB787" s="1"/>
      <c r="AD787" s="1"/>
    </row>
    <row r="788" spans="4:30" ht="12" customHeight="1" x14ac:dyDescent="0.2">
      <c r="D788" s="1"/>
      <c r="F788" s="1"/>
      <c r="H788" s="1"/>
      <c r="J788" s="1"/>
      <c r="N788" s="1"/>
      <c r="R788" s="1"/>
      <c r="V788" s="1"/>
      <c r="Z788" s="1"/>
      <c r="AB788" s="1"/>
      <c r="AD788" s="1"/>
    </row>
    <row r="789" spans="4:30" ht="12" customHeight="1" x14ac:dyDescent="0.2">
      <c r="D789" s="1"/>
      <c r="F789" s="1"/>
      <c r="H789" s="1"/>
      <c r="J789" s="1"/>
      <c r="N789" s="1"/>
      <c r="R789" s="1"/>
      <c r="V789" s="1"/>
      <c r="Z789" s="1"/>
      <c r="AB789" s="1"/>
      <c r="AD789" s="1"/>
    </row>
    <row r="790" spans="4:30" ht="12" customHeight="1" x14ac:dyDescent="0.2">
      <c r="D790" s="1"/>
      <c r="F790" s="1"/>
      <c r="H790" s="1"/>
      <c r="J790" s="1"/>
      <c r="N790" s="1"/>
      <c r="R790" s="1"/>
      <c r="V790" s="1"/>
      <c r="Z790" s="1"/>
      <c r="AB790" s="1"/>
      <c r="AD790" s="1"/>
    </row>
    <row r="791" spans="4:30" ht="12" customHeight="1" x14ac:dyDescent="0.2">
      <c r="D791" s="1"/>
      <c r="F791" s="1"/>
      <c r="H791" s="1"/>
      <c r="J791" s="1"/>
      <c r="N791" s="1"/>
      <c r="R791" s="1"/>
      <c r="V791" s="1"/>
      <c r="Z791" s="1"/>
      <c r="AB791" s="1"/>
      <c r="AD791" s="1"/>
    </row>
    <row r="792" spans="4:30" ht="12" customHeight="1" x14ac:dyDescent="0.2">
      <c r="D792" s="1"/>
      <c r="F792" s="1"/>
      <c r="H792" s="1"/>
      <c r="J792" s="1"/>
      <c r="N792" s="1"/>
      <c r="R792" s="1"/>
      <c r="V792" s="1"/>
      <c r="Z792" s="1"/>
      <c r="AB792" s="1"/>
      <c r="AD792" s="1"/>
    </row>
    <row r="793" spans="4:30" ht="12" customHeight="1" x14ac:dyDescent="0.2">
      <c r="D793" s="1"/>
      <c r="F793" s="1"/>
      <c r="H793" s="1"/>
      <c r="J793" s="1"/>
      <c r="N793" s="1"/>
      <c r="R793" s="1"/>
      <c r="V793" s="1"/>
      <c r="Z793" s="1"/>
      <c r="AB793" s="1"/>
      <c r="AD793" s="1"/>
    </row>
    <row r="794" spans="4:30" ht="12" customHeight="1" x14ac:dyDescent="0.2">
      <c r="D794" s="1"/>
      <c r="F794" s="1"/>
      <c r="H794" s="1"/>
      <c r="J794" s="1"/>
      <c r="N794" s="1"/>
      <c r="R794" s="1"/>
      <c r="V794" s="1"/>
      <c r="Z794" s="1"/>
      <c r="AB794" s="1"/>
      <c r="AD794" s="1"/>
    </row>
    <row r="795" spans="4:30" ht="12" customHeight="1" x14ac:dyDescent="0.2">
      <c r="D795" s="1"/>
      <c r="F795" s="1"/>
      <c r="H795" s="1"/>
      <c r="J795" s="1"/>
      <c r="N795" s="1"/>
      <c r="R795" s="1"/>
      <c r="V795" s="1"/>
      <c r="Z795" s="1"/>
      <c r="AB795" s="1"/>
      <c r="AD795" s="1"/>
    </row>
    <row r="796" spans="4:30" ht="12" customHeight="1" x14ac:dyDescent="0.2">
      <c r="D796" s="1"/>
      <c r="F796" s="1"/>
      <c r="H796" s="1"/>
      <c r="J796" s="1"/>
      <c r="N796" s="1"/>
      <c r="R796" s="1"/>
      <c r="V796" s="1"/>
      <c r="Z796" s="1"/>
      <c r="AB796" s="1"/>
      <c r="AD796" s="1"/>
    </row>
    <row r="797" spans="4:30" ht="12" customHeight="1" x14ac:dyDescent="0.2">
      <c r="D797" s="1"/>
      <c r="F797" s="1"/>
      <c r="H797" s="1"/>
      <c r="J797" s="1"/>
      <c r="N797" s="1"/>
      <c r="R797" s="1"/>
      <c r="V797" s="1"/>
      <c r="Z797" s="1"/>
      <c r="AB797" s="1"/>
      <c r="AD797" s="1"/>
    </row>
    <row r="798" spans="4:30" ht="12" customHeight="1" x14ac:dyDescent="0.2">
      <c r="D798" s="1"/>
      <c r="F798" s="1"/>
      <c r="H798" s="1"/>
      <c r="J798" s="1"/>
      <c r="N798" s="1"/>
      <c r="R798" s="1"/>
      <c r="V798" s="1"/>
      <c r="Z798" s="1"/>
      <c r="AB798" s="1"/>
      <c r="AD798" s="1"/>
    </row>
    <row r="799" spans="4:30" ht="12" customHeight="1" x14ac:dyDescent="0.2">
      <c r="D799" s="1"/>
      <c r="F799" s="1"/>
      <c r="H799" s="1"/>
      <c r="J799" s="1"/>
      <c r="N799" s="1"/>
      <c r="R799" s="1"/>
      <c r="V799" s="1"/>
      <c r="Z799" s="1"/>
      <c r="AB799" s="1"/>
      <c r="AD799" s="1"/>
    </row>
    <row r="800" spans="4:30" ht="12" customHeight="1" x14ac:dyDescent="0.2">
      <c r="D800" s="1"/>
      <c r="F800" s="1"/>
      <c r="H800" s="1"/>
      <c r="J800" s="1"/>
      <c r="N800" s="1"/>
      <c r="R800" s="1"/>
      <c r="V800" s="1"/>
      <c r="Z800" s="1"/>
      <c r="AB800" s="1"/>
      <c r="AD800" s="1"/>
    </row>
    <row r="801" spans="4:30" ht="12" customHeight="1" x14ac:dyDescent="0.2">
      <c r="D801" s="1"/>
      <c r="F801" s="1"/>
      <c r="H801" s="1"/>
      <c r="J801" s="1"/>
      <c r="N801" s="1"/>
      <c r="R801" s="1"/>
      <c r="V801" s="1"/>
      <c r="Z801" s="1"/>
      <c r="AB801" s="1"/>
      <c r="AD801" s="1"/>
    </row>
    <row r="802" spans="4:30" ht="12" customHeight="1" x14ac:dyDescent="0.2">
      <c r="D802" s="1"/>
      <c r="F802" s="1"/>
      <c r="H802" s="1"/>
      <c r="J802" s="1"/>
      <c r="N802" s="1"/>
      <c r="R802" s="1"/>
      <c r="V802" s="1"/>
      <c r="Z802" s="1"/>
      <c r="AB802" s="1"/>
      <c r="AD802" s="1"/>
    </row>
    <row r="803" spans="4:30" ht="12" customHeight="1" x14ac:dyDescent="0.2">
      <c r="D803" s="1"/>
      <c r="F803" s="1"/>
      <c r="H803" s="1"/>
      <c r="J803" s="1"/>
      <c r="N803" s="1"/>
      <c r="R803" s="1"/>
      <c r="V803" s="1"/>
      <c r="Z803" s="1"/>
      <c r="AB803" s="1"/>
      <c r="AD803" s="1"/>
    </row>
    <row r="804" spans="4:30" ht="12" customHeight="1" x14ac:dyDescent="0.2">
      <c r="D804" s="1"/>
      <c r="F804" s="1"/>
      <c r="H804" s="1"/>
      <c r="J804" s="1"/>
      <c r="N804" s="1"/>
      <c r="R804" s="1"/>
      <c r="V804" s="1"/>
      <c r="Z804" s="1"/>
      <c r="AB804" s="1"/>
      <c r="AD804" s="1"/>
    </row>
    <row r="805" spans="4:30" ht="12" customHeight="1" x14ac:dyDescent="0.2">
      <c r="D805" s="1"/>
      <c r="F805" s="1"/>
      <c r="H805" s="1"/>
      <c r="J805" s="1"/>
      <c r="N805" s="1"/>
      <c r="R805" s="1"/>
      <c r="V805" s="1"/>
      <c r="Z805" s="1"/>
      <c r="AB805" s="1"/>
      <c r="AD805" s="1"/>
    </row>
    <row r="806" spans="4:30" ht="12" customHeight="1" x14ac:dyDescent="0.2">
      <c r="D806" s="1"/>
      <c r="F806" s="1"/>
      <c r="H806" s="1"/>
      <c r="J806" s="1"/>
      <c r="N806" s="1"/>
      <c r="R806" s="1"/>
      <c r="V806" s="1"/>
      <c r="Z806" s="1"/>
      <c r="AB806" s="1"/>
      <c r="AD806" s="1"/>
    </row>
    <row r="807" spans="4:30" ht="12" customHeight="1" x14ac:dyDescent="0.2">
      <c r="D807" s="1"/>
      <c r="F807" s="1"/>
      <c r="H807" s="1"/>
      <c r="J807" s="1"/>
      <c r="N807" s="1"/>
      <c r="R807" s="1"/>
      <c r="V807" s="1"/>
      <c r="Z807" s="1"/>
      <c r="AB807" s="1"/>
      <c r="AD807" s="1"/>
    </row>
    <row r="808" spans="4:30" ht="12" customHeight="1" x14ac:dyDescent="0.2">
      <c r="D808" s="1"/>
      <c r="F808" s="1"/>
      <c r="H808" s="1"/>
      <c r="J808" s="1"/>
      <c r="N808" s="1"/>
      <c r="R808" s="1"/>
      <c r="V808" s="1"/>
      <c r="Z808" s="1"/>
      <c r="AB808" s="1"/>
      <c r="AD808" s="1"/>
    </row>
    <row r="809" spans="4:30" ht="12" customHeight="1" x14ac:dyDescent="0.2">
      <c r="D809" s="1"/>
      <c r="F809" s="1"/>
      <c r="H809" s="1"/>
      <c r="J809" s="1"/>
      <c r="N809" s="1"/>
      <c r="R809" s="1"/>
      <c r="V809" s="1"/>
      <c r="Z809" s="1"/>
      <c r="AB809" s="1"/>
      <c r="AD809" s="1"/>
    </row>
    <row r="810" spans="4:30" ht="12" customHeight="1" x14ac:dyDescent="0.2">
      <c r="D810" s="1"/>
      <c r="F810" s="1"/>
      <c r="H810" s="1"/>
      <c r="J810" s="1"/>
      <c r="N810" s="1"/>
      <c r="R810" s="1"/>
      <c r="V810" s="1"/>
      <c r="Z810" s="1"/>
      <c r="AB810" s="1"/>
      <c r="AD810" s="1"/>
    </row>
    <row r="811" spans="4:30" ht="12" customHeight="1" x14ac:dyDescent="0.2">
      <c r="D811" s="1"/>
      <c r="F811" s="1"/>
      <c r="H811" s="1"/>
      <c r="J811" s="1"/>
      <c r="N811" s="1"/>
      <c r="R811" s="1"/>
      <c r="V811" s="1"/>
      <c r="Z811" s="1"/>
      <c r="AB811" s="1"/>
      <c r="AD811" s="1"/>
    </row>
    <row r="812" spans="4:30" ht="12" customHeight="1" x14ac:dyDescent="0.2">
      <c r="D812" s="1"/>
      <c r="F812" s="1"/>
      <c r="H812" s="1"/>
      <c r="J812" s="1"/>
      <c r="N812" s="1"/>
      <c r="R812" s="1"/>
      <c r="V812" s="1"/>
      <c r="Z812" s="1"/>
      <c r="AB812" s="1"/>
      <c r="AD812" s="1"/>
    </row>
    <row r="813" spans="4:30" ht="12" customHeight="1" x14ac:dyDescent="0.2">
      <c r="D813" s="1"/>
      <c r="F813" s="1"/>
      <c r="H813" s="1"/>
      <c r="J813" s="1"/>
      <c r="N813" s="1"/>
      <c r="R813" s="1"/>
      <c r="V813" s="1"/>
      <c r="Z813" s="1"/>
      <c r="AB813" s="1"/>
      <c r="AD813" s="1"/>
    </row>
    <row r="814" spans="4:30" ht="12" customHeight="1" x14ac:dyDescent="0.2">
      <c r="D814" s="1"/>
      <c r="F814" s="1"/>
      <c r="H814" s="1"/>
      <c r="J814" s="1"/>
      <c r="N814" s="1"/>
      <c r="R814" s="1"/>
      <c r="V814" s="1"/>
      <c r="Z814" s="1"/>
      <c r="AB814" s="1"/>
      <c r="AD814" s="1"/>
    </row>
    <row r="815" spans="4:30" ht="12" customHeight="1" x14ac:dyDescent="0.2">
      <c r="D815" s="1"/>
      <c r="F815" s="1"/>
      <c r="H815" s="1"/>
      <c r="J815" s="1"/>
      <c r="N815" s="1"/>
      <c r="R815" s="1"/>
      <c r="V815" s="1"/>
      <c r="Z815" s="1"/>
      <c r="AB815" s="1"/>
      <c r="AD815" s="1"/>
    </row>
    <row r="816" spans="4:30" ht="12" customHeight="1" x14ac:dyDescent="0.2">
      <c r="D816" s="1"/>
      <c r="F816" s="1"/>
      <c r="H816" s="1"/>
      <c r="J816" s="1"/>
      <c r="N816" s="1"/>
      <c r="R816" s="1"/>
      <c r="V816" s="1"/>
      <c r="Z816" s="1"/>
      <c r="AB816" s="1"/>
      <c r="AD816" s="1"/>
    </row>
    <row r="817" spans="4:30" ht="12" customHeight="1" x14ac:dyDescent="0.2">
      <c r="D817" s="1"/>
      <c r="F817" s="1"/>
      <c r="H817" s="1"/>
      <c r="J817" s="1"/>
      <c r="N817" s="1"/>
      <c r="R817" s="1"/>
      <c r="V817" s="1"/>
      <c r="Z817" s="1"/>
      <c r="AB817" s="1"/>
      <c r="AD817" s="1"/>
    </row>
    <row r="818" spans="4:30" ht="12" customHeight="1" x14ac:dyDescent="0.2">
      <c r="D818" s="1"/>
      <c r="F818" s="1"/>
      <c r="H818" s="1"/>
      <c r="J818" s="1"/>
      <c r="N818" s="1"/>
      <c r="R818" s="1"/>
      <c r="V818" s="1"/>
      <c r="Z818" s="1"/>
      <c r="AB818" s="1"/>
      <c r="AD818" s="1"/>
    </row>
    <row r="819" spans="4:30" ht="12" customHeight="1" x14ac:dyDescent="0.2">
      <c r="D819" s="1"/>
      <c r="F819" s="1"/>
      <c r="H819" s="1"/>
      <c r="J819" s="1"/>
      <c r="N819" s="1"/>
      <c r="R819" s="1"/>
      <c r="V819" s="1"/>
      <c r="Z819" s="1"/>
      <c r="AB819" s="1"/>
      <c r="AD819" s="1"/>
    </row>
    <row r="820" spans="4:30" ht="12" customHeight="1" x14ac:dyDescent="0.2">
      <c r="D820" s="1"/>
      <c r="F820" s="1"/>
      <c r="H820" s="1"/>
      <c r="J820" s="1"/>
      <c r="N820" s="1"/>
      <c r="R820" s="1"/>
      <c r="V820" s="1"/>
      <c r="Z820" s="1"/>
      <c r="AB820" s="1"/>
      <c r="AD820" s="1"/>
    </row>
    <row r="821" spans="4:30" ht="12" customHeight="1" x14ac:dyDescent="0.2">
      <c r="D821" s="1"/>
      <c r="F821" s="1"/>
      <c r="H821" s="1"/>
      <c r="J821" s="1"/>
      <c r="N821" s="1"/>
      <c r="R821" s="1"/>
      <c r="V821" s="1"/>
      <c r="Z821" s="1"/>
      <c r="AB821" s="1"/>
      <c r="AD821" s="1"/>
    </row>
    <row r="822" spans="4:30" ht="12" customHeight="1" x14ac:dyDescent="0.2">
      <c r="D822" s="1"/>
      <c r="F822" s="1"/>
      <c r="H822" s="1"/>
      <c r="J822" s="1"/>
      <c r="N822" s="1"/>
      <c r="R822" s="1"/>
      <c r="V822" s="1"/>
      <c r="Z822" s="1"/>
      <c r="AB822" s="1"/>
      <c r="AD822" s="1"/>
    </row>
    <row r="823" spans="4:30" ht="12" customHeight="1" x14ac:dyDescent="0.2">
      <c r="D823" s="1"/>
      <c r="F823" s="1"/>
      <c r="H823" s="1"/>
      <c r="J823" s="1"/>
      <c r="N823" s="1"/>
      <c r="R823" s="1"/>
      <c r="V823" s="1"/>
      <c r="Z823" s="1"/>
      <c r="AB823" s="1"/>
      <c r="AD823" s="1"/>
    </row>
    <row r="824" spans="4:30" ht="12" customHeight="1" x14ac:dyDescent="0.2">
      <c r="D824" s="1"/>
      <c r="F824" s="1"/>
      <c r="H824" s="1"/>
      <c r="J824" s="1"/>
      <c r="N824" s="1"/>
      <c r="R824" s="1"/>
      <c r="V824" s="1"/>
      <c r="Z824" s="1"/>
      <c r="AB824" s="1"/>
      <c r="AD824" s="1"/>
    </row>
    <row r="825" spans="4:30" ht="12" customHeight="1" x14ac:dyDescent="0.2">
      <c r="D825" s="1"/>
      <c r="F825" s="1"/>
      <c r="H825" s="1"/>
      <c r="J825" s="1"/>
      <c r="N825" s="1"/>
      <c r="R825" s="1"/>
      <c r="V825" s="1"/>
      <c r="Z825" s="1"/>
      <c r="AB825" s="1"/>
      <c r="AD825" s="1"/>
    </row>
    <row r="826" spans="4:30" ht="12" customHeight="1" x14ac:dyDescent="0.2">
      <c r="D826" s="1"/>
      <c r="F826" s="1"/>
      <c r="H826" s="1"/>
      <c r="J826" s="1"/>
      <c r="N826" s="1"/>
      <c r="R826" s="1"/>
      <c r="V826" s="1"/>
      <c r="Z826" s="1"/>
      <c r="AB826" s="1"/>
      <c r="AD826" s="1"/>
    </row>
    <row r="827" spans="4:30" ht="12" customHeight="1" x14ac:dyDescent="0.2">
      <c r="D827" s="1"/>
      <c r="F827" s="1"/>
      <c r="H827" s="1"/>
      <c r="J827" s="1"/>
      <c r="N827" s="1"/>
      <c r="R827" s="1"/>
      <c r="V827" s="1"/>
      <c r="Z827" s="1"/>
      <c r="AB827" s="1"/>
      <c r="AD827" s="1"/>
    </row>
    <row r="828" spans="4:30" ht="12" customHeight="1" x14ac:dyDescent="0.2">
      <c r="D828" s="1"/>
      <c r="F828" s="1"/>
      <c r="H828" s="1"/>
      <c r="J828" s="1"/>
      <c r="N828" s="1"/>
      <c r="R828" s="1"/>
      <c r="V828" s="1"/>
      <c r="Z828" s="1"/>
      <c r="AB828" s="1"/>
      <c r="AD828" s="1"/>
    </row>
    <row r="829" spans="4:30" ht="12" customHeight="1" x14ac:dyDescent="0.2">
      <c r="D829" s="1"/>
      <c r="F829" s="1"/>
      <c r="H829" s="1"/>
      <c r="J829" s="1"/>
      <c r="N829" s="1"/>
      <c r="R829" s="1"/>
      <c r="V829" s="1"/>
      <c r="Z829" s="1"/>
      <c r="AB829" s="1"/>
      <c r="AD829" s="1"/>
    </row>
    <row r="830" spans="4:30" ht="12" customHeight="1" x14ac:dyDescent="0.2">
      <c r="D830" s="1"/>
      <c r="F830" s="1"/>
      <c r="H830" s="1"/>
      <c r="J830" s="1"/>
      <c r="N830" s="1"/>
      <c r="R830" s="1"/>
      <c r="V830" s="1"/>
      <c r="Z830" s="1"/>
      <c r="AB830" s="1"/>
      <c r="AD830" s="1"/>
    </row>
    <row r="831" spans="4:30" ht="12" customHeight="1" x14ac:dyDescent="0.2">
      <c r="D831" s="1"/>
      <c r="F831" s="1"/>
      <c r="H831" s="1"/>
      <c r="J831" s="1"/>
      <c r="N831" s="1"/>
      <c r="R831" s="1"/>
      <c r="V831" s="1"/>
      <c r="Z831" s="1"/>
      <c r="AB831" s="1"/>
      <c r="AD831" s="1"/>
    </row>
    <row r="832" spans="4:30" ht="12" customHeight="1" x14ac:dyDescent="0.2">
      <c r="D832" s="1"/>
      <c r="F832" s="1"/>
      <c r="H832" s="1"/>
      <c r="J832" s="1"/>
      <c r="N832" s="1"/>
      <c r="R832" s="1"/>
      <c r="V832" s="1"/>
      <c r="Z832" s="1"/>
      <c r="AB832" s="1"/>
      <c r="AD832" s="1"/>
    </row>
    <row r="833" spans="4:30" ht="12" customHeight="1" x14ac:dyDescent="0.2">
      <c r="D833" s="1"/>
      <c r="F833" s="1"/>
      <c r="H833" s="1"/>
      <c r="J833" s="1"/>
      <c r="N833" s="1"/>
      <c r="R833" s="1"/>
      <c r="V833" s="1"/>
      <c r="Z833" s="1"/>
      <c r="AB833" s="1"/>
      <c r="AD833" s="1"/>
    </row>
    <row r="834" spans="4:30" ht="12" customHeight="1" x14ac:dyDescent="0.2">
      <c r="D834" s="1"/>
      <c r="F834" s="1"/>
      <c r="H834" s="1"/>
      <c r="J834" s="1"/>
      <c r="N834" s="1"/>
      <c r="R834" s="1"/>
      <c r="V834" s="1"/>
      <c r="Z834" s="1"/>
      <c r="AB834" s="1"/>
      <c r="AD834" s="1"/>
    </row>
    <row r="835" spans="4:30" ht="12" customHeight="1" x14ac:dyDescent="0.2">
      <c r="D835" s="1"/>
      <c r="F835" s="1"/>
      <c r="H835" s="1"/>
      <c r="J835" s="1"/>
      <c r="N835" s="1"/>
      <c r="R835" s="1"/>
      <c r="V835" s="1"/>
      <c r="Z835" s="1"/>
      <c r="AB835" s="1"/>
      <c r="AD835" s="1"/>
    </row>
    <row r="836" spans="4:30" ht="12" customHeight="1" x14ac:dyDescent="0.2">
      <c r="D836" s="1"/>
      <c r="F836" s="1"/>
      <c r="H836" s="1"/>
      <c r="J836" s="1"/>
      <c r="N836" s="1"/>
      <c r="R836" s="1"/>
      <c r="V836" s="1"/>
      <c r="Z836" s="1"/>
      <c r="AB836" s="1"/>
      <c r="AD836" s="1"/>
    </row>
    <row r="837" spans="4:30" ht="12" customHeight="1" x14ac:dyDescent="0.2">
      <c r="D837" s="1"/>
      <c r="F837" s="1"/>
      <c r="H837" s="1"/>
      <c r="J837" s="1"/>
      <c r="N837" s="1"/>
      <c r="R837" s="1"/>
      <c r="V837" s="1"/>
      <c r="Z837" s="1"/>
      <c r="AB837" s="1"/>
      <c r="AD837" s="1"/>
    </row>
    <row r="838" spans="4:30" ht="12" customHeight="1" x14ac:dyDescent="0.2">
      <c r="D838" s="1"/>
      <c r="F838" s="1"/>
      <c r="H838" s="1"/>
      <c r="J838" s="1"/>
      <c r="N838" s="1"/>
      <c r="R838" s="1"/>
      <c r="V838" s="1"/>
      <c r="Z838" s="1"/>
      <c r="AB838" s="1"/>
      <c r="AD838" s="1"/>
    </row>
    <row r="839" spans="4:30" ht="12" customHeight="1" x14ac:dyDescent="0.2">
      <c r="D839" s="1"/>
      <c r="F839" s="1"/>
      <c r="H839" s="1"/>
      <c r="J839" s="1"/>
      <c r="N839" s="1"/>
      <c r="R839" s="1"/>
      <c r="V839" s="1"/>
      <c r="Z839" s="1"/>
      <c r="AB839" s="1"/>
      <c r="AD839" s="1"/>
    </row>
    <row r="840" spans="4:30" ht="12" customHeight="1" x14ac:dyDescent="0.2">
      <c r="D840" s="1"/>
      <c r="F840" s="1"/>
      <c r="H840" s="1"/>
      <c r="J840" s="1"/>
      <c r="N840" s="1"/>
      <c r="R840" s="1"/>
      <c r="V840" s="1"/>
      <c r="Z840" s="1"/>
      <c r="AB840" s="1"/>
      <c r="AD840" s="1"/>
    </row>
    <row r="841" spans="4:30" ht="12" customHeight="1" x14ac:dyDescent="0.2">
      <c r="D841" s="1"/>
      <c r="F841" s="1"/>
      <c r="H841" s="1"/>
      <c r="J841" s="1"/>
      <c r="N841" s="1"/>
      <c r="R841" s="1"/>
      <c r="V841" s="1"/>
      <c r="Z841" s="1"/>
      <c r="AB841" s="1"/>
      <c r="AD841" s="1"/>
    </row>
    <row r="842" spans="4:30" ht="12" customHeight="1" x14ac:dyDescent="0.2">
      <c r="D842" s="1"/>
      <c r="F842" s="1"/>
      <c r="H842" s="1"/>
      <c r="J842" s="1"/>
      <c r="N842" s="1"/>
      <c r="R842" s="1"/>
      <c r="V842" s="1"/>
      <c r="Z842" s="1"/>
      <c r="AB842" s="1"/>
      <c r="AD842" s="1"/>
    </row>
    <row r="843" spans="4:30" ht="12" customHeight="1" x14ac:dyDescent="0.2">
      <c r="D843" s="1"/>
      <c r="F843" s="1"/>
      <c r="H843" s="1"/>
      <c r="J843" s="1"/>
      <c r="N843" s="1"/>
      <c r="R843" s="1"/>
      <c r="V843" s="1"/>
      <c r="Z843" s="1"/>
      <c r="AB843" s="1"/>
      <c r="AD843" s="1"/>
    </row>
    <row r="844" spans="4:30" ht="12" customHeight="1" x14ac:dyDescent="0.2">
      <c r="D844" s="1"/>
      <c r="F844" s="1"/>
      <c r="H844" s="1"/>
      <c r="J844" s="1"/>
      <c r="N844" s="1"/>
      <c r="R844" s="1"/>
      <c r="V844" s="1"/>
      <c r="Z844" s="1"/>
      <c r="AB844" s="1"/>
      <c r="AD844" s="1"/>
    </row>
    <row r="845" spans="4:30" ht="12" customHeight="1" x14ac:dyDescent="0.2">
      <c r="D845" s="1"/>
      <c r="F845" s="1"/>
      <c r="H845" s="1"/>
      <c r="J845" s="1"/>
      <c r="N845" s="1"/>
      <c r="R845" s="1"/>
      <c r="V845" s="1"/>
      <c r="Z845" s="1"/>
      <c r="AB845" s="1"/>
      <c r="AD845" s="1"/>
    </row>
    <row r="846" spans="4:30" ht="12" customHeight="1" x14ac:dyDescent="0.2">
      <c r="D846" s="1"/>
      <c r="F846" s="1"/>
      <c r="H846" s="1"/>
      <c r="J846" s="1"/>
      <c r="N846" s="1"/>
      <c r="R846" s="1"/>
      <c r="V846" s="1"/>
      <c r="Z846" s="1"/>
      <c r="AB846" s="1"/>
      <c r="AD846" s="1"/>
    </row>
    <row r="847" spans="4:30" ht="12" customHeight="1" x14ac:dyDescent="0.2">
      <c r="D847" s="1"/>
      <c r="F847" s="1"/>
      <c r="H847" s="1"/>
      <c r="J847" s="1"/>
      <c r="N847" s="1"/>
      <c r="R847" s="1"/>
      <c r="V847" s="1"/>
      <c r="Z847" s="1"/>
      <c r="AB847" s="1"/>
      <c r="AD847" s="1"/>
    </row>
    <row r="848" spans="4:30" ht="12" customHeight="1" x14ac:dyDescent="0.2">
      <c r="D848" s="1"/>
      <c r="F848" s="1"/>
      <c r="H848" s="1"/>
      <c r="J848" s="1"/>
      <c r="N848" s="1"/>
      <c r="R848" s="1"/>
      <c r="V848" s="1"/>
      <c r="Z848" s="1"/>
      <c r="AB848" s="1"/>
      <c r="AD848" s="1"/>
    </row>
    <row r="849" spans="4:30" ht="12" customHeight="1" x14ac:dyDescent="0.2">
      <c r="D849" s="1"/>
      <c r="F849" s="1"/>
      <c r="H849" s="1"/>
      <c r="J849" s="1"/>
      <c r="N849" s="1"/>
      <c r="R849" s="1"/>
      <c r="V849" s="1"/>
      <c r="Z849" s="1"/>
      <c r="AB849" s="1"/>
      <c r="AD849" s="1"/>
    </row>
    <row r="850" spans="4:30" ht="12" customHeight="1" x14ac:dyDescent="0.2">
      <c r="D850" s="1"/>
      <c r="F850" s="1"/>
      <c r="H850" s="1"/>
      <c r="J850" s="1"/>
      <c r="N850" s="1"/>
      <c r="R850" s="1"/>
      <c r="V850" s="1"/>
      <c r="Z850" s="1"/>
      <c r="AB850" s="1"/>
      <c r="AD850" s="1"/>
    </row>
    <row r="851" spans="4:30" ht="12" customHeight="1" x14ac:dyDescent="0.2">
      <c r="D851" s="1"/>
      <c r="F851" s="1"/>
      <c r="H851" s="1"/>
      <c r="J851" s="1"/>
      <c r="N851" s="1"/>
      <c r="R851" s="1"/>
      <c r="V851" s="1"/>
      <c r="Z851" s="1"/>
      <c r="AB851" s="1"/>
      <c r="AD851" s="1"/>
    </row>
    <row r="852" spans="4:30" ht="12" customHeight="1" x14ac:dyDescent="0.2">
      <c r="D852" s="1"/>
      <c r="F852" s="1"/>
      <c r="H852" s="1"/>
      <c r="J852" s="1"/>
      <c r="N852" s="1"/>
      <c r="R852" s="1"/>
      <c r="V852" s="1"/>
      <c r="Z852" s="1"/>
      <c r="AB852" s="1"/>
      <c r="AD852" s="1"/>
    </row>
    <row r="853" spans="4:30" ht="12" customHeight="1" x14ac:dyDescent="0.2">
      <c r="D853" s="1"/>
      <c r="F853" s="1"/>
      <c r="H853" s="1"/>
      <c r="J853" s="1"/>
      <c r="N853" s="1"/>
      <c r="R853" s="1"/>
      <c r="V853" s="1"/>
      <c r="Z853" s="1"/>
      <c r="AB853" s="1"/>
      <c r="AD853" s="1"/>
    </row>
    <row r="854" spans="4:30" ht="12" customHeight="1" x14ac:dyDescent="0.2">
      <c r="D854" s="1"/>
      <c r="F854" s="1"/>
      <c r="H854" s="1"/>
      <c r="J854" s="1"/>
      <c r="N854" s="1"/>
      <c r="R854" s="1"/>
      <c r="V854" s="1"/>
      <c r="Z854" s="1"/>
      <c r="AB854" s="1"/>
      <c r="AD854" s="1"/>
    </row>
    <row r="855" spans="4:30" ht="12" customHeight="1" x14ac:dyDescent="0.2">
      <c r="D855" s="1"/>
      <c r="F855" s="1"/>
      <c r="H855" s="1"/>
      <c r="J855" s="1"/>
      <c r="N855" s="1"/>
      <c r="R855" s="1"/>
      <c r="V855" s="1"/>
      <c r="Z855" s="1"/>
      <c r="AB855" s="1"/>
      <c r="AD855" s="1"/>
    </row>
    <row r="856" spans="4:30" ht="12" customHeight="1" x14ac:dyDescent="0.2">
      <c r="D856" s="1"/>
      <c r="F856" s="1"/>
      <c r="H856" s="1"/>
      <c r="J856" s="1"/>
      <c r="N856" s="1"/>
      <c r="R856" s="1"/>
      <c r="V856" s="1"/>
      <c r="Z856" s="1"/>
      <c r="AB856" s="1"/>
      <c r="AD856" s="1"/>
    </row>
    <row r="857" spans="4:30" ht="12" customHeight="1" x14ac:dyDescent="0.2">
      <c r="D857" s="1"/>
      <c r="F857" s="1"/>
      <c r="H857" s="1"/>
      <c r="J857" s="1"/>
      <c r="N857" s="1"/>
      <c r="R857" s="1"/>
      <c r="V857" s="1"/>
      <c r="Z857" s="1"/>
      <c r="AB857" s="1"/>
      <c r="AD857" s="1"/>
    </row>
    <row r="858" spans="4:30" ht="12" customHeight="1" x14ac:dyDescent="0.2">
      <c r="D858" s="1"/>
      <c r="F858" s="1"/>
      <c r="H858" s="1"/>
      <c r="J858" s="1"/>
      <c r="N858" s="1"/>
      <c r="R858" s="1"/>
      <c r="V858" s="1"/>
      <c r="Z858" s="1"/>
      <c r="AB858" s="1"/>
      <c r="AD858" s="1"/>
    </row>
    <row r="859" spans="4:30" ht="12" customHeight="1" x14ac:dyDescent="0.2">
      <c r="D859" s="1"/>
      <c r="F859" s="1"/>
      <c r="H859" s="1"/>
      <c r="J859" s="1"/>
      <c r="N859" s="1"/>
      <c r="R859" s="1"/>
      <c r="V859" s="1"/>
      <c r="Z859" s="1"/>
      <c r="AB859" s="1"/>
      <c r="AD859" s="1"/>
    </row>
    <row r="860" spans="4:30" ht="12" customHeight="1" x14ac:dyDescent="0.2">
      <c r="D860" s="1"/>
      <c r="F860" s="1"/>
      <c r="H860" s="1"/>
      <c r="J860" s="1"/>
      <c r="N860" s="1"/>
      <c r="R860" s="1"/>
      <c r="V860" s="1"/>
      <c r="Z860" s="1"/>
      <c r="AB860" s="1"/>
      <c r="AD860" s="1"/>
    </row>
    <row r="861" spans="4:30" ht="12" customHeight="1" x14ac:dyDescent="0.2">
      <c r="D861" s="1"/>
      <c r="F861" s="1"/>
      <c r="H861" s="1"/>
      <c r="J861" s="1"/>
      <c r="N861" s="1"/>
      <c r="R861" s="1"/>
      <c r="V861" s="1"/>
      <c r="Z861" s="1"/>
      <c r="AB861" s="1"/>
      <c r="AD861" s="1"/>
    </row>
    <row r="862" spans="4:30" ht="12" customHeight="1" x14ac:dyDescent="0.2">
      <c r="D862" s="1"/>
      <c r="F862" s="1"/>
      <c r="H862" s="1"/>
      <c r="J862" s="1"/>
      <c r="N862" s="1"/>
      <c r="R862" s="1"/>
      <c r="V862" s="1"/>
      <c r="Z862" s="1"/>
      <c r="AB862" s="1"/>
      <c r="AD862" s="1"/>
    </row>
    <row r="863" spans="4:30" ht="12" customHeight="1" x14ac:dyDescent="0.2">
      <c r="D863" s="1"/>
      <c r="F863" s="1"/>
      <c r="H863" s="1"/>
      <c r="J863" s="1"/>
      <c r="N863" s="1"/>
      <c r="R863" s="1"/>
      <c r="V863" s="1"/>
      <c r="Z863" s="1"/>
      <c r="AB863" s="1"/>
      <c r="AD863" s="1"/>
    </row>
    <row r="864" spans="4:30" ht="12" customHeight="1" x14ac:dyDescent="0.2">
      <c r="D864" s="1"/>
      <c r="F864" s="1"/>
      <c r="H864" s="1"/>
      <c r="J864" s="1"/>
      <c r="N864" s="1"/>
      <c r="R864" s="1"/>
      <c r="V864" s="1"/>
      <c r="Z864" s="1"/>
      <c r="AB864" s="1"/>
      <c r="AD864" s="1"/>
    </row>
    <row r="865" spans="4:30" ht="12" customHeight="1" x14ac:dyDescent="0.2">
      <c r="D865" s="1"/>
      <c r="F865" s="1"/>
      <c r="H865" s="1"/>
      <c r="J865" s="1"/>
      <c r="N865" s="1"/>
      <c r="R865" s="1"/>
      <c r="V865" s="1"/>
      <c r="Z865" s="1"/>
      <c r="AB865" s="1"/>
      <c r="AD865" s="1"/>
    </row>
    <row r="866" spans="4:30" ht="12" customHeight="1" x14ac:dyDescent="0.2">
      <c r="D866" s="1"/>
      <c r="F866" s="1"/>
      <c r="H866" s="1"/>
      <c r="J866" s="1"/>
      <c r="N866" s="1"/>
      <c r="R866" s="1"/>
      <c r="V866" s="1"/>
      <c r="Z866" s="1"/>
      <c r="AB866" s="1"/>
      <c r="AD866" s="1"/>
    </row>
    <row r="867" spans="4:30" ht="12" customHeight="1" x14ac:dyDescent="0.2">
      <c r="D867" s="1"/>
      <c r="F867" s="1"/>
      <c r="H867" s="1"/>
      <c r="J867" s="1"/>
      <c r="N867" s="1"/>
      <c r="R867" s="1"/>
      <c r="V867" s="1"/>
      <c r="Z867" s="1"/>
      <c r="AB867" s="1"/>
      <c r="AD867" s="1"/>
    </row>
    <row r="868" spans="4:30" ht="12" customHeight="1" x14ac:dyDescent="0.2">
      <c r="D868" s="1"/>
      <c r="F868" s="1"/>
      <c r="H868" s="1"/>
      <c r="J868" s="1"/>
      <c r="N868" s="1"/>
      <c r="R868" s="1"/>
      <c r="V868" s="1"/>
      <c r="Z868" s="1"/>
      <c r="AB868" s="1"/>
      <c r="AD868" s="1"/>
    </row>
    <row r="869" spans="4:30" ht="12" customHeight="1" x14ac:dyDescent="0.2">
      <c r="D869" s="1"/>
      <c r="F869" s="1"/>
      <c r="H869" s="1"/>
      <c r="J869" s="1"/>
      <c r="N869" s="1"/>
      <c r="R869" s="1"/>
      <c r="V869" s="1"/>
      <c r="Z869" s="1"/>
      <c r="AB869" s="1"/>
      <c r="AD869" s="1"/>
    </row>
    <row r="870" spans="4:30" ht="12" customHeight="1" x14ac:dyDescent="0.2">
      <c r="D870" s="1"/>
      <c r="F870" s="1"/>
      <c r="H870" s="1"/>
      <c r="J870" s="1"/>
      <c r="N870" s="1"/>
      <c r="R870" s="1"/>
      <c r="V870" s="1"/>
      <c r="Z870" s="1"/>
      <c r="AB870" s="1"/>
      <c r="AD870" s="1"/>
    </row>
    <row r="871" spans="4:30" ht="12" customHeight="1" x14ac:dyDescent="0.2">
      <c r="D871" s="1"/>
      <c r="F871" s="1"/>
      <c r="H871" s="1"/>
      <c r="J871" s="1"/>
      <c r="N871" s="1"/>
      <c r="R871" s="1"/>
      <c r="V871" s="1"/>
      <c r="Z871" s="1"/>
      <c r="AB871" s="1"/>
      <c r="AD871" s="1"/>
    </row>
    <row r="872" spans="4:30" ht="12" customHeight="1" x14ac:dyDescent="0.2">
      <c r="D872" s="1"/>
      <c r="F872" s="1"/>
      <c r="H872" s="1"/>
      <c r="J872" s="1"/>
      <c r="N872" s="1"/>
      <c r="R872" s="1"/>
      <c r="V872" s="1"/>
      <c r="Z872" s="1"/>
      <c r="AB872" s="1"/>
      <c r="AD872" s="1"/>
    </row>
    <row r="873" spans="4:30" ht="12" customHeight="1" x14ac:dyDescent="0.2">
      <c r="D873" s="1"/>
      <c r="F873" s="1"/>
      <c r="H873" s="1"/>
      <c r="J873" s="1"/>
      <c r="N873" s="1"/>
      <c r="R873" s="1"/>
      <c r="V873" s="1"/>
      <c r="Z873" s="1"/>
      <c r="AB873" s="1"/>
      <c r="AD873" s="1"/>
    </row>
    <row r="874" spans="4:30" ht="12" customHeight="1" x14ac:dyDescent="0.2">
      <c r="D874" s="1"/>
      <c r="F874" s="1"/>
      <c r="H874" s="1"/>
      <c r="J874" s="1"/>
      <c r="N874" s="1"/>
      <c r="R874" s="1"/>
      <c r="V874" s="1"/>
      <c r="Z874" s="1"/>
      <c r="AB874" s="1"/>
      <c r="AD874" s="1"/>
    </row>
    <row r="875" spans="4:30" ht="12" customHeight="1" x14ac:dyDescent="0.2">
      <c r="D875" s="1"/>
      <c r="F875" s="1"/>
      <c r="H875" s="1"/>
      <c r="J875" s="1"/>
      <c r="N875" s="1"/>
      <c r="R875" s="1"/>
      <c r="V875" s="1"/>
      <c r="Z875" s="1"/>
      <c r="AB875" s="1"/>
      <c r="AD875" s="1"/>
    </row>
    <row r="876" spans="4:30" ht="12" customHeight="1" x14ac:dyDescent="0.2">
      <c r="D876" s="1"/>
      <c r="F876" s="1"/>
      <c r="H876" s="1"/>
      <c r="J876" s="1"/>
      <c r="N876" s="1"/>
      <c r="R876" s="1"/>
      <c r="V876" s="1"/>
      <c r="Z876" s="1"/>
      <c r="AB876" s="1"/>
      <c r="AD876" s="1"/>
    </row>
    <row r="877" spans="4:30" ht="12" customHeight="1" x14ac:dyDescent="0.2">
      <c r="D877" s="1"/>
      <c r="F877" s="1"/>
      <c r="H877" s="1"/>
      <c r="J877" s="1"/>
      <c r="N877" s="1"/>
      <c r="R877" s="1"/>
      <c r="V877" s="1"/>
      <c r="Z877" s="1"/>
      <c r="AB877" s="1"/>
      <c r="AD877" s="1"/>
    </row>
    <row r="878" spans="4:30" ht="12" customHeight="1" x14ac:dyDescent="0.2">
      <c r="D878" s="1"/>
      <c r="F878" s="1"/>
      <c r="H878" s="1"/>
      <c r="J878" s="1"/>
      <c r="N878" s="1"/>
      <c r="R878" s="1"/>
      <c r="V878" s="1"/>
      <c r="Z878" s="1"/>
      <c r="AB878" s="1"/>
      <c r="AD878" s="1"/>
    </row>
    <row r="879" spans="4:30" ht="12" customHeight="1" x14ac:dyDescent="0.2">
      <c r="D879" s="1"/>
      <c r="F879" s="1"/>
      <c r="H879" s="1"/>
      <c r="J879" s="1"/>
      <c r="N879" s="1"/>
      <c r="R879" s="1"/>
      <c r="V879" s="1"/>
      <c r="Z879" s="1"/>
      <c r="AB879" s="1"/>
      <c r="AD879" s="1"/>
    </row>
    <row r="880" spans="4:30" ht="12" customHeight="1" x14ac:dyDescent="0.2">
      <c r="D880" s="1"/>
      <c r="F880" s="1"/>
      <c r="H880" s="1"/>
      <c r="J880" s="1"/>
      <c r="N880" s="1"/>
      <c r="R880" s="1"/>
      <c r="V880" s="1"/>
      <c r="Z880" s="1"/>
      <c r="AB880" s="1"/>
      <c r="AD880" s="1"/>
    </row>
    <row r="881" spans="4:30" ht="12" customHeight="1" x14ac:dyDescent="0.2">
      <c r="D881" s="1"/>
      <c r="F881" s="1"/>
      <c r="H881" s="1"/>
      <c r="J881" s="1"/>
      <c r="N881" s="1"/>
      <c r="R881" s="1"/>
      <c r="V881" s="1"/>
      <c r="Z881" s="1"/>
      <c r="AB881" s="1"/>
      <c r="AD881" s="1"/>
    </row>
    <row r="882" spans="4:30" ht="12" customHeight="1" x14ac:dyDescent="0.2">
      <c r="D882" s="1"/>
      <c r="F882" s="1"/>
      <c r="H882" s="1"/>
      <c r="J882" s="1"/>
      <c r="N882" s="1"/>
      <c r="R882" s="1"/>
      <c r="V882" s="1"/>
      <c r="Z882" s="1"/>
      <c r="AB882" s="1"/>
      <c r="AD882" s="1"/>
    </row>
    <row r="883" spans="4:30" ht="12" customHeight="1" x14ac:dyDescent="0.2">
      <c r="D883" s="1"/>
      <c r="F883" s="1"/>
      <c r="H883" s="1"/>
      <c r="J883" s="1"/>
      <c r="N883" s="1"/>
      <c r="R883" s="1"/>
      <c r="V883" s="1"/>
      <c r="Z883" s="1"/>
      <c r="AB883" s="1"/>
      <c r="AD883" s="1"/>
    </row>
    <row r="884" spans="4:30" ht="12" customHeight="1" x14ac:dyDescent="0.2">
      <c r="D884" s="1"/>
      <c r="F884" s="1"/>
      <c r="H884" s="1"/>
      <c r="J884" s="1"/>
      <c r="N884" s="1"/>
      <c r="R884" s="1"/>
      <c r="V884" s="1"/>
      <c r="Z884" s="1"/>
      <c r="AB884" s="1"/>
      <c r="AD884" s="1"/>
    </row>
    <row r="885" spans="4:30" ht="12" customHeight="1" x14ac:dyDescent="0.2">
      <c r="D885" s="1"/>
      <c r="F885" s="1"/>
      <c r="H885" s="1"/>
      <c r="J885" s="1"/>
      <c r="N885" s="1"/>
      <c r="R885" s="1"/>
      <c r="V885" s="1"/>
      <c r="Z885" s="1"/>
      <c r="AB885" s="1"/>
      <c r="AD885" s="1"/>
    </row>
    <row r="886" spans="4:30" ht="12" customHeight="1" x14ac:dyDescent="0.2">
      <c r="D886" s="1"/>
      <c r="F886" s="1"/>
      <c r="H886" s="1"/>
      <c r="J886" s="1"/>
      <c r="N886" s="1"/>
      <c r="R886" s="1"/>
      <c r="V886" s="1"/>
      <c r="Z886" s="1"/>
      <c r="AB886" s="1"/>
      <c r="AD886" s="1"/>
    </row>
    <row r="887" spans="4:30" ht="12" customHeight="1" x14ac:dyDescent="0.2">
      <c r="D887" s="1"/>
      <c r="F887" s="1"/>
      <c r="H887" s="1"/>
      <c r="J887" s="1"/>
      <c r="N887" s="1"/>
      <c r="R887" s="1"/>
      <c r="V887" s="1"/>
      <c r="Z887" s="1"/>
      <c r="AB887" s="1"/>
      <c r="AD887" s="1"/>
    </row>
    <row r="888" spans="4:30" ht="12" customHeight="1" x14ac:dyDescent="0.2">
      <c r="D888" s="1"/>
      <c r="F888" s="1"/>
      <c r="H888" s="1"/>
      <c r="J888" s="1"/>
      <c r="N888" s="1"/>
      <c r="R888" s="1"/>
      <c r="V888" s="1"/>
      <c r="Z888" s="1"/>
      <c r="AB888" s="1"/>
      <c r="AD888" s="1"/>
    </row>
    <row r="889" spans="4:30" ht="12" customHeight="1" x14ac:dyDescent="0.2">
      <c r="D889" s="1"/>
      <c r="F889" s="1"/>
      <c r="H889" s="1"/>
      <c r="J889" s="1"/>
      <c r="N889" s="1"/>
      <c r="R889" s="1"/>
      <c r="V889" s="1"/>
      <c r="Z889" s="1"/>
      <c r="AB889" s="1"/>
      <c r="AD889" s="1"/>
    </row>
    <row r="890" spans="4:30" ht="12" customHeight="1" x14ac:dyDescent="0.2">
      <c r="D890" s="1"/>
      <c r="F890" s="1"/>
      <c r="H890" s="1"/>
      <c r="J890" s="1"/>
      <c r="N890" s="1"/>
      <c r="R890" s="1"/>
      <c r="V890" s="1"/>
      <c r="Z890" s="1"/>
      <c r="AB890" s="1"/>
      <c r="AD890" s="1"/>
    </row>
    <row r="891" spans="4:30" ht="12" customHeight="1" x14ac:dyDescent="0.2">
      <c r="D891" s="1"/>
      <c r="F891" s="1"/>
      <c r="H891" s="1"/>
      <c r="J891" s="1"/>
      <c r="N891" s="1"/>
      <c r="R891" s="1"/>
      <c r="V891" s="1"/>
      <c r="Z891" s="1"/>
      <c r="AB891" s="1"/>
      <c r="AD891" s="1"/>
    </row>
    <row r="892" spans="4:30" ht="12" customHeight="1" x14ac:dyDescent="0.2">
      <c r="D892" s="1"/>
      <c r="F892" s="1"/>
      <c r="H892" s="1"/>
      <c r="J892" s="1"/>
      <c r="N892" s="1"/>
      <c r="R892" s="1"/>
      <c r="V892" s="1"/>
      <c r="Z892" s="1"/>
      <c r="AB892" s="1"/>
      <c r="AD892" s="1"/>
    </row>
    <row r="893" spans="4:30" ht="12" customHeight="1" x14ac:dyDescent="0.2">
      <c r="D893" s="1"/>
      <c r="F893" s="1"/>
      <c r="H893" s="1"/>
      <c r="J893" s="1"/>
      <c r="N893" s="1"/>
      <c r="R893" s="1"/>
      <c r="V893" s="1"/>
      <c r="Z893" s="1"/>
      <c r="AB893" s="1"/>
      <c r="AD893" s="1"/>
    </row>
    <row r="894" spans="4:30" ht="12" customHeight="1" x14ac:dyDescent="0.2">
      <c r="D894" s="1"/>
      <c r="F894" s="1"/>
      <c r="H894" s="1"/>
      <c r="J894" s="1"/>
      <c r="N894" s="1"/>
      <c r="R894" s="1"/>
      <c r="V894" s="1"/>
      <c r="Z894" s="1"/>
      <c r="AB894" s="1"/>
      <c r="AD894" s="1"/>
    </row>
    <row r="895" spans="4:30" ht="12" customHeight="1" x14ac:dyDescent="0.2">
      <c r="D895" s="1"/>
      <c r="F895" s="1"/>
      <c r="H895" s="1"/>
      <c r="J895" s="1"/>
      <c r="N895" s="1"/>
      <c r="R895" s="1"/>
      <c r="V895" s="1"/>
      <c r="Z895" s="1"/>
      <c r="AB895" s="1"/>
      <c r="AD895" s="1"/>
    </row>
    <row r="896" spans="4:30" ht="12" customHeight="1" x14ac:dyDescent="0.2">
      <c r="D896" s="1"/>
      <c r="F896" s="1"/>
      <c r="H896" s="1"/>
      <c r="J896" s="1"/>
      <c r="N896" s="1"/>
      <c r="R896" s="1"/>
      <c r="V896" s="1"/>
      <c r="Z896" s="1"/>
      <c r="AB896" s="1"/>
      <c r="AD896" s="1"/>
    </row>
    <row r="897" spans="4:30" ht="12" customHeight="1" x14ac:dyDescent="0.2">
      <c r="D897" s="1"/>
      <c r="F897" s="1"/>
      <c r="H897" s="1"/>
      <c r="J897" s="1"/>
      <c r="N897" s="1"/>
      <c r="R897" s="1"/>
      <c r="V897" s="1"/>
      <c r="Z897" s="1"/>
      <c r="AB897" s="1"/>
      <c r="AD897" s="1"/>
    </row>
    <row r="898" spans="4:30" ht="12" customHeight="1" x14ac:dyDescent="0.2">
      <c r="D898" s="1"/>
      <c r="F898" s="1"/>
      <c r="H898" s="1"/>
      <c r="J898" s="1"/>
      <c r="N898" s="1"/>
      <c r="R898" s="1"/>
      <c r="V898" s="1"/>
      <c r="Z898" s="1"/>
      <c r="AB898" s="1"/>
      <c r="AD898" s="1"/>
    </row>
    <row r="899" spans="4:30" ht="12" customHeight="1" x14ac:dyDescent="0.2">
      <c r="D899" s="1"/>
      <c r="F899" s="1"/>
      <c r="H899" s="1"/>
      <c r="J899" s="1"/>
      <c r="N899" s="1"/>
      <c r="R899" s="1"/>
      <c r="V899" s="1"/>
      <c r="Z899" s="1"/>
      <c r="AB899" s="1"/>
      <c r="AD899" s="1"/>
    </row>
    <row r="900" spans="4:30" ht="12" customHeight="1" x14ac:dyDescent="0.2">
      <c r="D900" s="1"/>
      <c r="F900" s="1"/>
      <c r="H900" s="1"/>
      <c r="J900" s="1"/>
      <c r="N900" s="1"/>
      <c r="R900" s="1"/>
      <c r="V900" s="1"/>
      <c r="Z900" s="1"/>
      <c r="AB900" s="1"/>
      <c r="AD900" s="1"/>
    </row>
    <row r="901" spans="4:30" ht="12" customHeight="1" x14ac:dyDescent="0.2">
      <c r="D901" s="1"/>
      <c r="F901" s="1"/>
      <c r="H901" s="1"/>
      <c r="J901" s="1"/>
      <c r="N901" s="1"/>
      <c r="R901" s="1"/>
      <c r="V901" s="1"/>
      <c r="Z901" s="1"/>
      <c r="AB901" s="1"/>
      <c r="AD901" s="1"/>
    </row>
    <row r="902" spans="4:30" ht="12" customHeight="1" x14ac:dyDescent="0.2">
      <c r="D902" s="1"/>
      <c r="F902" s="1"/>
      <c r="H902" s="1"/>
      <c r="J902" s="1"/>
      <c r="N902" s="1"/>
      <c r="R902" s="1"/>
      <c r="V902" s="1"/>
      <c r="Z902" s="1"/>
      <c r="AB902" s="1"/>
      <c r="AD902" s="1"/>
    </row>
    <row r="903" spans="4:30" ht="12" customHeight="1" x14ac:dyDescent="0.2">
      <c r="D903" s="1"/>
      <c r="F903" s="1"/>
      <c r="H903" s="1"/>
      <c r="J903" s="1"/>
      <c r="N903" s="1"/>
      <c r="R903" s="1"/>
      <c r="V903" s="1"/>
      <c r="Z903" s="1"/>
      <c r="AB903" s="1"/>
      <c r="AD903" s="1"/>
    </row>
    <row r="904" spans="4:30" ht="12" customHeight="1" x14ac:dyDescent="0.2">
      <c r="D904" s="1"/>
      <c r="F904" s="1"/>
      <c r="H904" s="1"/>
      <c r="J904" s="1"/>
      <c r="N904" s="1"/>
      <c r="R904" s="1"/>
      <c r="V904" s="1"/>
      <c r="Z904" s="1"/>
      <c r="AB904" s="1"/>
      <c r="AD904" s="1"/>
    </row>
    <row r="905" spans="4:30" ht="12" customHeight="1" x14ac:dyDescent="0.2">
      <c r="D905" s="1"/>
      <c r="F905" s="1"/>
      <c r="H905" s="1"/>
      <c r="J905" s="1"/>
      <c r="N905" s="1"/>
      <c r="R905" s="1"/>
      <c r="V905" s="1"/>
      <c r="Z905" s="1"/>
      <c r="AB905" s="1"/>
      <c r="AD905" s="1"/>
    </row>
    <row r="906" spans="4:30" ht="12" customHeight="1" x14ac:dyDescent="0.2">
      <c r="D906" s="1"/>
      <c r="F906" s="1"/>
      <c r="H906" s="1"/>
      <c r="J906" s="1"/>
      <c r="N906" s="1"/>
      <c r="R906" s="1"/>
      <c r="V906" s="1"/>
      <c r="Z906" s="1"/>
      <c r="AB906" s="1"/>
      <c r="AD906" s="1"/>
    </row>
    <row r="907" spans="4:30" ht="12" customHeight="1" x14ac:dyDescent="0.2">
      <c r="D907" s="1"/>
      <c r="F907" s="1"/>
      <c r="H907" s="1"/>
      <c r="J907" s="1"/>
      <c r="N907" s="1"/>
      <c r="R907" s="1"/>
      <c r="V907" s="1"/>
      <c r="Z907" s="1"/>
      <c r="AB907" s="1"/>
      <c r="AD907" s="1"/>
    </row>
    <row r="908" spans="4:30" ht="12" customHeight="1" x14ac:dyDescent="0.2">
      <c r="D908" s="1"/>
      <c r="F908" s="1"/>
      <c r="H908" s="1"/>
      <c r="J908" s="1"/>
      <c r="N908" s="1"/>
      <c r="R908" s="1"/>
      <c r="V908" s="1"/>
      <c r="Z908" s="1"/>
      <c r="AB908" s="1"/>
      <c r="AD908" s="1"/>
    </row>
    <row r="909" spans="4:30" ht="12" customHeight="1" x14ac:dyDescent="0.2">
      <c r="D909" s="1"/>
      <c r="F909" s="1"/>
      <c r="H909" s="1"/>
      <c r="J909" s="1"/>
      <c r="N909" s="1"/>
      <c r="R909" s="1"/>
      <c r="V909" s="1"/>
      <c r="Z909" s="1"/>
      <c r="AB909" s="1"/>
      <c r="AD909" s="1"/>
    </row>
    <row r="910" spans="4:30" ht="12" customHeight="1" x14ac:dyDescent="0.2">
      <c r="D910" s="1"/>
      <c r="F910" s="1"/>
      <c r="H910" s="1"/>
      <c r="J910" s="1"/>
      <c r="N910" s="1"/>
      <c r="R910" s="1"/>
      <c r="V910" s="1"/>
      <c r="Z910" s="1"/>
      <c r="AB910" s="1"/>
      <c r="AD910" s="1"/>
    </row>
    <row r="911" spans="4:30" ht="12" customHeight="1" x14ac:dyDescent="0.2">
      <c r="D911" s="1"/>
      <c r="F911" s="1"/>
      <c r="H911" s="1"/>
      <c r="J911" s="1"/>
      <c r="N911" s="1"/>
      <c r="R911" s="1"/>
      <c r="V911" s="1"/>
      <c r="Z911" s="1"/>
      <c r="AB911" s="1"/>
      <c r="AD911" s="1"/>
    </row>
    <row r="912" spans="4:30" ht="12" customHeight="1" x14ac:dyDescent="0.2">
      <c r="D912" s="1"/>
      <c r="F912" s="1"/>
      <c r="H912" s="1"/>
      <c r="J912" s="1"/>
      <c r="N912" s="1"/>
      <c r="R912" s="1"/>
      <c r="V912" s="1"/>
      <c r="Z912" s="1"/>
      <c r="AB912" s="1"/>
      <c r="AD912" s="1"/>
    </row>
    <row r="913" spans="4:30" ht="12" customHeight="1" x14ac:dyDescent="0.2">
      <c r="D913" s="1"/>
      <c r="F913" s="1"/>
      <c r="H913" s="1"/>
      <c r="J913" s="1"/>
      <c r="N913" s="1"/>
      <c r="R913" s="1"/>
      <c r="V913" s="1"/>
      <c r="Z913" s="1"/>
      <c r="AB913" s="1"/>
      <c r="AD913" s="1"/>
    </row>
    <row r="914" spans="4:30" ht="12" customHeight="1" x14ac:dyDescent="0.2">
      <c r="D914" s="1"/>
      <c r="F914" s="1"/>
      <c r="H914" s="1"/>
      <c r="J914" s="1"/>
      <c r="N914" s="1"/>
      <c r="R914" s="1"/>
      <c r="V914" s="1"/>
      <c r="Z914" s="1"/>
      <c r="AB914" s="1"/>
      <c r="AD914" s="1"/>
    </row>
    <row r="915" spans="4:30" ht="12" customHeight="1" x14ac:dyDescent="0.2">
      <c r="D915" s="1"/>
      <c r="F915" s="1"/>
      <c r="H915" s="1"/>
      <c r="J915" s="1"/>
      <c r="N915" s="1"/>
      <c r="R915" s="1"/>
      <c r="V915" s="1"/>
      <c r="Z915" s="1"/>
      <c r="AB915" s="1"/>
      <c r="AD915" s="1"/>
    </row>
    <row r="916" spans="4:30" ht="12" customHeight="1" x14ac:dyDescent="0.2">
      <c r="D916" s="1"/>
      <c r="F916" s="1"/>
      <c r="H916" s="1"/>
      <c r="J916" s="1"/>
      <c r="N916" s="1"/>
      <c r="R916" s="1"/>
      <c r="V916" s="1"/>
      <c r="Z916" s="1"/>
      <c r="AB916" s="1"/>
      <c r="AD916" s="1"/>
    </row>
    <row r="917" spans="4:30" ht="12" customHeight="1" x14ac:dyDescent="0.2">
      <c r="D917" s="1"/>
      <c r="F917" s="1"/>
      <c r="H917" s="1"/>
      <c r="J917" s="1"/>
      <c r="N917" s="1"/>
      <c r="R917" s="1"/>
      <c r="V917" s="1"/>
      <c r="Z917" s="1"/>
      <c r="AB917" s="1"/>
      <c r="AD917" s="1"/>
    </row>
    <row r="918" spans="4:30" ht="12" customHeight="1" x14ac:dyDescent="0.2">
      <c r="D918" s="1"/>
      <c r="F918" s="1"/>
      <c r="H918" s="1"/>
      <c r="J918" s="1"/>
      <c r="N918" s="1"/>
      <c r="R918" s="1"/>
      <c r="V918" s="1"/>
      <c r="Z918" s="1"/>
      <c r="AB918" s="1"/>
      <c r="AD918" s="1"/>
    </row>
    <row r="919" spans="4:30" ht="12" customHeight="1" x14ac:dyDescent="0.2">
      <c r="D919" s="1"/>
      <c r="F919" s="1"/>
      <c r="H919" s="1"/>
      <c r="J919" s="1"/>
      <c r="N919" s="1"/>
      <c r="R919" s="1"/>
      <c r="V919" s="1"/>
      <c r="Z919" s="1"/>
      <c r="AB919" s="1"/>
      <c r="AD919" s="1"/>
    </row>
    <row r="920" spans="4:30" ht="12" customHeight="1" x14ac:dyDescent="0.2">
      <c r="D920" s="1"/>
      <c r="F920" s="1"/>
      <c r="H920" s="1"/>
      <c r="J920" s="1"/>
      <c r="N920" s="1"/>
      <c r="R920" s="1"/>
      <c r="V920" s="1"/>
      <c r="Z920" s="1"/>
      <c r="AB920" s="1"/>
      <c r="AD920" s="1"/>
    </row>
    <row r="921" spans="4:30" ht="12" customHeight="1" x14ac:dyDescent="0.2">
      <c r="D921" s="1"/>
      <c r="F921" s="1"/>
      <c r="H921" s="1"/>
      <c r="J921" s="1"/>
      <c r="N921" s="1"/>
      <c r="R921" s="1"/>
      <c r="V921" s="1"/>
      <c r="Z921" s="1"/>
      <c r="AB921" s="1"/>
      <c r="AD921" s="1"/>
    </row>
    <row r="922" spans="4:30" ht="12" customHeight="1" x14ac:dyDescent="0.2">
      <c r="D922" s="1"/>
      <c r="F922" s="1"/>
      <c r="H922" s="1"/>
      <c r="J922" s="1"/>
      <c r="N922" s="1"/>
      <c r="R922" s="1"/>
      <c r="V922" s="1"/>
      <c r="Z922" s="1"/>
      <c r="AB922" s="1"/>
      <c r="AD922" s="1"/>
    </row>
    <row r="923" spans="4:30" ht="12" customHeight="1" x14ac:dyDescent="0.2">
      <c r="D923" s="1"/>
      <c r="F923" s="1"/>
      <c r="H923" s="1"/>
      <c r="J923" s="1"/>
      <c r="N923" s="1"/>
      <c r="R923" s="1"/>
      <c r="V923" s="1"/>
      <c r="Z923" s="1"/>
      <c r="AB923" s="1"/>
      <c r="AD923" s="1"/>
    </row>
    <row r="924" spans="4:30" ht="12" customHeight="1" x14ac:dyDescent="0.2">
      <c r="D924" s="1"/>
      <c r="F924" s="1"/>
      <c r="H924" s="1"/>
      <c r="J924" s="1"/>
      <c r="N924" s="1"/>
      <c r="R924" s="1"/>
      <c r="V924" s="1"/>
      <c r="Z924" s="1"/>
      <c r="AB924" s="1"/>
      <c r="AD924" s="1"/>
    </row>
    <row r="925" spans="4:30" ht="12" customHeight="1" x14ac:dyDescent="0.2">
      <c r="D925" s="1"/>
      <c r="F925" s="1"/>
      <c r="H925" s="1"/>
      <c r="J925" s="1"/>
      <c r="N925" s="1"/>
      <c r="R925" s="1"/>
      <c r="V925" s="1"/>
      <c r="Z925" s="1"/>
      <c r="AB925" s="1"/>
      <c r="AD925" s="1"/>
    </row>
    <row r="926" spans="4:30" ht="12" customHeight="1" x14ac:dyDescent="0.2">
      <c r="D926" s="1"/>
      <c r="F926" s="1"/>
      <c r="H926" s="1"/>
      <c r="J926" s="1"/>
      <c r="N926" s="1"/>
      <c r="R926" s="1"/>
      <c r="V926" s="1"/>
      <c r="Z926" s="1"/>
      <c r="AB926" s="1"/>
      <c r="AD926" s="1"/>
    </row>
    <row r="927" spans="4:30" ht="12" customHeight="1" x14ac:dyDescent="0.2">
      <c r="D927" s="1"/>
      <c r="F927" s="1"/>
      <c r="H927" s="1"/>
      <c r="J927" s="1"/>
      <c r="N927" s="1"/>
      <c r="R927" s="1"/>
      <c r="V927" s="1"/>
      <c r="Z927" s="1"/>
      <c r="AB927" s="1"/>
      <c r="AD927" s="1"/>
    </row>
    <row r="928" spans="4:30" ht="12" customHeight="1" x14ac:dyDescent="0.2">
      <c r="D928" s="1"/>
      <c r="F928" s="1"/>
      <c r="H928" s="1"/>
      <c r="J928" s="1"/>
      <c r="N928" s="1"/>
      <c r="R928" s="1"/>
      <c r="V928" s="1"/>
      <c r="Z928" s="1"/>
      <c r="AB928" s="1"/>
      <c r="AD928" s="1"/>
    </row>
    <row r="929" spans="4:30" ht="12" customHeight="1" x14ac:dyDescent="0.2">
      <c r="D929" s="1"/>
      <c r="F929" s="1"/>
      <c r="H929" s="1"/>
      <c r="J929" s="1"/>
      <c r="N929" s="1"/>
      <c r="R929" s="1"/>
      <c r="V929" s="1"/>
      <c r="Z929" s="1"/>
      <c r="AB929" s="1"/>
      <c r="AD929" s="1"/>
    </row>
    <row r="930" spans="4:30" ht="12" customHeight="1" x14ac:dyDescent="0.2">
      <c r="D930" s="1"/>
      <c r="F930" s="1"/>
      <c r="H930" s="1"/>
      <c r="J930" s="1"/>
      <c r="N930" s="1"/>
      <c r="R930" s="1"/>
      <c r="V930" s="1"/>
      <c r="Z930" s="1"/>
      <c r="AB930" s="1"/>
      <c r="AD930" s="1"/>
    </row>
    <row r="931" spans="4:30" ht="12" customHeight="1" x14ac:dyDescent="0.2">
      <c r="D931" s="1"/>
      <c r="F931" s="1"/>
      <c r="H931" s="1"/>
      <c r="J931" s="1"/>
      <c r="N931" s="1"/>
      <c r="R931" s="1"/>
      <c r="V931" s="1"/>
      <c r="Z931" s="1"/>
      <c r="AB931" s="1"/>
      <c r="AD931" s="1"/>
    </row>
    <row r="932" spans="4:30" ht="12" customHeight="1" x14ac:dyDescent="0.2">
      <c r="D932" s="1"/>
      <c r="F932" s="1"/>
      <c r="H932" s="1"/>
      <c r="J932" s="1"/>
      <c r="N932" s="1"/>
      <c r="R932" s="1"/>
      <c r="V932" s="1"/>
      <c r="Z932" s="1"/>
      <c r="AB932" s="1"/>
      <c r="AD932" s="1"/>
    </row>
    <row r="933" spans="4:30" ht="12" customHeight="1" x14ac:dyDescent="0.2">
      <c r="D933" s="1"/>
      <c r="F933" s="1"/>
      <c r="H933" s="1"/>
      <c r="J933" s="1"/>
      <c r="N933" s="1"/>
      <c r="R933" s="1"/>
      <c r="V933" s="1"/>
      <c r="Z933" s="1"/>
      <c r="AB933" s="1"/>
      <c r="AD933" s="1"/>
    </row>
    <row r="934" spans="4:30" ht="12" customHeight="1" x14ac:dyDescent="0.2">
      <c r="D934" s="1"/>
      <c r="F934" s="1"/>
      <c r="H934" s="1"/>
      <c r="J934" s="1"/>
      <c r="N934" s="1"/>
      <c r="R934" s="1"/>
      <c r="V934" s="1"/>
      <c r="Z934" s="1"/>
      <c r="AB934" s="1"/>
      <c r="AD934" s="1"/>
    </row>
    <row r="935" spans="4:30" ht="12" customHeight="1" x14ac:dyDescent="0.2">
      <c r="D935" s="1"/>
      <c r="F935" s="1"/>
      <c r="H935" s="1"/>
      <c r="J935" s="1"/>
      <c r="N935" s="1"/>
      <c r="R935" s="1"/>
      <c r="V935" s="1"/>
      <c r="Z935" s="1"/>
      <c r="AB935" s="1"/>
      <c r="AD935" s="1"/>
    </row>
    <row r="936" spans="4:30" ht="12" customHeight="1" x14ac:dyDescent="0.2">
      <c r="D936" s="1"/>
      <c r="F936" s="1"/>
      <c r="H936" s="1"/>
      <c r="J936" s="1"/>
      <c r="N936" s="1"/>
      <c r="R936" s="1"/>
      <c r="V936" s="1"/>
      <c r="Z936" s="1"/>
      <c r="AB936" s="1"/>
      <c r="AD936" s="1"/>
    </row>
    <row r="937" spans="4:30" ht="12" customHeight="1" x14ac:dyDescent="0.2">
      <c r="D937" s="1"/>
      <c r="F937" s="1"/>
      <c r="H937" s="1"/>
      <c r="J937" s="1"/>
      <c r="N937" s="1"/>
      <c r="R937" s="1"/>
      <c r="V937" s="1"/>
      <c r="Z937" s="1"/>
      <c r="AB937" s="1"/>
      <c r="AD937" s="1"/>
    </row>
    <row r="938" spans="4:30" ht="12" customHeight="1" x14ac:dyDescent="0.2">
      <c r="D938" s="1"/>
      <c r="F938" s="1"/>
      <c r="H938" s="1"/>
      <c r="J938" s="1"/>
      <c r="N938" s="1"/>
      <c r="R938" s="1"/>
      <c r="V938" s="1"/>
      <c r="Z938" s="1"/>
      <c r="AB938" s="1"/>
      <c r="AD938" s="1"/>
    </row>
    <row r="939" spans="4:30" ht="12" customHeight="1" x14ac:dyDescent="0.2">
      <c r="D939" s="1"/>
      <c r="F939" s="1"/>
      <c r="H939" s="1"/>
      <c r="J939" s="1"/>
      <c r="N939" s="1"/>
      <c r="R939" s="1"/>
      <c r="V939" s="1"/>
      <c r="Z939" s="1"/>
      <c r="AB939" s="1"/>
      <c r="AD939" s="1"/>
    </row>
    <row r="940" spans="4:30" ht="12" customHeight="1" x14ac:dyDescent="0.2">
      <c r="D940" s="1"/>
      <c r="F940" s="1"/>
      <c r="H940" s="1"/>
      <c r="J940" s="1"/>
      <c r="N940" s="1"/>
      <c r="R940" s="1"/>
      <c r="V940" s="1"/>
      <c r="Z940" s="1"/>
      <c r="AB940" s="1"/>
      <c r="AD940" s="1"/>
    </row>
    <row r="941" spans="4:30" ht="12" customHeight="1" x14ac:dyDescent="0.2">
      <c r="D941" s="1"/>
      <c r="F941" s="1"/>
      <c r="H941" s="1"/>
      <c r="J941" s="1"/>
      <c r="N941" s="1"/>
      <c r="R941" s="1"/>
      <c r="V941" s="1"/>
      <c r="Z941" s="1"/>
      <c r="AB941" s="1"/>
      <c r="AD941" s="1"/>
    </row>
    <row r="942" spans="4:30" ht="12" customHeight="1" x14ac:dyDescent="0.2">
      <c r="D942" s="1"/>
      <c r="F942" s="1"/>
      <c r="H942" s="1"/>
      <c r="J942" s="1"/>
      <c r="N942" s="1"/>
      <c r="R942" s="1"/>
      <c r="V942" s="1"/>
      <c r="Z942" s="1"/>
      <c r="AB942" s="1"/>
      <c r="AD942" s="1"/>
    </row>
    <row r="943" spans="4:30" ht="12" customHeight="1" x14ac:dyDescent="0.2">
      <c r="D943" s="1"/>
      <c r="F943" s="1"/>
      <c r="H943" s="1"/>
      <c r="J943" s="1"/>
      <c r="N943" s="1"/>
      <c r="R943" s="1"/>
      <c r="V943" s="1"/>
      <c r="Z943" s="1"/>
      <c r="AB943" s="1"/>
      <c r="AD943" s="1"/>
    </row>
    <row r="944" spans="4:30" ht="12" customHeight="1" x14ac:dyDescent="0.2">
      <c r="D944" s="1"/>
      <c r="F944" s="1"/>
      <c r="H944" s="1"/>
      <c r="J944" s="1"/>
      <c r="N944" s="1"/>
      <c r="R944" s="1"/>
      <c r="V944" s="1"/>
      <c r="Z944" s="1"/>
      <c r="AB944" s="1"/>
      <c r="AD944" s="1"/>
    </row>
    <row r="945" spans="4:30" ht="12" customHeight="1" x14ac:dyDescent="0.2">
      <c r="D945" s="1"/>
      <c r="F945" s="1"/>
      <c r="H945" s="1"/>
      <c r="J945" s="1"/>
      <c r="N945" s="1"/>
      <c r="R945" s="1"/>
      <c r="V945" s="1"/>
      <c r="Z945" s="1"/>
      <c r="AB945" s="1"/>
      <c r="AD945" s="1"/>
    </row>
    <row r="946" spans="4:30" ht="12" customHeight="1" x14ac:dyDescent="0.2">
      <c r="D946" s="1"/>
      <c r="F946" s="1"/>
      <c r="H946" s="1"/>
      <c r="J946" s="1"/>
      <c r="N946" s="1"/>
      <c r="R946" s="1"/>
      <c r="V946" s="1"/>
      <c r="Z946" s="1"/>
      <c r="AB946" s="1"/>
      <c r="AD946" s="1"/>
    </row>
    <row r="947" spans="4:30" ht="12" customHeight="1" x14ac:dyDescent="0.2">
      <c r="D947" s="1"/>
      <c r="F947" s="1"/>
      <c r="H947" s="1"/>
      <c r="J947" s="1"/>
      <c r="N947" s="1"/>
      <c r="R947" s="1"/>
      <c r="V947" s="1"/>
      <c r="Z947" s="1"/>
      <c r="AB947" s="1"/>
      <c r="AD947" s="1"/>
    </row>
    <row r="948" spans="4:30" ht="12" customHeight="1" x14ac:dyDescent="0.2">
      <c r="D948" s="1"/>
      <c r="F948" s="1"/>
      <c r="H948" s="1"/>
      <c r="J948" s="1"/>
      <c r="N948" s="1"/>
      <c r="R948" s="1"/>
      <c r="V948" s="1"/>
      <c r="Z948" s="1"/>
      <c r="AB948" s="1"/>
      <c r="AD948" s="1"/>
    </row>
    <row r="949" spans="4:30" ht="12" customHeight="1" x14ac:dyDescent="0.2">
      <c r="D949" s="1"/>
      <c r="F949" s="1"/>
      <c r="H949" s="1"/>
      <c r="J949" s="1"/>
      <c r="N949" s="1"/>
      <c r="R949" s="1"/>
      <c r="V949" s="1"/>
      <c r="Z949" s="1"/>
      <c r="AB949" s="1"/>
      <c r="AD949" s="1"/>
    </row>
    <row r="950" spans="4:30" ht="12" customHeight="1" x14ac:dyDescent="0.2">
      <c r="D950" s="1"/>
      <c r="F950" s="1"/>
      <c r="H950" s="1"/>
      <c r="J950" s="1"/>
      <c r="N950" s="1"/>
      <c r="R950" s="1"/>
      <c r="V950" s="1"/>
      <c r="Z950" s="1"/>
      <c r="AB950" s="1"/>
      <c r="AD950" s="1"/>
    </row>
    <row r="951" spans="4:30" ht="12" customHeight="1" x14ac:dyDescent="0.2">
      <c r="D951" s="1"/>
      <c r="F951" s="1"/>
      <c r="H951" s="1"/>
      <c r="J951" s="1"/>
      <c r="N951" s="1"/>
      <c r="R951" s="1"/>
      <c r="V951" s="1"/>
      <c r="Z951" s="1"/>
      <c r="AB951" s="1"/>
      <c r="AD951" s="1"/>
    </row>
    <row r="952" spans="4:30" ht="12" customHeight="1" x14ac:dyDescent="0.2">
      <c r="D952" s="1"/>
      <c r="F952" s="1"/>
      <c r="H952" s="1"/>
      <c r="J952" s="1"/>
      <c r="N952" s="1"/>
      <c r="R952" s="1"/>
      <c r="V952" s="1"/>
      <c r="Z952" s="1"/>
      <c r="AB952" s="1"/>
      <c r="AD952" s="1"/>
    </row>
    <row r="953" spans="4:30" ht="12" customHeight="1" x14ac:dyDescent="0.2">
      <c r="D953" s="1"/>
      <c r="F953" s="1"/>
      <c r="H953" s="1"/>
      <c r="J953" s="1"/>
      <c r="N953" s="1"/>
      <c r="R953" s="1"/>
      <c r="V953" s="1"/>
      <c r="Z953" s="1"/>
      <c r="AB953" s="1"/>
      <c r="AD953" s="1"/>
    </row>
    <row r="954" spans="4:30" ht="12" customHeight="1" x14ac:dyDescent="0.2">
      <c r="D954" s="1"/>
      <c r="F954" s="1"/>
      <c r="H954" s="1"/>
      <c r="J954" s="1"/>
      <c r="N954" s="1"/>
      <c r="R954" s="1"/>
      <c r="V954" s="1"/>
      <c r="Z954" s="1"/>
      <c r="AB954" s="1"/>
      <c r="AD954" s="1"/>
    </row>
    <row r="955" spans="4:30" ht="12" customHeight="1" x14ac:dyDescent="0.2">
      <c r="D955" s="1"/>
      <c r="F955" s="1"/>
      <c r="H955" s="1"/>
      <c r="J955" s="1"/>
      <c r="N955" s="1"/>
      <c r="R955" s="1"/>
      <c r="V955" s="1"/>
      <c r="Z955" s="1"/>
      <c r="AB955" s="1"/>
      <c r="AD955" s="1"/>
    </row>
    <row r="956" spans="4:30" ht="12" customHeight="1" x14ac:dyDescent="0.2">
      <c r="D956" s="1"/>
      <c r="F956" s="1"/>
      <c r="H956" s="1"/>
      <c r="J956" s="1"/>
      <c r="N956" s="1"/>
      <c r="R956" s="1"/>
      <c r="V956" s="1"/>
      <c r="Z956" s="1"/>
      <c r="AB956" s="1"/>
      <c r="AD956" s="1"/>
    </row>
    <row r="957" spans="4:30" ht="12" customHeight="1" x14ac:dyDescent="0.2">
      <c r="D957" s="1"/>
      <c r="F957" s="1"/>
      <c r="H957" s="1"/>
      <c r="J957" s="1"/>
      <c r="N957" s="1"/>
      <c r="R957" s="1"/>
      <c r="V957" s="1"/>
      <c r="Z957" s="1"/>
      <c r="AB957" s="1"/>
      <c r="AD957" s="1"/>
    </row>
    <row r="958" spans="4:30" ht="12" customHeight="1" x14ac:dyDescent="0.2">
      <c r="D958" s="1"/>
      <c r="F958" s="1"/>
      <c r="H958" s="1"/>
      <c r="J958" s="1"/>
      <c r="N958" s="1"/>
      <c r="R958" s="1"/>
      <c r="V958" s="1"/>
      <c r="Z958" s="1"/>
      <c r="AB958" s="1"/>
      <c r="AD958" s="1"/>
    </row>
    <row r="959" spans="4:30" ht="12" customHeight="1" x14ac:dyDescent="0.2">
      <c r="D959" s="1"/>
      <c r="F959" s="1"/>
      <c r="H959" s="1"/>
      <c r="J959" s="1"/>
      <c r="N959" s="1"/>
      <c r="R959" s="1"/>
      <c r="V959" s="1"/>
      <c r="Z959" s="1"/>
      <c r="AB959" s="1"/>
      <c r="AD959" s="1"/>
    </row>
    <row r="960" spans="4:30" ht="12" customHeight="1" x14ac:dyDescent="0.2">
      <c r="D960" s="1"/>
      <c r="F960" s="1"/>
      <c r="H960" s="1"/>
      <c r="J960" s="1"/>
      <c r="N960" s="1"/>
      <c r="R960" s="1"/>
      <c r="V960" s="1"/>
      <c r="Z960" s="1"/>
      <c r="AB960" s="1"/>
      <c r="AD960" s="1"/>
    </row>
    <row r="961" spans="4:30" ht="12" customHeight="1" x14ac:dyDescent="0.2">
      <c r="D961" s="1"/>
      <c r="F961" s="1"/>
      <c r="H961" s="1"/>
      <c r="J961" s="1"/>
      <c r="N961" s="1"/>
      <c r="R961" s="1"/>
      <c r="V961" s="1"/>
      <c r="Z961" s="1"/>
      <c r="AB961" s="1"/>
      <c r="AD961" s="1"/>
    </row>
    <row r="962" spans="4:30" ht="12" customHeight="1" x14ac:dyDescent="0.2">
      <c r="D962" s="1"/>
      <c r="F962" s="1"/>
      <c r="H962" s="1"/>
      <c r="J962" s="1"/>
      <c r="N962" s="1"/>
      <c r="R962" s="1"/>
      <c r="V962" s="1"/>
      <c r="Z962" s="1"/>
      <c r="AB962" s="1"/>
      <c r="AD962" s="1"/>
    </row>
    <row r="963" spans="4:30" ht="12" customHeight="1" x14ac:dyDescent="0.2">
      <c r="D963" s="1"/>
      <c r="F963" s="1"/>
      <c r="H963" s="1"/>
      <c r="J963" s="1"/>
      <c r="N963" s="1"/>
      <c r="R963" s="1"/>
      <c r="V963" s="1"/>
      <c r="Z963" s="1"/>
      <c r="AB963" s="1"/>
      <c r="AD963" s="1"/>
    </row>
    <row r="964" spans="4:30" ht="12" customHeight="1" x14ac:dyDescent="0.2">
      <c r="D964" s="1"/>
      <c r="F964" s="1"/>
      <c r="H964" s="1"/>
      <c r="J964" s="1"/>
      <c r="N964" s="1"/>
      <c r="R964" s="1"/>
      <c r="V964" s="1"/>
      <c r="Z964" s="1"/>
      <c r="AB964" s="1"/>
      <c r="AD964" s="1"/>
    </row>
    <row r="965" spans="4:30" ht="12" customHeight="1" x14ac:dyDescent="0.2">
      <c r="D965" s="1"/>
      <c r="F965" s="1"/>
      <c r="H965" s="1"/>
      <c r="J965" s="1"/>
      <c r="N965" s="1"/>
      <c r="R965" s="1"/>
      <c r="V965" s="1"/>
      <c r="Z965" s="1"/>
      <c r="AB965" s="1"/>
      <c r="AD965" s="1"/>
    </row>
    <row r="966" spans="4:30" ht="12" customHeight="1" x14ac:dyDescent="0.2">
      <c r="D966" s="1"/>
      <c r="F966" s="1"/>
      <c r="H966" s="1"/>
      <c r="J966" s="1"/>
      <c r="N966" s="1"/>
      <c r="R966" s="1"/>
      <c r="V966" s="1"/>
      <c r="Z966" s="1"/>
      <c r="AB966" s="1"/>
      <c r="AD966" s="1"/>
    </row>
    <row r="967" spans="4:30" ht="12" customHeight="1" x14ac:dyDescent="0.2">
      <c r="D967" s="1"/>
      <c r="F967" s="1"/>
      <c r="H967" s="1"/>
      <c r="J967" s="1"/>
      <c r="N967" s="1"/>
      <c r="R967" s="1"/>
      <c r="V967" s="1"/>
      <c r="Z967" s="1"/>
      <c r="AB967" s="1"/>
      <c r="AD967" s="1"/>
    </row>
    <row r="968" spans="4:30" ht="12" customHeight="1" x14ac:dyDescent="0.2">
      <c r="D968" s="1"/>
      <c r="F968" s="1"/>
      <c r="H968" s="1"/>
      <c r="J968" s="1"/>
      <c r="N968" s="1"/>
      <c r="R968" s="1"/>
      <c r="V968" s="1"/>
      <c r="Z968" s="1"/>
      <c r="AB968" s="1"/>
      <c r="AD968" s="1"/>
    </row>
    <row r="969" spans="4:30" ht="12" customHeight="1" x14ac:dyDescent="0.2">
      <c r="D969" s="1"/>
      <c r="F969" s="1"/>
      <c r="H969" s="1"/>
      <c r="J969" s="1"/>
      <c r="N969" s="1"/>
      <c r="R969" s="1"/>
      <c r="V969" s="1"/>
      <c r="Z969" s="1"/>
      <c r="AB969" s="1"/>
      <c r="AD969" s="1"/>
    </row>
    <row r="970" spans="4:30" ht="12" customHeight="1" x14ac:dyDescent="0.2">
      <c r="D970" s="1"/>
      <c r="F970" s="1"/>
      <c r="H970" s="1"/>
      <c r="J970" s="1"/>
      <c r="N970" s="1"/>
      <c r="R970" s="1"/>
      <c r="V970" s="1"/>
      <c r="Z970" s="1"/>
      <c r="AB970" s="1"/>
      <c r="AD970" s="1"/>
    </row>
    <row r="971" spans="4:30" ht="12" customHeight="1" x14ac:dyDescent="0.2">
      <c r="D971" s="1"/>
      <c r="F971" s="1"/>
      <c r="H971" s="1"/>
      <c r="J971" s="1"/>
      <c r="N971" s="1"/>
      <c r="R971" s="1"/>
      <c r="V971" s="1"/>
      <c r="Z971" s="1"/>
      <c r="AB971" s="1"/>
      <c r="AD971" s="1"/>
    </row>
    <row r="972" spans="4:30" ht="12" customHeight="1" x14ac:dyDescent="0.2">
      <c r="D972" s="1"/>
      <c r="F972" s="1"/>
      <c r="H972" s="1"/>
      <c r="J972" s="1"/>
      <c r="N972" s="1"/>
      <c r="R972" s="1"/>
      <c r="V972" s="1"/>
      <c r="Z972" s="1"/>
      <c r="AB972" s="1"/>
      <c r="AD972" s="1"/>
    </row>
    <row r="973" spans="4:30" ht="12" customHeight="1" x14ac:dyDescent="0.2">
      <c r="D973" s="1"/>
      <c r="F973" s="1"/>
      <c r="H973" s="1"/>
      <c r="J973" s="1"/>
      <c r="N973" s="1"/>
      <c r="R973" s="1"/>
      <c r="V973" s="1"/>
      <c r="Z973" s="1"/>
      <c r="AB973" s="1"/>
      <c r="AD973" s="1"/>
    </row>
    <row r="974" spans="4:30" ht="12" customHeight="1" x14ac:dyDescent="0.2">
      <c r="D974" s="1"/>
      <c r="F974" s="1"/>
      <c r="H974" s="1"/>
      <c r="J974" s="1"/>
      <c r="N974" s="1"/>
      <c r="R974" s="1"/>
      <c r="V974" s="1"/>
      <c r="Z974" s="1"/>
      <c r="AB974" s="1"/>
      <c r="AD974" s="1"/>
    </row>
    <row r="975" spans="4:30" ht="12" customHeight="1" x14ac:dyDescent="0.2">
      <c r="D975" s="1"/>
      <c r="F975" s="1"/>
      <c r="H975" s="1"/>
      <c r="J975" s="1"/>
      <c r="N975" s="1"/>
      <c r="R975" s="1"/>
      <c r="V975" s="1"/>
      <c r="Z975" s="1"/>
      <c r="AB975" s="1"/>
      <c r="AD975" s="1"/>
    </row>
    <row r="976" spans="4:30" ht="12" customHeight="1" x14ac:dyDescent="0.2">
      <c r="D976" s="1"/>
      <c r="F976" s="1"/>
      <c r="H976" s="1"/>
      <c r="J976" s="1"/>
      <c r="N976" s="1"/>
      <c r="R976" s="1"/>
      <c r="V976" s="1"/>
      <c r="Z976" s="1"/>
      <c r="AB976" s="1"/>
      <c r="AD976" s="1"/>
    </row>
    <row r="977" spans="4:30" ht="12" customHeight="1" x14ac:dyDescent="0.2">
      <c r="D977" s="1"/>
      <c r="F977" s="1"/>
      <c r="H977" s="1"/>
      <c r="J977" s="1"/>
      <c r="N977" s="1"/>
      <c r="R977" s="1"/>
      <c r="V977" s="1"/>
      <c r="Z977" s="1"/>
      <c r="AB977" s="1"/>
      <c r="AD977" s="1"/>
    </row>
    <row r="978" spans="4:30" ht="12" customHeight="1" x14ac:dyDescent="0.2">
      <c r="D978" s="1"/>
      <c r="F978" s="1"/>
      <c r="H978" s="1"/>
      <c r="J978" s="1"/>
      <c r="N978" s="1"/>
      <c r="R978" s="1"/>
      <c r="V978" s="1"/>
      <c r="Z978" s="1"/>
      <c r="AB978" s="1"/>
      <c r="AD978" s="1"/>
    </row>
    <row r="979" spans="4:30" ht="12" customHeight="1" x14ac:dyDescent="0.2">
      <c r="D979" s="1"/>
      <c r="F979" s="1"/>
      <c r="H979" s="1"/>
      <c r="J979" s="1"/>
      <c r="N979" s="1"/>
      <c r="R979" s="1"/>
      <c r="V979" s="1"/>
      <c r="Z979" s="1"/>
      <c r="AB979" s="1"/>
      <c r="AD979" s="1"/>
    </row>
    <row r="980" spans="4:30" ht="12" customHeight="1" x14ac:dyDescent="0.2">
      <c r="D980" s="1"/>
      <c r="F980" s="1"/>
      <c r="H980" s="1"/>
      <c r="J980" s="1"/>
      <c r="N980" s="1"/>
      <c r="R980" s="1"/>
      <c r="V980" s="1"/>
      <c r="Z980" s="1"/>
      <c r="AB980" s="1"/>
      <c r="AD980" s="1"/>
    </row>
    <row r="981" spans="4:30" ht="12" customHeight="1" x14ac:dyDescent="0.2">
      <c r="D981" s="1"/>
      <c r="F981" s="1"/>
      <c r="H981" s="1"/>
      <c r="J981" s="1"/>
      <c r="N981" s="1"/>
      <c r="R981" s="1"/>
      <c r="V981" s="1"/>
      <c r="Z981" s="1"/>
      <c r="AB981" s="1"/>
      <c r="AD981" s="1"/>
    </row>
    <row r="982" spans="4:30" ht="12" customHeight="1" x14ac:dyDescent="0.2">
      <c r="D982" s="1"/>
      <c r="F982" s="1"/>
      <c r="H982" s="1"/>
      <c r="J982" s="1"/>
      <c r="N982" s="1"/>
      <c r="R982" s="1"/>
      <c r="V982" s="1"/>
      <c r="Z982" s="1"/>
      <c r="AB982" s="1"/>
      <c r="AD982" s="1"/>
    </row>
    <row r="983" spans="4:30" ht="12" customHeight="1" x14ac:dyDescent="0.2">
      <c r="D983" s="1"/>
      <c r="F983" s="1"/>
      <c r="H983" s="1"/>
      <c r="J983" s="1"/>
      <c r="N983" s="1"/>
      <c r="R983" s="1"/>
      <c r="V983" s="1"/>
      <c r="Z983" s="1"/>
      <c r="AB983" s="1"/>
      <c r="AD983" s="1"/>
    </row>
    <row r="984" spans="4:30" ht="12" customHeight="1" x14ac:dyDescent="0.2">
      <c r="D984" s="1"/>
      <c r="F984" s="1"/>
      <c r="H984" s="1"/>
      <c r="J984" s="1"/>
      <c r="N984" s="1"/>
      <c r="R984" s="1"/>
      <c r="V984" s="1"/>
      <c r="Z984" s="1"/>
      <c r="AB984" s="1"/>
      <c r="AD984" s="1"/>
    </row>
    <row r="985" spans="4:30" ht="12" customHeight="1" x14ac:dyDescent="0.2">
      <c r="D985" s="1"/>
      <c r="F985" s="1"/>
      <c r="H985" s="1"/>
      <c r="J985" s="1"/>
      <c r="N985" s="1"/>
      <c r="R985" s="1"/>
      <c r="V985" s="1"/>
      <c r="Z985" s="1"/>
      <c r="AB985" s="1"/>
      <c r="AD985" s="1"/>
    </row>
    <row r="986" spans="4:30" ht="12" customHeight="1" x14ac:dyDescent="0.2">
      <c r="D986" s="1"/>
      <c r="F986" s="1"/>
      <c r="H986" s="1"/>
      <c r="J986" s="1"/>
      <c r="N986" s="1"/>
      <c r="R986" s="1"/>
      <c r="V986" s="1"/>
      <c r="Z986" s="1"/>
      <c r="AB986" s="1"/>
      <c r="AD986" s="1"/>
    </row>
    <row r="987" spans="4:30" ht="12" customHeight="1" x14ac:dyDescent="0.2">
      <c r="D987" s="1"/>
      <c r="F987" s="1"/>
      <c r="H987" s="1"/>
      <c r="J987" s="1"/>
      <c r="N987" s="1"/>
      <c r="R987" s="1"/>
      <c r="V987" s="1"/>
      <c r="Z987" s="1"/>
      <c r="AB987" s="1"/>
      <c r="AD987" s="1"/>
    </row>
    <row r="988" spans="4:30" ht="12" customHeight="1" x14ac:dyDescent="0.2">
      <c r="D988" s="1"/>
      <c r="F988" s="1"/>
      <c r="H988" s="1"/>
      <c r="J988" s="1"/>
      <c r="N988" s="1"/>
      <c r="R988" s="1"/>
      <c r="V988" s="1"/>
      <c r="Z988" s="1"/>
      <c r="AB988" s="1"/>
      <c r="AD988" s="1"/>
    </row>
    <row r="989" spans="4:30" ht="12" customHeight="1" x14ac:dyDescent="0.2">
      <c r="D989" s="1"/>
      <c r="F989" s="1"/>
      <c r="H989" s="1"/>
      <c r="J989" s="1"/>
      <c r="N989" s="1"/>
      <c r="R989" s="1"/>
      <c r="V989" s="1"/>
      <c r="Z989" s="1"/>
      <c r="AB989" s="1"/>
      <c r="AD989" s="1"/>
    </row>
    <row r="990" spans="4:30" ht="12" customHeight="1" x14ac:dyDescent="0.2">
      <c r="D990" s="1"/>
      <c r="F990" s="1"/>
      <c r="H990" s="1"/>
      <c r="J990" s="1"/>
      <c r="N990" s="1"/>
      <c r="R990" s="1"/>
      <c r="V990" s="1"/>
      <c r="Z990" s="1"/>
      <c r="AB990" s="1"/>
      <c r="AD990" s="1"/>
    </row>
    <row r="991" spans="4:30" ht="12" customHeight="1" x14ac:dyDescent="0.2">
      <c r="D991" s="1"/>
      <c r="F991" s="1"/>
      <c r="H991" s="1"/>
      <c r="J991" s="1"/>
      <c r="N991" s="1"/>
      <c r="R991" s="1"/>
      <c r="V991" s="1"/>
      <c r="Z991" s="1"/>
      <c r="AB991" s="1"/>
      <c r="AD991" s="1"/>
    </row>
    <row r="992" spans="4:30" ht="12" customHeight="1" x14ac:dyDescent="0.2">
      <c r="D992" s="1"/>
      <c r="F992" s="1"/>
      <c r="H992" s="1"/>
      <c r="J992" s="1"/>
      <c r="N992" s="1"/>
      <c r="R992" s="1"/>
      <c r="V992" s="1"/>
      <c r="Z992" s="1"/>
      <c r="AB992" s="1"/>
      <c r="AD992" s="1"/>
    </row>
    <row r="993" spans="4:30" ht="12" customHeight="1" x14ac:dyDescent="0.2">
      <c r="D993" s="1"/>
      <c r="F993" s="1"/>
      <c r="H993" s="1"/>
      <c r="J993" s="1"/>
      <c r="N993" s="1"/>
      <c r="R993" s="1"/>
      <c r="V993" s="1"/>
      <c r="Z993" s="1"/>
      <c r="AB993" s="1"/>
      <c r="AD993" s="1"/>
    </row>
    <row r="994" spans="4:30" ht="12" customHeight="1" x14ac:dyDescent="0.2">
      <c r="D994" s="1"/>
      <c r="F994" s="1"/>
      <c r="H994" s="1"/>
      <c r="J994" s="1"/>
      <c r="N994" s="1"/>
      <c r="R994" s="1"/>
      <c r="V994" s="1"/>
      <c r="Z994" s="1"/>
      <c r="AB994" s="1"/>
      <c r="AD994" s="1"/>
    </row>
    <row r="995" spans="4:30" ht="12" customHeight="1" x14ac:dyDescent="0.2">
      <c r="D995" s="1"/>
      <c r="F995" s="1"/>
      <c r="H995" s="1"/>
      <c r="J995" s="1"/>
      <c r="N995" s="1"/>
      <c r="R995" s="1"/>
      <c r="V995" s="1"/>
      <c r="Z995" s="1"/>
      <c r="AB995" s="1"/>
      <c r="AD995" s="1"/>
    </row>
    <row r="996" spans="4:30" ht="12" customHeight="1" x14ac:dyDescent="0.2">
      <c r="D996" s="1"/>
      <c r="F996" s="1"/>
      <c r="H996" s="1"/>
      <c r="J996" s="1"/>
      <c r="N996" s="1"/>
      <c r="R996" s="1"/>
      <c r="V996" s="1"/>
      <c r="Z996" s="1"/>
      <c r="AB996" s="1"/>
      <c r="AD996" s="1"/>
    </row>
    <row r="997" spans="4:30" ht="12" customHeight="1" x14ac:dyDescent="0.2">
      <c r="D997" s="1"/>
      <c r="F997" s="1"/>
      <c r="H997" s="1"/>
      <c r="J997" s="1"/>
      <c r="N997" s="1"/>
      <c r="R997" s="1"/>
      <c r="V997" s="1"/>
      <c r="Z997" s="1"/>
      <c r="AB997" s="1"/>
      <c r="AD997" s="1"/>
    </row>
    <row r="998" spans="4:30" ht="12" customHeight="1" x14ac:dyDescent="0.2">
      <c r="D998" s="1"/>
      <c r="F998" s="1"/>
      <c r="H998" s="1"/>
      <c r="J998" s="1"/>
      <c r="N998" s="1"/>
      <c r="R998" s="1"/>
      <c r="V998" s="1"/>
      <c r="Z998" s="1"/>
      <c r="AB998" s="1"/>
      <c r="AD998" s="1"/>
    </row>
    <row r="999" spans="4:30" ht="12" customHeight="1" x14ac:dyDescent="0.2">
      <c r="D999" s="1"/>
      <c r="F999" s="1"/>
      <c r="H999" s="1"/>
      <c r="J999" s="1"/>
      <c r="N999" s="1"/>
      <c r="R999" s="1"/>
      <c r="V999" s="1"/>
      <c r="Z999" s="1"/>
      <c r="AB999" s="1"/>
      <c r="AD999" s="1"/>
    </row>
    <row r="1000" spans="4:30" ht="12" customHeight="1" x14ac:dyDescent="0.2">
      <c r="D1000" s="1"/>
      <c r="F1000" s="1"/>
      <c r="H1000" s="1"/>
      <c r="J1000" s="1"/>
      <c r="N1000" s="1"/>
      <c r="R1000" s="1"/>
      <c r="V1000" s="1"/>
      <c r="Z1000" s="1"/>
      <c r="AB1000" s="1"/>
      <c r="AD1000" s="1"/>
    </row>
    <row r="1001" spans="4:30" ht="12" customHeight="1" x14ac:dyDescent="0.2">
      <c r="D1001" s="1"/>
      <c r="F1001" s="1"/>
      <c r="H1001" s="1"/>
      <c r="J1001" s="1"/>
      <c r="N1001" s="1"/>
      <c r="R1001" s="1"/>
      <c r="V1001" s="1"/>
      <c r="Z1001" s="1"/>
      <c r="AB1001" s="1"/>
      <c r="AD1001" s="1"/>
    </row>
    <row r="1002" spans="4:30" ht="12" customHeight="1" x14ac:dyDescent="0.2">
      <c r="D1002" s="1"/>
      <c r="F1002" s="1"/>
      <c r="H1002" s="1"/>
      <c r="J1002" s="1"/>
      <c r="N1002" s="1"/>
      <c r="R1002" s="1"/>
      <c r="V1002" s="1"/>
      <c r="Z1002" s="1"/>
      <c r="AB1002" s="1"/>
      <c r="AD1002" s="1"/>
    </row>
    <row r="1003" spans="4:30" ht="12" customHeight="1" x14ac:dyDescent="0.2">
      <c r="D1003" s="1"/>
      <c r="F1003" s="1"/>
      <c r="H1003" s="1"/>
      <c r="J1003" s="1"/>
      <c r="N1003" s="1"/>
      <c r="R1003" s="1"/>
      <c r="V1003" s="1"/>
      <c r="Z1003" s="1"/>
      <c r="AB1003" s="1"/>
      <c r="AD1003" s="1"/>
    </row>
    <row r="1004" spans="4:30" ht="12" customHeight="1" x14ac:dyDescent="0.2">
      <c r="D1004" s="1"/>
      <c r="F1004" s="1"/>
      <c r="H1004" s="1"/>
      <c r="J1004" s="1"/>
      <c r="N1004" s="1"/>
      <c r="R1004" s="1"/>
      <c r="V1004" s="1"/>
      <c r="Z1004" s="1"/>
      <c r="AB1004" s="1"/>
      <c r="AD1004" s="1"/>
    </row>
    <row r="1005" spans="4:30" ht="12" customHeight="1" x14ac:dyDescent="0.2">
      <c r="D1005" s="1"/>
      <c r="F1005" s="1"/>
      <c r="H1005" s="1"/>
      <c r="J1005" s="1"/>
      <c r="N1005" s="1"/>
      <c r="R1005" s="1"/>
      <c r="V1005" s="1"/>
      <c r="Z1005" s="1"/>
      <c r="AB1005" s="1"/>
      <c r="AD1005" s="1"/>
    </row>
    <row r="1006" spans="4:30" ht="12" customHeight="1" x14ac:dyDescent="0.2">
      <c r="D1006" s="1"/>
      <c r="F1006" s="1"/>
      <c r="H1006" s="1"/>
      <c r="J1006" s="1"/>
      <c r="N1006" s="1"/>
      <c r="R1006" s="1"/>
      <c r="V1006" s="1"/>
      <c r="Z1006" s="1"/>
      <c r="AB1006" s="1"/>
      <c r="AD1006" s="1"/>
    </row>
    <row r="1007" spans="4:30" ht="12" customHeight="1" x14ac:dyDescent="0.2">
      <c r="D1007" s="1"/>
      <c r="F1007" s="1"/>
      <c r="H1007" s="1"/>
      <c r="J1007" s="1"/>
      <c r="N1007" s="1"/>
      <c r="R1007" s="1"/>
      <c r="V1007" s="1"/>
      <c r="Z1007" s="1"/>
      <c r="AB1007" s="1"/>
      <c r="AD1007" s="1"/>
    </row>
    <row r="1008" spans="4:30" ht="12" customHeight="1" x14ac:dyDescent="0.2">
      <c r="D1008" s="1"/>
      <c r="F1008" s="1"/>
      <c r="H1008" s="1"/>
      <c r="J1008" s="1"/>
      <c r="N1008" s="1"/>
      <c r="R1008" s="1"/>
      <c r="V1008" s="1"/>
      <c r="Z1008" s="1"/>
      <c r="AB1008" s="1"/>
      <c r="AD1008" s="1"/>
    </row>
    <row r="1009" spans="4:30" ht="12" customHeight="1" x14ac:dyDescent="0.2">
      <c r="D1009" s="1"/>
      <c r="F1009" s="1"/>
      <c r="H1009" s="1"/>
      <c r="J1009" s="1"/>
      <c r="N1009" s="1"/>
      <c r="R1009" s="1"/>
      <c r="V1009" s="1"/>
      <c r="Z1009" s="1"/>
      <c r="AB1009" s="1"/>
      <c r="AD1009" s="1"/>
    </row>
    <row r="1010" spans="4:30" ht="12" customHeight="1" x14ac:dyDescent="0.2">
      <c r="D1010" s="1"/>
      <c r="F1010" s="1"/>
      <c r="H1010" s="1"/>
      <c r="J1010" s="1"/>
      <c r="N1010" s="1"/>
      <c r="R1010" s="1"/>
      <c r="V1010" s="1"/>
      <c r="Z1010" s="1"/>
      <c r="AB1010" s="1"/>
      <c r="AD1010" s="1"/>
    </row>
    <row r="1011" spans="4:30" ht="12" customHeight="1" x14ac:dyDescent="0.2">
      <c r="D1011" s="1"/>
      <c r="F1011" s="1"/>
      <c r="H1011" s="1"/>
      <c r="J1011" s="1"/>
      <c r="N1011" s="1"/>
      <c r="R1011" s="1"/>
      <c r="V1011" s="1"/>
      <c r="Z1011" s="1"/>
      <c r="AB1011" s="1"/>
      <c r="AD1011" s="1"/>
    </row>
    <row r="1012" spans="4:30" ht="12" customHeight="1" x14ac:dyDescent="0.2">
      <c r="D1012" s="1"/>
      <c r="F1012" s="1"/>
      <c r="H1012" s="1"/>
      <c r="J1012" s="1"/>
      <c r="N1012" s="1"/>
      <c r="R1012" s="1"/>
      <c r="V1012" s="1"/>
      <c r="Z1012" s="1"/>
      <c r="AB1012" s="1"/>
      <c r="AD1012" s="1"/>
    </row>
    <row r="1013" spans="4:30" ht="12" customHeight="1" x14ac:dyDescent="0.2">
      <c r="D1013" s="1"/>
      <c r="F1013" s="1"/>
      <c r="H1013" s="1"/>
      <c r="J1013" s="1"/>
      <c r="N1013" s="1"/>
      <c r="R1013" s="1"/>
      <c r="V1013" s="1"/>
      <c r="Z1013" s="1"/>
      <c r="AB1013" s="1"/>
      <c r="AD1013" s="1"/>
    </row>
    <row r="1014" spans="4:30" ht="12" customHeight="1" x14ac:dyDescent="0.2">
      <c r="D1014" s="1"/>
      <c r="F1014" s="1"/>
      <c r="H1014" s="1"/>
      <c r="J1014" s="1"/>
      <c r="N1014" s="1"/>
      <c r="R1014" s="1"/>
      <c r="V1014" s="1"/>
      <c r="Z1014" s="1"/>
      <c r="AB1014" s="1"/>
      <c r="AD1014" s="1"/>
    </row>
    <row r="1015" spans="4:30" ht="12" customHeight="1" x14ac:dyDescent="0.2">
      <c r="D1015" s="1"/>
      <c r="F1015" s="1"/>
      <c r="H1015" s="1"/>
      <c r="J1015" s="1"/>
      <c r="N1015" s="1"/>
      <c r="R1015" s="1"/>
      <c r="V1015" s="1"/>
      <c r="Z1015" s="1"/>
      <c r="AB1015" s="1"/>
      <c r="AD1015" s="1"/>
    </row>
    <row r="1016" spans="4:30" ht="12" customHeight="1" x14ac:dyDescent="0.2">
      <c r="D1016" s="1"/>
      <c r="F1016" s="1"/>
      <c r="H1016" s="1"/>
      <c r="J1016" s="1"/>
      <c r="N1016" s="1"/>
      <c r="R1016" s="1"/>
      <c r="V1016" s="1"/>
      <c r="Z1016" s="1"/>
      <c r="AB1016" s="1"/>
      <c r="AD1016" s="1"/>
    </row>
    <row r="1017" spans="4:30" ht="12" customHeight="1" x14ac:dyDescent="0.2">
      <c r="D1017" s="1"/>
      <c r="F1017" s="1"/>
      <c r="H1017" s="1"/>
      <c r="J1017" s="1"/>
      <c r="N1017" s="1"/>
      <c r="R1017" s="1"/>
      <c r="V1017" s="1"/>
      <c r="Z1017" s="1"/>
      <c r="AB1017" s="1"/>
      <c r="AD1017" s="1"/>
    </row>
    <row r="1018" spans="4:30" ht="12" customHeight="1" x14ac:dyDescent="0.2">
      <c r="D1018" s="1"/>
      <c r="F1018" s="1"/>
      <c r="H1018" s="1"/>
      <c r="J1018" s="1"/>
      <c r="N1018" s="1"/>
      <c r="R1018" s="1"/>
      <c r="V1018" s="1"/>
      <c r="Z1018" s="1"/>
      <c r="AB1018" s="1"/>
      <c r="AD1018" s="1"/>
    </row>
    <row r="1019" spans="4:30" ht="12" customHeight="1" x14ac:dyDescent="0.2">
      <c r="D1019" s="1"/>
      <c r="F1019" s="1"/>
      <c r="H1019" s="1"/>
      <c r="J1019" s="1"/>
      <c r="N1019" s="1"/>
      <c r="R1019" s="1"/>
      <c r="V1019" s="1"/>
      <c r="Z1019" s="1"/>
      <c r="AB1019" s="1"/>
      <c r="AD1019" s="1"/>
    </row>
    <row r="1020" spans="4:30" ht="12" customHeight="1" x14ac:dyDescent="0.2">
      <c r="D1020" s="1"/>
      <c r="F1020" s="1"/>
      <c r="H1020" s="1"/>
      <c r="J1020" s="1"/>
      <c r="N1020" s="1"/>
      <c r="R1020" s="1"/>
      <c r="V1020" s="1"/>
      <c r="Z1020" s="1"/>
      <c r="AB1020" s="1"/>
      <c r="AD1020" s="1"/>
    </row>
    <row r="1021" spans="4:30" ht="12" customHeight="1" x14ac:dyDescent="0.2">
      <c r="D1021" s="1"/>
      <c r="F1021" s="1"/>
      <c r="H1021" s="1"/>
      <c r="J1021" s="1"/>
      <c r="N1021" s="1"/>
      <c r="R1021" s="1"/>
      <c r="V1021" s="1"/>
      <c r="Z1021" s="1"/>
      <c r="AB1021" s="1"/>
      <c r="AD1021" s="1"/>
    </row>
    <row r="1022" spans="4:30" ht="12" customHeight="1" x14ac:dyDescent="0.2">
      <c r="D1022" s="1"/>
      <c r="F1022" s="1"/>
      <c r="H1022" s="1"/>
      <c r="J1022" s="1"/>
      <c r="N1022" s="1"/>
      <c r="R1022" s="1"/>
      <c r="V1022" s="1"/>
      <c r="Z1022" s="1"/>
      <c r="AB1022" s="1"/>
      <c r="AD1022" s="1"/>
    </row>
    <row r="1023" spans="4:30" ht="12" customHeight="1" x14ac:dyDescent="0.2">
      <c r="D1023" s="1"/>
      <c r="F1023" s="1"/>
      <c r="H1023" s="1"/>
      <c r="J1023" s="1"/>
      <c r="N1023" s="1"/>
      <c r="R1023" s="1"/>
      <c r="V1023" s="1"/>
      <c r="Z1023" s="1"/>
      <c r="AB1023" s="1"/>
      <c r="AD1023" s="1"/>
    </row>
    <row r="1024" spans="4:30" ht="12" customHeight="1" x14ac:dyDescent="0.2">
      <c r="D1024" s="1"/>
      <c r="F1024" s="1"/>
      <c r="H1024" s="1"/>
      <c r="J1024" s="1"/>
      <c r="N1024" s="1"/>
      <c r="R1024" s="1"/>
      <c r="V1024" s="1"/>
      <c r="Z1024" s="1"/>
      <c r="AB1024" s="1"/>
      <c r="AD1024" s="1"/>
    </row>
    <row r="1025" spans="4:30" ht="12" customHeight="1" x14ac:dyDescent="0.2">
      <c r="D1025" s="1"/>
      <c r="F1025" s="1"/>
      <c r="H1025" s="1"/>
      <c r="J1025" s="1"/>
      <c r="N1025" s="1"/>
      <c r="R1025" s="1"/>
      <c r="V1025" s="1"/>
      <c r="Z1025" s="1"/>
      <c r="AB1025" s="1"/>
      <c r="AD1025" s="1"/>
    </row>
    <row r="1026" spans="4:30" ht="12" customHeight="1" x14ac:dyDescent="0.2">
      <c r="D1026" s="1"/>
      <c r="F1026" s="1"/>
      <c r="H1026" s="1"/>
      <c r="J1026" s="1"/>
      <c r="N1026" s="1"/>
      <c r="R1026" s="1"/>
      <c r="V1026" s="1"/>
      <c r="Z1026" s="1"/>
      <c r="AB1026" s="1"/>
      <c r="AD1026" s="1"/>
    </row>
    <row r="1027" spans="4:30" ht="12" customHeight="1" x14ac:dyDescent="0.2">
      <c r="D1027" s="1"/>
      <c r="F1027" s="1"/>
      <c r="H1027" s="1"/>
      <c r="J1027" s="1"/>
      <c r="N1027" s="1"/>
      <c r="R1027" s="1"/>
      <c r="V1027" s="1"/>
      <c r="Z1027" s="1"/>
      <c r="AB1027" s="1"/>
      <c r="AD1027" s="1"/>
    </row>
    <row r="1028" spans="4:30" ht="12" customHeight="1" x14ac:dyDescent="0.2">
      <c r="D1028" s="1"/>
      <c r="F1028" s="1"/>
      <c r="H1028" s="1"/>
      <c r="J1028" s="1"/>
      <c r="N1028" s="1"/>
      <c r="R1028" s="1"/>
      <c r="V1028" s="1"/>
      <c r="Z1028" s="1"/>
      <c r="AB1028" s="1"/>
      <c r="AD1028" s="1"/>
    </row>
    <row r="1029" spans="4:30" ht="12" customHeight="1" x14ac:dyDescent="0.2">
      <c r="D1029" s="1"/>
      <c r="F1029" s="1"/>
      <c r="H1029" s="1"/>
      <c r="J1029" s="1"/>
      <c r="N1029" s="1"/>
      <c r="R1029" s="1"/>
      <c r="V1029" s="1"/>
      <c r="Z1029" s="1"/>
      <c r="AB1029" s="1"/>
      <c r="AD1029" s="1"/>
    </row>
    <row r="1030" spans="4:30" ht="12" customHeight="1" x14ac:dyDescent="0.2">
      <c r="D1030" s="1"/>
      <c r="F1030" s="1"/>
      <c r="H1030" s="1"/>
      <c r="J1030" s="1"/>
      <c r="N1030" s="1"/>
      <c r="R1030" s="1"/>
      <c r="V1030" s="1"/>
      <c r="Z1030" s="1"/>
      <c r="AB1030" s="1"/>
      <c r="AD1030" s="1"/>
    </row>
    <row r="1031" spans="4:30" ht="12" customHeight="1" x14ac:dyDescent="0.2">
      <c r="D1031" s="1"/>
      <c r="F1031" s="1"/>
      <c r="H1031" s="1"/>
      <c r="J1031" s="1"/>
      <c r="N1031" s="1"/>
      <c r="R1031" s="1"/>
      <c r="V1031" s="1"/>
      <c r="Z1031" s="1"/>
      <c r="AB1031" s="1"/>
      <c r="AD1031" s="1"/>
    </row>
    <row r="1032" spans="4:30" ht="12" customHeight="1" x14ac:dyDescent="0.2">
      <c r="D1032" s="1"/>
      <c r="F1032" s="1"/>
      <c r="H1032" s="1"/>
      <c r="J1032" s="1"/>
      <c r="N1032" s="1"/>
      <c r="R1032" s="1"/>
      <c r="V1032" s="1"/>
      <c r="Z1032" s="1"/>
      <c r="AB1032" s="1"/>
      <c r="AD1032" s="1"/>
    </row>
    <row r="1033" spans="4:30" ht="12" customHeight="1" x14ac:dyDescent="0.2">
      <c r="D1033" s="1"/>
      <c r="F1033" s="1"/>
      <c r="H1033" s="1"/>
      <c r="J1033" s="1"/>
      <c r="N1033" s="1"/>
      <c r="R1033" s="1"/>
      <c r="V1033" s="1"/>
      <c r="Z1033" s="1"/>
      <c r="AB1033" s="1"/>
      <c r="AD1033" s="1"/>
    </row>
    <row r="1034" spans="4:30" ht="12" customHeight="1" x14ac:dyDescent="0.2">
      <c r="D1034" s="1"/>
      <c r="F1034" s="1"/>
      <c r="H1034" s="1"/>
      <c r="J1034" s="1"/>
      <c r="N1034" s="1"/>
      <c r="R1034" s="1"/>
      <c r="V1034" s="1"/>
      <c r="Z1034" s="1"/>
      <c r="AB1034" s="1"/>
      <c r="AD1034" s="1"/>
    </row>
    <row r="1035" spans="4:30" ht="12" customHeight="1" x14ac:dyDescent="0.2">
      <c r="D1035" s="1"/>
      <c r="F1035" s="1"/>
      <c r="H1035" s="1"/>
      <c r="J1035" s="1"/>
      <c r="N1035" s="1"/>
      <c r="R1035" s="1"/>
      <c r="V1035" s="1"/>
      <c r="Z1035" s="1"/>
      <c r="AB1035" s="1"/>
      <c r="AD1035" s="1"/>
    </row>
    <row r="1036" spans="4:30" ht="12" customHeight="1" x14ac:dyDescent="0.2">
      <c r="D1036" s="1"/>
      <c r="F1036" s="1"/>
      <c r="H1036" s="1"/>
      <c r="J1036" s="1"/>
      <c r="N1036" s="1"/>
      <c r="R1036" s="1"/>
      <c r="V1036" s="1"/>
      <c r="Z1036" s="1"/>
      <c r="AB1036" s="1"/>
      <c r="AD1036" s="1"/>
    </row>
    <row r="1037" spans="4:30" ht="12" customHeight="1" x14ac:dyDescent="0.2">
      <c r="D1037" s="1"/>
      <c r="F1037" s="1"/>
      <c r="H1037" s="1"/>
      <c r="J1037" s="1"/>
      <c r="N1037" s="1"/>
      <c r="R1037" s="1"/>
      <c r="V1037" s="1"/>
      <c r="Z1037" s="1"/>
      <c r="AB1037" s="1"/>
      <c r="AD1037" s="1"/>
    </row>
    <row r="1038" spans="4:30" ht="12" customHeight="1" x14ac:dyDescent="0.2">
      <c r="D1038" s="1"/>
      <c r="F1038" s="1"/>
      <c r="H1038" s="1"/>
      <c r="J1038" s="1"/>
      <c r="N1038" s="1"/>
      <c r="R1038" s="1"/>
      <c r="V1038" s="1"/>
      <c r="Z1038" s="1"/>
      <c r="AB1038" s="1"/>
      <c r="AD1038" s="1"/>
    </row>
    <row r="1039" spans="4:30" ht="12" customHeight="1" x14ac:dyDescent="0.2">
      <c r="D1039" s="1"/>
      <c r="F1039" s="1"/>
      <c r="H1039" s="1"/>
      <c r="J1039" s="1"/>
      <c r="N1039" s="1"/>
      <c r="R1039" s="1"/>
      <c r="V1039" s="1"/>
      <c r="Z1039" s="1"/>
      <c r="AB1039" s="1"/>
      <c r="AD1039" s="1"/>
    </row>
    <row r="1040" spans="4:30" ht="12" customHeight="1" x14ac:dyDescent="0.2">
      <c r="D1040" s="1"/>
      <c r="F1040" s="1"/>
      <c r="H1040" s="1"/>
      <c r="J1040" s="1"/>
      <c r="N1040" s="1"/>
      <c r="R1040" s="1"/>
      <c r="V1040" s="1"/>
      <c r="Z1040" s="1"/>
      <c r="AB1040" s="1"/>
      <c r="AD1040" s="1"/>
    </row>
    <row r="1041" spans="4:30" ht="12" customHeight="1" x14ac:dyDescent="0.2">
      <c r="D1041" s="1"/>
      <c r="F1041" s="1"/>
      <c r="H1041" s="1"/>
      <c r="J1041" s="1"/>
      <c r="N1041" s="1"/>
      <c r="R1041" s="1"/>
      <c r="V1041" s="1"/>
      <c r="Z1041" s="1"/>
      <c r="AB1041" s="1"/>
      <c r="AD1041" s="1"/>
    </row>
    <row r="1042" spans="4:30" ht="12" customHeight="1" x14ac:dyDescent="0.2">
      <c r="D1042" s="1"/>
      <c r="F1042" s="1"/>
      <c r="H1042" s="1"/>
      <c r="J1042" s="1"/>
      <c r="N1042" s="1"/>
      <c r="R1042" s="1"/>
      <c r="V1042" s="1"/>
      <c r="Z1042" s="1"/>
      <c r="AB1042" s="1"/>
      <c r="AD1042" s="1"/>
    </row>
    <row r="1043" spans="4:30" ht="12" customHeight="1" x14ac:dyDescent="0.2">
      <c r="D1043" s="1"/>
      <c r="F1043" s="1"/>
      <c r="H1043" s="1"/>
      <c r="J1043" s="1"/>
      <c r="N1043" s="1"/>
      <c r="R1043" s="1"/>
      <c r="V1043" s="1"/>
      <c r="Z1043" s="1"/>
      <c r="AB1043" s="1"/>
      <c r="AD1043" s="1"/>
    </row>
    <row r="1044" spans="4:30" ht="12" customHeight="1" x14ac:dyDescent="0.2">
      <c r="D1044" s="1"/>
      <c r="F1044" s="1"/>
      <c r="H1044" s="1"/>
      <c r="J1044" s="1"/>
      <c r="N1044" s="1"/>
      <c r="R1044" s="1"/>
      <c r="V1044" s="1"/>
      <c r="Z1044" s="1"/>
      <c r="AB1044" s="1"/>
      <c r="AD1044" s="1"/>
    </row>
    <row r="1045" spans="4:30" ht="12" customHeight="1" x14ac:dyDescent="0.2">
      <c r="D1045" s="1"/>
      <c r="F1045" s="1"/>
      <c r="H1045" s="1"/>
      <c r="J1045" s="1"/>
      <c r="N1045" s="1"/>
      <c r="R1045" s="1"/>
      <c r="V1045" s="1"/>
      <c r="Z1045" s="1"/>
      <c r="AB1045" s="1"/>
      <c r="AD1045" s="1"/>
    </row>
    <row r="1046" spans="4:30" ht="12" customHeight="1" x14ac:dyDescent="0.2">
      <c r="D1046" s="1"/>
      <c r="F1046" s="1"/>
      <c r="H1046" s="1"/>
      <c r="J1046" s="1"/>
      <c r="N1046" s="1"/>
      <c r="R1046" s="1"/>
      <c r="V1046" s="1"/>
      <c r="Z1046" s="1"/>
      <c r="AB1046" s="1"/>
      <c r="AD1046" s="1"/>
    </row>
    <row r="1047" spans="4:30" ht="12" customHeight="1" x14ac:dyDescent="0.2">
      <c r="D1047" s="1"/>
      <c r="F1047" s="1"/>
      <c r="H1047" s="1"/>
      <c r="J1047" s="1"/>
      <c r="N1047" s="1"/>
      <c r="R1047" s="1"/>
      <c r="V1047" s="1"/>
      <c r="Z1047" s="1"/>
      <c r="AB1047" s="1"/>
      <c r="AD1047" s="1"/>
    </row>
    <row r="1048" spans="4:30" ht="12" customHeight="1" x14ac:dyDescent="0.2">
      <c r="D1048" s="1"/>
      <c r="F1048" s="1"/>
      <c r="H1048" s="1"/>
      <c r="J1048" s="1"/>
      <c r="N1048" s="1"/>
      <c r="R1048" s="1"/>
      <c r="V1048" s="1"/>
      <c r="Z1048" s="1"/>
      <c r="AB1048" s="1"/>
      <c r="AD1048" s="1"/>
    </row>
    <row r="1049" spans="4:30" ht="12" customHeight="1" x14ac:dyDescent="0.2">
      <c r="D1049" s="1"/>
      <c r="F1049" s="1"/>
      <c r="H1049" s="1"/>
      <c r="J1049" s="1"/>
      <c r="N1049" s="1"/>
      <c r="R1049" s="1"/>
      <c r="V1049" s="1"/>
      <c r="Z1049" s="1"/>
      <c r="AB1049" s="1"/>
      <c r="AD1049" s="1"/>
    </row>
    <row r="1050" spans="4:30" ht="12" customHeight="1" x14ac:dyDescent="0.2">
      <c r="D1050" s="1"/>
      <c r="F1050" s="1"/>
      <c r="H1050" s="1"/>
      <c r="J1050" s="1"/>
      <c r="N1050" s="1"/>
      <c r="R1050" s="1"/>
      <c r="V1050" s="1"/>
      <c r="Z1050" s="1"/>
      <c r="AB1050" s="1"/>
      <c r="AD1050" s="1"/>
    </row>
    <row r="1051" spans="4:30" ht="12" customHeight="1" x14ac:dyDescent="0.2">
      <c r="D1051" s="1"/>
      <c r="F1051" s="1"/>
      <c r="H1051" s="1"/>
      <c r="J1051" s="1"/>
      <c r="N1051" s="1"/>
      <c r="R1051" s="1"/>
      <c r="V1051" s="1"/>
      <c r="Z1051" s="1"/>
      <c r="AB1051" s="1"/>
      <c r="AD1051" s="1"/>
    </row>
    <row r="1052" spans="4:30" ht="12" customHeight="1" x14ac:dyDescent="0.2">
      <c r="D1052" s="1"/>
      <c r="F1052" s="1"/>
      <c r="H1052" s="1"/>
      <c r="J1052" s="1"/>
      <c r="N1052" s="1"/>
      <c r="R1052" s="1"/>
      <c r="V1052" s="1"/>
      <c r="Z1052" s="1"/>
      <c r="AB1052" s="1"/>
      <c r="AD1052" s="1"/>
    </row>
    <row r="1053" spans="4:30" ht="12" customHeight="1" x14ac:dyDescent="0.2">
      <c r="D1053" s="1"/>
      <c r="F1053" s="1"/>
      <c r="H1053" s="1"/>
      <c r="J1053" s="1"/>
      <c r="N1053" s="1"/>
      <c r="R1053" s="1"/>
      <c r="V1053" s="1"/>
      <c r="Z1053" s="1"/>
      <c r="AB1053" s="1"/>
      <c r="AD1053" s="1"/>
    </row>
    <row r="1054" spans="4:30" ht="12" customHeight="1" x14ac:dyDescent="0.2">
      <c r="D1054" s="1"/>
      <c r="F1054" s="1"/>
      <c r="H1054" s="1"/>
      <c r="J1054" s="1"/>
      <c r="N1054" s="1"/>
      <c r="R1054" s="1"/>
      <c r="V1054" s="1"/>
      <c r="Z1054" s="1"/>
      <c r="AB1054" s="1"/>
      <c r="AD1054" s="1"/>
    </row>
    <row r="1055" spans="4:30" ht="12" customHeight="1" x14ac:dyDescent="0.2">
      <c r="D1055" s="1"/>
      <c r="F1055" s="1"/>
      <c r="H1055" s="1"/>
      <c r="J1055" s="1"/>
      <c r="N1055" s="1"/>
      <c r="R1055" s="1"/>
      <c r="V1055" s="1"/>
      <c r="Z1055" s="1"/>
      <c r="AB1055" s="1"/>
      <c r="AD1055" s="1"/>
    </row>
    <row r="1056" spans="4:30" ht="12" customHeight="1" x14ac:dyDescent="0.2">
      <c r="D1056" s="1"/>
      <c r="F1056" s="1"/>
      <c r="H1056" s="1"/>
      <c r="J1056" s="1"/>
      <c r="N1056" s="1"/>
      <c r="R1056" s="1"/>
      <c r="V1056" s="1"/>
      <c r="Z1056" s="1"/>
      <c r="AB1056" s="1"/>
      <c r="AD1056" s="1"/>
    </row>
    <row r="1057" spans="4:30" ht="12" customHeight="1" x14ac:dyDescent="0.2">
      <c r="D1057" s="1"/>
      <c r="F1057" s="1"/>
      <c r="H1057" s="1"/>
      <c r="J1057" s="1"/>
      <c r="N1057" s="1"/>
      <c r="R1057" s="1"/>
      <c r="V1057" s="1"/>
      <c r="Z1057" s="1"/>
      <c r="AB1057" s="1"/>
      <c r="AD1057" s="1"/>
    </row>
    <row r="1058" spans="4:30" ht="12" customHeight="1" x14ac:dyDescent="0.2">
      <c r="D1058" s="1"/>
      <c r="F1058" s="1"/>
      <c r="H1058" s="1"/>
      <c r="J1058" s="1"/>
      <c r="N1058" s="1"/>
      <c r="R1058" s="1"/>
      <c r="V1058" s="1"/>
      <c r="Z1058" s="1"/>
      <c r="AB1058" s="1"/>
      <c r="AD1058" s="1"/>
    </row>
    <row r="1059" spans="4:30" ht="12" customHeight="1" x14ac:dyDescent="0.2">
      <c r="D1059" s="1"/>
      <c r="F1059" s="1"/>
      <c r="H1059" s="1"/>
      <c r="J1059" s="1"/>
      <c r="N1059" s="1"/>
      <c r="R1059" s="1"/>
      <c r="V1059" s="1"/>
      <c r="Z1059" s="1"/>
      <c r="AB1059" s="1"/>
      <c r="AD1059" s="1"/>
    </row>
    <row r="1060" spans="4:30" ht="12" customHeight="1" x14ac:dyDescent="0.2">
      <c r="D1060" s="1"/>
      <c r="F1060" s="1"/>
      <c r="H1060" s="1"/>
      <c r="J1060" s="1"/>
      <c r="N1060" s="1"/>
      <c r="R1060" s="1"/>
      <c r="V1060" s="1"/>
      <c r="Z1060" s="1"/>
      <c r="AB1060" s="1"/>
      <c r="AD1060" s="1"/>
    </row>
    <row r="1061" spans="4:30" ht="12" customHeight="1" x14ac:dyDescent="0.2">
      <c r="D1061" s="1"/>
      <c r="F1061" s="1"/>
      <c r="H1061" s="1"/>
      <c r="J1061" s="1"/>
      <c r="N1061" s="1"/>
      <c r="R1061" s="1"/>
      <c r="V1061" s="1"/>
      <c r="Z1061" s="1"/>
      <c r="AB1061" s="1"/>
      <c r="AD1061" s="1"/>
    </row>
    <row r="1062" spans="4:30" ht="12" customHeight="1" x14ac:dyDescent="0.2">
      <c r="D1062" s="1"/>
      <c r="F1062" s="1"/>
      <c r="H1062" s="1"/>
      <c r="J1062" s="1"/>
      <c r="N1062" s="1"/>
      <c r="R1062" s="1"/>
      <c r="V1062" s="1"/>
      <c r="Z1062" s="1"/>
      <c r="AB1062" s="1"/>
      <c r="AD1062" s="1"/>
    </row>
    <row r="1063" spans="4:30" ht="12" customHeight="1" x14ac:dyDescent="0.2">
      <c r="D1063" s="1"/>
      <c r="F1063" s="1"/>
      <c r="H1063" s="1"/>
      <c r="J1063" s="1"/>
      <c r="N1063" s="1"/>
      <c r="R1063" s="1"/>
      <c r="V1063" s="1"/>
      <c r="Z1063" s="1"/>
      <c r="AB1063" s="1"/>
      <c r="AD1063" s="1"/>
    </row>
    <row r="1064" spans="4:30" ht="12" customHeight="1" x14ac:dyDescent="0.2">
      <c r="D1064" s="1"/>
      <c r="F1064" s="1"/>
      <c r="H1064" s="1"/>
      <c r="J1064" s="1"/>
      <c r="N1064" s="1"/>
      <c r="R1064" s="1"/>
      <c r="V1064" s="1"/>
      <c r="Z1064" s="1"/>
      <c r="AB1064" s="1"/>
      <c r="AD1064" s="1"/>
    </row>
    <row r="1065" spans="4:30" ht="12" customHeight="1" x14ac:dyDescent="0.2">
      <c r="D1065" s="1"/>
      <c r="F1065" s="1"/>
      <c r="H1065" s="1"/>
      <c r="J1065" s="1"/>
      <c r="N1065" s="1"/>
      <c r="R1065" s="1"/>
      <c r="V1065" s="1"/>
      <c r="Z1065" s="1"/>
      <c r="AB1065" s="1"/>
      <c r="AD1065" s="1"/>
    </row>
    <row r="1066" spans="4:30" ht="12" customHeight="1" x14ac:dyDescent="0.2">
      <c r="D1066" s="1"/>
      <c r="F1066" s="1"/>
      <c r="H1066" s="1"/>
      <c r="J1066" s="1"/>
      <c r="N1066" s="1"/>
      <c r="R1066" s="1"/>
      <c r="V1066" s="1"/>
      <c r="Z1066" s="1"/>
      <c r="AB1066" s="1"/>
      <c r="AD1066" s="1"/>
    </row>
    <row r="1067" spans="4:30" ht="12" customHeight="1" x14ac:dyDescent="0.2">
      <c r="D1067" s="1"/>
      <c r="F1067" s="1"/>
      <c r="H1067" s="1"/>
      <c r="J1067" s="1"/>
      <c r="N1067" s="1"/>
      <c r="R1067" s="1"/>
      <c r="V1067" s="1"/>
      <c r="Z1067" s="1"/>
      <c r="AB1067" s="1"/>
      <c r="AD1067" s="1"/>
    </row>
    <row r="1068" spans="4:30" ht="12" customHeight="1" x14ac:dyDescent="0.2">
      <c r="D1068" s="1"/>
      <c r="F1068" s="1"/>
      <c r="H1068" s="1"/>
      <c r="J1068" s="1"/>
      <c r="N1068" s="1"/>
      <c r="R1068" s="1"/>
      <c r="V1068" s="1"/>
      <c r="Z1068" s="1"/>
      <c r="AB1068" s="1"/>
      <c r="AD1068" s="1"/>
    </row>
    <row r="1069" spans="4:30" ht="12" customHeight="1" x14ac:dyDescent="0.2">
      <c r="D1069" s="1"/>
      <c r="F1069" s="1"/>
      <c r="H1069" s="1"/>
      <c r="J1069" s="1"/>
      <c r="N1069" s="1"/>
      <c r="R1069" s="1"/>
      <c r="V1069" s="1"/>
      <c r="Z1069" s="1"/>
      <c r="AB1069" s="1"/>
      <c r="AD1069" s="1"/>
    </row>
    <row r="1070" spans="4:30" ht="12" customHeight="1" x14ac:dyDescent="0.2">
      <c r="D1070" s="1"/>
      <c r="F1070" s="1"/>
      <c r="H1070" s="1"/>
      <c r="J1070" s="1"/>
      <c r="N1070" s="1"/>
      <c r="R1070" s="1"/>
      <c r="V1070" s="1"/>
      <c r="Z1070" s="1"/>
      <c r="AB1070" s="1"/>
      <c r="AD1070" s="1"/>
    </row>
    <row r="1071" spans="4:30" ht="12" customHeight="1" x14ac:dyDescent="0.2">
      <c r="D1071" s="1"/>
      <c r="F1071" s="1"/>
      <c r="H1071" s="1"/>
      <c r="J1071" s="1"/>
      <c r="N1071" s="1"/>
      <c r="R1071" s="1"/>
      <c r="V1071" s="1"/>
      <c r="Z1071" s="1"/>
      <c r="AB1071" s="1"/>
      <c r="AD1071" s="1"/>
    </row>
    <row r="1072" spans="4:30" ht="12" customHeight="1" x14ac:dyDescent="0.2">
      <c r="D1072" s="1"/>
      <c r="F1072" s="1"/>
      <c r="H1072" s="1"/>
      <c r="J1072" s="1"/>
      <c r="N1072" s="1"/>
      <c r="R1072" s="1"/>
      <c r="V1072" s="1"/>
      <c r="Z1072" s="1"/>
      <c r="AB1072" s="1"/>
      <c r="AD1072" s="1"/>
    </row>
    <row r="1073" spans="4:30" ht="12" customHeight="1" x14ac:dyDescent="0.2">
      <c r="D1073" s="1"/>
      <c r="F1073" s="1"/>
      <c r="H1073" s="1"/>
      <c r="J1073" s="1"/>
      <c r="N1073" s="1"/>
      <c r="R1073" s="1"/>
      <c r="V1073" s="1"/>
      <c r="Z1073" s="1"/>
      <c r="AB1073" s="1"/>
      <c r="AD1073" s="1"/>
    </row>
    <row r="1074" spans="4:30" ht="12" customHeight="1" x14ac:dyDescent="0.2">
      <c r="D1074" s="1"/>
      <c r="F1074" s="1"/>
      <c r="H1074" s="1"/>
      <c r="J1074" s="1"/>
      <c r="N1074" s="1"/>
      <c r="R1074" s="1"/>
      <c r="V1074" s="1"/>
      <c r="Z1074" s="1"/>
      <c r="AB1074" s="1"/>
      <c r="AD1074" s="1"/>
    </row>
    <row r="1075" spans="4:30" ht="12" customHeight="1" x14ac:dyDescent="0.2">
      <c r="D1075" s="1"/>
      <c r="F1075" s="1"/>
      <c r="H1075" s="1"/>
      <c r="J1075" s="1"/>
      <c r="N1075" s="1"/>
      <c r="R1075" s="1"/>
      <c r="V1075" s="1"/>
      <c r="Z1075" s="1"/>
      <c r="AB1075" s="1"/>
      <c r="AD1075" s="1"/>
    </row>
    <row r="1076" spans="4:30" ht="12" customHeight="1" x14ac:dyDescent="0.2">
      <c r="D1076" s="1"/>
      <c r="F1076" s="1"/>
      <c r="H1076" s="1"/>
      <c r="J1076" s="1"/>
      <c r="N1076" s="1"/>
      <c r="R1076" s="1"/>
      <c r="V1076" s="1"/>
      <c r="Z1076" s="1"/>
      <c r="AB1076" s="1"/>
      <c r="AD1076" s="1"/>
    </row>
    <row r="1077" spans="4:30" ht="12" customHeight="1" x14ac:dyDescent="0.2">
      <c r="D1077" s="1"/>
      <c r="F1077" s="1"/>
      <c r="H1077" s="1"/>
      <c r="J1077" s="1"/>
      <c r="N1077" s="1"/>
      <c r="R1077" s="1"/>
      <c r="V1077" s="1"/>
      <c r="Z1077" s="1"/>
      <c r="AB1077" s="1"/>
      <c r="AD1077" s="1"/>
    </row>
    <row r="1078" spans="4:30" ht="12" customHeight="1" x14ac:dyDescent="0.2">
      <c r="D1078" s="1"/>
      <c r="F1078" s="1"/>
      <c r="H1078" s="1"/>
      <c r="J1078" s="1"/>
      <c r="N1078" s="1"/>
      <c r="R1078" s="1"/>
      <c r="V1078" s="1"/>
      <c r="Z1078" s="1"/>
      <c r="AB1078" s="1"/>
      <c r="AD1078" s="1"/>
    </row>
    <row r="1079" spans="4:30" ht="12" customHeight="1" x14ac:dyDescent="0.2">
      <c r="D1079" s="1"/>
      <c r="F1079" s="1"/>
      <c r="H1079" s="1"/>
      <c r="J1079" s="1"/>
      <c r="N1079" s="1"/>
      <c r="R1079" s="1"/>
      <c r="V1079" s="1"/>
      <c r="Z1079" s="1"/>
      <c r="AB1079" s="1"/>
      <c r="AD1079" s="1"/>
    </row>
    <row r="1080" spans="4:30" ht="12" customHeight="1" x14ac:dyDescent="0.2">
      <c r="D1080" s="1"/>
      <c r="F1080" s="1"/>
      <c r="H1080" s="1"/>
      <c r="J1080" s="1"/>
      <c r="N1080" s="1"/>
      <c r="R1080" s="1"/>
      <c r="V1080" s="1"/>
      <c r="Z1080" s="1"/>
      <c r="AB1080" s="1"/>
      <c r="AD1080" s="1"/>
    </row>
    <row r="1081" spans="4:30" ht="12" customHeight="1" x14ac:dyDescent="0.2">
      <c r="D1081" s="1"/>
      <c r="F1081" s="1"/>
      <c r="H1081" s="1"/>
      <c r="J1081" s="1"/>
      <c r="N1081" s="1"/>
      <c r="R1081" s="1"/>
      <c r="V1081" s="1"/>
      <c r="Z1081" s="1"/>
      <c r="AB1081" s="1"/>
      <c r="AD1081" s="1"/>
    </row>
    <row r="1082" spans="4:30" ht="12" customHeight="1" x14ac:dyDescent="0.2">
      <c r="D1082" s="1"/>
      <c r="F1082" s="1"/>
      <c r="H1082" s="1"/>
      <c r="J1082" s="1"/>
      <c r="N1082" s="1"/>
      <c r="R1082" s="1"/>
      <c r="V1082" s="1"/>
      <c r="Z1082" s="1"/>
      <c r="AB1082" s="1"/>
      <c r="AD1082" s="1"/>
    </row>
    <row r="1083" spans="4:30" ht="12" customHeight="1" x14ac:dyDescent="0.2">
      <c r="D1083" s="1"/>
      <c r="F1083" s="1"/>
      <c r="H1083" s="1"/>
      <c r="J1083" s="1"/>
      <c r="N1083" s="1"/>
      <c r="R1083" s="1"/>
      <c r="V1083" s="1"/>
      <c r="Z1083" s="1"/>
      <c r="AB1083" s="1"/>
      <c r="AD1083" s="1"/>
    </row>
    <row r="1084" spans="4:30" ht="12" customHeight="1" x14ac:dyDescent="0.2">
      <c r="D1084" s="1"/>
      <c r="F1084" s="1"/>
      <c r="H1084" s="1"/>
      <c r="J1084" s="1"/>
      <c r="N1084" s="1"/>
      <c r="R1084" s="1"/>
      <c r="V1084" s="1"/>
      <c r="Z1084" s="1"/>
      <c r="AB1084" s="1"/>
      <c r="AD1084" s="1"/>
    </row>
    <row r="1085" spans="4:30" ht="12" customHeight="1" x14ac:dyDescent="0.2">
      <c r="D1085" s="1"/>
      <c r="F1085" s="1"/>
      <c r="H1085" s="1"/>
      <c r="J1085" s="1"/>
      <c r="N1085" s="1"/>
      <c r="R1085" s="1"/>
      <c r="V1085" s="1"/>
      <c r="Z1085" s="1"/>
      <c r="AB1085" s="1"/>
      <c r="AD1085" s="1"/>
    </row>
    <row r="1086" spans="4:30" ht="12" customHeight="1" x14ac:dyDescent="0.2">
      <c r="D1086" s="1"/>
      <c r="F1086" s="1"/>
      <c r="H1086" s="1"/>
      <c r="J1086" s="1"/>
      <c r="N1086" s="1"/>
      <c r="R1086" s="1"/>
      <c r="V1086" s="1"/>
      <c r="Z1086" s="1"/>
      <c r="AB1086" s="1"/>
      <c r="AD1086" s="1"/>
    </row>
    <row r="1087" spans="4:30" ht="12" customHeight="1" x14ac:dyDescent="0.2">
      <c r="D1087" s="1"/>
      <c r="F1087" s="1"/>
      <c r="H1087" s="1"/>
      <c r="J1087" s="1"/>
      <c r="N1087" s="1"/>
      <c r="R1087" s="1"/>
      <c r="V1087" s="1"/>
      <c r="Z1087" s="1"/>
      <c r="AB1087" s="1"/>
      <c r="AD1087" s="1"/>
    </row>
    <row r="1088" spans="4:30" ht="12" customHeight="1" x14ac:dyDescent="0.2">
      <c r="D1088" s="1"/>
      <c r="F1088" s="1"/>
      <c r="H1088" s="1"/>
      <c r="J1088" s="1"/>
      <c r="N1088" s="1"/>
      <c r="R1088" s="1"/>
      <c r="V1088" s="1"/>
      <c r="Z1088" s="1"/>
      <c r="AB1088" s="1"/>
      <c r="AD1088" s="1"/>
    </row>
    <row r="1089" spans="4:30" ht="12" customHeight="1" x14ac:dyDescent="0.2">
      <c r="D1089" s="1"/>
      <c r="F1089" s="1"/>
      <c r="H1089" s="1"/>
      <c r="J1089" s="1"/>
      <c r="N1089" s="1"/>
      <c r="R1089" s="1"/>
      <c r="V1089" s="1"/>
      <c r="Z1089" s="1"/>
      <c r="AB1089" s="1"/>
      <c r="AD1089" s="1"/>
    </row>
    <row r="1090" spans="4:30" ht="12" customHeight="1" x14ac:dyDescent="0.2">
      <c r="D1090" s="1"/>
      <c r="F1090" s="1"/>
      <c r="H1090" s="1"/>
      <c r="J1090" s="1"/>
      <c r="N1090" s="1"/>
      <c r="R1090" s="1"/>
      <c r="V1090" s="1"/>
      <c r="Z1090" s="1"/>
      <c r="AB1090" s="1"/>
      <c r="AD1090" s="1"/>
    </row>
    <row r="1091" spans="4:30" ht="12" customHeight="1" x14ac:dyDescent="0.2">
      <c r="D1091" s="1"/>
      <c r="F1091" s="1"/>
      <c r="H1091" s="1"/>
      <c r="J1091" s="1"/>
      <c r="N1091" s="1"/>
      <c r="R1091" s="1"/>
      <c r="V1091" s="1"/>
      <c r="Z1091" s="1"/>
      <c r="AB1091" s="1"/>
      <c r="AD1091" s="1"/>
    </row>
    <row r="1092" spans="4:30" ht="12" customHeight="1" x14ac:dyDescent="0.2">
      <c r="D1092" s="1"/>
      <c r="F1092" s="1"/>
      <c r="H1092" s="1"/>
      <c r="J1092" s="1"/>
      <c r="N1092" s="1"/>
      <c r="R1092" s="1"/>
      <c r="V1092" s="1"/>
      <c r="Z1092" s="1"/>
      <c r="AB1092" s="1"/>
      <c r="AD1092" s="1"/>
    </row>
    <row r="1093" spans="4:30" ht="12" customHeight="1" x14ac:dyDescent="0.2">
      <c r="D1093" s="1"/>
      <c r="F1093" s="1"/>
      <c r="H1093" s="1"/>
      <c r="J1093" s="1"/>
      <c r="N1093" s="1"/>
      <c r="R1093" s="1"/>
      <c r="V1093" s="1"/>
      <c r="Z1093" s="1"/>
      <c r="AB1093" s="1"/>
      <c r="AD1093" s="1"/>
    </row>
    <row r="1094" spans="4:30" ht="12" customHeight="1" x14ac:dyDescent="0.2">
      <c r="D1094" s="1"/>
      <c r="F1094" s="1"/>
      <c r="H1094" s="1"/>
      <c r="J1094" s="1"/>
      <c r="N1094" s="1"/>
      <c r="R1094" s="1"/>
      <c r="V1094" s="1"/>
      <c r="Z1094" s="1"/>
      <c r="AB1094" s="1"/>
      <c r="AD1094" s="1"/>
    </row>
    <row r="1095" spans="4:30" ht="12" customHeight="1" x14ac:dyDescent="0.2">
      <c r="D1095" s="1"/>
      <c r="F1095" s="1"/>
      <c r="H1095" s="1"/>
      <c r="J1095" s="1"/>
      <c r="N1095" s="1"/>
      <c r="R1095" s="1"/>
      <c r="V1095" s="1"/>
      <c r="Z1095" s="1"/>
      <c r="AB1095" s="1"/>
      <c r="AD1095" s="1"/>
    </row>
    <row r="1096" spans="4:30" ht="12" customHeight="1" x14ac:dyDescent="0.2">
      <c r="D1096" s="1"/>
      <c r="F1096" s="1"/>
      <c r="H1096" s="1"/>
      <c r="J1096" s="1"/>
      <c r="N1096" s="1"/>
      <c r="R1096" s="1"/>
      <c r="V1096" s="1"/>
      <c r="Z1096" s="1"/>
      <c r="AB1096" s="1"/>
      <c r="AD1096" s="1"/>
    </row>
    <row r="1097" spans="4:30" ht="12" customHeight="1" x14ac:dyDescent="0.2">
      <c r="D1097" s="1"/>
      <c r="F1097" s="1"/>
      <c r="H1097" s="1"/>
      <c r="J1097" s="1"/>
      <c r="N1097" s="1"/>
      <c r="R1097" s="1"/>
      <c r="V1097" s="1"/>
      <c r="Z1097" s="1"/>
      <c r="AB1097" s="1"/>
      <c r="AD1097" s="1"/>
    </row>
    <row r="1098" spans="4:30" ht="12" customHeight="1" x14ac:dyDescent="0.2">
      <c r="D1098" s="1"/>
      <c r="F1098" s="1"/>
      <c r="H1098" s="1"/>
      <c r="J1098" s="1"/>
      <c r="N1098" s="1"/>
      <c r="R1098" s="1"/>
      <c r="V1098" s="1"/>
      <c r="Z1098" s="1"/>
      <c r="AB1098" s="1"/>
      <c r="AD1098" s="1"/>
    </row>
    <row r="1099" spans="4:30" ht="12" customHeight="1" x14ac:dyDescent="0.2">
      <c r="D1099" s="1"/>
      <c r="F1099" s="1"/>
      <c r="H1099" s="1"/>
      <c r="J1099" s="1"/>
      <c r="N1099" s="1"/>
      <c r="R1099" s="1"/>
      <c r="V1099" s="1"/>
      <c r="Z1099" s="1"/>
      <c r="AB1099" s="1"/>
      <c r="AD1099" s="1"/>
    </row>
    <row r="1100" spans="4:30" ht="12" customHeight="1" x14ac:dyDescent="0.2">
      <c r="D1100" s="1"/>
      <c r="F1100" s="1"/>
      <c r="H1100" s="1"/>
      <c r="J1100" s="1"/>
      <c r="N1100" s="1"/>
      <c r="R1100" s="1"/>
      <c r="V1100" s="1"/>
      <c r="Z1100" s="1"/>
      <c r="AB1100" s="1"/>
      <c r="AD1100" s="1"/>
    </row>
    <row r="1101" spans="4:30" ht="12" customHeight="1" x14ac:dyDescent="0.2">
      <c r="D1101" s="1"/>
      <c r="F1101" s="1"/>
      <c r="H1101" s="1"/>
      <c r="J1101" s="1"/>
      <c r="N1101" s="1"/>
      <c r="R1101" s="1"/>
      <c r="V1101" s="1"/>
      <c r="Z1101" s="1"/>
      <c r="AB1101" s="1"/>
      <c r="AD1101" s="1"/>
    </row>
    <row r="1102" spans="4:30" ht="12" customHeight="1" x14ac:dyDescent="0.2">
      <c r="D1102" s="1"/>
      <c r="F1102" s="1"/>
      <c r="H1102" s="1"/>
      <c r="J1102" s="1"/>
      <c r="N1102" s="1"/>
      <c r="R1102" s="1"/>
      <c r="V1102" s="1"/>
      <c r="Z1102" s="1"/>
      <c r="AB1102" s="1"/>
      <c r="AD1102" s="1"/>
    </row>
    <row r="1103" spans="4:30" ht="12" customHeight="1" x14ac:dyDescent="0.2">
      <c r="D1103" s="1"/>
      <c r="F1103" s="1"/>
      <c r="H1103" s="1"/>
      <c r="J1103" s="1"/>
      <c r="N1103" s="1"/>
      <c r="R1103" s="1"/>
      <c r="V1103" s="1"/>
      <c r="Z1103" s="1"/>
      <c r="AB1103" s="1"/>
      <c r="AD1103" s="1"/>
    </row>
    <row r="1104" spans="4:30" ht="12" customHeight="1" x14ac:dyDescent="0.2">
      <c r="D1104" s="1"/>
      <c r="F1104" s="1"/>
      <c r="H1104" s="1"/>
      <c r="J1104" s="1"/>
      <c r="N1104" s="1"/>
      <c r="R1104" s="1"/>
      <c r="V1104" s="1"/>
      <c r="Z1104" s="1"/>
      <c r="AB1104" s="1"/>
      <c r="AD1104" s="1"/>
    </row>
    <row r="1105" spans="4:30" ht="12" customHeight="1" x14ac:dyDescent="0.2">
      <c r="D1105" s="1"/>
      <c r="F1105" s="1"/>
      <c r="H1105" s="1"/>
      <c r="J1105" s="1"/>
      <c r="N1105" s="1"/>
      <c r="R1105" s="1"/>
      <c r="V1105" s="1"/>
      <c r="Z1105" s="1"/>
      <c r="AB1105" s="1"/>
      <c r="AD1105" s="1"/>
    </row>
    <row r="1106" spans="4:30" ht="12" customHeight="1" x14ac:dyDescent="0.2">
      <c r="D1106" s="1"/>
      <c r="F1106" s="1"/>
      <c r="H1106" s="1"/>
      <c r="J1106" s="1"/>
      <c r="N1106" s="1"/>
      <c r="R1106" s="1"/>
      <c r="V1106" s="1"/>
      <c r="Z1106" s="1"/>
      <c r="AB1106" s="1"/>
      <c r="AD1106" s="1"/>
    </row>
    <row r="1107" spans="4:30" ht="12" customHeight="1" x14ac:dyDescent="0.2">
      <c r="D1107" s="1"/>
      <c r="F1107" s="1"/>
      <c r="H1107" s="1"/>
      <c r="J1107" s="1"/>
      <c r="N1107" s="1"/>
      <c r="R1107" s="1"/>
      <c r="V1107" s="1"/>
      <c r="Z1107" s="1"/>
      <c r="AB1107" s="1"/>
      <c r="AD1107" s="1"/>
    </row>
    <row r="1108" spans="4:30" ht="12" customHeight="1" x14ac:dyDescent="0.2">
      <c r="D1108" s="1"/>
      <c r="F1108" s="1"/>
      <c r="H1108" s="1"/>
      <c r="J1108" s="1"/>
      <c r="N1108" s="1"/>
      <c r="R1108" s="1"/>
      <c r="V1108" s="1"/>
      <c r="Z1108" s="1"/>
      <c r="AB1108" s="1"/>
      <c r="AD1108" s="1"/>
    </row>
    <row r="1109" spans="4:30" ht="12" customHeight="1" x14ac:dyDescent="0.2">
      <c r="D1109" s="1"/>
      <c r="F1109" s="1"/>
      <c r="H1109" s="1"/>
      <c r="J1109" s="1"/>
      <c r="N1109" s="1"/>
      <c r="R1109" s="1"/>
      <c r="V1109" s="1"/>
      <c r="Z1109" s="1"/>
      <c r="AB1109" s="1"/>
      <c r="AD1109" s="1"/>
    </row>
    <row r="1110" spans="4:30" ht="12" customHeight="1" x14ac:dyDescent="0.2">
      <c r="D1110" s="1"/>
      <c r="F1110" s="1"/>
      <c r="H1110" s="1"/>
      <c r="J1110" s="1"/>
      <c r="N1110" s="1"/>
      <c r="R1110" s="1"/>
      <c r="V1110" s="1"/>
      <c r="Z1110" s="1"/>
      <c r="AB1110" s="1"/>
      <c r="AD1110" s="1"/>
    </row>
    <row r="1111" spans="4:30" ht="12" customHeight="1" x14ac:dyDescent="0.2">
      <c r="D1111" s="1"/>
      <c r="F1111" s="1"/>
      <c r="H1111" s="1"/>
      <c r="J1111" s="1"/>
      <c r="N1111" s="1"/>
      <c r="R1111" s="1"/>
      <c r="V1111" s="1"/>
      <c r="Z1111" s="1"/>
      <c r="AB1111" s="1"/>
      <c r="AD1111" s="1"/>
    </row>
    <row r="1112" spans="4:30" ht="12" customHeight="1" x14ac:dyDescent="0.2">
      <c r="D1112" s="1"/>
      <c r="F1112" s="1"/>
      <c r="H1112" s="1"/>
      <c r="J1112" s="1"/>
      <c r="N1112" s="1"/>
      <c r="R1112" s="1"/>
      <c r="V1112" s="1"/>
      <c r="Z1112" s="1"/>
      <c r="AB1112" s="1"/>
      <c r="AD1112" s="1"/>
    </row>
    <row r="1113" spans="4:30" ht="12" customHeight="1" x14ac:dyDescent="0.2">
      <c r="D1113" s="1"/>
      <c r="F1113" s="1"/>
      <c r="H1113" s="1"/>
      <c r="J1113" s="1"/>
      <c r="N1113" s="1"/>
      <c r="R1113" s="1"/>
      <c r="V1113" s="1"/>
      <c r="Z1113" s="1"/>
      <c r="AB1113" s="1"/>
      <c r="AD1113" s="1"/>
    </row>
    <row r="1114" spans="4:30" ht="12" customHeight="1" x14ac:dyDescent="0.2">
      <c r="D1114" s="1"/>
      <c r="F1114" s="1"/>
      <c r="H1114" s="1"/>
      <c r="J1114" s="1"/>
      <c r="N1114" s="1"/>
      <c r="R1114" s="1"/>
      <c r="V1114" s="1"/>
      <c r="Z1114" s="1"/>
      <c r="AB1114" s="1"/>
      <c r="AD1114" s="1"/>
    </row>
  </sheetData>
  <mergeCells count="44">
    <mergeCell ref="X54:Z54"/>
    <mergeCell ref="AB54:AD54"/>
    <mergeCell ref="H107:J107"/>
    <mergeCell ref="L107:N107"/>
    <mergeCell ref="P107:R107"/>
    <mergeCell ref="T107:V107"/>
    <mergeCell ref="X107:Z107"/>
    <mergeCell ref="D54:F54"/>
    <mergeCell ref="H54:J54"/>
    <mergeCell ref="L54:N54"/>
    <mergeCell ref="P54:R54"/>
    <mergeCell ref="T54:V54"/>
    <mergeCell ref="D107:F107"/>
    <mergeCell ref="AB107:AD107"/>
    <mergeCell ref="T80:V80"/>
    <mergeCell ref="X80:Z80"/>
    <mergeCell ref="AB80:AD80"/>
    <mergeCell ref="C80:C81"/>
    <mergeCell ref="D80:F80"/>
    <mergeCell ref="H80:J80"/>
    <mergeCell ref="L80:N80"/>
    <mergeCell ref="P80:R80"/>
    <mergeCell ref="T28:V28"/>
    <mergeCell ref="X28:Z28"/>
    <mergeCell ref="AB28:AD28"/>
    <mergeCell ref="D2:F2"/>
    <mergeCell ref="H2:J2"/>
    <mergeCell ref="L2:N2"/>
    <mergeCell ref="P2:R2"/>
    <mergeCell ref="T2:V2"/>
    <mergeCell ref="X2:Z2"/>
    <mergeCell ref="AB2:AD2"/>
    <mergeCell ref="D28:F28"/>
    <mergeCell ref="H28:J28"/>
    <mergeCell ref="L28:N28"/>
    <mergeCell ref="P28:R28"/>
    <mergeCell ref="P133:R133"/>
    <mergeCell ref="T133:V133"/>
    <mergeCell ref="X133:Z133"/>
    <mergeCell ref="AB133:AD133"/>
    <mergeCell ref="C133:C134"/>
    <mergeCell ref="D133:F133"/>
    <mergeCell ref="H133:J133"/>
    <mergeCell ref="L133:N133"/>
  </mergeCells>
  <phoneticPr fontId="8" type="noConversion"/>
  <pageMargins left="0.7" right="0.7" top="0.75" bottom="0.75" header="0.3" footer="0.3"/>
  <pageSetup orientation="landscape" r:id="rId1"/>
  <headerFooter alignWithMargins="0"/>
  <ignoredErrors>
    <ignoredError sqref="G51 K51 O51 S51 AA5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U23" sqref="U23"/>
    </sheetView>
  </sheetViews>
  <sheetFormatPr defaultRowHeight="12.75" x14ac:dyDescent="0.2"/>
  <cols>
    <col min="1" max="1" width="8.140625" style="8" customWidth="1"/>
    <col min="2" max="2" width="7.5703125" style="8" customWidth="1"/>
    <col min="3" max="3" width="3" style="8" customWidth="1"/>
    <col min="4" max="4" width="1" style="8" customWidth="1"/>
    <col min="5" max="5" width="7" style="8" customWidth="1"/>
    <col min="6" max="6" width="5" style="8" customWidth="1"/>
    <col min="7" max="7" width="1" style="8" customWidth="1"/>
    <col min="8" max="8" width="7" style="8" customWidth="1"/>
    <col min="9" max="9" width="5" style="8" customWidth="1"/>
    <col min="10" max="10" width="1" style="8" customWidth="1"/>
    <col min="11" max="11" width="6.28515625" style="8" customWidth="1"/>
    <col min="12" max="12" width="5" style="8" customWidth="1"/>
    <col min="13" max="14" width="1" style="8" customWidth="1"/>
    <col min="15" max="15" width="7" style="8" customWidth="1"/>
    <col min="16" max="16" width="5" style="8" customWidth="1"/>
    <col min="17" max="17" width="1" style="8" customWidth="1"/>
    <col min="18" max="18" width="7" style="8" customWidth="1"/>
    <col min="19" max="19" width="5" style="8" customWidth="1"/>
    <col min="20" max="16384" width="9.140625" style="8"/>
  </cols>
  <sheetData>
    <row r="1" spans="1:19" ht="12.95" customHeight="1" x14ac:dyDescent="0.2">
      <c r="A1" s="13" t="s">
        <v>37</v>
      </c>
      <c r="B1" s="185" t="s">
        <v>27</v>
      </c>
      <c r="C1" s="185"/>
      <c r="D1" s="14"/>
      <c r="E1" s="187" t="s">
        <v>28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5"/>
      <c r="R1" s="185" t="s">
        <v>29</v>
      </c>
      <c r="S1" s="185"/>
    </row>
    <row r="2" spans="1:19" ht="12.95" customHeight="1" x14ac:dyDescent="0.2">
      <c r="A2" s="16"/>
      <c r="B2" s="186"/>
      <c r="C2" s="186"/>
      <c r="D2" s="17"/>
      <c r="E2" s="187" t="s">
        <v>30</v>
      </c>
      <c r="F2" s="187"/>
      <c r="G2" s="16"/>
      <c r="H2" s="187" t="s">
        <v>31</v>
      </c>
      <c r="I2" s="187"/>
      <c r="J2" s="16"/>
      <c r="K2" s="187" t="s">
        <v>32</v>
      </c>
      <c r="L2" s="187"/>
      <c r="M2" s="16"/>
      <c r="N2" s="16"/>
      <c r="O2" s="187" t="s">
        <v>33</v>
      </c>
      <c r="P2" s="187"/>
      <c r="Q2" s="18"/>
      <c r="R2" s="186"/>
      <c r="S2" s="186"/>
    </row>
    <row r="3" spans="1:19" ht="12.95" customHeight="1" x14ac:dyDescent="0.2">
      <c r="A3" s="19" t="s">
        <v>8</v>
      </c>
      <c r="B3" s="20" t="s">
        <v>34</v>
      </c>
      <c r="C3" s="21" t="s">
        <v>10</v>
      </c>
      <c r="D3" s="20"/>
      <c r="E3" s="20" t="s">
        <v>35</v>
      </c>
      <c r="F3" s="20" t="s">
        <v>36</v>
      </c>
      <c r="G3" s="20"/>
      <c r="H3" s="20" t="s">
        <v>35</v>
      </c>
      <c r="I3" s="20" t="s">
        <v>36</v>
      </c>
      <c r="J3" s="20"/>
      <c r="K3" s="20" t="s">
        <v>35</v>
      </c>
      <c r="L3" s="20" t="s">
        <v>36</v>
      </c>
      <c r="M3" s="20"/>
      <c r="N3" s="19"/>
      <c r="O3" s="20" t="s">
        <v>35</v>
      </c>
      <c r="P3" s="20" t="s">
        <v>36</v>
      </c>
      <c r="Q3" s="19"/>
      <c r="R3" s="20" t="s">
        <v>35</v>
      </c>
      <c r="S3" s="20" t="s">
        <v>36</v>
      </c>
    </row>
    <row r="4" spans="1:19" ht="13.5" customHeight="1" x14ac:dyDescent="0.2">
      <c r="A4" s="16"/>
      <c r="B4" s="15"/>
      <c r="C4" s="22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15"/>
      <c r="P4" s="15"/>
      <c r="Q4" s="16"/>
      <c r="R4" s="15"/>
      <c r="S4" s="15"/>
    </row>
    <row r="5" spans="1:19" ht="15" customHeight="1" x14ac:dyDescent="0.2">
      <c r="A5" s="23">
        <v>1996</v>
      </c>
      <c r="B5" s="25">
        <v>14576</v>
      </c>
      <c r="C5" s="26"/>
      <c r="D5" s="25"/>
      <c r="E5" s="25">
        <v>9986</v>
      </c>
      <c r="F5" s="24">
        <f t="shared" ref="F5:F15" si="0">E5/$B5</f>
        <v>0.68509879253567507</v>
      </c>
      <c r="G5" s="24"/>
      <c r="H5" s="25">
        <v>2501</v>
      </c>
      <c r="I5" s="24">
        <f t="shared" ref="I5:I15" si="1">H5/$B5</f>
        <v>0.1715834248079034</v>
      </c>
      <c r="J5" s="24"/>
      <c r="K5" s="25">
        <v>569</v>
      </c>
      <c r="L5" s="24">
        <f t="shared" ref="L5:L15" si="2">K5/$B5</f>
        <v>3.9036772777167945E-2</v>
      </c>
      <c r="M5" s="24"/>
      <c r="N5" s="24"/>
      <c r="O5" s="25">
        <v>13452</v>
      </c>
      <c r="P5" s="24">
        <f t="shared" ref="P5:P15" si="3">O5/$B5</f>
        <v>0.92288693743139405</v>
      </c>
      <c r="Q5" s="24"/>
      <c r="R5" s="25">
        <v>1124</v>
      </c>
      <c r="S5" s="24">
        <f t="shared" ref="S5:S15" si="4">R5/$B5</f>
        <v>7.7113062568605922E-2</v>
      </c>
    </row>
    <row r="6" spans="1:19" ht="14.25" customHeight="1" x14ac:dyDescent="0.2">
      <c r="A6" s="23">
        <v>1997</v>
      </c>
      <c r="B6" s="25">
        <v>14919</v>
      </c>
      <c r="C6" s="26"/>
      <c r="D6" s="25"/>
      <c r="E6" s="25">
        <v>7031</v>
      </c>
      <c r="F6" s="24">
        <f t="shared" si="0"/>
        <v>0.47127823580668948</v>
      </c>
      <c r="G6" s="24"/>
      <c r="H6" s="25">
        <v>4792</v>
      </c>
      <c r="I6" s="24">
        <f t="shared" si="1"/>
        <v>0.32120115289228501</v>
      </c>
      <c r="J6" s="24"/>
      <c r="K6" s="25">
        <v>1148</v>
      </c>
      <c r="L6" s="24">
        <f t="shared" si="2"/>
        <v>7.694885716200818E-2</v>
      </c>
      <c r="M6" s="24"/>
      <c r="N6" s="24"/>
      <c r="O6" s="25">
        <v>13756</v>
      </c>
      <c r="P6" s="24">
        <f t="shared" si="3"/>
        <v>0.9220457135196729</v>
      </c>
      <c r="Q6" s="24"/>
      <c r="R6" s="25">
        <v>1163</v>
      </c>
      <c r="S6" s="24">
        <f t="shared" si="4"/>
        <v>7.7954286480327095E-2</v>
      </c>
    </row>
    <row r="7" spans="1:19" ht="14.25" customHeight="1" x14ac:dyDescent="0.2">
      <c r="A7" s="23">
        <v>1998</v>
      </c>
      <c r="B7" s="25">
        <v>15535</v>
      </c>
      <c r="C7" s="26">
        <v>19</v>
      </c>
      <c r="D7" s="25"/>
      <c r="E7" s="25">
        <v>8209</v>
      </c>
      <c r="F7" s="24">
        <f t="shared" si="0"/>
        <v>0.5284196974573544</v>
      </c>
      <c r="G7" s="24"/>
      <c r="H7" s="25">
        <v>3391</v>
      </c>
      <c r="I7" s="24">
        <f t="shared" si="1"/>
        <v>0.2182813002896685</v>
      </c>
      <c r="J7" s="24"/>
      <c r="K7" s="25">
        <v>1590</v>
      </c>
      <c r="L7" s="24">
        <f t="shared" si="2"/>
        <v>0.10234953331187641</v>
      </c>
      <c r="M7" s="24"/>
      <c r="N7" s="24"/>
      <c r="O7" s="25">
        <v>13190</v>
      </c>
      <c r="P7" s="24">
        <f t="shared" si="3"/>
        <v>0.84905053105889927</v>
      </c>
      <c r="Q7" s="24"/>
      <c r="R7" s="25">
        <v>2345</v>
      </c>
      <c r="S7" s="24">
        <f t="shared" si="4"/>
        <v>0.15094946894110073</v>
      </c>
    </row>
    <row r="8" spans="1:19" ht="12.95" customHeight="1" x14ac:dyDescent="0.2">
      <c r="A8" s="23">
        <v>1999</v>
      </c>
      <c r="B8" s="25">
        <v>17197</v>
      </c>
      <c r="C8" s="26">
        <v>25</v>
      </c>
      <c r="D8" s="25"/>
      <c r="E8" s="25">
        <v>8960</v>
      </c>
      <c r="F8" s="24">
        <f t="shared" si="0"/>
        <v>0.52102110833284876</v>
      </c>
      <c r="G8" s="24"/>
      <c r="H8" s="25">
        <v>3771</v>
      </c>
      <c r="I8" s="24">
        <f t="shared" si="1"/>
        <v>0.21928243298249694</v>
      </c>
      <c r="J8" s="24"/>
      <c r="K8" s="25">
        <v>1485</v>
      </c>
      <c r="L8" s="24">
        <f t="shared" si="2"/>
        <v>8.6352270744897361E-2</v>
      </c>
      <c r="M8" s="24"/>
      <c r="N8" s="24"/>
      <c r="O8" s="25">
        <v>14216</v>
      </c>
      <c r="P8" s="24">
        <f t="shared" si="3"/>
        <v>0.82665581206024308</v>
      </c>
      <c r="Q8" s="24"/>
      <c r="R8" s="25">
        <v>2981</v>
      </c>
      <c r="S8" s="24">
        <f t="shared" si="4"/>
        <v>0.17334418793975692</v>
      </c>
    </row>
    <row r="9" spans="1:19" x14ac:dyDescent="0.2">
      <c r="A9" s="23">
        <v>2000</v>
      </c>
      <c r="B9" s="25">
        <v>16107</v>
      </c>
      <c r="C9" s="26">
        <v>11</v>
      </c>
      <c r="D9" s="25"/>
      <c r="E9" s="25">
        <v>8069.607</v>
      </c>
      <c r="F9" s="24">
        <f t="shared" si="0"/>
        <v>0.501</v>
      </c>
      <c r="G9" s="24"/>
      <c r="H9" s="25">
        <v>3962.3220000000001</v>
      </c>
      <c r="I9" s="24">
        <f t="shared" si="1"/>
        <v>0.246</v>
      </c>
      <c r="J9" s="24"/>
      <c r="K9" s="25">
        <v>1546.2719999999999</v>
      </c>
      <c r="L9" s="24">
        <f t="shared" si="2"/>
        <v>9.6000000000000002E-2</v>
      </c>
      <c r="M9" s="24"/>
      <c r="N9" s="24"/>
      <c r="O9" s="25">
        <v>13582</v>
      </c>
      <c r="P9" s="24">
        <f t="shared" si="3"/>
        <v>0.84323586018501273</v>
      </c>
      <c r="Q9" s="24"/>
      <c r="R9" s="25">
        <f>B9-O9</f>
        <v>2525</v>
      </c>
      <c r="S9" s="24">
        <f t="shared" si="4"/>
        <v>0.15676413981498727</v>
      </c>
    </row>
    <row r="10" spans="1:19" x14ac:dyDescent="0.2">
      <c r="A10" s="23">
        <v>2001</v>
      </c>
      <c r="B10" s="25">
        <v>16915</v>
      </c>
      <c r="C10" s="26">
        <v>0.99</v>
      </c>
      <c r="D10" s="25"/>
      <c r="E10" s="25">
        <v>8515</v>
      </c>
      <c r="F10" s="24">
        <f t="shared" si="0"/>
        <v>0.50339934968962463</v>
      </c>
      <c r="G10" s="24">
        <v>19.87</v>
      </c>
      <c r="H10" s="25">
        <v>3896</v>
      </c>
      <c r="I10" s="24">
        <f t="shared" si="1"/>
        <v>0.23032811114395507</v>
      </c>
      <c r="J10" s="24"/>
      <c r="K10" s="25">
        <v>1987</v>
      </c>
      <c r="L10" s="24">
        <f t="shared" si="2"/>
        <v>0.11746970144841856</v>
      </c>
      <c r="M10" s="24"/>
      <c r="N10" s="24"/>
      <c r="O10" s="25">
        <v>14398</v>
      </c>
      <c r="P10" s="24">
        <f t="shared" si="3"/>
        <v>0.85119716228199827</v>
      </c>
      <c r="Q10" s="24"/>
      <c r="R10" s="25">
        <f>B10-O10</f>
        <v>2517</v>
      </c>
      <c r="S10" s="24">
        <f t="shared" si="4"/>
        <v>0.14880283771800176</v>
      </c>
    </row>
    <row r="11" spans="1:19" x14ac:dyDescent="0.2">
      <c r="A11" s="23">
        <v>2002</v>
      </c>
      <c r="B11" s="25">
        <v>17568</v>
      </c>
      <c r="C11" s="26">
        <v>0.97</v>
      </c>
      <c r="D11" s="25"/>
      <c r="E11" s="25">
        <v>8881</v>
      </c>
      <c r="F11" s="24">
        <f t="shared" si="0"/>
        <v>0.50552140255009104</v>
      </c>
      <c r="G11" s="24"/>
      <c r="H11" s="25">
        <v>3247</v>
      </c>
      <c r="I11" s="24">
        <f t="shared" si="1"/>
        <v>0.18482468123861567</v>
      </c>
      <c r="J11" s="24"/>
      <c r="K11" s="25">
        <v>2156</v>
      </c>
      <c r="L11" s="24">
        <f t="shared" si="2"/>
        <v>0.12272313296903462</v>
      </c>
      <c r="M11" s="24"/>
      <c r="N11" s="24"/>
      <c r="O11" s="25">
        <v>14284</v>
      </c>
      <c r="P11" s="24">
        <f t="shared" si="3"/>
        <v>0.81306921675774135</v>
      </c>
      <c r="Q11" s="24"/>
      <c r="R11" s="25">
        <f>B11-O11</f>
        <v>3284</v>
      </c>
      <c r="S11" s="24">
        <f t="shared" si="4"/>
        <v>0.18693078324225865</v>
      </c>
    </row>
    <row r="12" spans="1:19" x14ac:dyDescent="0.2">
      <c r="A12" s="9">
        <v>2003</v>
      </c>
      <c r="B12" s="11">
        <v>19110</v>
      </c>
      <c r="C12" s="27">
        <v>1.59968746947646</v>
      </c>
      <c r="D12" s="11"/>
      <c r="E12" s="11">
        <v>9602</v>
      </c>
      <c r="F12" s="10">
        <f t="shared" si="0"/>
        <v>0.50245944531658815</v>
      </c>
      <c r="G12" s="10"/>
      <c r="H12" s="11">
        <v>3587</v>
      </c>
      <c r="I12" s="10">
        <f t="shared" si="1"/>
        <v>0.18770277341705913</v>
      </c>
      <c r="J12" s="10"/>
      <c r="K12" s="11">
        <v>2537</v>
      </c>
      <c r="L12" s="10">
        <f t="shared" si="2"/>
        <v>0.13275771847200418</v>
      </c>
      <c r="M12" s="10"/>
      <c r="N12" s="10"/>
      <c r="O12" s="11">
        <f>SUM(E12,H12,K12)</f>
        <v>15726</v>
      </c>
      <c r="P12" s="10">
        <f t="shared" si="3"/>
        <v>0.82291993720565149</v>
      </c>
      <c r="Q12" s="10"/>
      <c r="R12" s="11">
        <f>B12-O12</f>
        <v>3384</v>
      </c>
      <c r="S12" s="10">
        <f t="shared" si="4"/>
        <v>0.17708006279434851</v>
      </c>
    </row>
    <row r="13" spans="1:19" x14ac:dyDescent="0.2">
      <c r="A13" s="9">
        <v>2004</v>
      </c>
      <c r="B13" s="11">
        <v>21910</v>
      </c>
      <c r="C13" s="27">
        <v>2</v>
      </c>
      <c r="D13" s="11"/>
      <c r="E13" s="11">
        <v>10653</v>
      </c>
      <c r="F13" s="10">
        <f t="shared" si="0"/>
        <v>0.48621633957097216</v>
      </c>
      <c r="G13" s="10"/>
      <c r="H13" s="11">
        <v>2075</v>
      </c>
      <c r="I13" s="10">
        <v>0.1</v>
      </c>
      <c r="J13" s="10"/>
      <c r="K13" s="11">
        <v>5020</v>
      </c>
      <c r="L13" s="10">
        <f t="shared" si="2"/>
        <v>0.22911912368781379</v>
      </c>
      <c r="M13" s="10"/>
      <c r="N13" s="10"/>
      <c r="O13" s="11">
        <v>17748</v>
      </c>
      <c r="P13" s="10">
        <v>0.82</v>
      </c>
      <c r="Q13" s="10"/>
      <c r="R13" s="11">
        <v>3868</v>
      </c>
      <c r="S13" s="10">
        <f t="shared" si="4"/>
        <v>0.17654039251483342</v>
      </c>
    </row>
    <row r="14" spans="1:19" x14ac:dyDescent="0.2">
      <c r="A14" s="9">
        <v>2005</v>
      </c>
      <c r="B14" s="11">
        <v>21905</v>
      </c>
      <c r="C14" s="27">
        <v>1</v>
      </c>
      <c r="D14" s="11"/>
      <c r="E14" s="11">
        <v>12760</v>
      </c>
      <c r="F14" s="10">
        <v>0.59</v>
      </c>
      <c r="G14" s="10"/>
      <c r="H14" s="11">
        <v>4150</v>
      </c>
      <c r="I14" s="10">
        <f t="shared" si="1"/>
        <v>0.18945446245149508</v>
      </c>
      <c r="J14" s="10"/>
      <c r="K14" s="11">
        <v>2171</v>
      </c>
      <c r="L14" s="10">
        <f t="shared" si="2"/>
        <v>9.9109792284866466E-2</v>
      </c>
      <c r="M14" s="10"/>
      <c r="N14" s="10"/>
      <c r="O14" s="11">
        <v>19081</v>
      </c>
      <c r="P14" s="10">
        <v>0.88</v>
      </c>
      <c r="Q14" s="10"/>
      <c r="R14" s="11">
        <v>2680</v>
      </c>
      <c r="S14" s="10">
        <f t="shared" si="4"/>
        <v>0.12234649623373658</v>
      </c>
    </row>
    <row r="15" spans="1:19" x14ac:dyDescent="0.2">
      <c r="A15" s="9">
        <v>2006</v>
      </c>
      <c r="B15" s="11">
        <v>18563</v>
      </c>
      <c r="C15" s="27">
        <v>1</v>
      </c>
      <c r="D15" s="11"/>
      <c r="E15" s="11">
        <v>11658</v>
      </c>
      <c r="F15" s="10">
        <f t="shared" si="0"/>
        <v>0.628023487582826</v>
      </c>
      <c r="G15" s="10"/>
      <c r="H15" s="11">
        <v>3632</v>
      </c>
      <c r="I15" s="10">
        <f t="shared" si="1"/>
        <v>0.19565802941334914</v>
      </c>
      <c r="J15" s="10"/>
      <c r="K15" s="11">
        <v>1242</v>
      </c>
      <c r="L15" s="10">
        <f t="shared" si="2"/>
        <v>6.6907288692560477E-2</v>
      </c>
      <c r="M15" s="10"/>
      <c r="N15" s="10"/>
      <c r="O15" s="11">
        <v>16532</v>
      </c>
      <c r="P15" s="10">
        <f t="shared" si="3"/>
        <v>0.89058880568873566</v>
      </c>
      <c r="Q15" s="10"/>
      <c r="R15" s="11">
        <v>1996</v>
      </c>
      <c r="S15" s="10">
        <f t="shared" si="4"/>
        <v>0.10752572321284275</v>
      </c>
    </row>
    <row r="16" spans="1:19" x14ac:dyDescent="0.2">
      <c r="A16" s="9">
        <v>2007</v>
      </c>
      <c r="B16" s="11">
        <v>23046</v>
      </c>
      <c r="C16" s="27">
        <v>1</v>
      </c>
      <c r="D16" s="11"/>
      <c r="E16" s="11">
        <v>14090</v>
      </c>
      <c r="F16" s="10">
        <f>E16/$B16</f>
        <v>0.6113859238045648</v>
      </c>
      <c r="G16" s="10"/>
      <c r="H16" s="11">
        <v>4250</v>
      </c>
      <c r="I16" s="10">
        <f>H16/$B16</f>
        <v>0.18441378113338541</v>
      </c>
      <c r="J16" s="10"/>
      <c r="K16" s="11">
        <v>1972</v>
      </c>
      <c r="L16" s="10">
        <f>K16/$B16</f>
        <v>8.5567994445890833E-2</v>
      </c>
      <c r="M16" s="10"/>
      <c r="N16" s="10"/>
      <c r="O16" s="11">
        <v>20312</v>
      </c>
      <c r="P16" s="10">
        <f>O16/$B16</f>
        <v>0.88136769938384096</v>
      </c>
      <c r="Q16" s="10"/>
      <c r="R16" s="11">
        <v>2734</v>
      </c>
      <c r="S16" s="10">
        <f t="shared" ref="S16:S21" si="5">R16/$B16</f>
        <v>0.11863230061615898</v>
      </c>
    </row>
    <row r="17" spans="1:21" s="12" customFormat="1" x14ac:dyDescent="0.2">
      <c r="A17" s="9">
        <v>2008</v>
      </c>
      <c r="B17" s="11">
        <v>23722</v>
      </c>
      <c r="C17" s="27">
        <v>1</v>
      </c>
      <c r="D17" s="11"/>
      <c r="E17" s="11">
        <v>13743</v>
      </c>
      <c r="F17" s="10">
        <f>E17/$B17</f>
        <v>0.57933563780456965</v>
      </c>
      <c r="G17" s="10"/>
      <c r="H17" s="11">
        <v>4385</v>
      </c>
      <c r="I17" s="10">
        <v>0.19</v>
      </c>
      <c r="J17" s="10"/>
      <c r="K17" s="11">
        <v>2131</v>
      </c>
      <c r="L17" s="10">
        <f>K17/$B17</f>
        <v>8.983222325267684E-2</v>
      </c>
      <c r="M17" s="10"/>
      <c r="N17" s="10"/>
      <c r="O17" s="11">
        <f>E17+H17+K17</f>
        <v>20259</v>
      </c>
      <c r="P17" s="10">
        <f>O17/B17</f>
        <v>0.85401736784419524</v>
      </c>
      <c r="Q17" s="10"/>
      <c r="R17" s="11">
        <v>3289</v>
      </c>
      <c r="S17" s="10">
        <f t="shared" si="5"/>
        <v>0.13864766883062135</v>
      </c>
    </row>
    <row r="18" spans="1:21" s="97" customFormat="1" x14ac:dyDescent="0.2">
      <c r="A18" s="9">
        <v>2009</v>
      </c>
      <c r="B18" s="11">
        <v>29619</v>
      </c>
      <c r="C18" s="27">
        <v>1</v>
      </c>
      <c r="D18" s="11"/>
      <c r="E18" s="11">
        <v>18426</v>
      </c>
      <c r="F18" s="10">
        <v>0.63</v>
      </c>
      <c r="G18" s="10"/>
      <c r="H18" s="11">
        <v>4715</v>
      </c>
      <c r="I18" s="10">
        <v>0.16</v>
      </c>
      <c r="J18" s="10"/>
      <c r="K18" s="11">
        <v>1888</v>
      </c>
      <c r="L18" s="10">
        <f>K18/$B18</f>
        <v>6.3742867753806678E-2</v>
      </c>
      <c r="M18" s="10"/>
      <c r="N18" s="10"/>
      <c r="O18" s="11">
        <f>E18+H18+K18</f>
        <v>25029</v>
      </c>
      <c r="P18" s="10">
        <f>O18/B18</f>
        <v>0.84503190519598903</v>
      </c>
      <c r="Q18" s="10"/>
      <c r="R18" s="11">
        <v>4384</v>
      </c>
      <c r="S18" s="10">
        <f t="shared" si="5"/>
        <v>0.1480130996995172</v>
      </c>
      <c r="U18" s="98"/>
    </row>
    <row r="19" spans="1:21" s="97" customFormat="1" x14ac:dyDescent="0.2">
      <c r="A19" s="9">
        <v>2010</v>
      </c>
      <c r="B19" s="11">
        <v>31590</v>
      </c>
      <c r="C19" s="27">
        <v>1.42</v>
      </c>
      <c r="D19" s="11"/>
      <c r="E19" s="11">
        <v>17193</v>
      </c>
      <c r="F19" s="10">
        <v>0.54900000000000004</v>
      </c>
      <c r="G19" s="10"/>
      <c r="H19" s="11">
        <v>5355</v>
      </c>
      <c r="I19" s="10">
        <v>0.17100000000000001</v>
      </c>
      <c r="J19" s="10"/>
      <c r="K19" s="11">
        <v>2674</v>
      </c>
      <c r="L19" s="10">
        <v>8.5000000000000006E-2</v>
      </c>
      <c r="M19" s="10"/>
      <c r="N19" s="10"/>
      <c r="O19" s="11">
        <f>E19+H19+K19</f>
        <v>25222</v>
      </c>
      <c r="P19" s="10">
        <v>0.81</v>
      </c>
      <c r="Q19" s="10"/>
      <c r="R19" s="11">
        <v>6092</v>
      </c>
      <c r="S19" s="10">
        <f t="shared" si="5"/>
        <v>0.19284583729028174</v>
      </c>
      <c r="U19" s="98"/>
    </row>
    <row r="20" spans="1:21" s="97" customFormat="1" x14ac:dyDescent="0.2">
      <c r="A20" s="9">
        <v>2011</v>
      </c>
      <c r="B20" s="11">
        <v>34515</v>
      </c>
      <c r="C20" s="27">
        <v>2.5</v>
      </c>
      <c r="D20" s="11"/>
      <c r="E20" s="11">
        <v>20276</v>
      </c>
      <c r="F20" s="10">
        <v>0.59699999999999998</v>
      </c>
      <c r="G20" s="10"/>
      <c r="H20" s="11">
        <v>4825</v>
      </c>
      <c r="I20" s="10">
        <v>0.14199999999999999</v>
      </c>
      <c r="J20" s="10"/>
      <c r="K20" s="11">
        <v>2080</v>
      </c>
      <c r="L20" s="10">
        <v>6.0999999999999999E-2</v>
      </c>
      <c r="M20" s="10"/>
      <c r="N20" s="10"/>
      <c r="O20" s="11">
        <f>E20+H20+K20</f>
        <v>27181</v>
      </c>
      <c r="P20" s="10">
        <v>0.8</v>
      </c>
      <c r="Q20" s="10"/>
      <c r="R20" s="11">
        <v>6789</v>
      </c>
      <c r="S20" s="10">
        <f t="shared" si="5"/>
        <v>0.19669708822251195</v>
      </c>
      <c r="U20" s="98"/>
    </row>
    <row r="21" spans="1:21" s="175" customFormat="1" x14ac:dyDescent="0.2">
      <c r="A21" s="9">
        <v>2012</v>
      </c>
      <c r="B21" s="11">
        <v>34315</v>
      </c>
      <c r="C21" s="27">
        <v>3</v>
      </c>
      <c r="D21" s="11"/>
      <c r="E21" s="11">
        <v>20266</v>
      </c>
      <c r="F21" s="10">
        <v>0.60199999999999998</v>
      </c>
      <c r="G21" s="10"/>
      <c r="H21" s="11">
        <v>4610</v>
      </c>
      <c r="I21" s="10">
        <v>0.13700000000000001</v>
      </c>
      <c r="J21" s="10"/>
      <c r="K21" s="11">
        <v>2172</v>
      </c>
      <c r="L21" s="10">
        <v>6.5000000000000002E-2</v>
      </c>
      <c r="M21" s="10"/>
      <c r="N21" s="10"/>
      <c r="O21" s="11">
        <f>E21+H21+K21</f>
        <v>27048</v>
      </c>
      <c r="P21" s="10">
        <v>0.81</v>
      </c>
      <c r="Q21" s="10"/>
      <c r="R21" s="11">
        <v>6616</v>
      </c>
      <c r="S21" s="10">
        <f t="shared" si="5"/>
        <v>0.19280198164068191</v>
      </c>
      <c r="U21" s="176"/>
    </row>
    <row r="22" spans="1:21" s="175" customFormat="1" x14ac:dyDescent="0.2">
      <c r="A22" s="9">
        <v>2013</v>
      </c>
      <c r="B22" s="11">
        <v>35211</v>
      </c>
      <c r="C22" s="27">
        <v>2.2400000000000002</v>
      </c>
      <c r="D22" s="11"/>
      <c r="E22" s="11">
        <v>17865</v>
      </c>
      <c r="F22" s="10">
        <v>0.51400000000000001</v>
      </c>
      <c r="G22" s="10"/>
      <c r="H22" s="11">
        <v>5840</v>
      </c>
      <c r="I22" s="10">
        <v>0.16800000000000001</v>
      </c>
      <c r="J22" s="10"/>
      <c r="K22" s="11">
        <v>3050</v>
      </c>
      <c r="L22" s="10">
        <v>8.7999999999999995E-2</v>
      </c>
      <c r="M22" s="10"/>
      <c r="N22" s="10"/>
      <c r="O22" s="11">
        <v>27180</v>
      </c>
      <c r="P22" s="10">
        <v>0.77</v>
      </c>
      <c r="Q22" s="10"/>
      <c r="R22" s="11">
        <v>8031</v>
      </c>
      <c r="S22" s="10">
        <f t="shared" ref="S22" si="6">R22/$B22</f>
        <v>0.22808213342421402</v>
      </c>
      <c r="U22" s="176"/>
    </row>
    <row r="23" spans="1:21" s="102" customFormat="1" x14ac:dyDescent="0.2">
      <c r="A23" s="99">
        <v>2014</v>
      </c>
      <c r="B23" s="91">
        <v>35989</v>
      </c>
      <c r="C23" s="101">
        <v>2.14</v>
      </c>
      <c r="D23" s="91"/>
      <c r="E23" s="91">
        <v>21574</v>
      </c>
      <c r="F23" s="100">
        <v>0.61</v>
      </c>
      <c r="G23" s="100"/>
      <c r="H23" s="91">
        <v>3777</v>
      </c>
      <c r="I23" s="100">
        <v>0.11</v>
      </c>
      <c r="J23" s="100"/>
      <c r="K23" s="91">
        <v>2518</v>
      </c>
      <c r="L23" s="100">
        <v>7.0000000000000007E-2</v>
      </c>
      <c r="M23" s="100"/>
      <c r="N23" s="100"/>
      <c r="O23" s="91">
        <v>27866</v>
      </c>
      <c r="P23" s="100">
        <v>0.79</v>
      </c>
      <c r="Q23" s="100"/>
      <c r="R23" s="91">
        <v>7627</v>
      </c>
      <c r="S23" s="100">
        <v>0.21</v>
      </c>
      <c r="U23" s="103"/>
    </row>
    <row r="24" spans="1:21" s="166" customFormat="1" ht="12" x14ac:dyDescent="0.2">
      <c r="A24" s="162"/>
      <c r="B24" s="163"/>
      <c r="C24" s="164"/>
      <c r="D24" s="163"/>
      <c r="E24" s="163"/>
      <c r="F24" s="165"/>
      <c r="G24" s="165"/>
      <c r="H24" s="163"/>
      <c r="I24" s="165"/>
      <c r="J24" s="165"/>
      <c r="K24" s="163"/>
      <c r="L24" s="165"/>
      <c r="M24" s="165"/>
      <c r="N24" s="165"/>
      <c r="O24" s="163"/>
      <c r="P24" s="165"/>
      <c r="Q24" s="165"/>
      <c r="R24" s="163"/>
      <c r="S24" s="165"/>
    </row>
    <row r="25" spans="1:21" x14ac:dyDescent="0.2">
      <c r="A25" s="16" t="s">
        <v>25</v>
      </c>
      <c r="B25" s="11">
        <f>MIN(B5:B23)</f>
        <v>14576</v>
      </c>
      <c r="C25" s="11"/>
      <c r="D25" s="11">
        <f t="shared" ref="D25:S25" si="7">MIN(D5:D23)</f>
        <v>0</v>
      </c>
      <c r="E25" s="11">
        <f t="shared" si="7"/>
        <v>7031</v>
      </c>
      <c r="F25" s="28">
        <f t="shared" si="7"/>
        <v>0.47127823580668948</v>
      </c>
      <c r="G25" s="11">
        <f t="shared" si="7"/>
        <v>19.87</v>
      </c>
      <c r="H25" s="11">
        <f t="shared" si="7"/>
        <v>2075</v>
      </c>
      <c r="I25" s="28">
        <f t="shared" si="7"/>
        <v>0.1</v>
      </c>
      <c r="J25" s="11">
        <f t="shared" si="7"/>
        <v>0</v>
      </c>
      <c r="K25" s="11">
        <f t="shared" si="7"/>
        <v>569</v>
      </c>
      <c r="L25" s="28">
        <f t="shared" si="7"/>
        <v>3.9036772777167945E-2</v>
      </c>
      <c r="M25" s="11">
        <f t="shared" si="7"/>
        <v>0</v>
      </c>
      <c r="N25" s="11">
        <f t="shared" si="7"/>
        <v>0</v>
      </c>
      <c r="O25" s="11">
        <f t="shared" si="7"/>
        <v>13190</v>
      </c>
      <c r="P25" s="28">
        <f t="shared" si="7"/>
        <v>0.77</v>
      </c>
      <c r="Q25" s="11">
        <f t="shared" si="7"/>
        <v>0</v>
      </c>
      <c r="R25" s="11">
        <f t="shared" si="7"/>
        <v>1124</v>
      </c>
      <c r="S25" s="28">
        <f t="shared" si="7"/>
        <v>7.7113062568605922E-2</v>
      </c>
    </row>
    <row r="26" spans="1:21" x14ac:dyDescent="0.2">
      <c r="A26" s="18" t="s">
        <v>14</v>
      </c>
      <c r="B26" s="25">
        <f>AVERAGE(B5:B23)</f>
        <v>23279.57894736842</v>
      </c>
      <c r="C26" s="25"/>
      <c r="D26" s="25"/>
      <c r="E26" s="25">
        <f>AVERAGE(E5:E23)</f>
        <v>13039.87405263158</v>
      </c>
      <c r="F26" s="29">
        <f>AVERAGE(F5:F23)</f>
        <v>0.55869260107641061</v>
      </c>
      <c r="G26" s="25">
        <f>AVERAGE(G5:G23)</f>
        <v>19.87</v>
      </c>
      <c r="H26" s="25">
        <f>AVERAGE(H5:H23)</f>
        <v>4040.0695789473684</v>
      </c>
      <c r="I26" s="29">
        <f>AVERAGE(I5:I23)</f>
        <v>0.1856173763036954</v>
      </c>
      <c r="J26" s="25"/>
      <c r="K26" s="25">
        <f>AVERAGE(K5:K23)</f>
        <v>2101.909052631579</v>
      </c>
      <c r="L26" s="29">
        <f>AVERAGE(L5:L23)</f>
        <v>9.3521961947527502E-2</v>
      </c>
      <c r="M26" s="25"/>
      <c r="N26" s="25"/>
      <c r="O26" s="25">
        <f>AVERAGE(O5:O23)</f>
        <v>19266.42105263158</v>
      </c>
      <c r="P26" s="29">
        <f>AVERAGE(P5:P23)</f>
        <v>0.84221404992701976</v>
      </c>
      <c r="Q26" s="25"/>
      <c r="R26" s="25">
        <f>AVERAGE(R5:R23)</f>
        <v>3864.6842105263158</v>
      </c>
      <c r="S26" s="29">
        <f>AVERAGE(S5:S23)</f>
        <v>0.15689850269393615</v>
      </c>
    </row>
    <row r="27" spans="1:21" x14ac:dyDescent="0.2">
      <c r="A27" s="16" t="s">
        <v>26</v>
      </c>
      <c r="B27" s="11">
        <f>MAX(B5:B23)</f>
        <v>35989</v>
      </c>
      <c r="C27" s="11"/>
      <c r="D27" s="11">
        <f t="shared" ref="D27:S27" si="8">MAX(D5:D23)</f>
        <v>0</v>
      </c>
      <c r="E27" s="11">
        <f t="shared" si="8"/>
        <v>21574</v>
      </c>
      <c r="F27" s="28">
        <f t="shared" si="8"/>
        <v>0.68509879253567507</v>
      </c>
      <c r="G27" s="11">
        <f t="shared" si="8"/>
        <v>19.87</v>
      </c>
      <c r="H27" s="11">
        <f t="shared" si="8"/>
        <v>5840</v>
      </c>
      <c r="I27" s="28">
        <f t="shared" si="8"/>
        <v>0.32120115289228501</v>
      </c>
      <c r="J27" s="11">
        <f t="shared" si="8"/>
        <v>0</v>
      </c>
      <c r="K27" s="11">
        <f t="shared" si="8"/>
        <v>5020</v>
      </c>
      <c r="L27" s="28">
        <f t="shared" si="8"/>
        <v>0.22911912368781379</v>
      </c>
      <c r="M27" s="11">
        <f t="shared" si="8"/>
        <v>0</v>
      </c>
      <c r="N27" s="11">
        <f t="shared" si="8"/>
        <v>0</v>
      </c>
      <c r="O27" s="11">
        <f t="shared" si="8"/>
        <v>27866</v>
      </c>
      <c r="P27" s="28">
        <f t="shared" si="8"/>
        <v>0.92288693743139405</v>
      </c>
      <c r="Q27" s="11">
        <f t="shared" si="8"/>
        <v>0</v>
      </c>
      <c r="R27" s="11">
        <f t="shared" si="8"/>
        <v>8031</v>
      </c>
      <c r="S27" s="28">
        <f t="shared" si="8"/>
        <v>0.22808213342421402</v>
      </c>
    </row>
    <row r="28" spans="1:21" x14ac:dyDescent="0.2">
      <c r="A28" s="19"/>
      <c r="B28" s="30"/>
      <c r="C28" s="31"/>
      <c r="D28" s="31"/>
      <c r="E28" s="30"/>
      <c r="F28" s="31"/>
      <c r="G28" s="19"/>
      <c r="H28" s="30"/>
      <c r="I28" s="31"/>
      <c r="J28" s="19"/>
      <c r="K28" s="30"/>
      <c r="L28" s="31"/>
      <c r="M28" s="19"/>
      <c r="N28" s="19"/>
      <c r="O28" s="30"/>
      <c r="P28" s="31"/>
      <c r="Q28" s="19"/>
      <c r="R28" s="30"/>
      <c r="S28" s="31"/>
    </row>
    <row r="29" spans="1:2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21" x14ac:dyDescent="0.2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</row>
  </sheetData>
  <mergeCells count="8">
    <mergeCell ref="A30:S30"/>
    <mergeCell ref="B1:C2"/>
    <mergeCell ref="E1:P1"/>
    <mergeCell ref="R1:S2"/>
    <mergeCell ref="E2:F2"/>
    <mergeCell ref="H2:I2"/>
    <mergeCell ref="K2:L2"/>
    <mergeCell ref="O2:P2"/>
  </mergeCells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L38" sqref="L38"/>
    </sheetView>
  </sheetViews>
  <sheetFormatPr defaultRowHeight="12.75" x14ac:dyDescent="0.2"/>
  <cols>
    <col min="3" max="3" width="12.5703125" customWidth="1"/>
  </cols>
  <sheetData>
    <row r="1" spans="1:3" x14ac:dyDescent="0.2">
      <c r="A1" s="152"/>
      <c r="B1" s="152" t="s">
        <v>39</v>
      </c>
      <c r="C1" s="152" t="s">
        <v>38</v>
      </c>
    </row>
    <row r="2" spans="1:3" x14ac:dyDescent="0.2">
      <c r="A2" s="152">
        <v>1996</v>
      </c>
      <c r="B2" s="153">
        <v>0.69758507135016468</v>
      </c>
      <c r="C2" s="126">
        <v>0.30241492864983532</v>
      </c>
    </row>
    <row r="3" spans="1:3" x14ac:dyDescent="0.2">
      <c r="A3" s="152">
        <v>1997</v>
      </c>
      <c r="B3" s="153">
        <v>0.58120517460955834</v>
      </c>
      <c r="C3" s="126">
        <v>0.41879482539044172</v>
      </c>
    </row>
    <row r="4" spans="1:3" x14ac:dyDescent="0.2">
      <c r="A4" s="152">
        <v>1998</v>
      </c>
      <c r="B4" s="153">
        <v>0.64345027357579654</v>
      </c>
      <c r="C4" s="126">
        <v>0.35654972642420341</v>
      </c>
    </row>
    <row r="5" spans="1:3" x14ac:dyDescent="0.2">
      <c r="A5" s="152">
        <v>1999</v>
      </c>
      <c r="B5" s="153">
        <v>0.67186137116938993</v>
      </c>
      <c r="C5" s="126">
        <v>0.32813862883061001</v>
      </c>
    </row>
    <row r="6" spans="1:3" x14ac:dyDescent="0.2">
      <c r="A6" s="152">
        <v>2000</v>
      </c>
      <c r="B6" s="153">
        <v>0.6433227789159992</v>
      </c>
      <c r="C6" s="126">
        <v>0.35667722108400074</v>
      </c>
    </row>
    <row r="7" spans="1:3" x14ac:dyDescent="0.2">
      <c r="A7" s="152">
        <v>2001</v>
      </c>
      <c r="B7" s="153">
        <v>0.79190067986993795</v>
      </c>
      <c r="C7" s="126">
        <v>0.20809932013006208</v>
      </c>
    </row>
    <row r="8" spans="1:3" x14ac:dyDescent="0.2">
      <c r="A8" s="152">
        <v>2002</v>
      </c>
      <c r="B8" s="153">
        <v>0.72347449908925321</v>
      </c>
      <c r="C8" s="126">
        <v>0.27652550091074679</v>
      </c>
    </row>
    <row r="9" spans="1:3" x14ac:dyDescent="0.2">
      <c r="A9" s="152">
        <v>2003</v>
      </c>
      <c r="B9" s="153">
        <v>0.71978021978021978</v>
      </c>
      <c r="C9" s="126">
        <v>0.28021978021978022</v>
      </c>
    </row>
    <row r="10" spans="1:3" x14ac:dyDescent="0.2">
      <c r="A10" s="152">
        <v>2004</v>
      </c>
      <c r="B10" s="153">
        <v>0.81738931994523045</v>
      </c>
      <c r="C10" s="126">
        <v>0.18261068005476952</v>
      </c>
    </row>
    <row r="11" spans="1:3" x14ac:dyDescent="0.2">
      <c r="A11" s="152">
        <v>2005</v>
      </c>
      <c r="B11" s="153">
        <v>0.82469755763524311</v>
      </c>
      <c r="C11" s="126">
        <v>0.17530244236475689</v>
      </c>
    </row>
    <row r="12" spans="1:3" x14ac:dyDescent="0.2">
      <c r="A12" s="152">
        <v>2006</v>
      </c>
      <c r="B12" s="153">
        <v>0.74707751979744652</v>
      </c>
      <c r="C12" s="126">
        <v>0.25292248020255348</v>
      </c>
    </row>
    <row r="13" spans="1:3" x14ac:dyDescent="0.2">
      <c r="A13" s="152">
        <v>2007</v>
      </c>
      <c r="B13" s="153">
        <v>0.81818970754143883</v>
      </c>
      <c r="C13" s="126">
        <v>0.18181029245856115</v>
      </c>
    </row>
    <row r="14" spans="1:3" x14ac:dyDescent="0.2">
      <c r="A14" s="152">
        <v>2008</v>
      </c>
      <c r="B14" s="153">
        <v>0.80773121996458985</v>
      </c>
      <c r="C14" s="126">
        <v>0.19226878003541018</v>
      </c>
    </row>
    <row r="15" spans="1:3" x14ac:dyDescent="0.2">
      <c r="A15" s="152">
        <v>2009</v>
      </c>
      <c r="B15" s="153">
        <v>0.83567980012829601</v>
      </c>
      <c r="C15" s="126">
        <v>0.16432019987170399</v>
      </c>
    </row>
    <row r="16" spans="1:3" x14ac:dyDescent="0.2">
      <c r="A16" s="152">
        <v>2010</v>
      </c>
      <c r="B16" s="153">
        <v>0.87119341563786001</v>
      </c>
      <c r="C16" s="126">
        <v>0.12880658436213993</v>
      </c>
    </row>
    <row r="17" spans="1:3" x14ac:dyDescent="0.2">
      <c r="A17" s="152">
        <v>2011</v>
      </c>
      <c r="B17" s="153">
        <v>0.87119341563786001</v>
      </c>
      <c r="C17" s="126">
        <v>0.12880658436213993</v>
      </c>
    </row>
    <row r="18" spans="1:3" s="177" customFormat="1" x14ac:dyDescent="0.2">
      <c r="A18" s="152">
        <v>2012</v>
      </c>
      <c r="B18" s="153">
        <v>0.87</v>
      </c>
      <c r="C18" s="126">
        <v>0.13100000000000001</v>
      </c>
    </row>
    <row r="19" spans="1:3" s="177" customFormat="1" x14ac:dyDescent="0.2">
      <c r="A19" s="152">
        <v>2013</v>
      </c>
      <c r="B19" s="153">
        <v>0.86</v>
      </c>
      <c r="C19" s="126">
        <v>0.14000000000000001</v>
      </c>
    </row>
    <row r="20" spans="1:3" x14ac:dyDescent="0.2">
      <c r="A20" s="167">
        <v>2014</v>
      </c>
      <c r="B20" s="168">
        <v>0.874</v>
      </c>
      <c r="C20" s="169">
        <v>0.126</v>
      </c>
    </row>
    <row r="21" spans="1:3" x14ac:dyDescent="0.2">
      <c r="A21" s="152"/>
      <c r="B21" s="152"/>
      <c r="C21" s="152"/>
    </row>
    <row r="22" spans="1:3" x14ac:dyDescent="0.2">
      <c r="A22" s="152"/>
      <c r="B22" s="152"/>
      <c r="C22" s="153">
        <f>AVERAGE(C12:C20)</f>
        <v>0.16065943569916763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Harvests</vt:lpstr>
      <vt:lpstr>Permits</vt:lpstr>
      <vt:lpstr>Did Not Fish</vt:lpstr>
      <vt:lpstr>Permits!OLE_LINK1</vt:lpstr>
    </vt:vector>
  </TitlesOfParts>
  <Company>ADF&amp;G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kjdunker</dc:creator>
  <cp:lastModifiedBy>Hansen, Patricia A (DFG)</cp:lastModifiedBy>
  <cp:lastPrinted>2014-02-06T00:12:57Z</cp:lastPrinted>
  <dcterms:created xsi:type="dcterms:W3CDTF">2007-12-10T23:21:04Z</dcterms:created>
  <dcterms:modified xsi:type="dcterms:W3CDTF">2015-12-22T22:43:51Z</dcterms:modified>
</cp:coreProperties>
</file>