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ThisWorkbook"/>
  <xr:revisionPtr revIDLastSave="0" documentId="13_ncr:1_{9AB839C3-C0CA-48C8-A17A-59CB08384728}" xr6:coauthVersionLast="45" xr6:coauthVersionMax="45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摘要" sheetId="4" r:id="rId1"/>
    <sheet name="新资产" sheetId="5" r:id="rId2"/>
    <sheet name="资产" sheetId="1" r:id="rId3"/>
    <sheet name="负债和所有者权益" sheetId="2" r:id="rId4"/>
  </sheets>
  <definedNames>
    <definedName name="Current_Year">摘要!$D$2</definedName>
    <definedName name="Preceding_Year">摘要!$C$2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7" i="1"/>
  <c r="D21" i="1"/>
  <c r="D5" i="4"/>
  <c r="D7" i="4" s="1"/>
  <c r="D10" i="2"/>
  <c r="D14" i="2"/>
  <c r="D19" i="2"/>
  <c r="D6" i="4"/>
  <c r="D2" i="4"/>
  <c r="D2" i="2" s="1"/>
  <c r="C2" i="4"/>
  <c r="C2" i="2" s="1"/>
  <c r="C19" i="2"/>
  <c r="C14" i="2"/>
  <c r="C10" i="2"/>
  <c r="C6" i="4" s="1"/>
  <c r="C21" i="1"/>
  <c r="C17" i="1"/>
  <c r="C10" i="1"/>
  <c r="C5" i="4" s="1"/>
  <c r="C7" i="4" l="1"/>
  <c r="D2" i="1"/>
  <c r="C2" i="1"/>
</calcChain>
</file>

<file path=xl/sharedStrings.xml><?xml version="1.0" encoding="utf-8"?>
<sst xmlns="http://schemas.openxmlformats.org/spreadsheetml/2006/main" count="64" uniqueCount="40">
  <si>
    <t>余额汇总</t>
  </si>
  <si>
    <t>总资产</t>
  </si>
  <si>
    <t>总负债和所有者权益</t>
  </si>
  <si>
    <t>余额</t>
  </si>
  <si>
    <t>年份 1</t>
  </si>
  <si>
    <t>年份 2</t>
  </si>
  <si>
    <t xml:space="preserve"> </t>
  </si>
  <si>
    <t>当前资产</t>
  </si>
  <si>
    <t>现金</t>
  </si>
  <si>
    <t>投资</t>
  </si>
  <si>
    <t>库存</t>
  </si>
  <si>
    <t>应收帐款</t>
  </si>
  <si>
    <t>预付费用</t>
  </si>
  <si>
    <t>其他</t>
  </si>
  <si>
    <t>当前总资产</t>
  </si>
  <si>
    <t>固定资产</t>
  </si>
  <si>
    <t>财产和设备</t>
  </si>
  <si>
    <t>租赁权益改良</t>
  </si>
  <si>
    <t>所有者权益及其他投资</t>
  </si>
  <si>
    <t>减去累计折旧</t>
  </si>
  <si>
    <t>固定总资产</t>
  </si>
  <si>
    <t>其他资产</t>
  </si>
  <si>
    <t>商誉</t>
  </si>
  <si>
    <t>其他资产总额</t>
  </si>
  <si>
    <t>流动负债</t>
  </si>
  <si>
    <t>应付帐款</t>
  </si>
  <si>
    <t>应付工资</t>
  </si>
  <si>
    <t>应付薪酬</t>
  </si>
  <si>
    <t>应付所得税</t>
  </si>
  <si>
    <t>预收收入</t>
  </si>
  <si>
    <t>流动负债总额</t>
  </si>
  <si>
    <t>长期负债</t>
  </si>
  <si>
    <t>应付抵押款</t>
  </si>
  <si>
    <t>长期负债总额</t>
  </si>
  <si>
    <t>所有者权益</t>
  </si>
  <si>
    <t>投资资本</t>
  </si>
  <si>
    <t>累计留存收益</t>
  </si>
  <si>
    <t>所有者权益总额</t>
  </si>
  <si>
    <t>a</t>
  </si>
  <si>
    <t>编号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</si>
</sst>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¥&quot;#,##0.00;&quot;¥&quot;\-#,##0.0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6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12"/>
      <color theme="5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sz val="11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sz val="9"/>
      <name val="Microsoft YaHei UI"/>
      <family val="2"/>
      <charset val="134"/>
    </font>
    <font>
      <b/>
      <sz val="12"/>
      <color theme="0"/>
      <name val="Microsoft YaHei U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n">
        <color theme="6" tint="0.59996337778862885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16" fillId="6" borderId="0" applyNumberFormat="0" applyBorder="0" applyAlignment="0" applyProtection="0"/>
    <xf numFmtId="0" fontId="14" fillId="7" borderId="10" applyNumberFormat="0" applyAlignment="0" applyProtection="0"/>
    <xf numFmtId="0" fontId="15" fillId="8" borderId="11" applyNumberFormat="0" applyAlignment="0" applyProtection="0"/>
    <xf numFmtId="0" fontId="13" fillId="8" borderId="10" applyNumberFormat="0" applyAlignment="0" applyProtection="0"/>
    <xf numFmtId="0" fontId="17" fillId="0" borderId="12" applyNumberFormat="0" applyFill="0" applyAlignment="0" applyProtection="0"/>
    <xf numFmtId="0" fontId="8" fillId="9" borderId="13" applyNumberFormat="0" applyAlignment="0" applyProtection="0"/>
    <xf numFmtId="0" fontId="12" fillId="0" borderId="0" applyNumberFormat="0" applyFill="0" applyBorder="0" applyAlignment="0" applyProtection="0"/>
    <xf numFmtId="0" fontId="1" fillId="10" borderId="14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1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2" borderId="0" xfId="0" applyFont="1" applyFill="1" applyAlignment="1">
      <alignment horizontal="left" vertical="center" indent="1"/>
    </xf>
    <xf numFmtId="0" fontId="0" fillId="3" borderId="0" xfId="0" applyFont="1" applyFill="1" applyAlignment="1">
      <alignment horizontal="left" vertical="center" indent="1"/>
    </xf>
    <xf numFmtId="0" fontId="18" fillId="0" borderId="1" xfId="0" applyFont="1" applyBorder="1" applyAlignment="1"/>
    <xf numFmtId="0" fontId="19" fillId="0" borderId="1" xfId="0" applyFont="1" applyBorder="1" applyAlignment="1">
      <alignment horizontal="right" indent="1"/>
    </xf>
    <xf numFmtId="0" fontId="20" fillId="0" borderId="2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right" vertical="center" indent="1"/>
    </xf>
    <xf numFmtId="0" fontId="18" fillId="0" borderId="4" xfId="0" applyFont="1" applyBorder="1" applyAlignment="1">
      <alignment horizontal="right" vertical="center" indent="1"/>
    </xf>
    <xf numFmtId="7" fontId="0" fillId="0" borderId="0" xfId="0" applyNumberFormat="1" applyFont="1" applyAlignment="1">
      <alignment horizontal="right" vertical="center" indent="1"/>
    </xf>
    <xf numFmtId="7" fontId="0" fillId="3" borderId="0" xfId="0" applyNumberFormat="1" applyFont="1" applyFill="1" applyAlignment="1">
      <alignment horizontal="right" vertical="center" indent="1"/>
    </xf>
    <xf numFmtId="7" fontId="0" fillId="2" borderId="0" xfId="0" applyNumberFormat="1" applyFont="1" applyFill="1" applyAlignment="1">
      <alignment horizontal="right" vertical="center" indent="1"/>
    </xf>
    <xf numFmtId="0" fontId="21" fillId="0" borderId="1" xfId="0" applyFont="1" applyFill="1" applyBorder="1" applyAlignment="1"/>
    <xf numFmtId="0" fontId="18" fillId="0" borderId="0" xfId="0" applyFont="1" applyFill="1" applyAlignment="1">
      <alignment vertical="center"/>
    </xf>
    <xf numFmtId="0" fontId="19" fillId="0" borderId="6" xfId="0" applyFont="1" applyBorder="1" applyAlignment="1">
      <alignment horizontal="right" vertical="center" indent="1"/>
    </xf>
    <xf numFmtId="0" fontId="22" fillId="2" borderId="0" xfId="0" applyFont="1" applyFill="1" applyAlignment="1">
      <alignment horizontal="left" vertical="center" indent="1"/>
    </xf>
    <xf numFmtId="7" fontId="22" fillId="2" borderId="0" xfId="0" applyNumberFormat="1" applyFont="1" applyFill="1" applyAlignment="1">
      <alignment horizontal="right" vertical="center" indent="1"/>
    </xf>
    <xf numFmtId="0" fontId="23" fillId="0" borderId="5" xfId="0" applyFont="1" applyFill="1" applyBorder="1" applyAlignment="1"/>
    <xf numFmtId="0" fontId="10" fillId="0" borderId="5" xfId="0" applyFont="1" applyFill="1" applyBorder="1" applyAlignment="1">
      <alignment vertical="center"/>
    </xf>
    <xf numFmtId="0" fontId="19" fillId="0" borderId="0" xfId="0" applyFont="1" applyBorder="1" applyAlignment="1">
      <alignment horizontal="right" vertical="center" indent="1"/>
    </xf>
    <xf numFmtId="0" fontId="25" fillId="35" borderId="16" xfId="0" applyFont="1" applyFill="1" applyBorder="1" applyAlignment="1">
      <alignment horizontal="left" vertical="center" indent="1"/>
    </xf>
    <xf numFmtId="0" fontId="18" fillId="35" borderId="16" xfId="0" applyFont="1" applyFill="1" applyBorder="1" applyAlignment="1">
      <alignment horizontal="right" vertical="center" indent="1"/>
    </xf>
    <xf numFmtId="0" fontId="0" fillId="0" borderId="17" xfId="0" applyFont="1" applyBorder="1" applyAlignment="1">
      <alignment horizontal="left" vertical="center" indent="1"/>
    </xf>
    <xf numFmtId="7" fontId="0" fillId="0" borderId="18" xfId="0" applyNumberFormat="1" applyFont="1" applyBorder="1" applyAlignment="1">
      <alignment horizontal="right" vertical="center" indent="1"/>
    </xf>
    <xf numFmtId="7" fontId="0" fillId="0" borderId="19" xfId="0" applyNumberFormat="1" applyFont="1" applyBorder="1" applyAlignment="1">
      <alignment horizontal="right" vertical="center" indent="1"/>
    </xf>
    <xf numFmtId="0" fontId="0" fillId="36" borderId="17" xfId="0" applyFont="1" applyFill="1" applyBorder="1" applyAlignment="1">
      <alignment horizontal="left" vertical="center" indent="1"/>
    </xf>
    <xf numFmtId="7" fontId="0" fillId="36" borderId="18" xfId="0" applyNumberFormat="1" applyFont="1" applyFill="1" applyBorder="1" applyAlignment="1">
      <alignment horizontal="right" vertical="center" indent="1"/>
    </xf>
    <xf numFmtId="7" fontId="0" fillId="36" borderId="19" xfId="0" applyNumberFormat="1" applyFont="1" applyFill="1" applyBorder="1" applyAlignment="1">
      <alignment horizontal="right" vertical="center" indent="1"/>
    </xf>
    <xf numFmtId="14" fontId="0" fillId="0" borderId="0" xfId="0" applyNumberFormat="1"/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5" builtinId="5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3" builtinId="4" customBuiltin="1"/>
    <cellStyle name="货币[0]" xfId="4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1" builtinId="3" customBuiltin="1"/>
    <cellStyle name="千位分隔[0]" xfId="2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1" formatCode="&quot;¥&quot;#,##0.00;&quot;¥&quot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1" formatCode="&quot;¥&quot;#,##0.00;&quot;¥&quot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1" formatCode="&quot;¥&quot;#,##0.00;&quot;¥&quot;\-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业务表" pivot="0" count="3" xr9:uid="{00000000-0011-0000-FFFF-FFFF00000000}">
      <tableStyleElement type="wholeTable" dxfId="65"/>
      <tableStyleElement type="headerRow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r>
              <a:rPr lang="en-US" sz="1000" b="1"/>
              <a:t>资产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摘要!$C$2</c:f>
              <c:strCache>
                <c:ptCount val="1"/>
                <c:pt idx="0">
                  <c:v>2019 年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(资产!$B$4:$B$9,资产!$B$13:$B$16,资产!$B$20)</c:f>
              <c:strCache>
                <c:ptCount val="11"/>
                <c:pt idx="0">
                  <c:v>现金</c:v>
                </c:pt>
                <c:pt idx="1">
                  <c:v>投资</c:v>
                </c:pt>
                <c:pt idx="2">
                  <c:v>库存</c:v>
                </c:pt>
                <c:pt idx="3">
                  <c:v>应收帐款</c:v>
                </c:pt>
                <c:pt idx="4">
                  <c:v>预付费用</c:v>
                </c:pt>
                <c:pt idx="5">
                  <c:v>其他</c:v>
                </c:pt>
                <c:pt idx="6">
                  <c:v>财产和设备</c:v>
                </c:pt>
                <c:pt idx="7">
                  <c:v>租赁权益改良</c:v>
                </c:pt>
                <c:pt idx="8">
                  <c:v>所有者权益及其他投资</c:v>
                </c:pt>
                <c:pt idx="9">
                  <c:v>减去累计折旧</c:v>
                </c:pt>
                <c:pt idx="10">
                  <c:v>商誉</c:v>
                </c:pt>
              </c:strCache>
            </c:strRef>
          </c:cat>
          <c:val>
            <c:numRef>
              <c:f>(资产!$C$4:$C$9,资产!$C$13:$C$16,资产!$C$20)</c:f>
              <c:numCache>
                <c:formatCode>"¥"#,##0.00_);\("¥"#,##0.00\)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2500</c:v>
                </c:pt>
                <c:pt idx="7">
                  <c:v>450</c:v>
                </c:pt>
                <c:pt idx="8">
                  <c:v>1250</c:v>
                </c:pt>
                <c:pt idx="9">
                  <c:v>545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摘要!$D$2</c:f>
              <c:strCache>
                <c:ptCount val="1"/>
                <c:pt idx="0">
                  <c:v>2020 年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(资产!$B$4:$B$9,资产!$B$13:$B$16,资产!$B$20)</c:f>
              <c:strCache>
                <c:ptCount val="11"/>
                <c:pt idx="0">
                  <c:v>现金</c:v>
                </c:pt>
                <c:pt idx="1">
                  <c:v>投资</c:v>
                </c:pt>
                <c:pt idx="2">
                  <c:v>库存</c:v>
                </c:pt>
                <c:pt idx="3">
                  <c:v>应收帐款</c:v>
                </c:pt>
                <c:pt idx="4">
                  <c:v>预付费用</c:v>
                </c:pt>
                <c:pt idx="5">
                  <c:v>其他</c:v>
                </c:pt>
                <c:pt idx="6">
                  <c:v>财产和设备</c:v>
                </c:pt>
                <c:pt idx="7">
                  <c:v>租赁权益改良</c:v>
                </c:pt>
                <c:pt idx="8">
                  <c:v>所有者权益及其他投资</c:v>
                </c:pt>
                <c:pt idx="9">
                  <c:v>减去累计折旧</c:v>
                </c:pt>
                <c:pt idx="10">
                  <c:v>商誉</c:v>
                </c:pt>
              </c:strCache>
            </c:strRef>
          </c:cat>
          <c:val>
            <c:numRef>
              <c:f>(资产!$D$4:$D$9,资产!$D$13:$D$16,资产!$D$20)</c:f>
              <c:numCache>
                <c:formatCode>"¥"#,##0.00_);\("¥"#,##0.00\)</c:formatCode>
                <c:ptCount val="11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2500</c:v>
                </c:pt>
                <c:pt idx="7">
                  <c:v>350</c:v>
                </c:pt>
                <c:pt idx="8">
                  <c:v>1600</c:v>
                </c:pt>
                <c:pt idx="9">
                  <c:v>1295</c:v>
                </c:pt>
                <c:pt idx="1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r>
              <a:rPr lang="en-US" sz="1000" b="1"/>
              <a:t>负债和所有者权益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摘要!$C$2</c:f>
              <c:strCache>
                <c:ptCount val="1"/>
                <c:pt idx="0">
                  <c:v>2019 年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(负债和所有者权益!$B$4:$B$9,负债和所有者权益!$B$13,负债和所有者权益!$B$17:$B$18)</c:f>
              <c:strCache>
                <c:ptCount val="9"/>
                <c:pt idx="0">
                  <c:v>应付帐款</c:v>
                </c:pt>
                <c:pt idx="1">
                  <c:v>应付工资</c:v>
                </c:pt>
                <c:pt idx="2">
                  <c:v>应付薪酬</c:v>
                </c:pt>
                <c:pt idx="3">
                  <c:v>应付所得税</c:v>
                </c:pt>
                <c:pt idx="4">
                  <c:v>预收收入</c:v>
                </c:pt>
                <c:pt idx="5">
                  <c:v>其他</c:v>
                </c:pt>
                <c:pt idx="6">
                  <c:v>应付抵押款</c:v>
                </c:pt>
                <c:pt idx="7">
                  <c:v>投资资本</c:v>
                </c:pt>
                <c:pt idx="8">
                  <c:v>累计留存收益</c:v>
                </c:pt>
              </c:strCache>
            </c:strRef>
          </c:cat>
          <c:val>
            <c:numRef>
              <c:f>(负债和所有者权益!$C$4:$C$9,负债和所有者权益!$C$13,负债和所有者权益!$C$17:$C$18)</c:f>
              <c:numCache>
                <c:formatCode>"¥"#,##0.00_);\("¥"#,##0.00\)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摘要!$D$2</c:f>
              <c:strCache>
                <c:ptCount val="1"/>
                <c:pt idx="0">
                  <c:v>2020 年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(负债和所有者权益!$B$4:$B$9,负债和所有者权益!$B$13,负债和所有者权益!$B$17:$B$18)</c:f>
              <c:strCache>
                <c:ptCount val="9"/>
                <c:pt idx="0">
                  <c:v>应付帐款</c:v>
                </c:pt>
                <c:pt idx="1">
                  <c:v>应付工资</c:v>
                </c:pt>
                <c:pt idx="2">
                  <c:v>应付薪酬</c:v>
                </c:pt>
                <c:pt idx="3">
                  <c:v>应付所得税</c:v>
                </c:pt>
                <c:pt idx="4">
                  <c:v>预收收入</c:v>
                </c:pt>
                <c:pt idx="5">
                  <c:v>其他</c:v>
                </c:pt>
                <c:pt idx="6">
                  <c:v>应付抵押款</c:v>
                </c:pt>
                <c:pt idx="7">
                  <c:v>投资资本</c:v>
                </c:pt>
                <c:pt idx="8">
                  <c:v>累计留存收益</c:v>
                </c:pt>
              </c:strCache>
            </c:strRef>
          </c:cat>
          <c:val>
            <c:numRef>
              <c:f>(负债和所有者权益!$D$4:$D$9,负债和所有者权益!$D$13,负债和所有者权益!$D$17:$D$18)</c:f>
              <c:numCache>
                <c:formatCode>"¥"#,##0.00_);\("¥"#,##0.00\)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图表 4" descr="资产图表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图表 6" descr="负债和所有者权益图表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0</xdr:row>
      <xdr:rowOff>1322306</xdr:rowOff>
    </xdr:to>
    <xdr:pic>
      <xdr:nvPicPr>
        <xdr:cNvPr id="6" name="图片 5" descr="抽象图像" title="横幅 1">
          <a:extLst>
            <a:ext uri="{FF2B5EF4-FFF2-40B4-BE49-F238E27FC236}">
              <a16:creationId xmlns:a16="http://schemas.microsoft.com/office/drawing/2014/main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6294120" cy="13223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8" name="文本框 1" descr="资产负债表" title="标题 1">
          <a:extLst>
            <a:ext uri="{FF2B5EF4-FFF2-40B4-BE49-F238E27FC236}">
              <a16:creationId xmlns:a16="http://schemas.microsoft.com/office/drawing/2014/main" id="{529D1A66-1E7D-4896-9776-F87F93757AFE}"/>
            </a:ext>
          </a:extLst>
        </xdr:cNvPr>
        <xdr:cNvSpPr txBox="1"/>
      </xdr:nvSpPr>
      <xdr:spPr>
        <a:xfrm>
          <a:off x="152400" y="306941"/>
          <a:ext cx="567880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zh-cn" sz="20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资产负债表</a:t>
          </a:r>
        </a:p>
        <a:p>
          <a:pPr marL="0" algn="l" rtl="0"/>
          <a:r>
            <a:rPr lang="zh-cn" sz="2000">
              <a:solidFill>
                <a:schemeClr val="tx2">
                  <a:lumMod val="20000"/>
                  <a:lumOff val="8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公司名称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图片 1" descr="抽象图像" title="横幅 1">
          <a:extLst>
            <a:ext uri="{FF2B5EF4-FFF2-40B4-BE49-F238E27FC236}">
              <a16:creationId xmlns:a16="http://schemas.microsoft.com/office/drawing/2014/main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文本框 1" descr="资产负债表" title="标题 1">
          <a:extLst>
            <a:ext uri="{FF2B5EF4-FFF2-40B4-BE49-F238E27FC236}">
              <a16:creationId xmlns:a16="http://schemas.microsoft.com/office/drawing/2014/main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zh-cn" sz="20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资产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图片 1" descr="抽象图像" title="横幅 1">
          <a:extLst>
            <a:ext uri="{FF2B5EF4-FFF2-40B4-BE49-F238E27FC236}">
              <a16:creationId xmlns:a16="http://schemas.microsoft.com/office/drawing/2014/main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文本框 1" descr="资产负债表" title="标题 1">
          <a:extLst>
            <a:ext uri="{FF2B5EF4-FFF2-40B4-BE49-F238E27FC236}">
              <a16:creationId xmlns:a16="http://schemas.microsoft.com/office/drawing/2014/main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zh-cn" sz="20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负债和所有者权益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表_摘要" displayName="表_摘要" ref="B4:D7" headerRowDxfId="62" dataDxfId="61" totalsRowDxfId="60">
  <tableColumns count="3">
    <tableColumn id="1" xr3:uid="{00000000-0010-0000-0000-000001000000}" name="余额汇总" totalsRowLabel="汇总" dataDxfId="59" totalsRowDxfId="58"/>
    <tableColumn id="2" xr3:uid="{00000000-0010-0000-0000-000002000000}" name="年份 1" dataDxfId="57" totalsRowDxfId="56"/>
    <tableColumn id="3" xr3:uid="{00000000-0010-0000-0000-000003000000}" name="年份 2" totalsRowFunction="sum" dataDxfId="55" totalsRowDxfId="54"/>
  </tableColumns>
  <tableStyleInfo name="业务表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_流动资产" displayName="表_流动资产" ref="B3:D10" totalsRowCount="1" headerRowDxfId="53" dataDxfId="52" totalsRowDxfId="51">
  <tableColumns count="3">
    <tableColumn id="1" xr3:uid="{00000000-0010-0000-0100-000001000000}" name="当前资产" totalsRowLabel="当前总资产" dataDxfId="50" totalsRowDxfId="49"/>
    <tableColumn id="2" xr3:uid="{00000000-0010-0000-0100-000002000000}" name="年份 1" totalsRowFunction="sum" dataDxfId="48" totalsRowDxfId="47"/>
    <tableColumn id="3" xr3:uid="{00000000-0010-0000-0100-000003000000}" name="年份 2" totalsRowFunction="sum" dataDxfId="46" totalsRowDxfId="45"/>
  </tableColumns>
  <tableStyleInfo name="业务表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_固定资产" displayName="表_固定资产" ref="B12:D17" totalsRowCount="1" headerRowDxfId="44" dataDxfId="43" totalsRowDxfId="42">
  <tableColumns count="3">
    <tableColumn id="1" xr3:uid="{00000000-0010-0000-0200-000001000000}" name="固定资产" totalsRowLabel="固定总资产" dataDxfId="41" totalsRowDxfId="40"/>
    <tableColumn id="2" xr3:uid="{00000000-0010-0000-0200-000002000000}" name="年份 1" totalsRowFunction="sum" dataDxfId="39" totalsRowDxfId="38"/>
    <tableColumn id="3" xr3:uid="{00000000-0010-0000-0200-000003000000}" name="年份 2" totalsRowFunction="sum" dataDxfId="37" totalsRowDxfId="36"/>
  </tableColumns>
  <tableStyleInfo name="业务表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_其他资产" displayName="表_其他资产" ref="B19:D21" totalsRowCount="1" headerRowDxfId="35" dataDxfId="34" totalsRowDxfId="33">
  <tableColumns count="3">
    <tableColumn id="1" xr3:uid="{00000000-0010-0000-0300-000001000000}" name="其他资产" totalsRowLabel="其他资产总额" dataDxfId="32" totalsRowDxfId="31"/>
    <tableColumn id="2" xr3:uid="{00000000-0010-0000-0300-000002000000}" name="年份 1" totalsRowFunction="sum" dataDxfId="30" totalsRowDxfId="29"/>
    <tableColumn id="3" xr3:uid="{00000000-0010-0000-0300-000003000000}" name="年份 2" totalsRowFunction="sum" dataDxfId="28" totalsRowDxfId="27"/>
  </tableColumns>
  <tableStyleInfo name="业务表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表_流动负债" displayName="表_流动负债" ref="B3:D10" totalsRowCount="1" headerRowDxfId="26" dataDxfId="25" totalsRowDxfId="24">
  <tableColumns count="3">
    <tableColumn id="1" xr3:uid="{00000000-0010-0000-0400-000001000000}" name="流动负债" totalsRowLabel="流动负债总额" dataDxfId="23" totalsRowDxfId="22"/>
    <tableColumn id="2" xr3:uid="{00000000-0010-0000-0400-000002000000}" name="年份 1" totalsRowFunction="sum" dataDxfId="21" totalsRowDxfId="20"/>
    <tableColumn id="3" xr3:uid="{00000000-0010-0000-0400-000003000000}" name="年份 2" totalsRowFunction="sum" dataDxfId="19" totalsRowDxfId="18"/>
  </tableColumns>
  <tableStyleInfo name="业务表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表_长期负债" displayName="表_长期负债" ref="B12:D14" totalsRowCount="1" headerRowDxfId="17" dataDxfId="16" totalsRowDxfId="15">
  <tableColumns count="3">
    <tableColumn id="1" xr3:uid="{00000000-0010-0000-0500-000001000000}" name="长期负债" totalsRowLabel="长期负债总额" dataDxfId="14" totalsRowDxfId="13"/>
    <tableColumn id="2" xr3:uid="{00000000-0010-0000-0500-000002000000}" name="年份 1" totalsRowFunction="sum" dataDxfId="12" totalsRowDxfId="11"/>
    <tableColumn id="3" xr3:uid="{00000000-0010-0000-0500-000003000000}" name="年份 2" totalsRowFunction="sum" dataDxfId="10" totalsRowDxfId="9"/>
  </tableColumns>
  <tableStyleInfo name="业务表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表_所有者权益" displayName="表_所有者权益" ref="B16:D19" totalsRowCount="1" headerRowDxfId="8" dataDxfId="7" totalsRowDxfId="6">
  <tableColumns count="3">
    <tableColumn id="1" xr3:uid="{00000000-0010-0000-0600-000001000000}" name="所有者权益" totalsRowLabel="所有者权益总额" dataDxfId="5" totalsRowDxfId="4"/>
    <tableColumn id="2" xr3:uid="{00000000-0010-0000-0600-000002000000}" name="年份 1" totalsRowFunction="sum" dataDxfId="3" totalsRowDxfId="2"/>
    <tableColumn id="3" xr3:uid="{00000000-0010-0000-0600-000003000000}" name="年份 2" totalsRowFunction="sum" dataDxfId="1" totalsRowDxfId="0"/>
  </tableColumns>
  <tableStyleInfo name="业务表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31"/>
  <sheetViews>
    <sheetView showGridLines="0" topLeftCell="A4" zoomScaleNormal="100" workbookViewId="0">
      <selection activeCell="H7" sqref="H7"/>
    </sheetView>
  </sheetViews>
  <sheetFormatPr defaultColWidth="8.88671875" defaultRowHeight="21" customHeight="1" x14ac:dyDescent="0.3"/>
  <cols>
    <col min="1" max="1" width="1.88671875" style="1" customWidth="1"/>
    <col min="2" max="2" width="38.88671875" style="1" customWidth="1"/>
    <col min="3" max="3" width="18.88671875" style="1" customWidth="1"/>
    <col min="4" max="4" width="17.44140625" style="1" customWidth="1"/>
    <col min="5" max="5" width="1.88671875" style="1" customWidth="1"/>
    <col min="6" max="16384" width="8.88671875" style="1"/>
  </cols>
  <sheetData>
    <row r="1" spans="2:5" ht="105.6" customHeight="1" x14ac:dyDescent="0.3">
      <c r="E1" s="1" t="s">
        <v>6</v>
      </c>
    </row>
    <row r="2" spans="2:5" ht="25.5" customHeight="1" x14ac:dyDescent="0.3">
      <c r="B2" s="5"/>
      <c r="C2" s="6" t="str">
        <f ca="1" xml:space="preserve"> YEAR(TODAY())-1&amp;" 年"</f>
        <v>2019 年</v>
      </c>
      <c r="D2" s="6" t="str">
        <f ca="1">YEAR(TODAY())&amp;" 年"</f>
        <v>2020 年</v>
      </c>
    </row>
    <row r="3" spans="2:5" ht="9" customHeight="1" x14ac:dyDescent="0.3"/>
    <row r="4" spans="2:5" ht="21" customHeight="1" x14ac:dyDescent="0.3">
      <c r="B4" s="7" t="s">
        <v>0</v>
      </c>
      <c r="C4" s="8" t="s">
        <v>4</v>
      </c>
      <c r="D4" s="9" t="s">
        <v>5</v>
      </c>
    </row>
    <row r="5" spans="2:5" ht="21" customHeight="1" x14ac:dyDescent="0.3">
      <c r="B5" s="2" t="s">
        <v>1</v>
      </c>
      <c r="C5" s="10">
        <f>表_流动资产[[#Totals],[年份 1]]+表_固定资产[[#Totals],[年份 1]]+表_其他资产[[#Totals],[年份 1]]</f>
        <v>9545</v>
      </c>
      <c r="D5" s="10">
        <f>表_流动资产[[#Totals],[年份 2]]+表_固定资产[[#Totals],[年份 2]]+表_其他资产[[#Totals],[年份 2]]</f>
        <v>12735</v>
      </c>
    </row>
    <row r="6" spans="2:5" ht="21" customHeight="1" x14ac:dyDescent="0.3">
      <c r="B6" s="4" t="s">
        <v>2</v>
      </c>
      <c r="C6" s="11">
        <f>表_流动负债[[#Totals],[年份 1]]+表_长期负债[[#Totals],[年份 1]]+表_所有者权益[[#Totals],[年份 1]]</f>
        <v>8540</v>
      </c>
      <c r="D6" s="11">
        <f>表_流动负债[[#Totals],[年份 2]]+表_长期负债[[#Totals],[年份 2]]+表_所有者权益[[#Totals],[年份 2]]</f>
        <v>6227</v>
      </c>
    </row>
    <row r="7" spans="2:5" ht="21" customHeight="1" x14ac:dyDescent="0.3">
      <c r="B7" s="3" t="s">
        <v>3</v>
      </c>
      <c r="C7" s="12">
        <f>C5-C6</f>
        <v>1005</v>
      </c>
      <c r="D7" s="12">
        <f>D5-D6</f>
        <v>6508</v>
      </c>
    </row>
    <row r="19" ht="12" customHeight="1" x14ac:dyDescent="0.3"/>
    <row r="31" ht="12" customHeight="1" x14ac:dyDescent="0.3"/>
  </sheetData>
  <phoneticPr fontId="24" type="noConversion"/>
  <dataValidations count="4">
    <dataValidation allowBlank="1" showInputMessage="1" showErrorMessage="1" promptTitle="资产负债表" prompt="在单元格 C2 中输入上一年，在单元格 D2 中输入当前年份。_x000a__x000a_在接下来的选项卡上输入负债和所有者权益详细信息。此选项卡中余额汇总和同比图表自动更新_x000a_" sqref="A1" xr:uid="{00000000-0002-0000-0000-000000000000}"/>
    <dataValidation allowBlank="1" showInputMessage="1" showErrorMessage="1" prompt="在此单元格中输入上一年" sqref="C2" xr:uid="{00000000-0002-0000-0000-000001000000}"/>
    <dataValidation allowBlank="1" showInputMessage="1" showErrorMessage="1" prompt="在此单元格中输入当前年份" sqref="D2" xr:uid="{00000000-0002-0000-0000-000002000000}"/>
    <dataValidation allowBlank="1" showInputMessage="1" showErrorMessage="1" prompt="此表自动更新显示资源和负债及所有者权益选项卡中的数据。" sqref="B4" xr:uid="{00000000-0002-0000-0000-000003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4D16-1A6B-41EB-A99E-100A76205192}">
  <sheetPr codeName="Sheet4"/>
  <dimension ref="A1:D8"/>
  <sheetViews>
    <sheetView tabSelected="1" zoomScale="140" zoomScaleNormal="140" workbookViewId="0">
      <selection activeCell="B8" sqref="B8"/>
    </sheetView>
  </sheetViews>
  <sheetFormatPr defaultRowHeight="16.5" x14ac:dyDescent="0.3"/>
  <cols>
    <col min="2" max="2" width="36.21875" customWidth="1"/>
    <col min="3" max="3" width="25.88671875" customWidth="1"/>
    <col min="4" max="4" width="54.6640625" customWidth="1"/>
  </cols>
  <sheetData>
    <row r="1" spans="1:4" ht="18" x14ac:dyDescent="0.3">
      <c r="A1" t="s">
        <v>39</v>
      </c>
      <c r="B1" s="21" t="s">
        <v>7</v>
      </c>
      <c r="C1" s="22" t="s">
        <v>4</v>
      </c>
      <c r="D1" s="22" t="s">
        <v>5</v>
      </c>
    </row>
    <row r="2" spans="1:4" x14ac:dyDescent="0.3">
      <c r="A2">
        <v>1</v>
      </c>
      <c r="B2" s="23" t="s">
        <v>8</v>
      </c>
      <c r="C2" s="24">
        <v>1000</v>
      </c>
      <c r="D2" s="25">
        <v>1700</v>
      </c>
    </row>
    <row r="3" spans="1:4" x14ac:dyDescent="0.3">
      <c r="A3">
        <v>2</v>
      </c>
      <c r="B3" s="26" t="s">
        <v>9</v>
      </c>
      <c r="C3" s="27">
        <v>1500</v>
      </c>
      <c r="D3" s="28">
        <v>2550</v>
      </c>
    </row>
    <row r="4" spans="1:4" x14ac:dyDescent="0.3">
      <c r="A4">
        <v>3</v>
      </c>
      <c r="B4" s="23" t="s">
        <v>10</v>
      </c>
      <c r="C4" s="24">
        <v>650</v>
      </c>
      <c r="D4" s="25">
        <v>1250</v>
      </c>
    </row>
    <row r="5" spans="1:4" x14ac:dyDescent="0.3">
      <c r="A5">
        <v>4</v>
      </c>
      <c r="B5" s="26" t="s">
        <v>11</v>
      </c>
      <c r="C5" s="27">
        <v>150</v>
      </c>
      <c r="D5" s="28">
        <v>230</v>
      </c>
    </row>
    <row r="6" spans="1:4" x14ac:dyDescent="0.3">
      <c r="A6">
        <v>5</v>
      </c>
      <c r="B6" s="23" t="s">
        <v>12</v>
      </c>
      <c r="C6" s="24">
        <v>1230</v>
      </c>
      <c r="D6" s="25">
        <v>950</v>
      </c>
    </row>
    <row r="7" spans="1:4" x14ac:dyDescent="0.3">
      <c r="A7">
        <v>6</v>
      </c>
      <c r="B7" s="26" t="s">
        <v>13</v>
      </c>
      <c r="C7" s="27">
        <v>120</v>
      </c>
      <c r="D7" s="28">
        <v>120</v>
      </c>
    </row>
    <row r="8" spans="1:4" x14ac:dyDescent="0.3">
      <c r="A8">
        <v>7</v>
      </c>
      <c r="B8" t="s">
        <v>38</v>
      </c>
      <c r="C8" s="29">
        <v>43831</v>
      </c>
      <c r="D8" s="29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21"/>
  <sheetViews>
    <sheetView showGridLines="0" showRowColHeaders="0" workbookViewId="0">
      <selection activeCell="B3" sqref="B3:D9"/>
    </sheetView>
  </sheetViews>
  <sheetFormatPr defaultColWidth="8.88671875" defaultRowHeight="21" customHeight="1" x14ac:dyDescent="0.3"/>
  <cols>
    <col min="1" max="1" width="1.88671875" style="1" customWidth="1"/>
    <col min="2" max="2" width="38.88671875" style="1" customWidth="1"/>
    <col min="3" max="3" width="18.88671875" style="1" customWidth="1"/>
    <col min="4" max="4" width="17.44140625" style="1" customWidth="1"/>
    <col min="5" max="9" width="1.88671875" style="1" customWidth="1"/>
    <col min="10" max="16384" width="8.88671875" style="1"/>
  </cols>
  <sheetData>
    <row r="1" spans="2:5" ht="45" customHeight="1" x14ac:dyDescent="0.45">
      <c r="B1" s="13"/>
      <c r="C1" s="14"/>
      <c r="D1" s="14"/>
      <c r="E1" s="1" t="s">
        <v>6</v>
      </c>
    </row>
    <row r="2" spans="2:5" ht="21" customHeight="1" x14ac:dyDescent="0.3">
      <c r="C2" s="15" t="str">
        <f ca="1">Preceding_Year</f>
        <v>2019 年</v>
      </c>
      <c r="D2" s="15" t="str">
        <f ca="1">Current_Year</f>
        <v>2020 年</v>
      </c>
    </row>
    <row r="3" spans="2:5" ht="21" customHeight="1" x14ac:dyDescent="0.3">
      <c r="B3" s="7" t="s">
        <v>7</v>
      </c>
      <c r="C3" s="8" t="s">
        <v>4</v>
      </c>
      <c r="D3" s="9" t="s">
        <v>5</v>
      </c>
    </row>
    <row r="4" spans="2:5" ht="21" customHeight="1" x14ac:dyDescent="0.3">
      <c r="B4" s="2" t="s">
        <v>8</v>
      </c>
      <c r="C4" s="10">
        <v>1000</v>
      </c>
      <c r="D4" s="10">
        <v>1700</v>
      </c>
    </row>
    <row r="5" spans="2:5" ht="21" customHeight="1" x14ac:dyDescent="0.3">
      <c r="B5" s="2" t="s">
        <v>9</v>
      </c>
      <c r="C5" s="10">
        <v>1500</v>
      </c>
      <c r="D5" s="10">
        <v>2550</v>
      </c>
    </row>
    <row r="6" spans="2:5" ht="21" customHeight="1" x14ac:dyDescent="0.3">
      <c r="B6" s="2" t="s">
        <v>10</v>
      </c>
      <c r="C6" s="10">
        <v>650</v>
      </c>
      <c r="D6" s="10">
        <v>1250</v>
      </c>
    </row>
    <row r="7" spans="2:5" ht="21" customHeight="1" x14ac:dyDescent="0.3">
      <c r="B7" s="2" t="s">
        <v>11</v>
      </c>
      <c r="C7" s="10">
        <v>150</v>
      </c>
      <c r="D7" s="10">
        <v>230</v>
      </c>
    </row>
    <row r="8" spans="2:5" ht="21" customHeight="1" x14ac:dyDescent="0.3">
      <c r="B8" s="2" t="s">
        <v>12</v>
      </c>
      <c r="C8" s="10">
        <v>1230</v>
      </c>
      <c r="D8" s="10">
        <v>950</v>
      </c>
    </row>
    <row r="9" spans="2:5" ht="21" customHeight="1" x14ac:dyDescent="0.3">
      <c r="B9" s="2" t="s">
        <v>13</v>
      </c>
      <c r="C9" s="10">
        <v>120</v>
      </c>
      <c r="D9" s="10">
        <v>120</v>
      </c>
    </row>
    <row r="10" spans="2:5" ht="21" customHeight="1" x14ac:dyDescent="0.3">
      <c r="B10" s="16" t="s">
        <v>14</v>
      </c>
      <c r="C10" s="17">
        <f>SUBTOTAL(109,表_流动资产[年份 1])</f>
        <v>4650</v>
      </c>
      <c r="D10" s="17">
        <f>SUBTOTAL(109,表_流动资产[年份 2])</f>
        <v>6800</v>
      </c>
    </row>
    <row r="12" spans="2:5" ht="21" customHeight="1" x14ac:dyDescent="0.3">
      <c r="B12" s="7" t="s">
        <v>15</v>
      </c>
      <c r="C12" s="8" t="s">
        <v>4</v>
      </c>
      <c r="D12" s="9" t="s">
        <v>5</v>
      </c>
    </row>
    <row r="13" spans="2:5" ht="21" customHeight="1" x14ac:dyDescent="0.3">
      <c r="B13" s="2" t="s">
        <v>16</v>
      </c>
      <c r="C13" s="10">
        <v>2500</v>
      </c>
      <c r="D13" s="10">
        <v>2500</v>
      </c>
    </row>
    <row r="14" spans="2:5" ht="21" customHeight="1" x14ac:dyDescent="0.3">
      <c r="B14" s="2" t="s">
        <v>17</v>
      </c>
      <c r="C14" s="10">
        <v>450</v>
      </c>
      <c r="D14" s="10">
        <v>350</v>
      </c>
    </row>
    <row r="15" spans="2:5" ht="21" customHeight="1" x14ac:dyDescent="0.3">
      <c r="B15" s="2" t="s">
        <v>18</v>
      </c>
      <c r="C15" s="10">
        <v>1250</v>
      </c>
      <c r="D15" s="10">
        <v>1600</v>
      </c>
    </row>
    <row r="16" spans="2:5" ht="21" customHeight="1" x14ac:dyDescent="0.3">
      <c r="B16" s="2" t="s">
        <v>19</v>
      </c>
      <c r="C16" s="10">
        <v>545</v>
      </c>
      <c r="D16" s="10">
        <v>1295</v>
      </c>
    </row>
    <row r="17" spans="2:4" ht="21" customHeight="1" x14ac:dyDescent="0.3">
      <c r="B17" s="3" t="s">
        <v>20</v>
      </c>
      <c r="C17" s="12">
        <f>SUBTOTAL(109,表_固定资产[年份 1])</f>
        <v>4745</v>
      </c>
      <c r="D17" s="12">
        <f>SUBTOTAL(109,表_固定资产[年份 2])</f>
        <v>5745</v>
      </c>
    </row>
    <row r="19" spans="2:4" ht="21" customHeight="1" x14ac:dyDescent="0.3">
      <c r="B19" s="7" t="s">
        <v>21</v>
      </c>
      <c r="C19" s="8" t="s">
        <v>4</v>
      </c>
      <c r="D19" s="9" t="s">
        <v>5</v>
      </c>
    </row>
    <row r="20" spans="2:4" ht="21" customHeight="1" x14ac:dyDescent="0.3">
      <c r="B20" s="2" t="s">
        <v>22</v>
      </c>
      <c r="C20" s="10">
        <v>150</v>
      </c>
      <c r="D20" s="10">
        <v>190</v>
      </c>
    </row>
    <row r="21" spans="2:4" ht="21" customHeight="1" x14ac:dyDescent="0.3">
      <c r="B21" s="3" t="s">
        <v>23</v>
      </c>
      <c r="C21" s="12">
        <f>SUBTOTAL(109,表_其他资产[年份 1])</f>
        <v>150</v>
      </c>
      <c r="D21" s="12">
        <f>SUBTOTAL(109,表_其他资产[年份 2])</f>
        <v>190</v>
      </c>
    </row>
  </sheetData>
  <phoneticPr fontId="24" type="noConversion"/>
  <dataValidations count="2">
    <dataValidation allowBlank="1" showInputMessage="1" showErrorMessage="1" prompt="此单元格根据“摘要”选项卡自动更新" sqref="C2:D2" xr:uid="{00000000-0002-0000-0100-000000000000}"/>
    <dataValidation allowBlank="1" showInputMessage="1" showErrorMessage="1" prompt="在此选项卡中输入流动资产、固定资产和其他资产详细信息" sqref="A1" xr:uid="{00000000-0002-0000-0100-000001000000}"/>
  </dataValidations>
  <printOptions horizontalCentere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E19"/>
  <sheetViews>
    <sheetView showGridLines="0" showRowColHeaders="0" zoomScaleNormal="100" workbookViewId="0">
      <selection activeCell="C3" sqref="C3"/>
    </sheetView>
  </sheetViews>
  <sheetFormatPr defaultColWidth="8.88671875" defaultRowHeight="21" customHeight="1" x14ac:dyDescent="0.3"/>
  <cols>
    <col min="1" max="1" width="1.88671875" style="1" customWidth="1"/>
    <col min="2" max="2" width="38.88671875" style="1" customWidth="1"/>
    <col min="3" max="3" width="18.88671875" style="1" customWidth="1"/>
    <col min="4" max="4" width="17.44140625" style="1" customWidth="1"/>
    <col min="5" max="10" width="1.88671875" style="1" customWidth="1"/>
    <col min="11" max="16384" width="8.88671875" style="1"/>
  </cols>
  <sheetData>
    <row r="1" spans="2:5" ht="45" customHeight="1" x14ac:dyDescent="0.45">
      <c r="B1" s="18"/>
      <c r="C1" s="19"/>
      <c r="D1" s="19"/>
      <c r="E1" s="1" t="s">
        <v>6</v>
      </c>
    </row>
    <row r="2" spans="2:5" ht="21" customHeight="1" x14ac:dyDescent="0.3">
      <c r="C2" s="20" t="str">
        <f ca="1">Preceding_Year</f>
        <v>2019 年</v>
      </c>
      <c r="D2" s="20" t="str">
        <f ca="1">Current_Year</f>
        <v>2020 年</v>
      </c>
    </row>
    <row r="3" spans="2:5" ht="21" customHeight="1" x14ac:dyDescent="0.3">
      <c r="B3" s="7" t="s">
        <v>24</v>
      </c>
      <c r="C3" s="8" t="s">
        <v>4</v>
      </c>
      <c r="D3" s="9" t="s">
        <v>5</v>
      </c>
    </row>
    <row r="4" spans="2:5" ht="21" customHeight="1" x14ac:dyDescent="0.3">
      <c r="B4" s="2" t="s">
        <v>25</v>
      </c>
      <c r="C4" s="10">
        <v>180</v>
      </c>
      <c r="D4" s="10">
        <v>252</v>
      </c>
    </row>
    <row r="5" spans="2:5" ht="21" customHeight="1" x14ac:dyDescent="0.3">
      <c r="B5" s="2" t="s">
        <v>26</v>
      </c>
      <c r="C5" s="10">
        <v>250</v>
      </c>
      <c r="D5" s="10">
        <v>370</v>
      </c>
    </row>
    <row r="6" spans="2:5" ht="21" customHeight="1" x14ac:dyDescent="0.3">
      <c r="B6" s="2" t="s">
        <v>27</v>
      </c>
      <c r="C6" s="10">
        <v>240</v>
      </c>
      <c r="D6" s="10">
        <v>190</v>
      </c>
    </row>
    <row r="7" spans="2:5" ht="21" customHeight="1" x14ac:dyDescent="0.3">
      <c r="B7" s="2" t="s">
        <v>28</v>
      </c>
      <c r="C7" s="10">
        <v>120</v>
      </c>
      <c r="D7" s="10">
        <v>130</v>
      </c>
    </row>
    <row r="8" spans="2:5" ht="21" customHeight="1" x14ac:dyDescent="0.3">
      <c r="B8" s="2" t="s">
        <v>29</v>
      </c>
      <c r="C8" s="10">
        <v>0</v>
      </c>
      <c r="D8" s="10">
        <v>0</v>
      </c>
    </row>
    <row r="9" spans="2:5" ht="21" customHeight="1" x14ac:dyDescent="0.3">
      <c r="B9" s="2" t="s">
        <v>13</v>
      </c>
      <c r="C9" s="10">
        <v>250</v>
      </c>
      <c r="D9" s="10">
        <v>235</v>
      </c>
    </row>
    <row r="10" spans="2:5" ht="21" customHeight="1" x14ac:dyDescent="0.3">
      <c r="B10" s="3" t="s">
        <v>30</v>
      </c>
      <c r="C10" s="12">
        <f>SUBTOTAL(109,表_流动负债[年份 1])</f>
        <v>1040</v>
      </c>
      <c r="D10" s="12">
        <f>SUBTOTAL(109,表_流动负债[年份 2])</f>
        <v>1177</v>
      </c>
    </row>
    <row r="12" spans="2:5" ht="21" customHeight="1" x14ac:dyDescent="0.3">
      <c r="B12" s="7" t="s">
        <v>31</v>
      </c>
      <c r="C12" s="8" t="s">
        <v>4</v>
      </c>
      <c r="D12" s="9" t="s">
        <v>5</v>
      </c>
    </row>
    <row r="13" spans="2:5" ht="21" customHeight="1" x14ac:dyDescent="0.3">
      <c r="B13" s="2" t="s">
        <v>32</v>
      </c>
      <c r="C13" s="10">
        <v>1500</v>
      </c>
      <c r="D13" s="10">
        <v>1900</v>
      </c>
    </row>
    <row r="14" spans="2:5" ht="21" customHeight="1" x14ac:dyDescent="0.3">
      <c r="B14" s="3" t="s">
        <v>33</v>
      </c>
      <c r="C14" s="12">
        <f>SUBTOTAL(109,表_长期负债[年份 1])</f>
        <v>1500</v>
      </c>
      <c r="D14" s="12">
        <f>SUBTOTAL(109,表_长期负债[年份 2])</f>
        <v>1900</v>
      </c>
    </row>
    <row r="16" spans="2:5" ht="21" customHeight="1" x14ac:dyDescent="0.3">
      <c r="B16" s="7" t="s">
        <v>34</v>
      </c>
      <c r="C16" s="8" t="s">
        <v>4</v>
      </c>
      <c r="D16" s="9" t="s">
        <v>5</v>
      </c>
    </row>
    <row r="17" spans="2:4" ht="21" customHeight="1" x14ac:dyDescent="0.3">
      <c r="B17" s="2" t="s">
        <v>35</v>
      </c>
      <c r="C17" s="10">
        <v>5500</v>
      </c>
      <c r="D17" s="10">
        <v>2500</v>
      </c>
    </row>
    <row r="18" spans="2:4" ht="21" customHeight="1" x14ac:dyDescent="0.3">
      <c r="B18" s="2" t="s">
        <v>36</v>
      </c>
      <c r="C18" s="10">
        <v>500</v>
      </c>
      <c r="D18" s="10">
        <v>650</v>
      </c>
    </row>
    <row r="19" spans="2:4" ht="21" customHeight="1" x14ac:dyDescent="0.3">
      <c r="B19" s="3" t="s">
        <v>37</v>
      </c>
      <c r="C19" s="12">
        <f>SUBTOTAL(109,表_所有者权益[年份 1])</f>
        <v>6000</v>
      </c>
      <c r="D19" s="12">
        <f>SUBTOTAL(109,表_所有者权益[年份 2])</f>
        <v>3150</v>
      </c>
    </row>
  </sheetData>
  <phoneticPr fontId="24" type="noConversion"/>
  <dataValidations count="2">
    <dataValidation allowBlank="1" showInputMessage="1" showErrorMessage="1" prompt="此单元格根据“摘要”选项卡自动更新" sqref="C2:D2" xr:uid="{00000000-0002-0000-0200-000000000000}"/>
    <dataValidation allowBlank="1" showInputMessage="1" showErrorMessage="1" prompt="在此选项卡中输入流动负债、长期负债和所有者权益详细信息" sqref="A1" xr:uid="{00000000-0002-0000-0200-000001000000}"/>
  </dataValidations>
  <printOptions horizontalCentere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4DDB1-758E-4141-9C96-BD2A23C76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8C893-941E-4E59-871D-C8899FD1A6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7A54519-C6C5-46DC-9915-93CBE519E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摘要</vt:lpstr>
      <vt:lpstr>新资产</vt:lpstr>
      <vt:lpstr>资产</vt:lpstr>
      <vt:lpstr>负债和所有者权益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2018-08-24T15:21:48Z</dcterms:created>
  <dcterms:modified xsi:type="dcterms:W3CDTF">2020-06-30T17:28:31Z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