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c\Documents\513HW\final\Excel Questions\"/>
    </mc:Choice>
  </mc:AlternateContent>
  <xr:revisionPtr revIDLastSave="0" documentId="13_ncr:1_{AD14B6E9-74BB-4EE3-A815-6AFCCCF0D51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set" sheetId="4" r:id="rId1"/>
    <sheet name="Problem 1" sheetId="2" r:id="rId2"/>
  </sheets>
  <definedNames>
    <definedName name="_xlnm._FilterDatabase" localSheetId="0" hidden="1">Dataset!$F$6:$J$16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" l="1"/>
  <c r="I23" i="2" l="1"/>
  <c r="I24" i="2" s="1"/>
  <c r="I22" i="2"/>
  <c r="I21" i="2"/>
  <c r="I20" i="2"/>
  <c r="I19" i="2"/>
  <c r="I18" i="2"/>
  <c r="D17" i="2"/>
  <c r="D23" i="2"/>
  <c r="D22" i="2"/>
  <c r="D21" i="2"/>
  <c r="D20" i="2"/>
  <c r="D19" i="2"/>
  <c r="D18" i="2"/>
  <c r="D16" i="2"/>
  <c r="H17" i="4"/>
  <c r="F18" i="2" l="1"/>
  <c r="G18" i="2" s="1"/>
  <c r="F17" i="2"/>
  <c r="F19" i="2"/>
  <c r="G19" i="2" s="1"/>
  <c r="F20" i="2"/>
  <c r="G20" i="2" s="1"/>
  <c r="F21" i="2"/>
  <c r="G21" i="2" s="1"/>
  <c r="F22" i="2"/>
  <c r="G22" i="2" s="1"/>
  <c r="F23" i="2"/>
  <c r="G23" i="2" s="1"/>
  <c r="F16" i="2"/>
  <c r="E19" i="2"/>
  <c r="E20" i="2"/>
  <c r="E21" i="2"/>
  <c r="E22" i="2"/>
  <c r="E23" i="2"/>
  <c r="E17" i="2"/>
  <c r="H17" i="2" s="1"/>
  <c r="J17" i="2" s="1"/>
  <c r="J24" i="2" s="1"/>
  <c r="E18" i="2"/>
  <c r="H23" i="2" l="1"/>
  <c r="J23" i="2" s="1"/>
  <c r="H20" i="2"/>
  <c r="J20" i="2" s="1"/>
  <c r="H22" i="2"/>
  <c r="J22" i="2" s="1"/>
  <c r="H21" i="2"/>
  <c r="J21" i="2" s="1"/>
  <c r="H19" i="2"/>
  <c r="J19" i="2" s="1"/>
  <c r="H18" i="2"/>
  <c r="J18" i="2" s="1"/>
  <c r="G16" i="2" l="1"/>
  <c r="E16" i="2"/>
  <c r="D12" i="2"/>
  <c r="D11" i="2"/>
  <c r="H16" i="2" l="1"/>
  <c r="J16" i="2" s="1"/>
  <c r="D13" i="2"/>
  <c r="G25" i="2" l="1"/>
</calcChain>
</file>

<file path=xl/sharedStrings.xml><?xml version="1.0" encoding="utf-8"?>
<sst xmlns="http://schemas.openxmlformats.org/spreadsheetml/2006/main" count="68" uniqueCount="30">
  <si>
    <t xml:space="preserve"> </t>
  </si>
  <si>
    <t>H(x)=</t>
  </si>
  <si>
    <t>Hs(T)=</t>
  </si>
  <si>
    <r>
      <t xml:space="preserve">  - Sum(P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* log(P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)</t>
    </r>
  </si>
  <si>
    <t>Pj</t>
  </si>
  <si>
    <t>-  (Pj* log(Pj)</t>
  </si>
  <si>
    <t>Total Entropy</t>
  </si>
  <si>
    <t>Percent</t>
  </si>
  <si>
    <t>Row Total</t>
  </si>
  <si>
    <t xml:space="preserve">Pct * Row total </t>
  </si>
  <si>
    <r>
      <t>sum(Pi</t>
    </r>
    <r>
      <rPr>
        <b/>
        <sz val="11"/>
        <color theme="1"/>
        <rFont val="Calibri"/>
        <family val="2"/>
        <scheme val="minor"/>
      </rPr>
      <t xml:space="preserve"> * Hs(T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</si>
  <si>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t xml:space="preserve">Total  </t>
  </si>
  <si>
    <t>Net Gain</t>
  </si>
  <si>
    <t xml:space="preserve">   </t>
  </si>
  <si>
    <t>Quartile</t>
  </si>
  <si>
    <t>Gender</t>
  </si>
  <si>
    <t>No Problem</t>
  </si>
  <si>
    <t>Problem</t>
  </si>
  <si>
    <t>Quartile 1</t>
  </si>
  <si>
    <t>Female</t>
  </si>
  <si>
    <t>Male</t>
  </si>
  <si>
    <t>Quartile 2</t>
  </si>
  <si>
    <t>Quartile 3</t>
  </si>
  <si>
    <t>Quartile 4</t>
  </si>
  <si>
    <t xml:space="preserve">No Problem </t>
  </si>
  <si>
    <t>163/300</t>
  </si>
  <si>
    <t>137/300</t>
  </si>
  <si>
    <t>-137/300 * log(137/300)</t>
  </si>
  <si>
    <t>-163/300 * log(163/300)</t>
  </si>
  <si>
    <t>Bhagawat Chapagain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</si>
</sst>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1" fillId="0" borderId="0" xfId="0" quotePrefix="1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4" xfId="0" applyFill="1" applyBorder="1"/>
    <xf numFmtId="0" fontId="0" fillId="3" borderId="14" xfId="0" quotePrefix="1" applyFill="1" applyBorder="1"/>
    <xf numFmtId="0" fontId="0" fillId="3" borderId="15" xfId="0" applyFill="1" applyBorder="1"/>
    <xf numFmtId="164" fontId="0" fillId="3" borderId="15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1" xfId="0" applyBorder="1"/>
    <xf numFmtId="0" fontId="0" fillId="0" borderId="10" xfId="0" applyBorder="1"/>
    <xf numFmtId="0" fontId="0" fillId="0" borderId="12" xfId="0" applyBorder="1"/>
    <xf numFmtId="0" fontId="1" fillId="0" borderId="5" xfId="0" applyFont="1" applyBorder="1"/>
    <xf numFmtId="0" fontId="0" fillId="3" borderId="1" xfId="0" applyFill="1" applyBorder="1"/>
    <xf numFmtId="0" fontId="4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I20"/>
  <sheetViews>
    <sheetView topLeftCell="C1" workbookViewId="0">
      <selection activeCell="G9" sqref="G9"/>
    </sheetView>
  </sheetViews>
  <sheetFormatPr defaultColWidth="8.77734375" defaultRowHeight="14.4" x14ac:dyDescent="0.3"/>
  <cols>
    <col min="6" max="6" width="20.44140625" customWidth="1"/>
    <col min="7" max="8" width="13.109375" customWidth="1"/>
    <col min="9" max="9" width="11.44140625" customWidth="1"/>
    <col min="10" max="10" width="16.109375" customWidth="1"/>
  </cols>
  <sheetData>
    <row r="5" spans="3:9" ht="15" thickBot="1" x14ac:dyDescent="0.35"/>
    <row r="6" spans="3:9" ht="18.600000000000001" thickBot="1" x14ac:dyDescent="0.4">
      <c r="F6" s="37" t="s">
        <v>14</v>
      </c>
      <c r="G6" s="38" t="s">
        <v>15</v>
      </c>
      <c r="H6" s="38" t="s">
        <v>16</v>
      </c>
      <c r="I6" s="45" t="s">
        <v>17</v>
      </c>
    </row>
    <row r="7" spans="3:9" x14ac:dyDescent="0.3">
      <c r="F7" s="6" t="s">
        <v>18</v>
      </c>
      <c r="G7" s="14" t="s">
        <v>19</v>
      </c>
      <c r="H7" s="14">
        <v>21</v>
      </c>
      <c r="I7" s="15">
        <v>1</v>
      </c>
    </row>
    <row r="8" spans="3:9" x14ac:dyDescent="0.3">
      <c r="F8" s="6" t="s">
        <v>18</v>
      </c>
      <c r="G8" s="2" t="s">
        <v>20</v>
      </c>
      <c r="H8" s="2">
        <v>36</v>
      </c>
      <c r="I8" s="16">
        <v>23</v>
      </c>
    </row>
    <row r="9" spans="3:9" x14ac:dyDescent="0.3">
      <c r="F9" s="6" t="s">
        <v>21</v>
      </c>
      <c r="G9" s="2" t="s">
        <v>19</v>
      </c>
      <c r="H9" s="2">
        <v>20</v>
      </c>
      <c r="I9" s="16">
        <v>5</v>
      </c>
    </row>
    <row r="10" spans="3:9" x14ac:dyDescent="0.3">
      <c r="F10" s="6" t="s">
        <v>21</v>
      </c>
      <c r="G10" s="2" t="s">
        <v>20</v>
      </c>
      <c r="H10" s="2">
        <v>29</v>
      </c>
      <c r="I10" s="16">
        <v>26</v>
      </c>
    </row>
    <row r="11" spans="3:9" x14ac:dyDescent="0.3">
      <c r="F11" s="6" t="s">
        <v>22</v>
      </c>
      <c r="G11" s="2" t="s">
        <v>19</v>
      </c>
      <c r="H11" s="2">
        <v>9</v>
      </c>
      <c r="I11" s="16">
        <v>8</v>
      </c>
    </row>
    <row r="12" spans="3:9" x14ac:dyDescent="0.3">
      <c r="F12" s="6" t="s">
        <v>22</v>
      </c>
      <c r="G12" s="2" t="s">
        <v>20</v>
      </c>
      <c r="H12" s="2">
        <v>14</v>
      </c>
      <c r="I12" s="16">
        <v>37</v>
      </c>
    </row>
    <row r="13" spans="3:9" x14ac:dyDescent="0.3">
      <c r="F13" s="6" t="s">
        <v>23</v>
      </c>
      <c r="G13" s="2" t="s">
        <v>19</v>
      </c>
      <c r="H13" s="2">
        <v>22</v>
      </c>
      <c r="I13" s="16">
        <v>10</v>
      </c>
    </row>
    <row r="14" spans="3:9" ht="15" thickBot="1" x14ac:dyDescent="0.35">
      <c r="F14" s="7" t="s">
        <v>23</v>
      </c>
      <c r="G14" s="20" t="s">
        <v>20</v>
      </c>
      <c r="H14" s="20">
        <v>12</v>
      </c>
      <c r="I14" s="19">
        <v>27</v>
      </c>
    </row>
    <row r="15" spans="3:9" x14ac:dyDescent="0.3">
      <c r="C15" t="s">
        <v>0</v>
      </c>
      <c r="F15" s="2" t="s">
        <v>8</v>
      </c>
      <c r="H15" s="2">
        <v>163</v>
      </c>
      <c r="I15" s="2">
        <v>137</v>
      </c>
    </row>
    <row r="16" spans="3:9" x14ac:dyDescent="0.3">
      <c r="F16" s="2" t="s">
        <v>0</v>
      </c>
    </row>
    <row r="17" spans="7:8" x14ac:dyDescent="0.3">
      <c r="H17">
        <f>163+137</f>
        <v>300</v>
      </c>
    </row>
    <row r="20" spans="7:8" x14ac:dyDescent="0.3">
      <c r="G20" t="s">
        <v>13</v>
      </c>
    </row>
  </sheetData>
  <autoFilter ref="F6:J16" xr:uid="{00000000-0009-0000-0000-000002000000}">
    <sortState xmlns:xlrd2="http://schemas.microsoft.com/office/spreadsheetml/2017/richdata2" ref="F7:J16">
      <sortCondition descending="1" ref="J6:J1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5"/>
  <sheetViews>
    <sheetView tabSelected="1" topLeftCell="A7" workbookViewId="0">
      <selection activeCell="F20" sqref="F20"/>
    </sheetView>
  </sheetViews>
  <sheetFormatPr defaultColWidth="8.77734375" defaultRowHeight="14.4" x14ac:dyDescent="0.3"/>
  <cols>
    <col min="1" max="1" width="11.33203125" customWidth="1"/>
    <col min="2" max="2" width="15" customWidth="1"/>
    <col min="3" max="3" width="20.44140625" customWidth="1"/>
    <col min="5" max="5" width="16.6640625" customWidth="1"/>
    <col min="6" max="6" width="15" customWidth="1"/>
    <col min="7" max="7" width="9.77734375" customWidth="1"/>
    <col min="8" max="8" width="13" customWidth="1"/>
    <col min="9" max="9" width="12.44140625" customWidth="1"/>
    <col min="10" max="10" width="12.6640625" customWidth="1"/>
    <col min="13" max="13" width="14.77734375" customWidth="1"/>
  </cols>
  <sheetData>
    <row r="1" spans="1:10" x14ac:dyDescent="0.3">
      <c r="A1" t="s">
        <v>29</v>
      </c>
      <c r="G1" s="12" t="s">
        <v>1</v>
      </c>
      <c r="H1" s="11" t="s">
        <v>3</v>
      </c>
    </row>
    <row r="2" spans="1:10" x14ac:dyDescent="0.3">
      <c r="A2">
        <v>20014827</v>
      </c>
      <c r="G2" s="12"/>
    </row>
    <row r="3" spans="1:10" x14ac:dyDescent="0.3">
      <c r="G3" s="12" t="s">
        <v>2</v>
      </c>
      <c r="H3" s="12" t="s">
        <v>10</v>
      </c>
    </row>
    <row r="7" spans="1:10" x14ac:dyDescent="0.3">
      <c r="B7" s="2" t="s">
        <v>4</v>
      </c>
      <c r="C7" s="1" t="s">
        <v>5</v>
      </c>
    </row>
    <row r="8" spans="1:10" x14ac:dyDescent="0.3">
      <c r="A8" t="s">
        <v>16</v>
      </c>
      <c r="B8" s="1" t="s">
        <v>25</v>
      </c>
      <c r="C8" s="1" t="s">
        <v>28</v>
      </c>
      <c r="D8" t="s">
        <v>0</v>
      </c>
    </row>
    <row r="9" spans="1:10" x14ac:dyDescent="0.3">
      <c r="A9" t="s">
        <v>17</v>
      </c>
      <c r="B9" s="39" t="s">
        <v>26</v>
      </c>
      <c r="C9" s="1" t="s">
        <v>27</v>
      </c>
    </row>
    <row r="10" spans="1:10" x14ac:dyDescent="0.3">
      <c r="B10" s="13" t="s">
        <v>6</v>
      </c>
      <c r="C10" s="2"/>
      <c r="D10" s="2"/>
    </row>
    <row r="11" spans="1:10" x14ac:dyDescent="0.3">
      <c r="B11" s="13"/>
      <c r="C11" s="8">
        <v>0.54300000000000004</v>
      </c>
      <c r="D11" s="8">
        <f>-C11*LOG(C11,2)</f>
        <v>0.4783699119937449</v>
      </c>
      <c r="H11" t="s">
        <v>0</v>
      </c>
    </row>
    <row r="12" spans="1:10" x14ac:dyDescent="0.3">
      <c r="B12" s="13"/>
      <c r="C12" s="8">
        <v>0.45700000000000002</v>
      </c>
      <c r="D12" s="8">
        <f>-C12*LOG(C12,2)</f>
        <v>0.5162884058290359</v>
      </c>
    </row>
    <row r="13" spans="1:10" ht="15" thickBot="1" x14ac:dyDescent="0.35">
      <c r="B13" s="13" t="s">
        <v>6</v>
      </c>
      <c r="C13" s="2"/>
      <c r="D13" s="8">
        <f>SUM(D11:D12)</f>
        <v>0.9946583178227808</v>
      </c>
    </row>
    <row r="14" spans="1:10" x14ac:dyDescent="0.3">
      <c r="B14" s="41"/>
      <c r="C14" s="3"/>
      <c r="D14" s="21"/>
      <c r="E14" s="22" t="s">
        <v>5</v>
      </c>
      <c r="F14" s="21"/>
      <c r="G14" s="22" t="s">
        <v>5</v>
      </c>
      <c r="H14" s="23" t="s">
        <v>8</v>
      </c>
      <c r="I14" s="34" t="s">
        <v>7</v>
      </c>
      <c r="J14" s="24" t="s">
        <v>9</v>
      </c>
    </row>
    <row r="15" spans="1:10" ht="15" thickBot="1" x14ac:dyDescent="0.35">
      <c r="B15" s="42" t="s">
        <v>14</v>
      </c>
      <c r="C15" s="43" t="s">
        <v>15</v>
      </c>
      <c r="D15" s="35" t="s">
        <v>16</v>
      </c>
      <c r="E15" s="26" t="s">
        <v>24</v>
      </c>
      <c r="F15" s="25" t="s">
        <v>17</v>
      </c>
      <c r="G15" s="26" t="s">
        <v>17</v>
      </c>
      <c r="H15" s="27"/>
      <c r="I15" s="27"/>
      <c r="J15" s="26"/>
    </row>
    <row r="16" spans="1:10" ht="15" thickBot="1" x14ac:dyDescent="0.35">
      <c r="B16" s="41" t="s">
        <v>18</v>
      </c>
      <c r="C16" s="40" t="s">
        <v>19</v>
      </c>
      <c r="D16" s="8">
        <f>21/22</f>
        <v>0.95454545454545459</v>
      </c>
      <c r="E16" s="17">
        <f>-D16*LOG(D16,2)</f>
        <v>6.4063550592239782E-2</v>
      </c>
      <c r="F16" s="18">
        <f>1-D16</f>
        <v>4.5454545454545414E-2</v>
      </c>
      <c r="G16" s="17">
        <f>-F16*LOG(F16,2)</f>
        <v>0.20270143721078615</v>
      </c>
      <c r="H16" s="8">
        <f>E16+G16</f>
        <v>0.26676498780302593</v>
      </c>
      <c r="I16" s="8">
        <v>7.3333333333333334E-2</v>
      </c>
      <c r="J16" s="17">
        <f>H16*I16</f>
        <v>1.95627657722219E-2</v>
      </c>
    </row>
    <row r="17" spans="2:17" ht="15" thickBot="1" x14ac:dyDescent="0.35">
      <c r="B17" s="42"/>
      <c r="C17" s="42" t="s">
        <v>20</v>
      </c>
      <c r="D17" s="8">
        <f>36/59</f>
        <v>0.61016949152542377</v>
      </c>
      <c r="E17" s="17">
        <f>-D17*LOG(D17,2)</f>
        <v>0.43487880890005154</v>
      </c>
      <c r="F17" s="18">
        <f t="shared" ref="F17:F23" si="0">1-D17</f>
        <v>0.38983050847457623</v>
      </c>
      <c r="G17" s="17">
        <f>-F17*LOG(F17,2)</f>
        <v>0.52981127366120429</v>
      </c>
      <c r="H17" s="8">
        <f>E17+G17</f>
        <v>0.96469008256125588</v>
      </c>
      <c r="I17" s="8">
        <v>0.19666666666666699</v>
      </c>
      <c r="J17" s="17">
        <f>H17*I17</f>
        <v>0.18972238290371396</v>
      </c>
    </row>
    <row r="18" spans="2:17" ht="15" thickBot="1" x14ac:dyDescent="0.35">
      <c r="B18" s="41" t="s">
        <v>21</v>
      </c>
      <c r="C18" s="40" t="s">
        <v>19</v>
      </c>
      <c r="D18" s="8">
        <f>20/25</f>
        <v>0.8</v>
      </c>
      <c r="E18" s="17">
        <f>-D18*LOG(D18,2)</f>
        <v>0.25754247590988982</v>
      </c>
      <c r="F18" s="18">
        <f t="shared" si="0"/>
        <v>0.19999999999999996</v>
      </c>
      <c r="G18" s="17">
        <f>-F18*LOG(F18,2)</f>
        <v>0.46438561897747244</v>
      </c>
      <c r="H18" s="8">
        <f>E18+G18</f>
        <v>0.72192809488736231</v>
      </c>
      <c r="I18" s="8">
        <f>25/300</f>
        <v>8.3333333333333329E-2</v>
      </c>
      <c r="J18" s="17">
        <f>H18*I18</f>
        <v>6.016067457394686E-2</v>
      </c>
    </row>
    <row r="19" spans="2:17" ht="15" thickBot="1" x14ac:dyDescent="0.35">
      <c r="B19" s="42"/>
      <c r="C19" s="40" t="s">
        <v>20</v>
      </c>
      <c r="D19" s="8">
        <f>29/55</f>
        <v>0.52727272727272723</v>
      </c>
      <c r="E19" s="17">
        <f t="shared" ref="E19:E23" si="1">-D19*LOG(D19,2)</f>
        <v>0.48687241515482804</v>
      </c>
      <c r="F19" s="18">
        <f t="shared" si="0"/>
        <v>0.47272727272727277</v>
      </c>
      <c r="G19" s="17">
        <f t="shared" ref="G19:G23" si="2">-F19*LOG(F19,2)</f>
        <v>0.51098036145405001</v>
      </c>
      <c r="H19" s="8">
        <f t="shared" ref="H19:H23" si="3">E19+G19</f>
        <v>0.99785277660887806</v>
      </c>
      <c r="I19">
        <f>55/300</f>
        <v>0.18333333333333332</v>
      </c>
      <c r="J19" s="17">
        <f t="shared" ref="J19:J23" si="4">H19*I19</f>
        <v>0.18293967571162764</v>
      </c>
    </row>
    <row r="20" spans="2:17" ht="15" thickBot="1" x14ac:dyDescent="0.35">
      <c r="B20" s="41" t="s">
        <v>22</v>
      </c>
      <c r="C20" s="40" t="s">
        <v>19</v>
      </c>
      <c r="D20" s="8">
        <f>9/17</f>
        <v>0.52941176470588236</v>
      </c>
      <c r="E20" s="17">
        <f t="shared" si="1"/>
        <v>0.48575532695719081</v>
      </c>
      <c r="F20" s="18">
        <f t="shared" si="0"/>
        <v>0.47058823529411764</v>
      </c>
      <c r="G20" s="17">
        <f t="shared" si="2"/>
        <v>0.51174721941192447</v>
      </c>
      <c r="H20" s="8">
        <f t="shared" si="3"/>
        <v>0.99750254636911528</v>
      </c>
      <c r="I20">
        <f>17/300</f>
        <v>5.6666666666666664E-2</v>
      </c>
      <c r="J20" s="17">
        <f t="shared" si="4"/>
        <v>5.652514429424986E-2</v>
      </c>
    </row>
    <row r="21" spans="2:17" ht="15" thickBot="1" x14ac:dyDescent="0.35">
      <c r="B21" s="42"/>
      <c r="C21" s="40" t="s">
        <v>20</v>
      </c>
      <c r="D21" s="8">
        <f>14/51</f>
        <v>0.27450980392156865</v>
      </c>
      <c r="E21" s="17">
        <f t="shared" si="1"/>
        <v>0.51198011527048004</v>
      </c>
      <c r="F21" s="18">
        <f t="shared" si="0"/>
        <v>0.72549019607843135</v>
      </c>
      <c r="G21" s="17">
        <f t="shared" si="2"/>
        <v>0.33588162989557252</v>
      </c>
      <c r="H21" s="8">
        <f t="shared" si="3"/>
        <v>0.84786174516605262</v>
      </c>
      <c r="I21">
        <f>51/300</f>
        <v>0.17</v>
      </c>
      <c r="J21" s="17">
        <f t="shared" si="4"/>
        <v>0.14413649667822895</v>
      </c>
      <c r="Q21" t="s">
        <v>0</v>
      </c>
    </row>
    <row r="22" spans="2:17" ht="15" thickBot="1" x14ac:dyDescent="0.35">
      <c r="B22" s="4" t="s">
        <v>23</v>
      </c>
      <c r="C22" s="42" t="s">
        <v>19</v>
      </c>
      <c r="D22" s="8">
        <f>22/32</f>
        <v>0.6875</v>
      </c>
      <c r="E22" s="17">
        <f t="shared" si="1"/>
        <v>0.37164076218685815</v>
      </c>
      <c r="F22" s="18">
        <f t="shared" si="0"/>
        <v>0.3125</v>
      </c>
      <c r="G22" s="17">
        <f t="shared" si="2"/>
        <v>0.52439747034769935</v>
      </c>
      <c r="H22" s="8">
        <f t="shared" si="3"/>
        <v>0.8960382325345575</v>
      </c>
      <c r="I22">
        <f>32/300</f>
        <v>0.10666666666666667</v>
      </c>
      <c r="J22" s="17">
        <f t="shared" si="4"/>
        <v>9.5577411470352799E-2</v>
      </c>
    </row>
    <row r="23" spans="2:17" ht="15" thickBot="1" x14ac:dyDescent="0.35">
      <c r="B23" s="5"/>
      <c r="C23" s="42" t="s">
        <v>20</v>
      </c>
      <c r="D23" s="8">
        <f>12/39</f>
        <v>0.30769230769230771</v>
      </c>
      <c r="E23" s="17">
        <f t="shared" si="1"/>
        <v>0.52321222096648989</v>
      </c>
      <c r="F23" s="18">
        <f t="shared" si="0"/>
        <v>0.69230769230769229</v>
      </c>
      <c r="G23" s="17">
        <f t="shared" si="2"/>
        <v>0.36727941925300145</v>
      </c>
      <c r="H23" s="8">
        <f t="shared" si="3"/>
        <v>0.89049164021949134</v>
      </c>
      <c r="I23">
        <f>39/300</f>
        <v>0.13</v>
      </c>
      <c r="J23" s="17">
        <f t="shared" si="4"/>
        <v>0.11576391322853388</v>
      </c>
    </row>
    <row r="24" spans="2:17" ht="15" thickBot="1" x14ac:dyDescent="0.35">
      <c r="C24" s="40" t="s">
        <v>11</v>
      </c>
      <c r="D24" s="9"/>
      <c r="E24" s="28"/>
      <c r="F24" s="9"/>
      <c r="G24" s="28"/>
      <c r="H24" s="29"/>
      <c r="I24" s="10">
        <f>SUM(I16:I23)</f>
        <v>1.0000000000000004</v>
      </c>
      <c r="J24" s="33">
        <f>SUM(J16:J23)</f>
        <v>0.86438846463287577</v>
      </c>
    </row>
    <row r="25" spans="2:17" ht="15" thickBot="1" x14ac:dyDescent="0.35">
      <c r="C25" s="44" t="s">
        <v>12</v>
      </c>
      <c r="D25" s="30"/>
      <c r="E25" s="30"/>
      <c r="F25" s="31" t="s">
        <v>0</v>
      </c>
      <c r="G25" s="36">
        <f>D13-J24</f>
        <v>0.13026985318990503</v>
      </c>
      <c r="H25" s="30"/>
      <c r="I25" s="30"/>
      <c r="J25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Problem 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Bhagawat Chapagain</cp:lastModifiedBy>
  <dcterms:created xsi:type="dcterms:W3CDTF">2013-05-22T14:35:16Z</dcterms:created>
  <dcterms:modified xsi:type="dcterms:W3CDTF">2024-12-15T03:34:21Z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2024-12-14T19:16:19Z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70f0d9a7-c138-45d1-85c5-868eab6dfb07</vt:lpwstr>
  </property>
  <property fmtid="{D5CDD505-2E9C-101B-9397-08002B2CF9AE}" pid="8" name="MSIP_Label_a73fd474-4f3c-44ed-88fb-5cc4bd2471bf_ContentBits">
    <vt:lpwstr>0</vt:lpwstr>
  </property>
</Properties>
</file>