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LION\BCH\DS_Pyhton_Exos\"/>
    </mc:Choice>
  </mc:AlternateContent>
  <bookViews>
    <workbookView xWindow="0" yWindow="0" windowWidth="23250" windowHeight="9735" tabRatio="764"/>
  </bookViews>
  <sheets>
    <sheet name="FTH15009 IL6-1" sheetId="2" r:id="rId1"/>
    <sheet name="FTH15009 IL6-2" sheetId="3" r:id="rId2"/>
    <sheet name="graphs IL6" sheetId="1" r:id="rId3"/>
    <sheet name="Feuil1" sheetId="12" r:id="rId4"/>
    <sheet name="comparaison avec-sans poids" sheetId="6" r:id="rId5"/>
    <sheet name="Graphs control=1" sheetId="11" r:id="rId6"/>
  </sheets>
  <calcPr calcId="162913"/>
</workbook>
</file>

<file path=xl/calcChain.xml><?xml version="1.0" encoding="utf-8"?>
<calcChain xmlns="http://schemas.openxmlformats.org/spreadsheetml/2006/main">
  <c r="U41" i="11" l="1"/>
  <c r="V41" i="11"/>
  <c r="X41" i="11"/>
  <c r="Y41" i="11"/>
  <c r="Z41" i="11"/>
  <c r="U42" i="11"/>
  <c r="V42" i="11"/>
  <c r="X42" i="11"/>
  <c r="Y42" i="11"/>
  <c r="Z42" i="11"/>
  <c r="U43" i="11"/>
  <c r="V43" i="11"/>
  <c r="X43" i="11"/>
  <c r="Y43" i="11"/>
  <c r="Z43" i="11"/>
  <c r="T42" i="11"/>
  <c r="T43" i="11"/>
  <c r="T41" i="11"/>
  <c r="U22" i="11"/>
  <c r="V22" i="11"/>
  <c r="X22" i="11"/>
  <c r="Y22" i="11"/>
  <c r="Z22" i="11"/>
  <c r="U23" i="11"/>
  <c r="V23" i="11"/>
  <c r="X23" i="11"/>
  <c r="Y23" i="11"/>
  <c r="Z23" i="11"/>
  <c r="U24" i="11"/>
  <c r="V24" i="11"/>
  <c r="X24" i="11"/>
  <c r="Y24" i="11"/>
  <c r="Z24" i="11"/>
  <c r="T23" i="11"/>
  <c r="T24" i="11"/>
  <c r="T22" i="11"/>
  <c r="U3" i="11"/>
  <c r="V3" i="11"/>
  <c r="X3" i="11"/>
  <c r="Y3" i="11"/>
  <c r="Z3" i="11"/>
  <c r="U4" i="11"/>
  <c r="V4" i="11"/>
  <c r="X4" i="11"/>
  <c r="Y4" i="11"/>
  <c r="Z4" i="11"/>
  <c r="U5" i="11"/>
  <c r="V5" i="11"/>
  <c r="X5" i="11"/>
  <c r="Y5" i="11"/>
  <c r="Z5" i="11"/>
  <c r="T4" i="11"/>
  <c r="T5" i="11"/>
  <c r="T3" i="11"/>
  <c r="D54" i="11" l="1"/>
  <c r="E54" i="11"/>
  <c r="G54" i="11"/>
  <c r="H54" i="11"/>
  <c r="I54" i="11"/>
  <c r="D55" i="11"/>
  <c r="E55" i="11"/>
  <c r="G55" i="11"/>
  <c r="H55" i="11"/>
  <c r="I55" i="11"/>
  <c r="D56" i="11"/>
  <c r="E56" i="11"/>
  <c r="G56" i="11"/>
  <c r="H56" i="11"/>
  <c r="I56" i="11"/>
  <c r="C55" i="11"/>
  <c r="C56" i="11"/>
  <c r="C54" i="11"/>
  <c r="D50" i="11"/>
  <c r="E50" i="11"/>
  <c r="G50" i="11"/>
  <c r="H50" i="11"/>
  <c r="I50" i="11"/>
  <c r="D51" i="11"/>
  <c r="E51" i="11"/>
  <c r="G51" i="11"/>
  <c r="H51" i="11"/>
  <c r="I51" i="11"/>
  <c r="D52" i="11"/>
  <c r="E52" i="11"/>
  <c r="G52" i="11"/>
  <c r="H52" i="11"/>
  <c r="I52" i="11"/>
  <c r="C51" i="11"/>
  <c r="C52" i="11"/>
  <c r="C50" i="11"/>
  <c r="D35" i="11"/>
  <c r="E35" i="11"/>
  <c r="G35" i="11"/>
  <c r="H35" i="11"/>
  <c r="I35" i="11"/>
  <c r="D36" i="11"/>
  <c r="E36" i="11"/>
  <c r="G36" i="11"/>
  <c r="H36" i="11"/>
  <c r="I36" i="11"/>
  <c r="D37" i="11"/>
  <c r="E37" i="11"/>
  <c r="G37" i="11"/>
  <c r="H37" i="11"/>
  <c r="I37" i="11"/>
  <c r="C36" i="11"/>
  <c r="C37" i="11"/>
  <c r="C35" i="11"/>
  <c r="D31" i="11"/>
  <c r="E31" i="11"/>
  <c r="G31" i="11"/>
  <c r="H31" i="11"/>
  <c r="I31" i="11"/>
  <c r="D32" i="11"/>
  <c r="E32" i="11"/>
  <c r="G32" i="11"/>
  <c r="H32" i="11"/>
  <c r="I32" i="11"/>
  <c r="D33" i="11"/>
  <c r="E33" i="11"/>
  <c r="G33" i="11"/>
  <c r="H33" i="11"/>
  <c r="I33" i="11"/>
  <c r="C32" i="11"/>
  <c r="C33" i="11"/>
  <c r="C31" i="11"/>
  <c r="D16" i="11" l="1"/>
  <c r="E16" i="11"/>
  <c r="G16" i="11"/>
  <c r="H16" i="11"/>
  <c r="I16" i="11"/>
  <c r="D17" i="11"/>
  <c r="E17" i="11"/>
  <c r="G17" i="11"/>
  <c r="H17" i="11"/>
  <c r="I17" i="11"/>
  <c r="D18" i="11"/>
  <c r="E18" i="11"/>
  <c r="G18" i="11"/>
  <c r="H18" i="11"/>
  <c r="I18" i="11"/>
  <c r="C17" i="11"/>
  <c r="C18" i="11"/>
  <c r="C16" i="11"/>
  <c r="D12" i="11"/>
  <c r="E12" i="11"/>
  <c r="G12" i="11"/>
  <c r="H12" i="11"/>
  <c r="I12" i="11"/>
  <c r="D13" i="11"/>
  <c r="E13" i="11"/>
  <c r="G13" i="11"/>
  <c r="H13" i="11"/>
  <c r="I13" i="11"/>
  <c r="D14" i="11"/>
  <c r="E14" i="11"/>
  <c r="G14" i="11"/>
  <c r="H14" i="11"/>
  <c r="I14" i="11"/>
  <c r="C13" i="11"/>
  <c r="C14" i="11"/>
  <c r="C12" i="11"/>
  <c r="B23" i="1" l="1"/>
  <c r="B27" i="1"/>
  <c r="B8" i="1"/>
  <c r="B4" i="1"/>
  <c r="H5" i="1"/>
  <c r="I5" i="1"/>
  <c r="H24" i="1"/>
  <c r="I24" i="1"/>
  <c r="I20" i="1"/>
  <c r="I1" i="1"/>
  <c r="O6" i="3"/>
  <c r="P30" i="3"/>
  <c r="L23" i="2"/>
  <c r="L33" i="2" s="1"/>
  <c r="L43" i="2" s="1"/>
  <c r="H16" i="2"/>
  <c r="M26" i="2" s="1"/>
  <c r="M36" i="2" s="1"/>
  <c r="M46" i="2" s="1"/>
  <c r="J26" i="2"/>
  <c r="J36" i="2" s="1"/>
  <c r="J46" i="2" s="1"/>
  <c r="K27" i="2"/>
  <c r="K37" i="2" s="1"/>
  <c r="K47" i="2" s="1"/>
  <c r="I28" i="2"/>
  <c r="I38" i="2" s="1"/>
  <c r="I48" i="2" s="1"/>
  <c r="J29" i="2"/>
  <c r="J39" i="2" s="1"/>
  <c r="J49" i="2" s="1"/>
  <c r="K29" i="2"/>
  <c r="K39" i="2" s="1"/>
  <c r="K49" i="2" s="1"/>
  <c r="K30" i="2"/>
  <c r="K40" i="2" s="1"/>
  <c r="K50" i="2" s="1"/>
  <c r="H27" i="2"/>
  <c r="H37" i="2" s="1"/>
  <c r="H47" i="2" s="1"/>
  <c r="H30" i="2"/>
  <c r="H40" i="2" s="1"/>
  <c r="H50" i="2" s="1"/>
  <c r="D13" i="2"/>
  <c r="G24" i="2" s="1"/>
  <c r="G34" i="2" s="1"/>
  <c r="G44" i="2" s="1"/>
  <c r="E24" i="2" l="1"/>
  <c r="E34" i="2" s="1"/>
  <c r="E44" i="2" s="1"/>
  <c r="I25" i="2"/>
  <c r="I35" i="2" s="1"/>
  <c r="I45" i="2" s="1"/>
  <c r="G28" i="2"/>
  <c r="G38" i="2" s="1"/>
  <c r="G48" i="2" s="1"/>
  <c r="G25" i="2"/>
  <c r="G35" i="2" s="1"/>
  <c r="G45" i="2" s="1"/>
  <c r="H29" i="2"/>
  <c r="H39" i="2" s="1"/>
  <c r="H49" i="2" s="1"/>
  <c r="J30" i="2"/>
  <c r="J40" i="2" s="1"/>
  <c r="J50" i="2" s="1"/>
  <c r="I29" i="2"/>
  <c r="I39" i="2" s="1"/>
  <c r="I49" i="2" s="1"/>
  <c r="J27" i="2"/>
  <c r="J37" i="2" s="1"/>
  <c r="J47" i="2" s="1"/>
  <c r="L27" i="2"/>
  <c r="L37" i="2" s="1"/>
  <c r="L47" i="2" s="1"/>
  <c r="M25" i="2"/>
  <c r="M35" i="2" s="1"/>
  <c r="M45" i="2" s="1"/>
  <c r="G29" i="2"/>
  <c r="G39" i="2" s="1"/>
  <c r="G49" i="2" s="1"/>
  <c r="G59" i="2" s="1"/>
  <c r="G69" i="2" s="1"/>
  <c r="H23" i="2"/>
  <c r="H33" i="2" s="1"/>
  <c r="H43" i="2" s="1"/>
  <c r="H24" i="2"/>
  <c r="H34" i="2" s="1"/>
  <c r="H44" i="2" s="1"/>
  <c r="F29" i="2"/>
  <c r="F39" i="2" s="1"/>
  <c r="F49" i="2" s="1"/>
  <c r="M28" i="2"/>
  <c r="M38" i="2" s="1"/>
  <c r="M48" i="2" s="1"/>
  <c r="D24" i="2"/>
  <c r="D34" i="2" s="1"/>
  <c r="D44" i="2" s="1"/>
  <c r="E25" i="2"/>
  <c r="E35" i="2" s="1"/>
  <c r="E45" i="2" s="1"/>
  <c r="G30" i="2"/>
  <c r="G40" i="2" s="1"/>
  <c r="G50" i="2" s="1"/>
  <c r="I23" i="2"/>
  <c r="I33" i="2" s="1"/>
  <c r="I43" i="2" s="1"/>
  <c r="I24" i="2"/>
  <c r="I34" i="2" s="1"/>
  <c r="I44" i="2" s="1"/>
  <c r="H28" i="2"/>
  <c r="H38" i="2" s="1"/>
  <c r="H48" i="2" s="1"/>
  <c r="I30" i="2"/>
  <c r="I40" i="2" s="1"/>
  <c r="I50" i="2" s="1"/>
  <c r="K28" i="2"/>
  <c r="K38" i="2" s="1"/>
  <c r="K48" i="2" s="1"/>
  <c r="K26" i="2"/>
  <c r="K36" i="2" s="1"/>
  <c r="K46" i="2" s="1"/>
  <c r="L26" i="2"/>
  <c r="L36" i="2" s="1"/>
  <c r="L46" i="2" s="1"/>
  <c r="M24" i="2"/>
  <c r="M34" i="2" s="1"/>
  <c r="M44" i="2" s="1"/>
  <c r="L25" i="2"/>
  <c r="L35" i="2" s="1"/>
  <c r="L45" i="2" s="1"/>
  <c r="M55" i="2" s="1"/>
  <c r="M65" i="2" s="1"/>
  <c r="M27" i="2"/>
  <c r="M37" i="2" s="1"/>
  <c r="M47" i="2" s="1"/>
  <c r="M23" i="2"/>
  <c r="M33" i="2" s="1"/>
  <c r="M43" i="2" s="1"/>
  <c r="F30" i="2"/>
  <c r="F40" i="2" s="1"/>
  <c r="F50" i="2" s="1"/>
  <c r="F28" i="2"/>
  <c r="F38" i="2" s="1"/>
  <c r="F48" i="2" s="1"/>
  <c r="H25" i="2"/>
  <c r="H35" i="2" s="1"/>
  <c r="H45" i="2" s="1"/>
  <c r="J28" i="2"/>
  <c r="J38" i="2" s="1"/>
  <c r="J48" i="2" s="1"/>
  <c r="I27" i="2"/>
  <c r="I37" i="2" s="1"/>
  <c r="I47" i="2" s="1"/>
  <c r="L28" i="2"/>
  <c r="L38" i="2" s="1"/>
  <c r="L48" i="2" s="1"/>
  <c r="L24" i="2"/>
  <c r="L34" i="2" s="1"/>
  <c r="L44" i="2" s="1"/>
  <c r="M54" i="2" s="1"/>
  <c r="M64" i="2" s="1"/>
  <c r="G58" i="2"/>
  <c r="M57" i="2"/>
  <c r="M67" i="2" s="1"/>
  <c r="M53" i="2"/>
  <c r="M63" i="2" s="1"/>
  <c r="M56" i="2"/>
  <c r="M66" i="2" s="1"/>
  <c r="C24" i="1"/>
  <c r="D24" i="1"/>
  <c r="E24" i="1"/>
  <c r="G24" i="1"/>
  <c r="B25" i="1"/>
  <c r="B26" i="1"/>
  <c r="C20" i="1"/>
  <c r="D20" i="1"/>
  <c r="E20" i="1"/>
  <c r="G20" i="1"/>
  <c r="H20" i="1"/>
  <c r="B21" i="1"/>
  <c r="B22" i="1"/>
  <c r="B6" i="1"/>
  <c r="B7" i="1"/>
  <c r="C1" i="1"/>
  <c r="D1" i="1"/>
  <c r="E1" i="1"/>
  <c r="G1" i="1"/>
  <c r="H1" i="1"/>
  <c r="B2" i="1"/>
  <c r="B3" i="1"/>
  <c r="O6" i="2"/>
  <c r="M58" i="2" l="1"/>
  <c r="M68" i="2" s="1"/>
  <c r="G60" i="2"/>
  <c r="G70" i="2" s="1"/>
  <c r="I53" i="2"/>
  <c r="I63" i="2" s="1"/>
  <c r="G68" i="2"/>
  <c r="H83" i="2" s="1"/>
  <c r="H21" i="1" s="1"/>
  <c r="H77" i="2"/>
  <c r="I77" i="2"/>
  <c r="R77" i="2" s="1"/>
  <c r="I7" i="1" s="1"/>
  <c r="I84" i="2"/>
  <c r="I22" i="1" s="1"/>
  <c r="H84" i="2"/>
  <c r="H87" i="2"/>
  <c r="H74" i="2"/>
  <c r="I74" i="2"/>
  <c r="I3" i="1" s="1"/>
  <c r="I87" i="2"/>
  <c r="R87" i="2" s="1"/>
  <c r="I26" i="1" s="1"/>
  <c r="H73" i="2" l="1"/>
  <c r="H2" i="1" s="1"/>
  <c r="P30" i="2"/>
  <c r="B20" i="3" l="1"/>
  <c r="D13" i="3"/>
  <c r="B20" i="2"/>
  <c r="G30" i="3" l="1"/>
  <c r="G40" i="3" s="1"/>
  <c r="G50" i="3" s="1"/>
  <c r="G29" i="3"/>
  <c r="G39" i="3" s="1"/>
  <c r="G49" i="3" s="1"/>
  <c r="E28" i="3"/>
  <c r="G27" i="3"/>
  <c r="G37" i="3" s="1"/>
  <c r="G47" i="3" s="1"/>
  <c r="E26" i="3"/>
  <c r="E36" i="3" s="1"/>
  <c r="E46" i="3" s="1"/>
  <c r="I25" i="3"/>
  <c r="I35" i="3" s="1"/>
  <c r="I45" i="3" s="1"/>
  <c r="E25" i="3"/>
  <c r="E35" i="3" s="1"/>
  <c r="E45" i="3" s="1"/>
  <c r="I24" i="3"/>
  <c r="I34" i="3" s="1"/>
  <c r="I44" i="3" s="1"/>
  <c r="E24" i="3"/>
  <c r="E34" i="3" s="1"/>
  <c r="E44" i="3" s="1"/>
  <c r="I23" i="3"/>
  <c r="I33" i="3" s="1"/>
  <c r="I43" i="3" s="1"/>
  <c r="F30" i="3"/>
  <c r="F29" i="3"/>
  <c r="F39" i="3" s="1"/>
  <c r="F49" i="3" s="1"/>
  <c r="D28" i="3"/>
  <c r="D38" i="3" s="1"/>
  <c r="D48" i="3" s="1"/>
  <c r="F27" i="3"/>
  <c r="F37" i="3" s="1"/>
  <c r="F47" i="3" s="1"/>
  <c r="D26" i="3"/>
  <c r="H25" i="3"/>
  <c r="H35" i="3" s="1"/>
  <c r="H45" i="3" s="1"/>
  <c r="D25" i="3"/>
  <c r="D35" i="3" s="1"/>
  <c r="D45" i="3" s="1"/>
  <c r="H24" i="3"/>
  <c r="H34" i="3" s="1"/>
  <c r="H44" i="3" s="1"/>
  <c r="D24" i="3"/>
  <c r="H23" i="3"/>
  <c r="H33" i="3" s="1"/>
  <c r="H43" i="3" s="1"/>
  <c r="E30" i="3"/>
  <c r="E40" i="3" s="1"/>
  <c r="E50" i="3" s="1"/>
  <c r="E29" i="3"/>
  <c r="E39" i="3" s="1"/>
  <c r="E49" i="3" s="1"/>
  <c r="G28" i="3"/>
  <c r="G38" i="3" s="1"/>
  <c r="G48" i="3" s="1"/>
  <c r="E27" i="3"/>
  <c r="E37" i="3" s="1"/>
  <c r="E47" i="3" s="1"/>
  <c r="G26" i="3"/>
  <c r="G36" i="3" s="1"/>
  <c r="G46" i="3" s="1"/>
  <c r="G25" i="3"/>
  <c r="G35" i="3" s="1"/>
  <c r="G45" i="3" s="1"/>
  <c r="G24" i="3"/>
  <c r="G34" i="3" s="1"/>
  <c r="G44" i="3" s="1"/>
  <c r="G23" i="3"/>
  <c r="G33" i="3" s="1"/>
  <c r="G43" i="3" s="1"/>
  <c r="D30" i="3"/>
  <c r="D29" i="3"/>
  <c r="F28" i="3"/>
  <c r="D27" i="3"/>
  <c r="F26" i="3"/>
  <c r="F25" i="3"/>
  <c r="F24" i="3"/>
  <c r="F23" i="3"/>
  <c r="C29" i="3"/>
  <c r="C27" i="3"/>
  <c r="C23" i="3"/>
  <c r="B29" i="3"/>
  <c r="P29" i="3" s="1"/>
  <c r="B27" i="3"/>
  <c r="B23" i="3"/>
  <c r="C28" i="3"/>
  <c r="C26" i="3"/>
  <c r="C25" i="3"/>
  <c r="C24" i="3"/>
  <c r="B28" i="3"/>
  <c r="P28" i="3" s="1"/>
  <c r="B26" i="3"/>
  <c r="P26" i="3" s="1"/>
  <c r="B25" i="3"/>
  <c r="P25" i="3" s="1"/>
  <c r="B24" i="3"/>
  <c r="P24" i="3" s="1"/>
  <c r="D25" i="2"/>
  <c r="D35" i="2" s="1"/>
  <c r="D45" i="2" s="1"/>
  <c r="E55" i="2" s="1"/>
  <c r="E65" i="2" s="1"/>
  <c r="G23" i="2"/>
  <c r="G33" i="2" s="1"/>
  <c r="G43" i="2" s="1"/>
  <c r="G27" i="2"/>
  <c r="G37" i="2" s="1"/>
  <c r="G47" i="2" s="1"/>
  <c r="F24" i="2"/>
  <c r="F34" i="2" s="1"/>
  <c r="F44" i="2" s="1"/>
  <c r="E28" i="2"/>
  <c r="E38" i="2" s="1"/>
  <c r="E48" i="2" s="1"/>
  <c r="D26" i="2"/>
  <c r="D36" i="2" s="1"/>
  <c r="D46" i="2" s="1"/>
  <c r="D30" i="2"/>
  <c r="D40" i="2" s="1"/>
  <c r="D50" i="2" s="1"/>
  <c r="E30" i="2"/>
  <c r="E40" i="2" s="1"/>
  <c r="E50" i="2" s="1"/>
  <c r="G26" i="2"/>
  <c r="G36" i="2" s="1"/>
  <c r="G46" i="2" s="1"/>
  <c r="F27" i="2"/>
  <c r="F37" i="2" s="1"/>
  <c r="F47" i="2" s="1"/>
  <c r="E27" i="2"/>
  <c r="E37" i="2" s="1"/>
  <c r="E47" i="2" s="1"/>
  <c r="D29" i="2"/>
  <c r="D39" i="2" s="1"/>
  <c r="D49" i="2" s="1"/>
  <c r="F25" i="2"/>
  <c r="F35" i="2" s="1"/>
  <c r="F45" i="2" s="1"/>
  <c r="E29" i="2"/>
  <c r="E39" i="2" s="1"/>
  <c r="E49" i="2" s="1"/>
  <c r="D27" i="2"/>
  <c r="D37" i="2" s="1"/>
  <c r="D47" i="2" s="1"/>
  <c r="F26" i="2"/>
  <c r="F36" i="2" s="1"/>
  <c r="F46" i="2" s="1"/>
  <c r="E26" i="2"/>
  <c r="E36" i="2" s="1"/>
  <c r="E46" i="2" s="1"/>
  <c r="D28" i="2"/>
  <c r="D38" i="2" s="1"/>
  <c r="D48" i="2" s="1"/>
  <c r="F23" i="2"/>
  <c r="F33" i="2" s="1"/>
  <c r="F43" i="2" s="1"/>
  <c r="J23" i="2"/>
  <c r="J33" i="2" s="1"/>
  <c r="J43" i="2" s="1"/>
  <c r="K25" i="2"/>
  <c r="K35" i="2" s="1"/>
  <c r="K45" i="2" s="1"/>
  <c r="J24" i="2"/>
  <c r="J34" i="2" s="1"/>
  <c r="J44" i="2" s="1"/>
  <c r="J25" i="2"/>
  <c r="J35" i="2" s="1"/>
  <c r="J45" i="2" s="1"/>
  <c r="K24" i="2"/>
  <c r="K34" i="2" s="1"/>
  <c r="K44" i="2" s="1"/>
  <c r="K23" i="2"/>
  <c r="K33" i="2" s="1"/>
  <c r="K43" i="2" s="1"/>
  <c r="C23" i="2"/>
  <c r="B29" i="2"/>
  <c r="B27" i="2"/>
  <c r="B25" i="2"/>
  <c r="C28" i="2"/>
  <c r="C26" i="2"/>
  <c r="C24" i="2"/>
  <c r="B28" i="2"/>
  <c r="B26" i="2"/>
  <c r="B24" i="2"/>
  <c r="C29" i="2"/>
  <c r="C27" i="2"/>
  <c r="C25" i="2"/>
  <c r="B23" i="2"/>
  <c r="P23" i="3" l="1"/>
  <c r="F34" i="3"/>
  <c r="F44" i="3" s="1"/>
  <c r="G54" i="3" s="1"/>
  <c r="G64" i="3" s="1"/>
  <c r="F38" i="3"/>
  <c r="F48" i="3" s="1"/>
  <c r="G58" i="3" s="1"/>
  <c r="G68" i="3" s="1"/>
  <c r="D34" i="3"/>
  <c r="D44" i="3" s="1"/>
  <c r="E54" i="3" s="1"/>
  <c r="E64" i="3" s="1"/>
  <c r="D36" i="3"/>
  <c r="D46" i="3" s="1"/>
  <c r="E56" i="3" s="1"/>
  <c r="E66" i="3" s="1"/>
  <c r="F40" i="3"/>
  <c r="F50" i="3" s="1"/>
  <c r="G60" i="3" s="1"/>
  <c r="G70" i="3" s="1"/>
  <c r="E38" i="3"/>
  <c r="E48" i="3" s="1"/>
  <c r="E58" i="3" s="1"/>
  <c r="F33" i="3"/>
  <c r="F43" i="3" s="1"/>
  <c r="G53" i="3" s="1"/>
  <c r="E57" i="3"/>
  <c r="E67" i="3" s="1"/>
  <c r="D37" i="3"/>
  <c r="D47" i="3" s="1"/>
  <c r="F35" i="3"/>
  <c r="F45" i="3" s="1"/>
  <c r="G55" i="3" s="1"/>
  <c r="D39" i="3"/>
  <c r="D49" i="3" s="1"/>
  <c r="E59" i="3" s="1"/>
  <c r="E69" i="3" s="1"/>
  <c r="F36" i="3"/>
  <c r="F46" i="3" s="1"/>
  <c r="G56" i="3" s="1"/>
  <c r="G66" i="3" s="1"/>
  <c r="D40" i="3"/>
  <c r="D50" i="3" s="1"/>
  <c r="E60" i="3" s="1"/>
  <c r="E70" i="3" s="1"/>
  <c r="I53" i="3"/>
  <c r="I63" i="3" s="1"/>
  <c r="I55" i="3"/>
  <c r="I65" i="3" s="1"/>
  <c r="G59" i="3"/>
  <c r="G69" i="3" s="1"/>
  <c r="G57" i="3"/>
  <c r="G67" i="3" s="1"/>
  <c r="I54" i="3"/>
  <c r="I64" i="3" s="1"/>
  <c r="P27" i="3"/>
  <c r="E55" i="3"/>
  <c r="E65" i="3" s="1"/>
  <c r="E57" i="2"/>
  <c r="E67" i="2" s="1"/>
  <c r="E59" i="2"/>
  <c r="E69" i="2" s="1"/>
  <c r="P25" i="2"/>
  <c r="P23" i="2"/>
  <c r="P24" i="2"/>
  <c r="E60" i="2"/>
  <c r="E70" i="2" s="1"/>
  <c r="G56" i="2"/>
  <c r="G66" i="2" s="1"/>
  <c r="E54" i="2"/>
  <c r="E58" i="2"/>
  <c r="I54" i="2"/>
  <c r="I58" i="2"/>
  <c r="I68" i="2" s="1"/>
  <c r="G55" i="2"/>
  <c r="G65" i="2" s="1"/>
  <c r="G57" i="2"/>
  <c r="G67" i="2" s="1"/>
  <c r="P29" i="2"/>
  <c r="K56" i="2"/>
  <c r="K66" i="2" s="1"/>
  <c r="I60" i="2"/>
  <c r="K53" i="2"/>
  <c r="K57" i="2"/>
  <c r="K67" i="2" s="1"/>
  <c r="P26" i="2"/>
  <c r="I57" i="2"/>
  <c r="G53" i="2"/>
  <c r="G63" i="2" s="1"/>
  <c r="P28" i="2"/>
  <c r="K54" i="2"/>
  <c r="K64" i="2" s="1"/>
  <c r="K58" i="2"/>
  <c r="K55" i="2"/>
  <c r="K59" i="2"/>
  <c r="K69" i="2" s="1"/>
  <c r="G54" i="2"/>
  <c r="G64" i="2" s="1"/>
  <c r="E56" i="2"/>
  <c r="E66" i="2" s="1"/>
  <c r="P27" i="2"/>
  <c r="I55" i="2"/>
  <c r="I65" i="2" s="1"/>
  <c r="I59" i="2"/>
  <c r="I69" i="2" s="1"/>
  <c r="K60" i="2"/>
  <c r="K70" i="2" s="1"/>
  <c r="E68" i="3" l="1"/>
  <c r="D73" i="3"/>
  <c r="D4" i="1" s="1"/>
  <c r="G63" i="3"/>
  <c r="E73" i="3"/>
  <c r="E4" i="1" s="1"/>
  <c r="G76" i="3"/>
  <c r="P76" i="3" s="1"/>
  <c r="G8" i="1" s="1"/>
  <c r="G65" i="3"/>
  <c r="G83" i="3" s="1"/>
  <c r="G23" i="1" s="1"/>
  <c r="E76" i="3"/>
  <c r="N76" i="3" s="1"/>
  <c r="E8" i="1" s="1"/>
  <c r="D76" i="3"/>
  <c r="M76" i="3" s="1"/>
  <c r="D8" i="1" s="1"/>
  <c r="G73" i="3"/>
  <c r="G4" i="1" s="1"/>
  <c r="I83" i="3"/>
  <c r="I23" i="1" s="1"/>
  <c r="H73" i="3"/>
  <c r="H4" i="1" s="1"/>
  <c r="C73" i="3"/>
  <c r="C4" i="1" s="1"/>
  <c r="H76" i="3"/>
  <c r="Q76" i="3" s="1"/>
  <c r="H8" i="1" s="1"/>
  <c r="C76" i="3"/>
  <c r="L76" i="3" s="1"/>
  <c r="C8" i="1" s="1"/>
  <c r="G77" i="2"/>
  <c r="G74" i="2"/>
  <c r="G3" i="1" s="1"/>
  <c r="K68" i="2"/>
  <c r="I67" i="2"/>
  <c r="C77" i="2"/>
  <c r="C74" i="2"/>
  <c r="C3" i="1" s="1"/>
  <c r="I70" i="2"/>
  <c r="D77" i="2"/>
  <c r="I64" i="2"/>
  <c r="I73" i="2"/>
  <c r="I2" i="1" s="1"/>
  <c r="I76" i="2"/>
  <c r="R76" i="2" s="1"/>
  <c r="I6" i="1" s="1"/>
  <c r="E74" i="2"/>
  <c r="E3" i="1" s="1"/>
  <c r="E77" i="2"/>
  <c r="N77" i="2" s="1"/>
  <c r="E7" i="1" s="1"/>
  <c r="K65" i="2"/>
  <c r="K63" i="2"/>
  <c r="D74" i="2"/>
  <c r="D3" i="1" s="1"/>
  <c r="E83" i="3"/>
  <c r="E23" i="1" s="1"/>
  <c r="E86" i="3"/>
  <c r="N86" i="3" s="1"/>
  <c r="E27" i="1" s="1"/>
  <c r="C83" i="3"/>
  <c r="C23" i="1" s="1"/>
  <c r="C86" i="3"/>
  <c r="L86" i="3" s="1"/>
  <c r="C27" i="1" s="1"/>
  <c r="I76" i="3"/>
  <c r="R76" i="3" s="1"/>
  <c r="I8" i="1" s="1"/>
  <c r="I86" i="3"/>
  <c r="R86" i="3" s="1"/>
  <c r="I27" i="1" s="1"/>
  <c r="G86" i="3"/>
  <c r="P86" i="3" s="1"/>
  <c r="G27" i="1" s="1"/>
  <c r="H86" i="3"/>
  <c r="Q86" i="3" s="1"/>
  <c r="H27" i="1" s="1"/>
  <c r="H83" i="3"/>
  <c r="H23" i="1" s="1"/>
  <c r="I73" i="3"/>
  <c r="I4" i="1" s="1"/>
  <c r="D86" i="3"/>
  <c r="M86" i="3" s="1"/>
  <c r="D27" i="1" s="1"/>
  <c r="D83" i="3"/>
  <c r="D23" i="1" s="1"/>
  <c r="E83" i="2"/>
  <c r="E21" i="1" s="1"/>
  <c r="D73" i="2"/>
  <c r="D2" i="1" s="1"/>
  <c r="E64" i="2"/>
  <c r="C86" i="2" s="1"/>
  <c r="L86" i="2" s="1"/>
  <c r="C73" i="2"/>
  <c r="C2" i="1" s="1"/>
  <c r="E86" i="2"/>
  <c r="H86" i="2"/>
  <c r="H22" i="1"/>
  <c r="G83" i="2"/>
  <c r="G21" i="1" s="1"/>
  <c r="G86" i="2"/>
  <c r="E68" i="2"/>
  <c r="D83" i="2" s="1"/>
  <c r="D21" i="1" s="1"/>
  <c r="G73" i="2"/>
  <c r="G2" i="1" s="1"/>
  <c r="D76" i="2"/>
  <c r="G76" i="2"/>
  <c r="P76" i="2" s="1"/>
  <c r="G6" i="1" s="1"/>
  <c r="E73" i="2"/>
  <c r="E2" i="1" s="1"/>
  <c r="H76" i="2"/>
  <c r="Q76" i="2" s="1"/>
  <c r="H6" i="1" s="1"/>
  <c r="H3" i="1"/>
  <c r="E76" i="2"/>
  <c r="C76" i="2"/>
  <c r="C83" i="2" l="1"/>
  <c r="C21" i="1" s="1"/>
  <c r="C84" i="2"/>
  <c r="C22" i="1" s="1"/>
  <c r="C87" i="2"/>
  <c r="L87" i="2" s="1"/>
  <c r="C26" i="1" s="1"/>
  <c r="D87" i="2"/>
  <c r="M87" i="2" s="1"/>
  <c r="D26" i="1" s="1"/>
  <c r="D84" i="2"/>
  <c r="D22" i="1" s="1"/>
  <c r="G87" i="2"/>
  <c r="P87" i="2" s="1"/>
  <c r="G26" i="1" s="1"/>
  <c r="G84" i="2"/>
  <c r="G22" i="1" s="1"/>
  <c r="L76" i="2"/>
  <c r="C6" i="1" s="1"/>
  <c r="E87" i="2"/>
  <c r="E84" i="2"/>
  <c r="E22" i="1" s="1"/>
  <c r="I86" i="2"/>
  <c r="R86" i="2" s="1"/>
  <c r="I25" i="1" s="1"/>
  <c r="I83" i="2"/>
  <c r="I21" i="1" s="1"/>
  <c r="N86" i="2"/>
  <c r="E25" i="1" s="1"/>
  <c r="Q86" i="2"/>
  <c r="H25" i="1" s="1"/>
  <c r="C25" i="1"/>
  <c r="D86" i="2"/>
  <c r="N87" i="2"/>
  <c r="E26" i="1" s="1"/>
  <c r="Q87" i="2"/>
  <c r="H26" i="1" s="1"/>
  <c r="P86" i="2"/>
  <c r="G25" i="1" s="1"/>
  <c r="M76" i="2"/>
  <c r="D6" i="1" s="1"/>
  <c r="Q77" i="2"/>
  <c r="H7" i="1" s="1"/>
  <c r="P77" i="2"/>
  <c r="G7" i="1" s="1"/>
  <c r="L77" i="2"/>
  <c r="C7" i="1" s="1"/>
  <c r="M77" i="2"/>
  <c r="D7" i="1" s="1"/>
  <c r="N76" i="2"/>
  <c r="E6" i="1" s="1"/>
  <c r="M86" i="2" l="1"/>
  <c r="D25" i="1" s="1"/>
</calcChain>
</file>

<file path=xl/sharedStrings.xml><?xml version="1.0" encoding="utf-8"?>
<sst xmlns="http://schemas.openxmlformats.org/spreadsheetml/2006/main" count="549" uniqueCount="108">
  <si>
    <t>Données différence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</si>
  <si>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</si>
  <si>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</si>
  <si>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</si>
  <si>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</si>
  <si>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</si>
  <si>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</si>
  <si>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</si>
  <si>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</si>
  <si>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</si>
  <si>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Plan de plaque</t>
  </si>
  <si>
    <t>Gamme</t>
  </si>
  <si>
    <t>moins blanc</t>
  </si>
  <si>
    <t>equation</t>
  </si>
  <si>
    <t>x</t>
  </si>
  <si>
    <t>y (-)</t>
  </si>
  <si>
    <t>facteur de dilu</t>
  </si>
  <si>
    <t>concentration</t>
  </si>
  <si>
    <t>moyenne1</t>
  </si>
  <si>
    <t>J1</t>
  </si>
  <si>
    <t>J2</t>
  </si>
  <si>
    <t>J6</t>
  </si>
  <si>
    <t>J7</t>
  </si>
  <si>
    <t>J8</t>
  </si>
  <si>
    <t>Ecartype</t>
  </si>
  <si>
    <t>SEM</t>
  </si>
  <si>
    <t>rapport/poids</t>
  </si>
  <si>
    <t>Moyenne</t>
  </si>
  <si>
    <t>Moyenne/P</t>
  </si>
  <si>
    <t>Ecartype/P</t>
  </si>
  <si>
    <t>SEM/P</t>
  </si>
  <si>
    <t>ECBM</t>
  </si>
  <si>
    <t>rosi</t>
  </si>
  <si>
    <t>dexa</t>
  </si>
  <si>
    <t>ECBM J1 A</t>
  </si>
  <si>
    <t>ECBM J7 A</t>
  </si>
  <si>
    <t>ECBM J1 C</t>
  </si>
  <si>
    <t>ECBM J7 B</t>
  </si>
  <si>
    <t>ECBM J2 A</t>
  </si>
  <si>
    <t>ECBM J7 C</t>
  </si>
  <si>
    <t>ECBM J2 B</t>
  </si>
  <si>
    <t>ECBM J2 C</t>
  </si>
  <si>
    <t xml:space="preserve">ECBM </t>
  </si>
  <si>
    <t>Rosi J1 A</t>
  </si>
  <si>
    <t>Rosi J1 B</t>
  </si>
  <si>
    <t>Rosi J7 A</t>
  </si>
  <si>
    <t>Rosi J1 C</t>
  </si>
  <si>
    <t>Rosi J7 B</t>
  </si>
  <si>
    <t>Rosi J2 A</t>
  </si>
  <si>
    <t>Rosi J7 C</t>
  </si>
  <si>
    <t>Rosi J2 B</t>
  </si>
  <si>
    <t>Rosi J8 A</t>
  </si>
  <si>
    <t>Rosi J2 C</t>
  </si>
  <si>
    <t>Rosi J8 B</t>
  </si>
  <si>
    <t>Rosi J8 C</t>
  </si>
  <si>
    <t>Rosi</t>
  </si>
  <si>
    <t xml:space="preserve">Rosi </t>
  </si>
  <si>
    <t>Dexa J1 A</t>
  </si>
  <si>
    <t>Dexa J1 B</t>
  </si>
  <si>
    <t>Dexa J7 A</t>
  </si>
  <si>
    <t>Dexa J1 C</t>
  </si>
  <si>
    <t>Dexa J7 B</t>
  </si>
  <si>
    <t>Dexa J2 A</t>
  </si>
  <si>
    <t>Dexa J7 C</t>
  </si>
  <si>
    <t>Dexa J2 B</t>
  </si>
  <si>
    <t>Dexa J8 A</t>
  </si>
  <si>
    <t>Dexa J2 C</t>
  </si>
  <si>
    <t>Dexa J8 B</t>
  </si>
  <si>
    <t>Dexa J8 C</t>
  </si>
  <si>
    <t>MAX=</t>
  </si>
  <si>
    <t>moyenne</t>
  </si>
  <si>
    <t>poids</t>
  </si>
  <si>
    <t>SEM/poids</t>
  </si>
  <si>
    <t>moyenne/</t>
  </si>
  <si>
    <t>Moyenne/</t>
  </si>
  <si>
    <t>ECBM J1 B</t>
  </si>
  <si>
    <t>ECBM J3 A</t>
  </si>
  <si>
    <t>ECBM J3 B</t>
  </si>
  <si>
    <t>ECBM J3 C</t>
  </si>
  <si>
    <t>Rosi J3 B</t>
  </si>
  <si>
    <t>Rosi J3 C</t>
  </si>
  <si>
    <t>Rosi J3 A</t>
  </si>
  <si>
    <t>J3</t>
  </si>
  <si>
    <t>ECBM J8 A</t>
  </si>
  <si>
    <t>ECBM J8 B</t>
  </si>
  <si>
    <t>ECBM J8 C</t>
  </si>
  <si>
    <t>Rosi J9 C</t>
  </si>
  <si>
    <t>Rosi J9 B</t>
  </si>
  <si>
    <t>Rosi J9 A</t>
  </si>
  <si>
    <t>ECBM J9 A</t>
  </si>
  <si>
    <t>ECBM J9 B</t>
  </si>
  <si>
    <t>ECBM J9 C</t>
  </si>
  <si>
    <t>J9</t>
  </si>
  <si>
    <t>Dexa J3 A</t>
  </si>
  <si>
    <t>Dexa J3 B</t>
  </si>
  <si>
    <t>Dexa J3 C</t>
  </si>
  <si>
    <t>Dexa J9 A</t>
  </si>
  <si>
    <t>Dexa J9 B</t>
  </si>
  <si>
    <t>Dexa J9 C</t>
  </si>
  <si>
    <t xml:space="preserve">Dexa </t>
  </si>
  <si>
    <t>ADI</t>
  </si>
  <si>
    <t>Contrôle ECBM</t>
  </si>
  <si>
    <t>LEP</t>
  </si>
  <si>
    <t>IL6</t>
  </si>
  <si>
    <t>Contrôle</t>
  </si>
  <si>
    <t>Rosiglitazone</t>
  </si>
  <si>
    <t>Dexamethasone</t>
  </si>
  <si>
    <t>Essai normalisation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</si>
</sst>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2D2D"/>
      <color rgb="FFFF4F4F"/>
      <color rgb="FFFF6565"/>
      <color rgb="FFFF3333"/>
      <color rgb="FF00F6F0"/>
      <color rgb="FF00BCB8"/>
      <color rgb="FF008986"/>
      <color rgb="FFFF0156"/>
      <color rgb="FFCC0044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'FTH15009 IL6-1'!$O$26:$O$30</c:f>
              <c:numCache>
                <c:formatCode>General</c:formatCode>
                <c:ptCount val="5"/>
                <c:pt idx="0">
                  <c:v>75</c:v>
                </c:pt>
                <c:pt idx="1">
                  <c:v>37.5</c:v>
                </c:pt>
                <c:pt idx="2">
                  <c:v>18.8</c:v>
                </c:pt>
                <c:pt idx="3">
                  <c:v>9.3800000000000008</c:v>
                </c:pt>
                <c:pt idx="4">
                  <c:v>0</c:v>
                </c:pt>
              </c:numCache>
            </c:numRef>
          </c:xVal>
          <c:yVal>
            <c:numRef>
              <c:f>'FTH15009 IL6-1'!$P$26:$P$30</c:f>
              <c:numCache>
                <c:formatCode>General</c:formatCode>
                <c:ptCount val="5"/>
                <c:pt idx="0">
                  <c:v>0.85314999999999996</c:v>
                </c:pt>
                <c:pt idx="1">
                  <c:v>0.46480000000000005</c:v>
                </c:pt>
                <c:pt idx="2">
                  <c:v>0.24765000000000004</c:v>
                </c:pt>
                <c:pt idx="3">
                  <c:v>0.11975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3-4724-92B8-1AD95BD4E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1936"/>
        <c:axId val="44153472"/>
      </c:scatterChart>
      <c:valAx>
        <c:axId val="4415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53472"/>
        <c:crosses val="autoZero"/>
        <c:crossBetween val="midCat"/>
      </c:valAx>
      <c:valAx>
        <c:axId val="441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5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'FTH15009 IL6-2'!$O$26:$O$30</c:f>
              <c:numCache>
                <c:formatCode>General</c:formatCode>
                <c:ptCount val="5"/>
                <c:pt idx="0">
                  <c:v>75</c:v>
                </c:pt>
                <c:pt idx="1">
                  <c:v>37.5</c:v>
                </c:pt>
                <c:pt idx="2">
                  <c:v>18.8</c:v>
                </c:pt>
                <c:pt idx="3">
                  <c:v>9.3800000000000008</c:v>
                </c:pt>
                <c:pt idx="4">
                  <c:v>0</c:v>
                </c:pt>
              </c:numCache>
            </c:numRef>
          </c:xVal>
          <c:yVal>
            <c:numRef>
              <c:f>'FTH15009 IL6-2'!$P$26:$P$30</c:f>
              <c:numCache>
                <c:formatCode>General</c:formatCode>
                <c:ptCount val="5"/>
                <c:pt idx="0">
                  <c:v>0.68310000000000004</c:v>
                </c:pt>
                <c:pt idx="1">
                  <c:v>0.37809999999999999</c:v>
                </c:pt>
                <c:pt idx="2">
                  <c:v>0.1966</c:v>
                </c:pt>
                <c:pt idx="3">
                  <c:v>9.6600000000000005E-2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7-48BB-BEDB-E08D5288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60928"/>
        <c:axId val="78062720"/>
      </c:scatterChart>
      <c:valAx>
        <c:axId val="780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62720"/>
        <c:crosses val="autoZero"/>
        <c:crossBetween val="midCat"/>
      </c:valAx>
      <c:valAx>
        <c:axId val="780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6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IL6</a:t>
            </a:r>
            <a:r>
              <a:rPr lang="fr-FR" baseline="0"/>
              <a:t> sécrétée</a:t>
            </a:r>
            <a:endParaRPr lang="fr-F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IL6'!$B$2</c:f>
              <c:strCache>
                <c:ptCount val="1"/>
                <c:pt idx="0">
                  <c:v>ECBM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'graphs IL6'!$C$6:$I$6</c:f>
                <c:numCache>
                  <c:formatCode>General</c:formatCode>
                  <c:ptCount val="7"/>
                  <c:pt idx="0">
                    <c:v>427.59849511030592</c:v>
                  </c:pt>
                  <c:pt idx="1">
                    <c:v>311.1501572246587</c:v>
                  </c:pt>
                  <c:pt idx="2">
                    <c:v>555.18645773661819</c:v>
                  </c:pt>
                  <c:pt idx="4">
                    <c:v>826.05872761378828</c:v>
                  </c:pt>
                  <c:pt idx="5">
                    <c:v>362.35273063220006</c:v>
                  </c:pt>
                  <c:pt idx="6">
                    <c:v>733.48087044672593</c:v>
                  </c:pt>
                </c:numCache>
              </c:numRef>
            </c:plus>
            <c:minus>
              <c:numRef>
                <c:f>'graphs IL6'!$C$6:$I$6</c:f>
                <c:numCache>
                  <c:formatCode>General</c:formatCode>
                  <c:ptCount val="7"/>
                  <c:pt idx="0">
                    <c:v>427.59849511030592</c:v>
                  </c:pt>
                  <c:pt idx="1">
                    <c:v>311.1501572246587</c:v>
                  </c:pt>
                  <c:pt idx="2">
                    <c:v>555.18645773661819</c:v>
                  </c:pt>
                  <c:pt idx="4">
                    <c:v>826.05872761378828</c:v>
                  </c:pt>
                  <c:pt idx="5">
                    <c:v>362.35273063220006</c:v>
                  </c:pt>
                  <c:pt idx="6">
                    <c:v>733.48087044672593</c:v>
                  </c:pt>
                </c:numCache>
              </c:numRef>
            </c:minus>
          </c:errBars>
          <c:cat>
            <c:strRef>
              <c:f>'graphs IL6'!$C$1:$I$1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IL6'!$C$2:$I$2</c:f>
              <c:numCache>
                <c:formatCode>General</c:formatCode>
                <c:ptCount val="7"/>
                <c:pt idx="0">
                  <c:v>3997.3451327433627</c:v>
                </c:pt>
                <c:pt idx="1">
                  <c:v>6193.8053097345137</c:v>
                </c:pt>
                <c:pt idx="2">
                  <c:v>7322.4188790560474</c:v>
                </c:pt>
                <c:pt idx="4">
                  <c:v>7985.5457227138659</c:v>
                </c:pt>
                <c:pt idx="5">
                  <c:v>6069.0265486725657</c:v>
                </c:pt>
                <c:pt idx="6">
                  <c:v>7493.5103244837765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3-4564-A382-477E9FD0A643}"/>
            </c:ext>
          </c:extLst>
        </c:ser>
        <c:ser>
          <c:idx val="1"/>
          <c:order val="1"/>
          <c:tx>
            <c:strRef>
              <c:f>'graphs IL6'!$B$3</c:f>
              <c:strCache>
                <c:ptCount val="1"/>
                <c:pt idx="0">
                  <c:v>Rosi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'graphs IL6'!$C$7:$I$7</c:f>
                <c:numCache>
                  <c:formatCode>General</c:formatCode>
                  <c:ptCount val="7"/>
                  <c:pt idx="0">
                    <c:v>929.39418374857928</c:v>
                  </c:pt>
                  <c:pt idx="1">
                    <c:v>1638.6171004423682</c:v>
                  </c:pt>
                  <c:pt idx="2">
                    <c:v>1879.5621542806014</c:v>
                  </c:pt>
                  <c:pt idx="4">
                    <c:v>1306.0278344048795</c:v>
                  </c:pt>
                  <c:pt idx="5">
                    <c:v>809.12099092812389</c:v>
                  </c:pt>
                  <c:pt idx="6">
                    <c:v>1396.0205274176744</c:v>
                  </c:pt>
                </c:numCache>
              </c:numRef>
            </c:plus>
            <c:minus>
              <c:numRef>
                <c:f>'graphs IL6'!$C$7:$I$7</c:f>
                <c:numCache>
                  <c:formatCode>General</c:formatCode>
                  <c:ptCount val="7"/>
                  <c:pt idx="0">
                    <c:v>929.39418374857928</c:v>
                  </c:pt>
                  <c:pt idx="1">
                    <c:v>1638.6171004423682</c:v>
                  </c:pt>
                  <c:pt idx="2">
                    <c:v>1879.5621542806014</c:v>
                  </c:pt>
                  <c:pt idx="4">
                    <c:v>1306.0278344048795</c:v>
                  </c:pt>
                  <c:pt idx="5">
                    <c:v>809.12099092812389</c:v>
                  </c:pt>
                  <c:pt idx="6">
                    <c:v>1396.0205274176744</c:v>
                  </c:pt>
                </c:numCache>
              </c:numRef>
            </c:minus>
          </c:errBars>
          <c:cat>
            <c:strRef>
              <c:f>'graphs IL6'!$C$1:$I$1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IL6'!$C$3:$I$3</c:f>
              <c:numCache>
                <c:formatCode>General</c:formatCode>
                <c:ptCount val="7"/>
                <c:pt idx="0">
                  <c:v>3785.2507374631264</c:v>
                </c:pt>
                <c:pt idx="1">
                  <c:v>5401.3274336283193</c:v>
                </c:pt>
                <c:pt idx="2">
                  <c:v>7979.3510324483796</c:v>
                </c:pt>
                <c:pt idx="4">
                  <c:v>6539.233038348083</c:v>
                </c:pt>
                <c:pt idx="5">
                  <c:v>4277.5811209439535</c:v>
                </c:pt>
                <c:pt idx="6">
                  <c:v>4537.1681415929206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3-4564-A382-477E9FD0A643}"/>
            </c:ext>
          </c:extLst>
        </c:ser>
        <c:ser>
          <c:idx val="2"/>
          <c:order val="2"/>
          <c:tx>
            <c:strRef>
              <c:f>'graphs IL6'!$B$4</c:f>
              <c:strCache>
                <c:ptCount val="1"/>
                <c:pt idx="0">
                  <c:v>Dexa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'graphs IL6'!$C$8:$I$8</c:f>
                <c:numCache>
                  <c:formatCode>General</c:formatCode>
                  <c:ptCount val="7"/>
                  <c:pt idx="0">
                    <c:v>262.16744428257846</c:v>
                  </c:pt>
                  <c:pt idx="1">
                    <c:v>445.61354172806341</c:v>
                  </c:pt>
                  <c:pt idx="2">
                    <c:v>407.38579027382485</c:v>
                  </c:pt>
                  <c:pt idx="4">
                    <c:v>32.674731836774697</c:v>
                  </c:pt>
                  <c:pt idx="5">
                    <c:v>71.827569738815384</c:v>
                  </c:pt>
                  <c:pt idx="6">
                    <c:v>61.362691590461409</c:v>
                  </c:pt>
                </c:numCache>
              </c:numRef>
            </c:plus>
            <c:minus>
              <c:numRef>
                <c:f>'graphs IL6'!$C$8:$I$8</c:f>
                <c:numCache>
                  <c:formatCode>General</c:formatCode>
                  <c:ptCount val="7"/>
                  <c:pt idx="0">
                    <c:v>262.16744428257846</c:v>
                  </c:pt>
                  <c:pt idx="1">
                    <c:v>445.61354172806341</c:v>
                  </c:pt>
                  <c:pt idx="2">
                    <c:v>407.38579027382485</c:v>
                  </c:pt>
                  <c:pt idx="4">
                    <c:v>32.674731836774697</c:v>
                  </c:pt>
                  <c:pt idx="5">
                    <c:v>71.827569738815384</c:v>
                  </c:pt>
                  <c:pt idx="6">
                    <c:v>61.362691590461409</c:v>
                  </c:pt>
                </c:numCache>
              </c:numRef>
            </c:minus>
          </c:errBars>
          <c:cat>
            <c:strRef>
              <c:f>'graphs IL6'!$C$1:$I$1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IL6'!$C$4:$I$4</c:f>
              <c:numCache>
                <c:formatCode>General</c:formatCode>
                <c:ptCount val="7"/>
                <c:pt idx="0">
                  <c:v>1422.7106227106226</c:v>
                </c:pt>
                <c:pt idx="1">
                  <c:v>2159.3406593406589</c:v>
                </c:pt>
                <c:pt idx="2">
                  <c:v>2403.6630036630031</c:v>
                </c:pt>
                <c:pt idx="4">
                  <c:v>380.95238095238091</c:v>
                </c:pt>
                <c:pt idx="5">
                  <c:v>84.615384615384585</c:v>
                </c:pt>
                <c:pt idx="6">
                  <c:v>219.41391941391933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3-4564-A382-477E9FD0A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31200"/>
        <c:axId val="78132736"/>
      </c:barChart>
      <c:catAx>
        <c:axId val="78131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8132736"/>
        <c:crosses val="autoZero"/>
        <c:auto val="1"/>
        <c:lblAlgn val="ctr"/>
        <c:lblOffset val="100"/>
        <c:noMultiLvlLbl val="0"/>
      </c:catAx>
      <c:valAx>
        <c:axId val="78132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IL6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3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Il6</a:t>
            </a:r>
            <a:r>
              <a:rPr lang="fr-FR" baseline="0"/>
              <a:t> sécétée par mg d'explant</a:t>
            </a:r>
            <a:endParaRPr lang="fr-F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IL6'!$B$21</c:f>
              <c:strCache>
                <c:ptCount val="1"/>
                <c:pt idx="0">
                  <c:v>ECBM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'graphs IL6'!$C$25:$I$25</c:f>
                <c:numCache>
                  <c:formatCode>General</c:formatCode>
                  <c:ptCount val="7"/>
                  <c:pt idx="0">
                    <c:v>0.15381030226241246</c:v>
                  </c:pt>
                  <c:pt idx="1">
                    <c:v>1.3231457374713367</c:v>
                  </c:pt>
                  <c:pt idx="2">
                    <c:v>1.2122247159132866</c:v>
                  </c:pt>
                  <c:pt idx="4">
                    <c:v>2.4301216187835402</c:v>
                  </c:pt>
                  <c:pt idx="5">
                    <c:v>1.5245664734157895</c:v>
                  </c:pt>
                  <c:pt idx="6">
                    <c:v>2.6744581313019165</c:v>
                  </c:pt>
                </c:numCache>
              </c:numRef>
            </c:plus>
            <c:minus>
              <c:numRef>
                <c:f>'graphs IL6'!$C$25:$I$25</c:f>
                <c:numCache>
                  <c:formatCode>General</c:formatCode>
                  <c:ptCount val="7"/>
                  <c:pt idx="0">
                    <c:v>0.15381030226241246</c:v>
                  </c:pt>
                  <c:pt idx="1">
                    <c:v>1.3231457374713367</c:v>
                  </c:pt>
                  <c:pt idx="2">
                    <c:v>1.2122247159132866</c:v>
                  </c:pt>
                  <c:pt idx="4">
                    <c:v>2.4301216187835402</c:v>
                  </c:pt>
                  <c:pt idx="5">
                    <c:v>1.5245664734157895</c:v>
                  </c:pt>
                  <c:pt idx="6">
                    <c:v>2.6744581313019165</c:v>
                  </c:pt>
                </c:numCache>
              </c:numRef>
            </c:minus>
          </c:errBars>
          <c:cat>
            <c:strRef>
              <c:f>'graphs IL6'!$C$20:$I$20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IL6'!$C$21:$I$21</c:f>
              <c:numCache>
                <c:formatCode>General</c:formatCode>
                <c:ptCount val="7"/>
                <c:pt idx="0">
                  <c:v>8.3336467887610315</c:v>
                </c:pt>
                <c:pt idx="1">
                  <c:v>13.149168479523675</c:v>
                </c:pt>
                <c:pt idx="2">
                  <c:v>15.445116875745613</c:v>
                </c:pt>
                <c:pt idx="4">
                  <c:v>17.049587695201804</c:v>
                </c:pt>
                <c:pt idx="5">
                  <c:v>12.943828592558175</c:v>
                </c:pt>
                <c:pt idx="6">
                  <c:v>16.142808845720143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9-4361-BE63-44AED6087DD7}"/>
            </c:ext>
          </c:extLst>
        </c:ser>
        <c:ser>
          <c:idx val="1"/>
          <c:order val="1"/>
          <c:tx>
            <c:strRef>
              <c:f>'graphs IL6'!$B$22</c:f>
              <c:strCache>
                <c:ptCount val="1"/>
                <c:pt idx="0">
                  <c:v>Rosi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'graphs IL6'!$C$26:$I$26</c:f>
                <c:numCache>
                  <c:formatCode>General</c:formatCode>
                  <c:ptCount val="7"/>
                  <c:pt idx="0">
                    <c:v>1.3655217785114064</c:v>
                  </c:pt>
                  <c:pt idx="1">
                    <c:v>1.8367836332927345</c:v>
                  </c:pt>
                  <c:pt idx="2">
                    <c:v>2.5625930518224846</c:v>
                  </c:pt>
                  <c:pt idx="4">
                    <c:v>1.545286750946383</c:v>
                  </c:pt>
                  <c:pt idx="5">
                    <c:v>1.0701459540450771</c:v>
                  </c:pt>
                  <c:pt idx="6">
                    <c:v>2.040218879342456</c:v>
                  </c:pt>
                </c:numCache>
              </c:numRef>
            </c:plus>
            <c:minus>
              <c:numRef>
                <c:f>'graphs IL6'!$C$26:$I$26</c:f>
                <c:numCache>
                  <c:formatCode>General</c:formatCode>
                  <c:ptCount val="7"/>
                  <c:pt idx="0">
                    <c:v>1.3655217785114064</c:v>
                  </c:pt>
                  <c:pt idx="1">
                    <c:v>1.8367836332927345</c:v>
                  </c:pt>
                  <c:pt idx="2">
                    <c:v>2.5625930518224846</c:v>
                  </c:pt>
                  <c:pt idx="4">
                    <c:v>1.545286750946383</c:v>
                  </c:pt>
                  <c:pt idx="5">
                    <c:v>1.0701459540450771</c:v>
                  </c:pt>
                  <c:pt idx="6">
                    <c:v>2.040218879342456</c:v>
                  </c:pt>
                </c:numCache>
              </c:numRef>
            </c:minus>
          </c:errBars>
          <c:cat>
            <c:strRef>
              <c:f>'graphs IL6'!$C$20:$I$20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IL6'!$C$22:$I$22</c:f>
              <c:numCache>
                <c:formatCode>General</c:formatCode>
                <c:ptCount val="7"/>
                <c:pt idx="0">
                  <c:v>9.2844670682024031</c:v>
                </c:pt>
                <c:pt idx="1">
                  <c:v>15.512099143680494</c:v>
                </c:pt>
                <c:pt idx="2">
                  <c:v>19.720710731813622</c:v>
                </c:pt>
                <c:pt idx="4">
                  <c:v>16.20273921944538</c:v>
                </c:pt>
                <c:pt idx="5">
                  <c:v>10.686946482554633</c:v>
                </c:pt>
                <c:pt idx="6">
                  <c:v>11.008386634596489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9-4361-BE63-44AED6087DD7}"/>
            </c:ext>
          </c:extLst>
        </c:ser>
        <c:ser>
          <c:idx val="2"/>
          <c:order val="2"/>
          <c:tx>
            <c:strRef>
              <c:f>'graphs IL6'!$B$23</c:f>
              <c:strCache>
                <c:ptCount val="1"/>
                <c:pt idx="0">
                  <c:v>Dexa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'graphs IL6'!$C$27:$I$27</c:f>
                <c:numCache>
                  <c:formatCode>General</c:formatCode>
                  <c:ptCount val="7"/>
                  <c:pt idx="0">
                    <c:v>0.97361362435444021</c:v>
                  </c:pt>
                  <c:pt idx="1">
                    <c:v>1.4264475884971535</c:v>
                  </c:pt>
                  <c:pt idx="2">
                    <c:v>1.4377340275942063</c:v>
                  </c:pt>
                  <c:pt idx="4">
                    <c:v>0.10328538451772327</c:v>
                  </c:pt>
                  <c:pt idx="5">
                    <c:v>0.20705474903329715</c:v>
                  </c:pt>
                  <c:pt idx="6">
                    <c:v>0.21630748231238767</c:v>
                  </c:pt>
                </c:numCache>
              </c:numRef>
            </c:plus>
            <c:minus>
              <c:numRef>
                <c:f>'graphs IL6'!$C$27:$I$27</c:f>
                <c:numCache>
                  <c:formatCode>General</c:formatCode>
                  <c:ptCount val="7"/>
                  <c:pt idx="0">
                    <c:v>0.97361362435444021</c:v>
                  </c:pt>
                  <c:pt idx="1">
                    <c:v>1.4264475884971535</c:v>
                  </c:pt>
                  <c:pt idx="2">
                    <c:v>1.4377340275942063</c:v>
                  </c:pt>
                  <c:pt idx="4">
                    <c:v>0.10328538451772327</c:v>
                  </c:pt>
                  <c:pt idx="5">
                    <c:v>0.20705474903329715</c:v>
                  </c:pt>
                  <c:pt idx="6">
                    <c:v>0.21630748231238767</c:v>
                  </c:pt>
                </c:numCache>
              </c:numRef>
            </c:minus>
          </c:errBars>
          <c:cat>
            <c:strRef>
              <c:f>'graphs IL6'!$C$20:$I$20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IL6'!$C$23:$I$23</c:f>
              <c:numCache>
                <c:formatCode>General</c:formatCode>
                <c:ptCount val="7"/>
                <c:pt idx="0">
                  <c:v>4.1952121711920896</c:v>
                </c:pt>
                <c:pt idx="1">
                  <c:v>6.254718970278482</c:v>
                </c:pt>
                <c:pt idx="2">
                  <c:v>7.0161305259288653</c:v>
                </c:pt>
                <c:pt idx="4">
                  <c:v>1.093152256419722</c:v>
                </c:pt>
                <c:pt idx="5">
                  <c:v>0.26412597884684202</c:v>
                </c:pt>
                <c:pt idx="6">
                  <c:v>0.64601315257895686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9-4361-BE63-44AED6087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60640"/>
        <c:axId val="78162176"/>
      </c:barChart>
      <c:catAx>
        <c:axId val="78160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8162176"/>
        <c:crosses val="autoZero"/>
        <c:auto val="1"/>
        <c:lblAlgn val="ctr"/>
        <c:lblOffset val="100"/>
        <c:noMultiLvlLbl val="0"/>
      </c:catAx>
      <c:valAx>
        <c:axId val="78162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IL6/mg de peau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IL6</a:t>
            </a:r>
            <a:r>
              <a:rPr lang="fr-FR" baseline="0"/>
              <a:t> sécrétée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IL6'!$B$2</c:f>
              <c:strCache>
                <c:ptCount val="1"/>
                <c:pt idx="0">
                  <c:v>ECBM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'graphs IL6'!$C$6:$I$6</c:f>
                <c:numCache>
                  <c:formatCode>General</c:formatCode>
                  <c:ptCount val="7"/>
                  <c:pt idx="0">
                    <c:v>427.59849511030592</c:v>
                  </c:pt>
                  <c:pt idx="1">
                    <c:v>311.1501572246587</c:v>
                  </c:pt>
                  <c:pt idx="2">
                    <c:v>555.18645773661819</c:v>
                  </c:pt>
                  <c:pt idx="4">
                    <c:v>826.05872761378828</c:v>
                  </c:pt>
                  <c:pt idx="5">
                    <c:v>362.35273063220006</c:v>
                  </c:pt>
                  <c:pt idx="6">
                    <c:v>733.48087044672593</c:v>
                  </c:pt>
                </c:numCache>
              </c:numRef>
            </c:plus>
            <c:minus>
              <c:numRef>
                <c:f>'graphs IL6'!$C$6:$I$6</c:f>
                <c:numCache>
                  <c:formatCode>General</c:formatCode>
                  <c:ptCount val="7"/>
                  <c:pt idx="0">
                    <c:v>427.59849511030592</c:v>
                  </c:pt>
                  <c:pt idx="1">
                    <c:v>311.1501572246587</c:v>
                  </c:pt>
                  <c:pt idx="2">
                    <c:v>555.18645773661819</c:v>
                  </c:pt>
                  <c:pt idx="4">
                    <c:v>826.05872761378828</c:v>
                  </c:pt>
                  <c:pt idx="5">
                    <c:v>362.35273063220006</c:v>
                  </c:pt>
                  <c:pt idx="6">
                    <c:v>733.48087044672593</c:v>
                  </c:pt>
                </c:numCache>
              </c:numRef>
            </c:minus>
          </c:errBars>
          <c:cat>
            <c:strRef>
              <c:f>'graphs IL6'!$C$1:$I$1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IL6'!$C$2:$I$2</c:f>
              <c:numCache>
                <c:formatCode>General</c:formatCode>
                <c:ptCount val="7"/>
                <c:pt idx="0">
                  <c:v>3997.3451327433627</c:v>
                </c:pt>
                <c:pt idx="1">
                  <c:v>6193.8053097345137</c:v>
                </c:pt>
                <c:pt idx="2">
                  <c:v>7322.4188790560474</c:v>
                </c:pt>
                <c:pt idx="4">
                  <c:v>7985.5457227138659</c:v>
                </c:pt>
                <c:pt idx="5">
                  <c:v>6069.0265486725657</c:v>
                </c:pt>
                <c:pt idx="6">
                  <c:v>7493.5103244837765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2-420E-877B-95B69E716198}"/>
            </c:ext>
          </c:extLst>
        </c:ser>
        <c:ser>
          <c:idx val="1"/>
          <c:order val="1"/>
          <c:tx>
            <c:strRef>
              <c:f>'graphs IL6'!$B$3</c:f>
              <c:strCache>
                <c:ptCount val="1"/>
                <c:pt idx="0">
                  <c:v>Rosi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'graphs IL6'!$C$7:$I$7</c:f>
                <c:numCache>
                  <c:formatCode>General</c:formatCode>
                  <c:ptCount val="7"/>
                  <c:pt idx="0">
                    <c:v>929.39418374857928</c:v>
                  </c:pt>
                  <c:pt idx="1">
                    <c:v>1638.6171004423682</c:v>
                  </c:pt>
                  <c:pt idx="2">
                    <c:v>1879.5621542806014</c:v>
                  </c:pt>
                  <c:pt idx="4">
                    <c:v>1306.0278344048795</c:v>
                  </c:pt>
                  <c:pt idx="5">
                    <c:v>809.12099092812389</c:v>
                  </c:pt>
                  <c:pt idx="6">
                    <c:v>1396.0205274176744</c:v>
                  </c:pt>
                </c:numCache>
              </c:numRef>
            </c:plus>
            <c:minus>
              <c:numRef>
                <c:f>'graphs IL6'!$C$7:$I$7</c:f>
                <c:numCache>
                  <c:formatCode>General</c:formatCode>
                  <c:ptCount val="7"/>
                  <c:pt idx="0">
                    <c:v>929.39418374857928</c:v>
                  </c:pt>
                  <c:pt idx="1">
                    <c:v>1638.6171004423682</c:v>
                  </c:pt>
                  <c:pt idx="2">
                    <c:v>1879.5621542806014</c:v>
                  </c:pt>
                  <c:pt idx="4">
                    <c:v>1306.0278344048795</c:v>
                  </c:pt>
                  <c:pt idx="5">
                    <c:v>809.12099092812389</c:v>
                  </c:pt>
                  <c:pt idx="6">
                    <c:v>1396.0205274176744</c:v>
                  </c:pt>
                </c:numCache>
              </c:numRef>
            </c:minus>
          </c:errBars>
          <c:cat>
            <c:strRef>
              <c:f>'graphs IL6'!$C$1:$I$1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IL6'!$C$3:$I$3</c:f>
              <c:numCache>
                <c:formatCode>General</c:formatCode>
                <c:ptCount val="7"/>
                <c:pt idx="0">
                  <c:v>3785.2507374631264</c:v>
                </c:pt>
                <c:pt idx="1">
                  <c:v>5401.3274336283193</c:v>
                </c:pt>
                <c:pt idx="2">
                  <c:v>7979.3510324483796</c:v>
                </c:pt>
                <c:pt idx="4">
                  <c:v>6539.233038348083</c:v>
                </c:pt>
                <c:pt idx="5">
                  <c:v>4277.5811209439535</c:v>
                </c:pt>
                <c:pt idx="6">
                  <c:v>4537.1681415929206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2-420E-877B-95B69E716198}"/>
            </c:ext>
          </c:extLst>
        </c:ser>
        <c:ser>
          <c:idx val="2"/>
          <c:order val="2"/>
          <c:tx>
            <c:strRef>
              <c:f>'graphs IL6'!$B$4</c:f>
              <c:strCache>
                <c:ptCount val="1"/>
                <c:pt idx="0">
                  <c:v>Dexa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'graphs IL6'!$C$8:$I$8</c:f>
                <c:numCache>
                  <c:formatCode>General</c:formatCode>
                  <c:ptCount val="7"/>
                  <c:pt idx="0">
                    <c:v>262.16744428257846</c:v>
                  </c:pt>
                  <c:pt idx="1">
                    <c:v>445.61354172806341</c:v>
                  </c:pt>
                  <c:pt idx="2">
                    <c:v>407.38579027382485</c:v>
                  </c:pt>
                  <c:pt idx="4">
                    <c:v>32.674731836774697</c:v>
                  </c:pt>
                  <c:pt idx="5">
                    <c:v>71.827569738815384</c:v>
                  </c:pt>
                  <c:pt idx="6">
                    <c:v>61.362691590461409</c:v>
                  </c:pt>
                </c:numCache>
              </c:numRef>
            </c:plus>
            <c:minus>
              <c:numRef>
                <c:f>'graphs IL6'!$C$8:$I$8</c:f>
                <c:numCache>
                  <c:formatCode>General</c:formatCode>
                  <c:ptCount val="7"/>
                  <c:pt idx="0">
                    <c:v>262.16744428257846</c:v>
                  </c:pt>
                  <c:pt idx="1">
                    <c:v>445.61354172806341</c:v>
                  </c:pt>
                  <c:pt idx="2">
                    <c:v>407.38579027382485</c:v>
                  </c:pt>
                  <c:pt idx="4">
                    <c:v>32.674731836774697</c:v>
                  </c:pt>
                  <c:pt idx="5">
                    <c:v>71.827569738815384</c:v>
                  </c:pt>
                  <c:pt idx="6">
                    <c:v>61.362691590461409</c:v>
                  </c:pt>
                </c:numCache>
              </c:numRef>
            </c:minus>
          </c:errBars>
          <c:cat>
            <c:strRef>
              <c:f>'graphs IL6'!$C$1:$I$1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IL6'!$C$4:$I$4</c:f>
              <c:numCache>
                <c:formatCode>General</c:formatCode>
                <c:ptCount val="7"/>
                <c:pt idx="0">
                  <c:v>1422.7106227106226</c:v>
                </c:pt>
                <c:pt idx="1">
                  <c:v>2159.3406593406589</c:v>
                </c:pt>
                <c:pt idx="2">
                  <c:v>2403.6630036630031</c:v>
                </c:pt>
                <c:pt idx="4">
                  <c:v>380.95238095238091</c:v>
                </c:pt>
                <c:pt idx="5">
                  <c:v>84.615384615384585</c:v>
                </c:pt>
                <c:pt idx="6">
                  <c:v>219.41391941391933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2-420E-877B-95B69E71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35392"/>
        <c:axId val="84236928"/>
      </c:barChart>
      <c:catAx>
        <c:axId val="84235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4236928"/>
        <c:crosses val="autoZero"/>
        <c:auto val="1"/>
        <c:lblAlgn val="ctr"/>
        <c:lblOffset val="100"/>
        <c:noMultiLvlLbl val="0"/>
      </c:catAx>
      <c:valAx>
        <c:axId val="8423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IL6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23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Il6</a:t>
            </a:r>
            <a:r>
              <a:rPr lang="fr-FR" baseline="0"/>
              <a:t> sécétée par mg d'explant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IL6'!$B$21</c:f>
              <c:strCache>
                <c:ptCount val="1"/>
                <c:pt idx="0">
                  <c:v>ECBM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'graphs IL6'!$C$25:$I$25</c:f>
                <c:numCache>
                  <c:formatCode>General</c:formatCode>
                  <c:ptCount val="7"/>
                  <c:pt idx="0">
                    <c:v>0.15381030226241246</c:v>
                  </c:pt>
                  <c:pt idx="1">
                    <c:v>1.3231457374713367</c:v>
                  </c:pt>
                  <c:pt idx="2">
                    <c:v>1.2122247159132866</c:v>
                  </c:pt>
                  <c:pt idx="4">
                    <c:v>2.4301216187835402</c:v>
                  </c:pt>
                  <c:pt idx="5">
                    <c:v>1.5245664734157895</c:v>
                  </c:pt>
                  <c:pt idx="6">
                    <c:v>2.6744581313019165</c:v>
                  </c:pt>
                </c:numCache>
              </c:numRef>
            </c:plus>
            <c:minus>
              <c:numRef>
                <c:f>'graphs IL6'!$C$25:$I$25</c:f>
                <c:numCache>
                  <c:formatCode>General</c:formatCode>
                  <c:ptCount val="7"/>
                  <c:pt idx="0">
                    <c:v>0.15381030226241246</c:v>
                  </c:pt>
                  <c:pt idx="1">
                    <c:v>1.3231457374713367</c:v>
                  </c:pt>
                  <c:pt idx="2">
                    <c:v>1.2122247159132866</c:v>
                  </c:pt>
                  <c:pt idx="4">
                    <c:v>2.4301216187835402</c:v>
                  </c:pt>
                  <c:pt idx="5">
                    <c:v>1.5245664734157895</c:v>
                  </c:pt>
                  <c:pt idx="6">
                    <c:v>2.6744581313019165</c:v>
                  </c:pt>
                </c:numCache>
              </c:numRef>
            </c:minus>
          </c:errBars>
          <c:cat>
            <c:strRef>
              <c:f>'graphs IL6'!$C$20:$I$20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IL6'!$C$21:$I$21</c:f>
              <c:numCache>
                <c:formatCode>General</c:formatCode>
                <c:ptCount val="7"/>
                <c:pt idx="0">
                  <c:v>8.3336467887610315</c:v>
                </c:pt>
                <c:pt idx="1">
                  <c:v>13.149168479523675</c:v>
                </c:pt>
                <c:pt idx="2">
                  <c:v>15.445116875745613</c:v>
                </c:pt>
                <c:pt idx="4">
                  <c:v>17.049587695201804</c:v>
                </c:pt>
                <c:pt idx="5">
                  <c:v>12.943828592558175</c:v>
                </c:pt>
                <c:pt idx="6">
                  <c:v>16.142808845720143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1-4176-8639-3C76ED2430AD}"/>
            </c:ext>
          </c:extLst>
        </c:ser>
        <c:ser>
          <c:idx val="1"/>
          <c:order val="1"/>
          <c:tx>
            <c:strRef>
              <c:f>'graphs IL6'!$B$22</c:f>
              <c:strCache>
                <c:ptCount val="1"/>
                <c:pt idx="0">
                  <c:v>Rosi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'graphs IL6'!$C$26:$I$26</c:f>
                <c:numCache>
                  <c:formatCode>General</c:formatCode>
                  <c:ptCount val="7"/>
                  <c:pt idx="0">
                    <c:v>1.3655217785114064</c:v>
                  </c:pt>
                  <c:pt idx="1">
                    <c:v>1.8367836332927345</c:v>
                  </c:pt>
                  <c:pt idx="2">
                    <c:v>2.5625930518224846</c:v>
                  </c:pt>
                  <c:pt idx="4">
                    <c:v>1.545286750946383</c:v>
                  </c:pt>
                  <c:pt idx="5">
                    <c:v>1.0701459540450771</c:v>
                  </c:pt>
                  <c:pt idx="6">
                    <c:v>2.040218879342456</c:v>
                  </c:pt>
                </c:numCache>
              </c:numRef>
            </c:plus>
            <c:minus>
              <c:numRef>
                <c:f>'graphs IL6'!$C$26:$I$26</c:f>
                <c:numCache>
                  <c:formatCode>General</c:formatCode>
                  <c:ptCount val="7"/>
                  <c:pt idx="0">
                    <c:v>1.3655217785114064</c:v>
                  </c:pt>
                  <c:pt idx="1">
                    <c:v>1.8367836332927345</c:v>
                  </c:pt>
                  <c:pt idx="2">
                    <c:v>2.5625930518224846</c:v>
                  </c:pt>
                  <c:pt idx="4">
                    <c:v>1.545286750946383</c:v>
                  </c:pt>
                  <c:pt idx="5">
                    <c:v>1.0701459540450771</c:v>
                  </c:pt>
                  <c:pt idx="6">
                    <c:v>2.040218879342456</c:v>
                  </c:pt>
                </c:numCache>
              </c:numRef>
            </c:minus>
          </c:errBars>
          <c:cat>
            <c:strRef>
              <c:f>'graphs IL6'!$C$20:$I$20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IL6'!$C$22:$I$22</c:f>
              <c:numCache>
                <c:formatCode>General</c:formatCode>
                <c:ptCount val="7"/>
                <c:pt idx="0">
                  <c:v>9.2844670682024031</c:v>
                </c:pt>
                <c:pt idx="1">
                  <c:v>15.512099143680494</c:v>
                </c:pt>
                <c:pt idx="2">
                  <c:v>19.720710731813622</c:v>
                </c:pt>
                <c:pt idx="4">
                  <c:v>16.20273921944538</c:v>
                </c:pt>
                <c:pt idx="5">
                  <c:v>10.686946482554633</c:v>
                </c:pt>
                <c:pt idx="6">
                  <c:v>11.008386634596489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1-4176-8639-3C76ED2430AD}"/>
            </c:ext>
          </c:extLst>
        </c:ser>
        <c:ser>
          <c:idx val="2"/>
          <c:order val="2"/>
          <c:tx>
            <c:strRef>
              <c:f>'graphs IL6'!$B$23</c:f>
              <c:strCache>
                <c:ptCount val="1"/>
                <c:pt idx="0">
                  <c:v>Dexa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'graphs IL6'!$C$27:$I$27</c:f>
                <c:numCache>
                  <c:formatCode>General</c:formatCode>
                  <c:ptCount val="7"/>
                  <c:pt idx="0">
                    <c:v>0.97361362435444021</c:v>
                  </c:pt>
                  <c:pt idx="1">
                    <c:v>1.4264475884971535</c:v>
                  </c:pt>
                  <c:pt idx="2">
                    <c:v>1.4377340275942063</c:v>
                  </c:pt>
                  <c:pt idx="4">
                    <c:v>0.10328538451772327</c:v>
                  </c:pt>
                  <c:pt idx="5">
                    <c:v>0.20705474903329715</c:v>
                  </c:pt>
                  <c:pt idx="6">
                    <c:v>0.21630748231238767</c:v>
                  </c:pt>
                </c:numCache>
              </c:numRef>
            </c:plus>
            <c:minus>
              <c:numRef>
                <c:f>'graphs IL6'!$C$27:$I$27</c:f>
                <c:numCache>
                  <c:formatCode>General</c:formatCode>
                  <c:ptCount val="7"/>
                  <c:pt idx="0">
                    <c:v>0.97361362435444021</c:v>
                  </c:pt>
                  <c:pt idx="1">
                    <c:v>1.4264475884971535</c:v>
                  </c:pt>
                  <c:pt idx="2">
                    <c:v>1.4377340275942063</c:v>
                  </c:pt>
                  <c:pt idx="4">
                    <c:v>0.10328538451772327</c:v>
                  </c:pt>
                  <c:pt idx="5">
                    <c:v>0.20705474903329715</c:v>
                  </c:pt>
                  <c:pt idx="6">
                    <c:v>0.21630748231238767</c:v>
                  </c:pt>
                </c:numCache>
              </c:numRef>
            </c:minus>
          </c:errBars>
          <c:cat>
            <c:strRef>
              <c:f>'graphs IL6'!$C$20:$I$20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IL6'!$C$23:$I$23</c:f>
              <c:numCache>
                <c:formatCode>General</c:formatCode>
                <c:ptCount val="7"/>
                <c:pt idx="0">
                  <c:v>4.1952121711920896</c:v>
                </c:pt>
                <c:pt idx="1">
                  <c:v>6.254718970278482</c:v>
                </c:pt>
                <c:pt idx="2">
                  <c:v>7.0161305259288653</c:v>
                </c:pt>
                <c:pt idx="4">
                  <c:v>1.093152256419722</c:v>
                </c:pt>
                <c:pt idx="5">
                  <c:v>0.26412597884684202</c:v>
                </c:pt>
                <c:pt idx="6">
                  <c:v>0.64601315257895686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1-4176-8639-3C76ED24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50848"/>
        <c:axId val="84352384"/>
      </c:barChart>
      <c:catAx>
        <c:axId val="8435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4352384"/>
        <c:crosses val="autoZero"/>
        <c:auto val="1"/>
        <c:lblAlgn val="ctr"/>
        <c:lblOffset val="100"/>
        <c:noMultiLvlLbl val="0"/>
      </c:catAx>
      <c:valAx>
        <c:axId val="8435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IL6/mg de peau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3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des effecteurs sur la sécrétion d'adiponectine - FTH15009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control=1'!$B$12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'Graphs control=1'!$C$16:$I$16</c:f>
                <c:numCache>
                  <c:formatCode>General</c:formatCode>
                  <c:ptCount val="7"/>
                  <c:pt idx="0">
                    <c:v>0.22349169843610542</c:v>
                  </c:pt>
                  <c:pt idx="1">
                    <c:v>0.19724022370711006</c:v>
                  </c:pt>
                  <c:pt idx="2">
                    <c:v>7.0990690105631513E-2</c:v>
                  </c:pt>
                  <c:pt idx="4">
                    <c:v>0.16513057310208104</c:v>
                  </c:pt>
                  <c:pt idx="5">
                    <c:v>0.11481009474396006</c:v>
                  </c:pt>
                  <c:pt idx="6">
                    <c:v>0.14154916049784547</c:v>
                  </c:pt>
                </c:numCache>
              </c:numRef>
            </c:plus>
            <c:minus>
              <c:numRef>
                <c:f>'Graphs control=1'!$C$16:$I$16</c:f>
                <c:numCache>
                  <c:formatCode>General</c:formatCode>
                  <c:ptCount val="7"/>
                  <c:pt idx="0">
                    <c:v>0.22349169843610542</c:v>
                  </c:pt>
                  <c:pt idx="1">
                    <c:v>0.19724022370711006</c:v>
                  </c:pt>
                  <c:pt idx="2">
                    <c:v>7.0990690105631513E-2</c:v>
                  </c:pt>
                  <c:pt idx="4">
                    <c:v>0.16513057310208104</c:v>
                  </c:pt>
                  <c:pt idx="5">
                    <c:v>0.11481009474396006</c:v>
                  </c:pt>
                  <c:pt idx="6">
                    <c:v>0.14154916049784547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'Graphs control=1'!$C$11:$I$11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control=1'!$C$12:$I$12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D-43CE-A967-B58BC25CDDC2}"/>
            </c:ext>
          </c:extLst>
        </c:ser>
        <c:ser>
          <c:idx val="1"/>
          <c:order val="1"/>
          <c:tx>
            <c:strRef>
              <c:f>'Graphs control=1'!$B$13</c:f>
              <c:strCache>
                <c:ptCount val="1"/>
                <c:pt idx="0">
                  <c:v>Rosiglitazone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'Graphs control=1'!$C$17:$I$17</c:f>
                <c:numCache>
                  <c:formatCode>General</c:formatCode>
                  <c:ptCount val="7"/>
                  <c:pt idx="0">
                    <c:v>0.1026860056346259</c:v>
                  </c:pt>
                  <c:pt idx="1">
                    <c:v>6.4118682404653543E-2</c:v>
                  </c:pt>
                  <c:pt idx="2">
                    <c:v>0.12592726465078402</c:v>
                  </c:pt>
                  <c:pt idx="4">
                    <c:v>0.24607667918528775</c:v>
                  </c:pt>
                  <c:pt idx="5">
                    <c:v>0.41671181027860482</c:v>
                  </c:pt>
                  <c:pt idx="6">
                    <c:v>0.40364758748825746</c:v>
                  </c:pt>
                </c:numCache>
              </c:numRef>
            </c:plus>
            <c:minus>
              <c:numRef>
                <c:f>'Graphs control=1'!$C$17:$I$17</c:f>
                <c:numCache>
                  <c:formatCode>General</c:formatCode>
                  <c:ptCount val="7"/>
                  <c:pt idx="0">
                    <c:v>0.1026860056346259</c:v>
                  </c:pt>
                  <c:pt idx="1">
                    <c:v>6.4118682404653543E-2</c:v>
                  </c:pt>
                  <c:pt idx="2">
                    <c:v>0.12592726465078402</c:v>
                  </c:pt>
                  <c:pt idx="4">
                    <c:v>0.24607667918528775</c:v>
                  </c:pt>
                  <c:pt idx="5">
                    <c:v>0.41671181027860482</c:v>
                  </c:pt>
                  <c:pt idx="6">
                    <c:v>0.40364758748825746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'Graphs control=1'!$C$11:$I$11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control=1'!$C$13:$I$13</c:f>
              <c:numCache>
                <c:formatCode>General</c:formatCode>
                <c:ptCount val="7"/>
                <c:pt idx="0">
                  <c:v>0.6858148543859568</c:v>
                </c:pt>
                <c:pt idx="1">
                  <c:v>1.023556800488475</c:v>
                </c:pt>
                <c:pt idx="2">
                  <c:v>0.8962636873406431</c:v>
                </c:pt>
                <c:pt idx="4">
                  <c:v>1.3558239617594898</c:v>
                </c:pt>
                <c:pt idx="5">
                  <c:v>1.4024295339704718</c:v>
                </c:pt>
                <c:pt idx="6">
                  <c:v>1.63399210468459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D-43CE-A967-B58BC25CDDC2}"/>
            </c:ext>
          </c:extLst>
        </c:ser>
        <c:ser>
          <c:idx val="2"/>
          <c:order val="2"/>
          <c:tx>
            <c:strRef>
              <c:f>'Graphs control=1'!$B$14</c:f>
              <c:strCache>
                <c:ptCount val="1"/>
                <c:pt idx="0">
                  <c:v>Dexamethasone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'Graphs control=1'!$C$18:$I$18</c:f>
                <c:numCache>
                  <c:formatCode>General</c:formatCode>
                  <c:ptCount val="7"/>
                  <c:pt idx="0">
                    <c:v>0.13638123619646045</c:v>
                  </c:pt>
                  <c:pt idx="1">
                    <c:v>5.3420561629209239E-2</c:v>
                  </c:pt>
                  <c:pt idx="2">
                    <c:v>0.11843978708234391</c:v>
                  </c:pt>
                  <c:pt idx="4">
                    <c:v>1.9747723463239539E-2</c:v>
                  </c:pt>
                  <c:pt idx="5">
                    <c:v>5.4496302413936576E-2</c:v>
                  </c:pt>
                  <c:pt idx="6">
                    <c:v>0.11629827306794516</c:v>
                  </c:pt>
                </c:numCache>
              </c:numRef>
            </c:plus>
            <c:minus>
              <c:numRef>
                <c:f>'Graphs control=1'!$C$18:$I$18</c:f>
                <c:numCache>
                  <c:formatCode>General</c:formatCode>
                  <c:ptCount val="7"/>
                  <c:pt idx="0">
                    <c:v>0.13638123619646045</c:v>
                  </c:pt>
                  <c:pt idx="1">
                    <c:v>5.3420561629209239E-2</c:v>
                  </c:pt>
                  <c:pt idx="2">
                    <c:v>0.11843978708234391</c:v>
                  </c:pt>
                  <c:pt idx="4">
                    <c:v>1.9747723463239539E-2</c:v>
                  </c:pt>
                  <c:pt idx="5">
                    <c:v>5.4496302413936576E-2</c:v>
                  </c:pt>
                  <c:pt idx="6">
                    <c:v>0.11629827306794516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'Graphs control=1'!$C$11:$I$11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control=1'!$C$14:$I$14</c:f>
              <c:numCache>
                <c:formatCode>General</c:formatCode>
                <c:ptCount val="7"/>
                <c:pt idx="0">
                  <c:v>0.99339899211222316</c:v>
                </c:pt>
                <c:pt idx="1">
                  <c:v>1.1619765828752135</c:v>
                </c:pt>
                <c:pt idx="2">
                  <c:v>1.4078779349637536</c:v>
                </c:pt>
                <c:pt idx="4">
                  <c:v>1.1486143456004467</c:v>
                </c:pt>
                <c:pt idx="5">
                  <c:v>1.3349758361781647</c:v>
                </c:pt>
                <c:pt idx="6">
                  <c:v>1.3332864806138096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D-43CE-A967-B58BC25CD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83584"/>
        <c:axId val="81685120"/>
      </c:barChart>
      <c:catAx>
        <c:axId val="81683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685120"/>
        <c:crosses val="autoZero"/>
        <c:auto val="1"/>
        <c:lblAlgn val="ctr"/>
        <c:lblOffset val="100"/>
        <c:noMultiLvlLbl val="0"/>
      </c:catAx>
      <c:valAx>
        <c:axId val="81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adiponectine en pg/ml / mg d'explant</a:t>
                </a:r>
              </a:p>
            </c:rich>
          </c:tx>
          <c:layout>
            <c:manualLayout>
              <c:xMode val="edge"/>
              <c:yMode val="edge"/>
              <c:x val="1.4790483282404525E-2"/>
              <c:y val="0.15098372703412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68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des effecteurs sur la sécrétion de</a:t>
            </a:r>
            <a:r>
              <a:rPr lang="fr-FR" baseline="0"/>
              <a:t> leptine</a:t>
            </a:r>
            <a:r>
              <a:rPr lang="fr-FR"/>
              <a:t> - FTH15009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control=1'!$B$31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'Graphs control=1'!$C$35:$I$35</c:f>
                <c:numCache>
                  <c:formatCode>General</c:formatCode>
                  <c:ptCount val="7"/>
                  <c:pt idx="0">
                    <c:v>5.5855396480324414E-2</c:v>
                  </c:pt>
                  <c:pt idx="1">
                    <c:v>0.1180021662310399</c:v>
                  </c:pt>
                  <c:pt idx="2">
                    <c:v>0.21539289075807133</c:v>
                  </c:pt>
                  <c:pt idx="4">
                    <c:v>0.19232975898186627</c:v>
                  </c:pt>
                  <c:pt idx="5">
                    <c:v>4.0189690164674448E-2</c:v>
                  </c:pt>
                  <c:pt idx="6">
                    <c:v>0.13233459710308654</c:v>
                  </c:pt>
                </c:numCache>
              </c:numRef>
            </c:plus>
            <c:minus>
              <c:numRef>
                <c:f>'Graphs control=1'!$C$35:$I$35</c:f>
                <c:numCache>
                  <c:formatCode>General</c:formatCode>
                  <c:ptCount val="7"/>
                  <c:pt idx="0">
                    <c:v>5.5855396480324414E-2</c:v>
                  </c:pt>
                  <c:pt idx="1">
                    <c:v>0.1180021662310399</c:v>
                  </c:pt>
                  <c:pt idx="2">
                    <c:v>0.21539289075807133</c:v>
                  </c:pt>
                  <c:pt idx="4">
                    <c:v>0.19232975898186627</c:v>
                  </c:pt>
                  <c:pt idx="5">
                    <c:v>4.0189690164674448E-2</c:v>
                  </c:pt>
                  <c:pt idx="6">
                    <c:v>0.13233459710308654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'Graphs control=1'!$C$30:$I$30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control=1'!$C$31:$I$31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4-4499-80AE-A4FAD42EF746}"/>
            </c:ext>
          </c:extLst>
        </c:ser>
        <c:ser>
          <c:idx val="1"/>
          <c:order val="1"/>
          <c:tx>
            <c:strRef>
              <c:f>'Graphs control=1'!$B$32</c:f>
              <c:strCache>
                <c:ptCount val="1"/>
                <c:pt idx="0">
                  <c:v>Rosiglitazone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'Graphs control=1'!$C$36:$I$36</c:f>
                <c:numCache>
                  <c:formatCode>General</c:formatCode>
                  <c:ptCount val="7"/>
                  <c:pt idx="0">
                    <c:v>9.2280206885923019E-2</c:v>
                  </c:pt>
                  <c:pt idx="1">
                    <c:v>0.15818587999849965</c:v>
                  </c:pt>
                  <c:pt idx="2">
                    <c:v>7.4989108056504605E-2</c:v>
                  </c:pt>
                  <c:pt idx="4">
                    <c:v>0.13203139593654281</c:v>
                  </c:pt>
                  <c:pt idx="5">
                    <c:v>4.7948544950304359E-2</c:v>
                  </c:pt>
                  <c:pt idx="6">
                    <c:v>6.6247929268744926E-2</c:v>
                  </c:pt>
                </c:numCache>
              </c:numRef>
            </c:plus>
            <c:minus>
              <c:numRef>
                <c:f>'Graphs control=1'!$C$36:$I$36</c:f>
                <c:numCache>
                  <c:formatCode>General</c:formatCode>
                  <c:ptCount val="7"/>
                  <c:pt idx="0">
                    <c:v>9.2280206885923019E-2</c:v>
                  </c:pt>
                  <c:pt idx="1">
                    <c:v>0.15818587999849965</c:v>
                  </c:pt>
                  <c:pt idx="2">
                    <c:v>7.4989108056504605E-2</c:v>
                  </c:pt>
                  <c:pt idx="4">
                    <c:v>0.13203139593654281</c:v>
                  </c:pt>
                  <c:pt idx="5">
                    <c:v>4.7948544950304359E-2</c:v>
                  </c:pt>
                  <c:pt idx="6">
                    <c:v>6.6247929268744926E-2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'Graphs control=1'!$C$30:$I$30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control=1'!$C$32:$I$32</c:f>
              <c:numCache>
                <c:formatCode>General</c:formatCode>
                <c:ptCount val="7"/>
                <c:pt idx="0">
                  <c:v>0.78759194872418037</c:v>
                </c:pt>
                <c:pt idx="1">
                  <c:v>0.51772483547405401</c:v>
                </c:pt>
                <c:pt idx="2">
                  <c:v>0.43673990587405348</c:v>
                </c:pt>
                <c:pt idx="4">
                  <c:v>0.61299788348200746</c:v>
                </c:pt>
                <c:pt idx="5">
                  <c:v>0.68932647960931059</c:v>
                </c:pt>
                <c:pt idx="6">
                  <c:v>0.68759662558865209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4-4499-80AE-A4FAD42EF746}"/>
            </c:ext>
          </c:extLst>
        </c:ser>
        <c:ser>
          <c:idx val="2"/>
          <c:order val="2"/>
          <c:tx>
            <c:strRef>
              <c:f>'Graphs control=1'!$B$33</c:f>
              <c:strCache>
                <c:ptCount val="1"/>
                <c:pt idx="0">
                  <c:v>Dexamethasone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'Graphs control=1'!$C$37:$I$37</c:f>
                <c:numCache>
                  <c:formatCode>General</c:formatCode>
                  <c:ptCount val="7"/>
                  <c:pt idx="0">
                    <c:v>0.2195302329758925</c:v>
                  </c:pt>
                  <c:pt idx="1">
                    <c:v>0.13173595344332334</c:v>
                  </c:pt>
                  <c:pt idx="2">
                    <c:v>0.13139330898481513</c:v>
                  </c:pt>
                  <c:pt idx="4">
                    <c:v>4.582389527015894E-2</c:v>
                  </c:pt>
                  <c:pt idx="5">
                    <c:v>0.22733366959292084</c:v>
                  </c:pt>
                  <c:pt idx="6">
                    <c:v>0.13387007257886691</c:v>
                  </c:pt>
                </c:numCache>
              </c:numRef>
            </c:plus>
            <c:minus>
              <c:numRef>
                <c:f>'Graphs control=1'!$C$37:$I$37</c:f>
                <c:numCache>
                  <c:formatCode>General</c:formatCode>
                  <c:ptCount val="7"/>
                  <c:pt idx="0">
                    <c:v>0.2195302329758925</c:v>
                  </c:pt>
                  <c:pt idx="1">
                    <c:v>0.13173595344332334</c:v>
                  </c:pt>
                  <c:pt idx="2">
                    <c:v>0.13139330898481513</c:v>
                  </c:pt>
                  <c:pt idx="4">
                    <c:v>4.582389527015894E-2</c:v>
                  </c:pt>
                  <c:pt idx="5">
                    <c:v>0.22733366959292084</c:v>
                  </c:pt>
                  <c:pt idx="6">
                    <c:v>0.13387007257886691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'Graphs control=1'!$C$30:$I$30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control=1'!$C$33:$I$33</c:f>
              <c:numCache>
                <c:formatCode>General</c:formatCode>
                <c:ptCount val="7"/>
                <c:pt idx="0">
                  <c:v>1.9426557709689509</c:v>
                </c:pt>
                <c:pt idx="1">
                  <c:v>0.83734272330532211</c:v>
                </c:pt>
                <c:pt idx="2">
                  <c:v>0.76895952201096529</c:v>
                </c:pt>
                <c:pt idx="4">
                  <c:v>1.2158639973057024</c:v>
                </c:pt>
                <c:pt idx="5">
                  <c:v>1.901860450102365</c:v>
                </c:pt>
                <c:pt idx="6">
                  <c:v>1.8221203591727004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4-4499-80AE-A4FAD42E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11072"/>
        <c:axId val="114237440"/>
      </c:barChart>
      <c:catAx>
        <c:axId val="114211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237440"/>
        <c:crosses val="autoZero"/>
        <c:auto val="1"/>
        <c:lblAlgn val="ctr"/>
        <c:lblOffset val="100"/>
        <c:noMultiLvlLbl val="0"/>
      </c:catAx>
      <c:valAx>
        <c:axId val="1142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leptine en pg/ml / mg d'explant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2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</a:t>
            </a:r>
            <a:r>
              <a:rPr lang="fr-FR" baseline="0"/>
              <a:t> des effecteurs sur la sécrétion d'</a:t>
            </a:r>
            <a:r>
              <a:rPr lang="fr-FR"/>
              <a:t>IL6 - FTH15009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control=1'!$B$50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'Graphs control=1'!$C$54:$I$54</c:f>
                <c:numCache>
                  <c:formatCode>General</c:formatCode>
                  <c:ptCount val="7"/>
                  <c:pt idx="0">
                    <c:v>1.8456542035096203E-2</c:v>
                  </c:pt>
                  <c:pt idx="1">
                    <c:v>0.10062581063827598</c:v>
                  </c:pt>
                  <c:pt idx="2">
                    <c:v>7.8485952917385512E-2</c:v>
                  </c:pt>
                  <c:pt idx="4">
                    <c:v>0.14253257393828</c:v>
                  </c:pt>
                  <c:pt idx="5">
                    <c:v>0.11778327119476165</c:v>
                  </c:pt>
                  <c:pt idx="6">
                    <c:v>0.16567489319003992</c:v>
                  </c:pt>
                </c:numCache>
              </c:numRef>
            </c:plus>
            <c:minus>
              <c:numRef>
                <c:f>'Graphs control=1'!$C$54:$I$54</c:f>
                <c:numCache>
                  <c:formatCode>General</c:formatCode>
                  <c:ptCount val="7"/>
                  <c:pt idx="0">
                    <c:v>1.8456542035096203E-2</c:v>
                  </c:pt>
                  <c:pt idx="1">
                    <c:v>0.10062581063827598</c:v>
                  </c:pt>
                  <c:pt idx="2">
                    <c:v>7.8485952917385512E-2</c:v>
                  </c:pt>
                  <c:pt idx="4">
                    <c:v>0.14253257393828</c:v>
                  </c:pt>
                  <c:pt idx="5">
                    <c:v>0.11778327119476165</c:v>
                  </c:pt>
                  <c:pt idx="6">
                    <c:v>0.16567489319003992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'Graphs control=1'!$C$49:$I$49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control=1'!$C$50:$I$50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C-4F66-99CF-3CF682E6EA78}"/>
            </c:ext>
          </c:extLst>
        </c:ser>
        <c:ser>
          <c:idx val="1"/>
          <c:order val="1"/>
          <c:tx>
            <c:strRef>
              <c:f>'Graphs control=1'!$B$51</c:f>
              <c:strCache>
                <c:ptCount val="1"/>
                <c:pt idx="0">
                  <c:v>Rosiglitazone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'Graphs control=1'!$C$55:$I$55</c:f>
                <c:numCache>
                  <c:formatCode>General</c:formatCode>
                  <c:ptCount val="7"/>
                  <c:pt idx="0">
                    <c:v>0.16385645001813418</c:v>
                  </c:pt>
                  <c:pt idx="1">
                    <c:v>0.13968819672156726</c:v>
                  </c:pt>
                  <c:pt idx="2">
                    <c:v>0.16591606735243791</c:v>
                  </c:pt>
                  <c:pt idx="4">
                    <c:v>9.063484575531798E-2</c:v>
                  </c:pt>
                  <c:pt idx="5">
                    <c:v>8.2676153071150726E-2</c:v>
                  </c:pt>
                  <c:pt idx="6">
                    <c:v>0.12638561844107871</c:v>
                  </c:pt>
                </c:numCache>
              </c:numRef>
            </c:plus>
            <c:minus>
              <c:numRef>
                <c:f>'Graphs control=1'!$C$55:$I$55</c:f>
                <c:numCache>
                  <c:formatCode>General</c:formatCode>
                  <c:ptCount val="7"/>
                  <c:pt idx="0">
                    <c:v>0.16385645001813418</c:v>
                  </c:pt>
                  <c:pt idx="1">
                    <c:v>0.13968819672156726</c:v>
                  </c:pt>
                  <c:pt idx="2">
                    <c:v>0.16591606735243791</c:v>
                  </c:pt>
                  <c:pt idx="4">
                    <c:v>9.063484575531798E-2</c:v>
                  </c:pt>
                  <c:pt idx="5">
                    <c:v>8.2676153071150726E-2</c:v>
                  </c:pt>
                  <c:pt idx="6">
                    <c:v>0.12638561844107871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'Graphs control=1'!$C$49:$I$49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control=1'!$C$51:$I$51</c:f>
              <c:numCache>
                <c:formatCode>General</c:formatCode>
                <c:ptCount val="7"/>
                <c:pt idx="0">
                  <c:v>1.1140941419215982</c:v>
                </c:pt>
                <c:pt idx="1">
                  <c:v>1.1797019079827331</c:v>
                </c:pt>
                <c:pt idx="2">
                  <c:v>1.2768249596597243</c:v>
                </c:pt>
                <c:pt idx="4">
                  <c:v>0.95033026657912967</c:v>
                </c:pt>
                <c:pt idx="5">
                  <c:v>0.82564029692875451</c:v>
                </c:pt>
                <c:pt idx="6">
                  <c:v>0.68193749550067206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C-4F66-99CF-3CF682E6EA78}"/>
            </c:ext>
          </c:extLst>
        </c:ser>
        <c:ser>
          <c:idx val="2"/>
          <c:order val="2"/>
          <c:tx>
            <c:strRef>
              <c:f>'Graphs control=1'!$B$52</c:f>
              <c:strCache>
                <c:ptCount val="1"/>
                <c:pt idx="0">
                  <c:v>Dexamethasone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'Graphs control=1'!$C$56:$I$56</c:f>
                <c:numCache>
                  <c:formatCode>General</c:formatCode>
                  <c:ptCount val="7"/>
                  <c:pt idx="0">
                    <c:v>0.11682924043138958</c:v>
                  </c:pt>
                  <c:pt idx="1">
                    <c:v>0.10848196148056551</c:v>
                  </c:pt>
                  <c:pt idx="2">
                    <c:v>9.3086639561269086E-2</c:v>
                  </c:pt>
                  <c:pt idx="4">
                    <c:v>6.057940307072086E-3</c:v>
                  </c:pt>
                  <c:pt idx="5">
                    <c:v>1.5996406901767814E-2</c:v>
                  </c:pt>
                  <c:pt idx="6">
                    <c:v>1.3399618640081717E-2</c:v>
                  </c:pt>
                </c:numCache>
              </c:numRef>
            </c:plus>
            <c:minus>
              <c:numRef>
                <c:f>'Graphs control=1'!$C$56:$I$56</c:f>
                <c:numCache>
                  <c:formatCode>General</c:formatCode>
                  <c:ptCount val="7"/>
                  <c:pt idx="0">
                    <c:v>0.11682924043138958</c:v>
                  </c:pt>
                  <c:pt idx="1">
                    <c:v>0.10848196148056551</c:v>
                  </c:pt>
                  <c:pt idx="2">
                    <c:v>9.3086639561269086E-2</c:v>
                  </c:pt>
                  <c:pt idx="4">
                    <c:v>6.057940307072086E-3</c:v>
                  </c:pt>
                  <c:pt idx="5">
                    <c:v>1.5996406901767814E-2</c:v>
                  </c:pt>
                  <c:pt idx="6">
                    <c:v>1.3399618640081717E-2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'Graphs control=1'!$C$49:$I$49</c:f>
              <c:strCache>
                <c:ptCount val="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4">
                  <c:v>J7</c:v>
                </c:pt>
                <c:pt idx="5">
                  <c:v>J8</c:v>
                </c:pt>
                <c:pt idx="6">
                  <c:v>J9</c:v>
                </c:pt>
              </c:strCache>
            </c:strRef>
          </c:cat>
          <c:val>
            <c:numRef>
              <c:f>'Graphs control=1'!$C$52:$I$52</c:f>
              <c:numCache>
                <c:formatCode>General</c:formatCode>
                <c:ptCount val="7"/>
                <c:pt idx="0">
                  <c:v>0.50340652508213568</c:v>
                </c:pt>
                <c:pt idx="1">
                  <c:v>0.47567410669492444</c:v>
                </c:pt>
                <c:pt idx="2">
                  <c:v>0.45426205462690367</c:v>
                </c:pt>
                <c:pt idx="4">
                  <c:v>6.4116052303561766E-2</c:v>
                </c:pt>
                <c:pt idx="5">
                  <c:v>2.040555288245215E-2</c:v>
                </c:pt>
                <c:pt idx="6">
                  <c:v>4.0018633606643421E-2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C-4F66-99CF-3CF682E6E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69184"/>
        <c:axId val="110687360"/>
      </c:barChart>
      <c:catAx>
        <c:axId val="110669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687360"/>
        <c:crosses val="autoZero"/>
        <c:auto val="1"/>
        <c:lblAlgn val="ctr"/>
        <c:lblOffset val="100"/>
        <c:noMultiLvlLbl val="0"/>
      </c:catAx>
      <c:valAx>
        <c:axId val="1106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lIL6 en pg/ml / mg d'explant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6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17</xdr:row>
      <xdr:rowOff>128587</xdr:rowOff>
    </xdr:from>
    <xdr:to>
      <xdr:col>22</xdr:col>
      <xdr:colOff>133350</xdr:colOff>
      <xdr:row>32</xdr:row>
      <xdr:rowOff>14287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232833</xdr:colOff>
      <xdr:row>19</xdr:row>
      <xdr:rowOff>115358</xdr:rowOff>
    </xdr:from>
    <xdr:to>
      <xdr:col>22</xdr:col>
      <xdr:colOff>232833</xdr:colOff>
      <xdr:row>34</xdr:row>
      <xdr:rowOff>1058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364066</xdr:colOff>
      <xdr:row>0</xdr:row>
      <xdr:rowOff>0</xdr:rowOff>
    </xdr:from>
    <xdr:to>
      <xdr:col>15</xdr:col>
      <xdr:colOff>160866</xdr:colOff>
      <xdr:row>14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357717</xdr:colOff>
      <xdr:row>15</xdr:row>
      <xdr:rowOff>86783</xdr:rowOff>
    </xdr:from>
    <xdr:to>
      <xdr:col>15</xdr:col>
      <xdr:colOff>154517</xdr:colOff>
      <xdr:row>30</xdr:row>
      <xdr:rowOff>31750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</xdr:colOff>
      <xdr:row>0</xdr:row>
      <xdr:rowOff>0</xdr:rowOff>
    </xdr:from>
    <xdr:to>
      <xdr:col>5</xdr:col>
      <xdr:colOff>565149</xdr:colOff>
      <xdr:row>14</xdr:row>
      <xdr:rowOff>86783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11</xdr:col>
      <xdr:colOff>568325</xdr:colOff>
      <xdr:row>14</xdr:row>
      <xdr:rowOff>85725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232408</xdr:colOff>
      <xdr:row>1</xdr:row>
      <xdr:rowOff>188595</xdr:rowOff>
    </xdr:from>
    <xdr:to>
      <xdr:col>17</xdr:col>
      <xdr:colOff>28575</xdr:colOff>
      <xdr:row>18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240029</xdr:colOff>
      <xdr:row>21</xdr:row>
      <xdr:rowOff>11429</xdr:rowOff>
    </xdr:from>
    <xdr:to>
      <xdr:col>16</xdr:col>
      <xdr:colOff>742950</xdr:colOff>
      <xdr:row>36</xdr:row>
      <xdr:rowOff>180974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264795</xdr:colOff>
      <xdr:row>40</xdr:row>
      <xdr:rowOff>0</xdr:rowOff>
    </xdr:from>
    <xdr:to>
      <xdr:col>17</xdr:col>
      <xdr:colOff>9525</xdr:colOff>
      <xdr:row>55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abSelected="1" zoomScale="90" zoomScaleNormal="90" workbookViewId="0">
      <selection activeCell="V16" sqref="V16"/>
    </sheetView>
  </sheetViews>
  <sheetFormatPr baseColWidth="10" defaultRowHeight="15" x14ac:dyDescent="0.25"/>
  <sheetData>
    <row r="1" spans="1:15" x14ac:dyDescent="0.25">
      <c r="A1" s="1" t="s">
        <v>0</v>
      </c>
    </row>
    <row r="2" spans="1:15" x14ac:dyDescent="0.25">
      <c r="A2" s="1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5" x14ac:dyDescent="0.25">
      <c r="A3" s="1" t="s">
        <v>2</v>
      </c>
      <c r="B3">
        <v>2.6970000000000001</v>
      </c>
      <c r="C3">
        <v>2.6625000000000001</v>
      </c>
      <c r="D3">
        <v>5.7700000000000001E-2</v>
      </c>
      <c r="E3">
        <v>6.2E-2</v>
      </c>
      <c r="F3">
        <v>0.54730000000000001</v>
      </c>
      <c r="G3">
        <v>0.53910000000000002</v>
      </c>
      <c r="H3">
        <v>0.51249999999999996</v>
      </c>
      <c r="I3">
        <v>0.49759999999999999</v>
      </c>
      <c r="J3">
        <v>0.37440000000000001</v>
      </c>
      <c r="K3">
        <v>0.37040000000000001</v>
      </c>
      <c r="L3">
        <v>0.38900000000000001</v>
      </c>
      <c r="M3">
        <v>0.4148</v>
      </c>
    </row>
    <row r="4" spans="1:15" x14ac:dyDescent="0.25">
      <c r="A4" s="1" t="s">
        <v>3</v>
      </c>
      <c r="B4">
        <v>2.1555</v>
      </c>
      <c r="C4">
        <v>2.1909999999999998</v>
      </c>
      <c r="D4">
        <v>0.26350000000000001</v>
      </c>
      <c r="E4">
        <v>0.26679999999999998</v>
      </c>
      <c r="F4">
        <v>0.49919999999999998</v>
      </c>
      <c r="G4">
        <v>0.49730000000000002</v>
      </c>
      <c r="H4">
        <v>0.57099999999999995</v>
      </c>
      <c r="I4">
        <v>0.57289999999999996</v>
      </c>
      <c r="J4">
        <v>0.38350000000000001</v>
      </c>
      <c r="K4">
        <v>0.38019999999999998</v>
      </c>
      <c r="L4">
        <v>0.29110000000000003</v>
      </c>
      <c r="M4">
        <v>0.28920000000000001</v>
      </c>
    </row>
    <row r="5" spans="1:15" x14ac:dyDescent="0.25">
      <c r="A5" s="1" t="s">
        <v>4</v>
      </c>
      <c r="B5">
        <v>1.4793000000000001</v>
      </c>
      <c r="C5">
        <v>1.4731000000000001</v>
      </c>
      <c r="D5">
        <v>0.29870000000000002</v>
      </c>
      <c r="E5">
        <v>0.3</v>
      </c>
      <c r="F5">
        <v>0.49349999999999999</v>
      </c>
      <c r="G5">
        <v>0.498</v>
      </c>
      <c r="H5">
        <v>0.42830000000000001</v>
      </c>
      <c r="I5">
        <v>0.42870000000000003</v>
      </c>
      <c r="J5">
        <v>0.7298</v>
      </c>
      <c r="K5">
        <v>0.73119999999999996</v>
      </c>
      <c r="L5">
        <v>0.25080000000000002</v>
      </c>
      <c r="M5">
        <v>0.24690000000000001</v>
      </c>
    </row>
    <row r="6" spans="1:15" x14ac:dyDescent="0.25">
      <c r="A6" s="1" t="s">
        <v>5</v>
      </c>
      <c r="B6">
        <v>0.9163</v>
      </c>
      <c r="C6">
        <v>0.90229999999999999</v>
      </c>
      <c r="D6">
        <v>0.34839999999999999</v>
      </c>
      <c r="E6">
        <v>0.34839999999999999</v>
      </c>
      <c r="F6">
        <v>0.61180000000000001</v>
      </c>
      <c r="G6">
        <v>0.63200000000000001</v>
      </c>
      <c r="H6">
        <v>5.1900000000000002E-2</v>
      </c>
      <c r="I6">
        <v>5.4800000000000001E-2</v>
      </c>
      <c r="J6">
        <v>0.45829999999999999</v>
      </c>
      <c r="K6">
        <v>0.45629999999999998</v>
      </c>
      <c r="L6">
        <v>0.48620000000000002</v>
      </c>
      <c r="M6">
        <v>0.48409999999999997</v>
      </c>
      <c r="N6" s="4" t="s">
        <v>69</v>
      </c>
      <c r="O6">
        <f>MAX(D3:K10)</f>
        <v>0.73119999999999996</v>
      </c>
    </row>
    <row r="7" spans="1:15" x14ac:dyDescent="0.25">
      <c r="A7" s="1" t="s">
        <v>6</v>
      </c>
      <c r="B7">
        <v>0.51680000000000004</v>
      </c>
      <c r="C7">
        <v>0.52510000000000001</v>
      </c>
      <c r="D7">
        <v>0.41930000000000001</v>
      </c>
      <c r="E7">
        <v>0.42580000000000001</v>
      </c>
      <c r="F7">
        <v>0.46960000000000002</v>
      </c>
      <c r="G7">
        <v>0.47289999999999999</v>
      </c>
      <c r="H7">
        <v>0.3745</v>
      </c>
      <c r="I7">
        <v>0.37959999999999999</v>
      </c>
      <c r="J7">
        <v>0.38069999999999998</v>
      </c>
      <c r="K7">
        <v>0.38040000000000002</v>
      </c>
      <c r="L7">
        <v>0.26540000000000002</v>
      </c>
      <c r="M7">
        <v>0.26350000000000001</v>
      </c>
    </row>
    <row r="8" spans="1:15" x14ac:dyDescent="0.25">
      <c r="A8" s="1" t="s">
        <v>7</v>
      </c>
      <c r="B8">
        <v>0.30830000000000002</v>
      </c>
      <c r="C8">
        <v>0.29930000000000001</v>
      </c>
      <c r="D8">
        <v>0.39910000000000001</v>
      </c>
      <c r="E8">
        <v>0.40350000000000003</v>
      </c>
      <c r="F8">
        <v>0.40439999999999998</v>
      </c>
      <c r="G8">
        <v>0.40229999999999999</v>
      </c>
      <c r="H8">
        <v>0.19170000000000001</v>
      </c>
      <c r="I8">
        <v>0.1986</v>
      </c>
      <c r="J8">
        <v>0.56940000000000002</v>
      </c>
      <c r="K8">
        <v>0.5766</v>
      </c>
      <c r="L8">
        <v>0.23749999999999999</v>
      </c>
      <c r="M8">
        <v>0.2331</v>
      </c>
    </row>
    <row r="9" spans="1:15" x14ac:dyDescent="0.25">
      <c r="A9" s="1" t="s">
        <v>8</v>
      </c>
      <c r="B9">
        <v>0.18079999999999999</v>
      </c>
      <c r="C9">
        <v>0.17100000000000001</v>
      </c>
      <c r="D9">
        <v>0.4617</v>
      </c>
      <c r="E9">
        <v>0.46100000000000002</v>
      </c>
      <c r="F9">
        <v>0.46039999999999998</v>
      </c>
      <c r="G9">
        <v>0.46400000000000002</v>
      </c>
      <c r="H9">
        <v>0.28770000000000001</v>
      </c>
      <c r="I9">
        <v>0.2828</v>
      </c>
      <c r="J9">
        <v>0.3145</v>
      </c>
      <c r="K9">
        <v>0.32100000000000001</v>
      </c>
      <c r="L9">
        <v>4.0500000000000001E-2</v>
      </c>
      <c r="M9">
        <v>4.5600000000000002E-2</v>
      </c>
    </row>
    <row r="10" spans="1:15" x14ac:dyDescent="0.25">
      <c r="A10" s="1" t="s">
        <v>9</v>
      </c>
      <c r="B10">
        <v>5.7099999999999998E-2</v>
      </c>
      <c r="C10">
        <v>5.5199999999999999E-2</v>
      </c>
      <c r="D10">
        <v>0.43290000000000001</v>
      </c>
      <c r="E10">
        <v>0.43719999999999998</v>
      </c>
      <c r="F10">
        <v>0.39710000000000001</v>
      </c>
      <c r="G10">
        <v>0.39989999999999998</v>
      </c>
      <c r="H10">
        <v>0.65759999999999996</v>
      </c>
      <c r="I10">
        <v>0.65190000000000003</v>
      </c>
      <c r="J10">
        <v>0.43619999999999998</v>
      </c>
      <c r="K10">
        <v>0.43080000000000002</v>
      </c>
      <c r="L10">
        <v>4.7E-2</v>
      </c>
      <c r="M10">
        <v>4.5400000000000003E-2</v>
      </c>
    </row>
    <row r="12" spans="1:15" x14ac:dyDescent="0.25">
      <c r="A12" s="1" t="s">
        <v>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</row>
    <row r="13" spans="1:15" x14ac:dyDescent="0.25">
      <c r="A13" s="1" t="s">
        <v>2</v>
      </c>
      <c r="B13" t="s">
        <v>11</v>
      </c>
      <c r="C13">
        <v>600</v>
      </c>
      <c r="D13" s="2">
        <f>AVERAGE(D3:E3)</f>
        <v>5.985E-2</v>
      </c>
      <c r="E13" s="2" t="s">
        <v>31</v>
      </c>
      <c r="F13" t="s">
        <v>77</v>
      </c>
      <c r="H13" t="s">
        <v>89</v>
      </c>
      <c r="J13" t="s">
        <v>50</v>
      </c>
      <c r="L13" t="s">
        <v>51</v>
      </c>
    </row>
    <row r="14" spans="1:15" x14ac:dyDescent="0.25">
      <c r="A14" s="1" t="s">
        <v>3</v>
      </c>
      <c r="C14">
        <v>300</v>
      </c>
      <c r="D14" t="s">
        <v>34</v>
      </c>
      <c r="F14" t="s">
        <v>78</v>
      </c>
      <c r="H14" t="s">
        <v>90</v>
      </c>
      <c r="J14" t="s">
        <v>52</v>
      </c>
      <c r="L14" t="s">
        <v>53</v>
      </c>
    </row>
    <row r="15" spans="1:15" x14ac:dyDescent="0.25">
      <c r="A15" s="1" t="s">
        <v>4</v>
      </c>
      <c r="C15">
        <v>150</v>
      </c>
      <c r="D15" t="s">
        <v>75</v>
      </c>
      <c r="F15" t="s">
        <v>35</v>
      </c>
      <c r="H15" t="s">
        <v>91</v>
      </c>
      <c r="J15" t="s">
        <v>81</v>
      </c>
      <c r="L15" t="s">
        <v>54</v>
      </c>
    </row>
    <row r="16" spans="1:15" x14ac:dyDescent="0.25">
      <c r="A16" s="1" t="s">
        <v>5</v>
      </c>
      <c r="C16">
        <v>75</v>
      </c>
      <c r="D16" t="s">
        <v>36</v>
      </c>
      <c r="F16" t="s">
        <v>37</v>
      </c>
      <c r="H16" s="2">
        <f>AVERAGE(H6:I6)</f>
        <v>5.3350000000000002E-2</v>
      </c>
      <c r="I16" s="2" t="s">
        <v>32</v>
      </c>
      <c r="J16" t="s">
        <v>79</v>
      </c>
      <c r="L16" t="s">
        <v>88</v>
      </c>
    </row>
    <row r="17" spans="1:16" x14ac:dyDescent="0.25">
      <c r="A17" s="1" t="s">
        <v>6</v>
      </c>
      <c r="C17">
        <v>37.5</v>
      </c>
      <c r="D17" t="s">
        <v>38</v>
      </c>
      <c r="F17" t="s">
        <v>39</v>
      </c>
      <c r="H17" t="s">
        <v>43</v>
      </c>
      <c r="J17" t="s">
        <v>80</v>
      </c>
      <c r="L17" t="s">
        <v>87</v>
      </c>
    </row>
    <row r="18" spans="1:16" x14ac:dyDescent="0.25">
      <c r="A18" s="1" t="s">
        <v>7</v>
      </c>
      <c r="C18">
        <v>18.8</v>
      </c>
      <c r="D18" t="s">
        <v>40</v>
      </c>
      <c r="F18" t="s">
        <v>83</v>
      </c>
      <c r="H18" t="s">
        <v>44</v>
      </c>
      <c r="J18" t="s">
        <v>45</v>
      </c>
      <c r="L18" t="s">
        <v>86</v>
      </c>
    </row>
    <row r="19" spans="1:16" x14ac:dyDescent="0.25">
      <c r="A19" s="1" t="s">
        <v>8</v>
      </c>
      <c r="C19">
        <v>9.3800000000000008</v>
      </c>
      <c r="D19" t="s">
        <v>41</v>
      </c>
      <c r="F19" t="s">
        <v>84</v>
      </c>
      <c r="H19" t="s">
        <v>46</v>
      </c>
      <c r="J19" t="s">
        <v>47</v>
      </c>
    </row>
    <row r="20" spans="1:16" x14ac:dyDescent="0.25">
      <c r="A20" s="1" t="s">
        <v>9</v>
      </c>
      <c r="B20" s="6">
        <f>AVERAGE(B10:C10)</f>
        <v>5.6149999999999999E-2</v>
      </c>
      <c r="C20" s="6"/>
      <c r="D20" t="s">
        <v>76</v>
      </c>
      <c r="F20" t="s">
        <v>85</v>
      </c>
      <c r="H20" t="s">
        <v>48</v>
      </c>
      <c r="J20" t="s">
        <v>49</v>
      </c>
    </row>
    <row r="21" spans="1:16" x14ac:dyDescent="0.25">
      <c r="A21" s="1"/>
    </row>
    <row r="22" spans="1:16" x14ac:dyDescent="0.25">
      <c r="A22" s="1" t="s">
        <v>12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O22" t="s">
        <v>11</v>
      </c>
    </row>
    <row r="23" spans="1:16" x14ac:dyDescent="0.25">
      <c r="A23" s="1" t="s">
        <v>2</v>
      </c>
      <c r="B23">
        <f>B3-$B$20</f>
        <v>2.6408499999999999</v>
      </c>
      <c r="C23">
        <f>C3-$B$20</f>
        <v>2.6063499999999999</v>
      </c>
      <c r="F23">
        <f>F3-$D$13</f>
        <v>0.48744999999999999</v>
      </c>
      <c r="G23">
        <f>G3-$D$13</f>
        <v>0.47925000000000001</v>
      </c>
      <c r="H23">
        <f t="shared" ref="H23:I23" si="0">H3-$D$13</f>
        <v>0.45264999999999994</v>
      </c>
      <c r="I23">
        <f t="shared" si="0"/>
        <v>0.43774999999999997</v>
      </c>
      <c r="J23">
        <f t="shared" ref="J23:M25" si="1">J3-$H$16</f>
        <v>0.32105</v>
      </c>
      <c r="K23">
        <f t="shared" si="1"/>
        <v>0.31705</v>
      </c>
      <c r="L23">
        <f t="shared" si="1"/>
        <v>0.33565</v>
      </c>
      <c r="M23">
        <f t="shared" si="1"/>
        <v>0.36144999999999999</v>
      </c>
      <c r="O23">
        <v>600</v>
      </c>
      <c r="P23">
        <f>AVERAGE(B23:C23)</f>
        <v>2.6235999999999997</v>
      </c>
    </row>
    <row r="24" spans="1:16" x14ac:dyDescent="0.25">
      <c r="A24" s="1" t="s">
        <v>3</v>
      </c>
      <c r="B24">
        <f t="shared" ref="B24:C29" si="2">B4-$B$20</f>
        <v>2.0993499999999998</v>
      </c>
      <c r="C24">
        <f t="shared" si="2"/>
        <v>2.1348499999999997</v>
      </c>
      <c r="D24">
        <f>D4-$D$13</f>
        <v>0.20365</v>
      </c>
      <c r="E24">
        <f>E4-$D$13</f>
        <v>0.20694999999999997</v>
      </c>
      <c r="F24">
        <f t="shared" ref="F24:I27" si="3">F4-$D$13</f>
        <v>0.43934999999999996</v>
      </c>
      <c r="G24">
        <f t="shared" si="3"/>
        <v>0.43745000000000001</v>
      </c>
      <c r="H24">
        <f t="shared" si="3"/>
        <v>0.51114999999999999</v>
      </c>
      <c r="I24">
        <f t="shared" si="3"/>
        <v>0.51305000000000001</v>
      </c>
      <c r="J24">
        <f t="shared" si="1"/>
        <v>0.33015</v>
      </c>
      <c r="K24">
        <f t="shared" si="1"/>
        <v>0.32684999999999997</v>
      </c>
      <c r="L24">
        <f t="shared" si="1"/>
        <v>0.23775000000000002</v>
      </c>
      <c r="M24">
        <f t="shared" si="1"/>
        <v>0.23585</v>
      </c>
      <c r="O24">
        <v>300</v>
      </c>
      <c r="P24">
        <f t="shared" ref="P24:P30" si="4">AVERAGE(B24:C24)</f>
        <v>2.1170999999999998</v>
      </c>
    </row>
    <row r="25" spans="1:16" x14ac:dyDescent="0.25">
      <c r="A25" s="1" t="s">
        <v>4</v>
      </c>
      <c r="B25">
        <f t="shared" si="2"/>
        <v>1.4231500000000001</v>
      </c>
      <c r="C25">
        <f t="shared" si="2"/>
        <v>1.4169500000000002</v>
      </c>
      <c r="D25">
        <f>D5-$D$13</f>
        <v>0.23885000000000001</v>
      </c>
      <c r="E25">
        <f>E5-$D$13</f>
        <v>0.24014999999999997</v>
      </c>
      <c r="F25">
        <f t="shared" si="3"/>
        <v>0.43364999999999998</v>
      </c>
      <c r="G25">
        <f t="shared" si="3"/>
        <v>0.43814999999999998</v>
      </c>
      <c r="H25">
        <f t="shared" si="3"/>
        <v>0.36845</v>
      </c>
      <c r="I25">
        <f t="shared" si="3"/>
        <v>0.36885000000000001</v>
      </c>
      <c r="J25">
        <f t="shared" si="1"/>
        <v>0.67645</v>
      </c>
      <c r="K25">
        <f t="shared" si="1"/>
        <v>0.67784999999999995</v>
      </c>
      <c r="L25">
        <f t="shared" si="1"/>
        <v>0.19745000000000001</v>
      </c>
      <c r="M25">
        <f t="shared" si="1"/>
        <v>0.19355</v>
      </c>
      <c r="O25">
        <v>150</v>
      </c>
      <c r="P25">
        <f t="shared" si="4"/>
        <v>1.4200500000000003</v>
      </c>
    </row>
    <row r="26" spans="1:16" x14ac:dyDescent="0.25">
      <c r="A26" s="1" t="s">
        <v>5</v>
      </c>
      <c r="B26">
        <f t="shared" si="2"/>
        <v>0.86014999999999997</v>
      </c>
      <c r="C26">
        <f t="shared" si="2"/>
        <v>0.84614999999999996</v>
      </c>
      <c r="D26">
        <f t="shared" ref="D26:G30" si="5">D6-$D$13</f>
        <v>0.28854999999999997</v>
      </c>
      <c r="E26">
        <f t="shared" si="5"/>
        <v>0.28854999999999997</v>
      </c>
      <c r="F26">
        <f t="shared" si="3"/>
        <v>0.55195000000000005</v>
      </c>
      <c r="G26">
        <f t="shared" si="3"/>
        <v>0.57215000000000005</v>
      </c>
      <c r="J26">
        <f t="shared" ref="J26:K26" si="6">J6-$H$16</f>
        <v>0.40494999999999998</v>
      </c>
      <c r="K26">
        <f t="shared" si="6"/>
        <v>0.40294999999999997</v>
      </c>
      <c r="L26">
        <f t="shared" ref="L26:M26" si="7">L6-$H$16</f>
        <v>0.43285000000000001</v>
      </c>
      <c r="M26">
        <f t="shared" si="7"/>
        <v>0.43074999999999997</v>
      </c>
      <c r="O26">
        <v>75</v>
      </c>
      <c r="P26">
        <f t="shared" si="4"/>
        <v>0.85314999999999996</v>
      </c>
    </row>
    <row r="27" spans="1:16" x14ac:dyDescent="0.25">
      <c r="A27" s="1" t="s">
        <v>6</v>
      </c>
      <c r="B27">
        <f t="shared" si="2"/>
        <v>0.46065000000000006</v>
      </c>
      <c r="C27">
        <f t="shared" si="2"/>
        <v>0.46895000000000003</v>
      </c>
      <c r="D27">
        <f t="shared" si="5"/>
        <v>0.35944999999999999</v>
      </c>
      <c r="E27">
        <f t="shared" si="5"/>
        <v>0.36595</v>
      </c>
      <c r="F27">
        <f t="shared" si="3"/>
        <v>0.40975</v>
      </c>
      <c r="G27">
        <f t="shared" si="3"/>
        <v>0.41304999999999997</v>
      </c>
      <c r="H27">
        <f t="shared" ref="H27:K30" si="8">H7-$H$16</f>
        <v>0.32114999999999999</v>
      </c>
      <c r="I27">
        <f t="shared" si="8"/>
        <v>0.32624999999999998</v>
      </c>
      <c r="J27">
        <f t="shared" si="8"/>
        <v>0.32734999999999997</v>
      </c>
      <c r="K27">
        <f t="shared" si="8"/>
        <v>0.32705000000000001</v>
      </c>
      <c r="L27">
        <f t="shared" ref="L27:M27" si="9">L7-$H$16</f>
        <v>0.21205000000000002</v>
      </c>
      <c r="M27">
        <f t="shared" si="9"/>
        <v>0.21015</v>
      </c>
      <c r="O27">
        <v>37.5</v>
      </c>
      <c r="P27">
        <f t="shared" si="4"/>
        <v>0.46480000000000005</v>
      </c>
    </row>
    <row r="28" spans="1:16" x14ac:dyDescent="0.25">
      <c r="A28" s="1" t="s">
        <v>7</v>
      </c>
      <c r="B28">
        <f t="shared" si="2"/>
        <v>0.25215000000000004</v>
      </c>
      <c r="C28">
        <f t="shared" si="2"/>
        <v>0.24315000000000001</v>
      </c>
      <c r="D28">
        <f t="shared" si="5"/>
        <v>0.33925</v>
      </c>
      <c r="E28">
        <f t="shared" si="5"/>
        <v>0.34365000000000001</v>
      </c>
      <c r="F28">
        <f t="shared" si="5"/>
        <v>0.34454999999999997</v>
      </c>
      <c r="G28">
        <f t="shared" si="5"/>
        <v>0.34244999999999998</v>
      </c>
      <c r="H28">
        <f t="shared" si="8"/>
        <v>0.13835</v>
      </c>
      <c r="I28">
        <f t="shared" si="8"/>
        <v>0.14524999999999999</v>
      </c>
      <c r="J28">
        <f t="shared" si="8"/>
        <v>0.51605000000000001</v>
      </c>
      <c r="K28">
        <f t="shared" si="8"/>
        <v>0.52324999999999999</v>
      </c>
      <c r="L28">
        <f t="shared" ref="L28:M28" si="10">L8-$H$16</f>
        <v>0.18414999999999998</v>
      </c>
      <c r="M28">
        <f t="shared" si="10"/>
        <v>0.17974999999999999</v>
      </c>
      <c r="O28">
        <v>18.8</v>
      </c>
      <c r="P28">
        <f t="shared" si="4"/>
        <v>0.24765000000000004</v>
      </c>
    </row>
    <row r="29" spans="1:16" x14ac:dyDescent="0.25">
      <c r="A29" s="1" t="s">
        <v>8</v>
      </c>
      <c r="B29">
        <f t="shared" si="2"/>
        <v>0.12464999999999998</v>
      </c>
      <c r="C29">
        <f t="shared" si="2"/>
        <v>0.11485000000000001</v>
      </c>
      <c r="D29">
        <f t="shared" si="5"/>
        <v>0.40184999999999998</v>
      </c>
      <c r="E29">
        <f t="shared" si="5"/>
        <v>0.40115000000000001</v>
      </c>
      <c r="F29">
        <f t="shared" si="5"/>
        <v>0.40054999999999996</v>
      </c>
      <c r="G29">
        <f t="shared" si="5"/>
        <v>0.40415000000000001</v>
      </c>
      <c r="H29">
        <f t="shared" si="8"/>
        <v>0.23435</v>
      </c>
      <c r="I29">
        <f t="shared" si="8"/>
        <v>0.22944999999999999</v>
      </c>
      <c r="J29">
        <f t="shared" si="8"/>
        <v>0.26114999999999999</v>
      </c>
      <c r="K29">
        <f t="shared" si="8"/>
        <v>0.26765</v>
      </c>
      <c r="O29">
        <v>9.3800000000000008</v>
      </c>
      <c r="P29">
        <f t="shared" si="4"/>
        <v>0.11975</v>
      </c>
    </row>
    <row r="30" spans="1:16" x14ac:dyDescent="0.25">
      <c r="A30" s="1" t="s">
        <v>9</v>
      </c>
      <c r="B30">
        <v>0</v>
      </c>
      <c r="C30">
        <v>0</v>
      </c>
      <c r="D30">
        <f t="shared" si="5"/>
        <v>0.37304999999999999</v>
      </c>
      <c r="E30">
        <f t="shared" si="5"/>
        <v>0.37734999999999996</v>
      </c>
      <c r="F30">
        <f t="shared" si="5"/>
        <v>0.33724999999999999</v>
      </c>
      <c r="G30">
        <f t="shared" si="5"/>
        <v>0.34004999999999996</v>
      </c>
      <c r="H30">
        <f t="shared" si="8"/>
        <v>0.60424999999999995</v>
      </c>
      <c r="I30">
        <f t="shared" si="8"/>
        <v>0.59855000000000003</v>
      </c>
      <c r="J30">
        <f t="shared" si="8"/>
        <v>0.38284999999999997</v>
      </c>
      <c r="K30">
        <f t="shared" si="8"/>
        <v>0.37745000000000001</v>
      </c>
      <c r="O30">
        <v>0</v>
      </c>
      <c r="P30">
        <f t="shared" si="4"/>
        <v>0</v>
      </c>
    </row>
    <row r="31" spans="1:16" x14ac:dyDescent="0.25">
      <c r="A31" s="1"/>
    </row>
    <row r="32" spans="1:16" x14ac:dyDescent="0.25">
      <c r="A32" s="1" t="s">
        <v>17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</row>
    <row r="33" spans="1:16" x14ac:dyDescent="0.25">
      <c r="A33" s="1" t="s">
        <v>2</v>
      </c>
      <c r="F33">
        <f t="shared" ref="F33:M33" si="11">(F23-$P$37)/$O$37</f>
        <v>41.491150442477881</v>
      </c>
      <c r="G33">
        <f t="shared" si="11"/>
        <v>40.76548672566372</v>
      </c>
      <c r="H33">
        <f t="shared" si="11"/>
        <v>38.411504424778755</v>
      </c>
      <c r="I33">
        <f t="shared" si="11"/>
        <v>37.092920353982301</v>
      </c>
      <c r="J33">
        <f t="shared" si="11"/>
        <v>26.765486725663717</v>
      </c>
      <c r="K33">
        <f t="shared" si="11"/>
        <v>26.411504424778762</v>
      </c>
      <c r="L33">
        <f t="shared" si="11"/>
        <v>28.057522123893808</v>
      </c>
      <c r="M33">
        <f t="shared" si="11"/>
        <v>30.340707964601769</v>
      </c>
    </row>
    <row r="34" spans="1:16" x14ac:dyDescent="0.25">
      <c r="A34" s="1" t="s">
        <v>3</v>
      </c>
      <c r="D34">
        <f>(D24-$P$37)/$O$37</f>
        <v>16.376106194690266</v>
      </c>
      <c r="E34">
        <f t="shared" ref="E34:M34" si="12">(E24-$P$37)/$O$37</f>
        <v>16.668141592920353</v>
      </c>
      <c r="F34">
        <f t="shared" si="12"/>
        <v>37.23451327433628</v>
      </c>
      <c r="G34">
        <f t="shared" si="12"/>
        <v>37.06637168141593</v>
      </c>
      <c r="H34">
        <f t="shared" si="12"/>
        <v>43.588495575221238</v>
      </c>
      <c r="I34">
        <f t="shared" si="12"/>
        <v>43.756637168141594</v>
      </c>
      <c r="J34">
        <f t="shared" si="12"/>
        <v>27.570796460176993</v>
      </c>
      <c r="K34">
        <f t="shared" si="12"/>
        <v>27.278761061946902</v>
      </c>
      <c r="L34">
        <f t="shared" si="12"/>
        <v>19.393805309734514</v>
      </c>
      <c r="M34">
        <f t="shared" si="12"/>
        <v>19.225663716814161</v>
      </c>
    </row>
    <row r="35" spans="1:16" x14ac:dyDescent="0.25">
      <c r="A35" s="1" t="s">
        <v>4</v>
      </c>
      <c r="D35">
        <f t="shared" ref="D35:M35" si="13">(D25-$P$37)/$O$37</f>
        <v>19.491150442477878</v>
      </c>
      <c r="E35">
        <f t="shared" si="13"/>
        <v>19.606194690265486</v>
      </c>
      <c r="F35">
        <f t="shared" si="13"/>
        <v>36.730088495575224</v>
      </c>
      <c r="G35">
        <f t="shared" si="13"/>
        <v>37.128318584070797</v>
      </c>
      <c r="H35">
        <f t="shared" si="13"/>
        <v>30.960176991150444</v>
      </c>
      <c r="I35">
        <f t="shared" si="13"/>
        <v>30.995575221238941</v>
      </c>
      <c r="J35">
        <f t="shared" si="13"/>
        <v>58.216814159292042</v>
      </c>
      <c r="K35">
        <f t="shared" si="13"/>
        <v>58.340707964601776</v>
      </c>
      <c r="L35">
        <f t="shared" si="13"/>
        <v>15.827433628318586</v>
      </c>
      <c r="M35">
        <f t="shared" si="13"/>
        <v>15.482300884955754</v>
      </c>
      <c r="O35" t="s">
        <v>13</v>
      </c>
    </row>
    <row r="36" spans="1:16" x14ac:dyDescent="0.25">
      <c r="A36" s="1" t="s">
        <v>5</v>
      </c>
      <c r="D36">
        <f t="shared" ref="D36:G36" si="14">(D26-$P$37)/$O$37</f>
        <v>23.889380530973451</v>
      </c>
      <c r="E36">
        <f t="shared" si="14"/>
        <v>23.889380530973451</v>
      </c>
      <c r="F36">
        <f t="shared" si="14"/>
        <v>47.199115044247797</v>
      </c>
      <c r="G36">
        <f t="shared" si="14"/>
        <v>48.986725663716825</v>
      </c>
      <c r="J36">
        <f t="shared" ref="J36:M36" si="15">(J26-$P$37)/$O$37</f>
        <v>34.190265486725664</v>
      </c>
      <c r="K36">
        <f t="shared" si="15"/>
        <v>34.013274336283182</v>
      </c>
      <c r="L36">
        <f t="shared" si="15"/>
        <v>36.659292035398231</v>
      </c>
      <c r="M36">
        <f t="shared" si="15"/>
        <v>36.473451327433629</v>
      </c>
      <c r="O36" t="s">
        <v>14</v>
      </c>
      <c r="P36" t="s">
        <v>15</v>
      </c>
    </row>
    <row r="37" spans="1:16" x14ac:dyDescent="0.25">
      <c r="A37" s="1" t="s">
        <v>6</v>
      </c>
      <c r="D37">
        <f t="shared" ref="D37:M37" si="16">(D27-$P$37)/$O$37</f>
        <v>30.163716814159294</v>
      </c>
      <c r="E37">
        <f t="shared" si="16"/>
        <v>30.738938053097346</v>
      </c>
      <c r="F37">
        <f t="shared" si="16"/>
        <v>34.615044247787615</v>
      </c>
      <c r="G37">
        <f t="shared" si="16"/>
        <v>34.907079646017699</v>
      </c>
      <c r="H37">
        <f t="shared" si="16"/>
        <v>26.774336283185843</v>
      </c>
      <c r="I37">
        <f t="shared" si="16"/>
        <v>27.225663716814161</v>
      </c>
      <c r="J37">
        <f t="shared" si="16"/>
        <v>27.323008849557521</v>
      </c>
      <c r="K37">
        <f t="shared" si="16"/>
        <v>27.296460176991154</v>
      </c>
      <c r="L37">
        <f t="shared" si="16"/>
        <v>17.119469026548675</v>
      </c>
      <c r="M37">
        <f t="shared" si="16"/>
        <v>16.951327433628318</v>
      </c>
      <c r="O37">
        <v>1.1299999999999999E-2</v>
      </c>
      <c r="P37">
        <v>1.8599999999999998E-2</v>
      </c>
    </row>
    <row r="38" spans="1:16" x14ac:dyDescent="0.25">
      <c r="A38" s="1" t="s">
        <v>7</v>
      </c>
      <c r="D38">
        <f t="shared" ref="D38:M38" si="17">(D28-$P$37)/$O$37</f>
        <v>28.376106194690266</v>
      </c>
      <c r="E38">
        <f t="shared" si="17"/>
        <v>28.76548672566372</v>
      </c>
      <c r="F38">
        <f t="shared" si="17"/>
        <v>28.845132743362829</v>
      </c>
      <c r="G38">
        <f t="shared" si="17"/>
        <v>28.659292035398231</v>
      </c>
      <c r="H38">
        <f t="shared" si="17"/>
        <v>10.597345132743364</v>
      </c>
      <c r="I38">
        <f t="shared" si="17"/>
        <v>11.207964601769911</v>
      </c>
      <c r="J38">
        <f t="shared" si="17"/>
        <v>44.022123893805315</v>
      </c>
      <c r="K38">
        <f t="shared" si="17"/>
        <v>44.659292035398238</v>
      </c>
      <c r="L38">
        <f t="shared" si="17"/>
        <v>14.650442477876105</v>
      </c>
      <c r="M38">
        <f t="shared" si="17"/>
        <v>14.261061946902654</v>
      </c>
    </row>
    <row r="39" spans="1:16" x14ac:dyDescent="0.25">
      <c r="A39" s="1" t="s">
        <v>8</v>
      </c>
      <c r="D39">
        <f t="shared" ref="D39:K39" si="18">(D29-$P$37)/$O$37</f>
        <v>33.915929203539825</v>
      </c>
      <c r="E39">
        <f t="shared" si="18"/>
        <v>33.853982300884958</v>
      </c>
      <c r="F39">
        <f t="shared" si="18"/>
        <v>33.80088495575221</v>
      </c>
      <c r="G39">
        <f t="shared" si="18"/>
        <v>34.119469026548678</v>
      </c>
      <c r="H39">
        <f t="shared" si="18"/>
        <v>19.092920353982301</v>
      </c>
      <c r="I39">
        <f t="shared" si="18"/>
        <v>18.659292035398231</v>
      </c>
      <c r="J39">
        <f t="shared" si="18"/>
        <v>21.464601769911503</v>
      </c>
      <c r="K39">
        <f t="shared" si="18"/>
        <v>22.039823008849559</v>
      </c>
    </row>
    <row r="40" spans="1:16" x14ac:dyDescent="0.25">
      <c r="A40" s="1" t="s">
        <v>9</v>
      </c>
      <c r="D40">
        <f t="shared" ref="D40:K40" si="19">(D30-$P$37)/$O$37</f>
        <v>31.367256637168143</v>
      </c>
      <c r="E40">
        <f t="shared" si="19"/>
        <v>31.747787610619469</v>
      </c>
      <c r="F40">
        <f t="shared" si="19"/>
        <v>28.199115044247787</v>
      </c>
      <c r="G40">
        <f t="shared" si="19"/>
        <v>28.446902654867255</v>
      </c>
      <c r="H40">
        <f t="shared" si="19"/>
        <v>51.827433628318587</v>
      </c>
      <c r="I40">
        <f t="shared" si="19"/>
        <v>51.323008849557532</v>
      </c>
      <c r="J40">
        <f t="shared" si="19"/>
        <v>32.23451327433628</v>
      </c>
      <c r="K40">
        <f t="shared" si="19"/>
        <v>31.756637168141594</v>
      </c>
    </row>
    <row r="41" spans="1:16" x14ac:dyDescent="0.25">
      <c r="A41" s="1"/>
    </row>
    <row r="42" spans="1:16" x14ac:dyDescent="0.25">
      <c r="A42" s="1" t="s">
        <v>16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O42" s="1"/>
    </row>
    <row r="43" spans="1:16" x14ac:dyDescent="0.25">
      <c r="A43" s="1" t="s">
        <v>2</v>
      </c>
      <c r="F43">
        <f t="shared" ref="F43:M43" si="20">F33*200</f>
        <v>8298.2300884955766</v>
      </c>
      <c r="G43">
        <f t="shared" si="20"/>
        <v>8153.0973451327445</v>
      </c>
      <c r="H43">
        <f t="shared" si="20"/>
        <v>7682.3008849557509</v>
      </c>
      <c r="I43">
        <f t="shared" si="20"/>
        <v>7418.5840707964599</v>
      </c>
      <c r="J43">
        <f t="shared" si="20"/>
        <v>5353.0973451327436</v>
      </c>
      <c r="K43">
        <f t="shared" si="20"/>
        <v>5282.3008849557527</v>
      </c>
      <c r="L43">
        <f t="shared" si="20"/>
        <v>5611.5044247787619</v>
      </c>
      <c r="M43">
        <f t="shared" si="20"/>
        <v>6068.141592920354</v>
      </c>
      <c r="O43" s="1"/>
    </row>
    <row r="44" spans="1:16" x14ac:dyDescent="0.25">
      <c r="A44" s="1" t="s">
        <v>3</v>
      </c>
      <c r="D44">
        <f>D34*200</f>
        <v>3275.2212389380529</v>
      </c>
      <c r="E44">
        <f t="shared" ref="E44:M44" si="21">E34*200</f>
        <v>3333.6283185840707</v>
      </c>
      <c r="F44">
        <f t="shared" si="21"/>
        <v>7446.9026548672555</v>
      </c>
      <c r="G44">
        <f t="shared" si="21"/>
        <v>7413.2743362831861</v>
      </c>
      <c r="H44">
        <f t="shared" si="21"/>
        <v>8717.6991150442482</v>
      </c>
      <c r="I44">
        <f t="shared" si="21"/>
        <v>8751.3274336283193</v>
      </c>
      <c r="J44">
        <f t="shared" si="21"/>
        <v>5514.1592920353987</v>
      </c>
      <c r="K44">
        <f t="shared" si="21"/>
        <v>5455.7522123893805</v>
      </c>
      <c r="L44">
        <f t="shared" si="21"/>
        <v>3878.7610619469028</v>
      </c>
      <c r="M44">
        <f t="shared" si="21"/>
        <v>3845.1327433628321</v>
      </c>
      <c r="O44" s="1"/>
    </row>
    <row r="45" spans="1:16" x14ac:dyDescent="0.25">
      <c r="A45" s="1" t="s">
        <v>4</v>
      </c>
      <c r="D45">
        <f t="shared" ref="D45:M45" si="22">D35*200</f>
        <v>3898.2300884955757</v>
      </c>
      <c r="E45">
        <f t="shared" si="22"/>
        <v>3921.2389380530972</v>
      </c>
      <c r="F45">
        <f t="shared" si="22"/>
        <v>7346.0176991150447</v>
      </c>
      <c r="G45">
        <f t="shared" si="22"/>
        <v>7425.6637168141597</v>
      </c>
      <c r="H45">
        <f t="shared" si="22"/>
        <v>6192.0353982300885</v>
      </c>
      <c r="I45">
        <f t="shared" si="22"/>
        <v>6199.1150442477883</v>
      </c>
      <c r="J45">
        <f t="shared" si="22"/>
        <v>11643.362831858409</v>
      </c>
      <c r="K45">
        <f t="shared" si="22"/>
        <v>11668.141592920356</v>
      </c>
      <c r="L45">
        <f t="shared" si="22"/>
        <v>3165.4867256637172</v>
      </c>
      <c r="M45">
        <f t="shared" si="22"/>
        <v>3096.4601769911505</v>
      </c>
      <c r="O45" s="1"/>
    </row>
    <row r="46" spans="1:16" x14ac:dyDescent="0.25">
      <c r="A46" s="1" t="s">
        <v>5</v>
      </c>
      <c r="D46">
        <f t="shared" ref="D46:G46" si="23">D36*200</f>
        <v>4777.8761061946898</v>
      </c>
      <c r="E46">
        <f t="shared" si="23"/>
        <v>4777.8761061946898</v>
      </c>
      <c r="F46">
        <f t="shared" si="23"/>
        <v>9439.8230088495602</v>
      </c>
      <c r="G46">
        <f t="shared" si="23"/>
        <v>9797.345132743365</v>
      </c>
      <c r="J46">
        <f t="shared" ref="J46:M46" si="24">J36*200</f>
        <v>6838.0530973451332</v>
      </c>
      <c r="K46">
        <f t="shared" si="24"/>
        <v>6802.654867256636</v>
      </c>
      <c r="L46">
        <f t="shared" si="24"/>
        <v>7331.858407079646</v>
      </c>
      <c r="M46">
        <f t="shared" si="24"/>
        <v>7294.6902654867263</v>
      </c>
      <c r="O46" s="1"/>
    </row>
    <row r="47" spans="1:16" x14ac:dyDescent="0.25">
      <c r="A47" s="1" t="s">
        <v>6</v>
      </c>
      <c r="D47">
        <f t="shared" ref="D47:M47" si="25">D37*200</f>
        <v>6032.7433628318586</v>
      </c>
      <c r="E47">
        <f t="shared" si="25"/>
        <v>6147.787610619469</v>
      </c>
      <c r="F47">
        <f t="shared" si="25"/>
        <v>6923.0088495575228</v>
      </c>
      <c r="G47">
        <f t="shared" si="25"/>
        <v>6981.4159292035401</v>
      </c>
      <c r="H47">
        <f t="shared" si="25"/>
        <v>5354.8672566371688</v>
      </c>
      <c r="I47">
        <f t="shared" si="25"/>
        <v>5445.1327433628321</v>
      </c>
      <c r="J47">
        <f t="shared" si="25"/>
        <v>5464.6017699115046</v>
      </c>
      <c r="K47">
        <f t="shared" si="25"/>
        <v>5459.2920353982308</v>
      </c>
      <c r="L47">
        <f t="shared" si="25"/>
        <v>3423.8938053097349</v>
      </c>
      <c r="M47">
        <f t="shared" si="25"/>
        <v>3390.2654867256638</v>
      </c>
      <c r="O47" s="1"/>
    </row>
    <row r="48" spans="1:16" x14ac:dyDescent="0.25">
      <c r="A48" s="1" t="s">
        <v>7</v>
      </c>
      <c r="D48">
        <f t="shared" ref="D48:M48" si="26">D38*200</f>
        <v>5675.2212389380529</v>
      </c>
      <c r="E48">
        <f t="shared" si="26"/>
        <v>5753.0973451327445</v>
      </c>
      <c r="F48">
        <f t="shared" si="26"/>
        <v>5769.0265486725657</v>
      </c>
      <c r="G48">
        <f t="shared" si="26"/>
        <v>5731.858407079646</v>
      </c>
      <c r="H48">
        <f t="shared" si="26"/>
        <v>2119.4690265486729</v>
      </c>
      <c r="I48">
        <f t="shared" si="26"/>
        <v>2241.5929203539822</v>
      </c>
      <c r="J48">
        <f t="shared" si="26"/>
        <v>8804.424778761062</v>
      </c>
      <c r="K48">
        <f t="shared" si="26"/>
        <v>8931.8584070796478</v>
      </c>
      <c r="L48">
        <f t="shared" si="26"/>
        <v>2930.0884955752208</v>
      </c>
      <c r="M48">
        <f t="shared" si="26"/>
        <v>2852.2123893805306</v>
      </c>
      <c r="O48" s="1"/>
    </row>
    <row r="49" spans="1:15" x14ac:dyDescent="0.25">
      <c r="A49" s="1" t="s">
        <v>8</v>
      </c>
      <c r="D49">
        <f t="shared" ref="D49:K49" si="27">D39*200</f>
        <v>6783.1858407079653</v>
      </c>
      <c r="E49">
        <f t="shared" si="27"/>
        <v>6770.7964601769918</v>
      </c>
      <c r="F49">
        <f t="shared" si="27"/>
        <v>6760.1769911504416</v>
      </c>
      <c r="G49">
        <f t="shared" si="27"/>
        <v>6823.8938053097354</v>
      </c>
      <c r="H49">
        <f t="shared" si="27"/>
        <v>3818.5840707964603</v>
      </c>
      <c r="I49">
        <f t="shared" si="27"/>
        <v>3731.858407079646</v>
      </c>
      <c r="J49">
        <f t="shared" si="27"/>
        <v>4292.9203539823011</v>
      </c>
      <c r="K49">
        <f t="shared" si="27"/>
        <v>4407.9646017699115</v>
      </c>
      <c r="O49" s="1"/>
    </row>
    <row r="50" spans="1:15" x14ac:dyDescent="0.25">
      <c r="A50" s="1" t="s">
        <v>9</v>
      </c>
      <c r="D50">
        <f t="shared" ref="D50:K50" si="28">D40*200</f>
        <v>6273.4513274336286</v>
      </c>
      <c r="E50">
        <f t="shared" si="28"/>
        <v>6349.5575221238942</v>
      </c>
      <c r="F50">
        <f t="shared" si="28"/>
        <v>5639.8230088495575</v>
      </c>
      <c r="G50">
        <f t="shared" si="28"/>
        <v>5689.3805309734507</v>
      </c>
      <c r="H50">
        <f t="shared" si="28"/>
        <v>10365.486725663717</v>
      </c>
      <c r="I50">
        <f t="shared" si="28"/>
        <v>10264.601769911505</v>
      </c>
      <c r="J50">
        <f t="shared" si="28"/>
        <v>6446.9026548672555</v>
      </c>
      <c r="K50">
        <f t="shared" si="28"/>
        <v>6351.3274336283193</v>
      </c>
      <c r="O50" s="1"/>
    </row>
    <row r="51" spans="1:15" x14ac:dyDescent="0.25">
      <c r="A51" s="1"/>
    </row>
    <row r="52" spans="1:15" x14ac:dyDescent="0.25">
      <c r="A52" s="1" t="s">
        <v>18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  <c r="L52">
        <v>11</v>
      </c>
      <c r="M52">
        <v>12</v>
      </c>
    </row>
    <row r="53" spans="1:15" x14ac:dyDescent="0.25">
      <c r="A53" s="1" t="s">
        <v>2</v>
      </c>
      <c r="F53" t="s">
        <v>77</v>
      </c>
      <c r="G53">
        <f t="shared" ref="G53:G60" si="29">AVERAGE(F43:G43)</f>
        <v>8225.6637168141606</v>
      </c>
      <c r="H53" t="s">
        <v>89</v>
      </c>
      <c r="I53">
        <f t="shared" ref="I53:I60" si="30">AVERAGE(H43:I43)</f>
        <v>7550.4424778761058</v>
      </c>
      <c r="J53" t="s">
        <v>50</v>
      </c>
      <c r="K53">
        <f t="shared" ref="K53:K60" si="31">AVERAGE(J43:K43)</f>
        <v>5317.6991150442482</v>
      </c>
      <c r="L53" t="s">
        <v>51</v>
      </c>
      <c r="M53">
        <f t="shared" ref="M53:M58" si="32">AVERAGE(L43:M43)</f>
        <v>5839.8230088495584</v>
      </c>
    </row>
    <row r="54" spans="1:15" x14ac:dyDescent="0.25">
      <c r="A54" s="1" t="s">
        <v>3</v>
      </c>
      <c r="D54" t="s">
        <v>34</v>
      </c>
      <c r="E54">
        <f t="shared" ref="E54:E60" si="33">AVERAGE(D44:E44)</f>
        <v>3304.424778761062</v>
      </c>
      <c r="F54" t="s">
        <v>78</v>
      </c>
      <c r="G54">
        <f t="shared" si="29"/>
        <v>7430.0884955752208</v>
      </c>
      <c r="H54" t="s">
        <v>90</v>
      </c>
      <c r="I54">
        <f t="shared" si="30"/>
        <v>8734.5132743362847</v>
      </c>
      <c r="J54" t="s">
        <v>52</v>
      </c>
      <c r="K54">
        <f t="shared" si="31"/>
        <v>5484.9557522123896</v>
      </c>
      <c r="L54" t="s">
        <v>53</v>
      </c>
      <c r="M54">
        <f t="shared" si="32"/>
        <v>3861.9469026548677</v>
      </c>
    </row>
    <row r="55" spans="1:15" x14ac:dyDescent="0.25">
      <c r="A55" t="s">
        <v>4</v>
      </c>
      <c r="D55" t="s">
        <v>75</v>
      </c>
      <c r="E55">
        <f t="shared" si="33"/>
        <v>3909.7345132743367</v>
      </c>
      <c r="F55" t="s">
        <v>35</v>
      </c>
      <c r="G55">
        <f t="shared" si="29"/>
        <v>7385.8407079646022</v>
      </c>
      <c r="H55" t="s">
        <v>91</v>
      </c>
      <c r="I55">
        <f t="shared" si="30"/>
        <v>6195.575221238938</v>
      </c>
      <c r="J55" t="s">
        <v>81</v>
      </c>
      <c r="K55">
        <f t="shared" si="31"/>
        <v>11655.752212389383</v>
      </c>
      <c r="L55" t="s">
        <v>54</v>
      </c>
      <c r="M55">
        <f t="shared" si="32"/>
        <v>3130.9734513274338</v>
      </c>
    </row>
    <row r="56" spans="1:15" x14ac:dyDescent="0.25">
      <c r="A56" t="s">
        <v>5</v>
      </c>
      <c r="D56" t="s">
        <v>36</v>
      </c>
      <c r="E56">
        <f t="shared" si="33"/>
        <v>4777.8761061946898</v>
      </c>
      <c r="F56" t="s">
        <v>37</v>
      </c>
      <c r="G56">
        <f t="shared" si="29"/>
        <v>9618.5840707964635</v>
      </c>
      <c r="J56" t="s">
        <v>79</v>
      </c>
      <c r="K56">
        <f t="shared" si="31"/>
        <v>6820.353982300885</v>
      </c>
      <c r="L56" t="s">
        <v>88</v>
      </c>
      <c r="M56">
        <f t="shared" si="32"/>
        <v>7313.2743362831861</v>
      </c>
    </row>
    <row r="57" spans="1:15" x14ac:dyDescent="0.25">
      <c r="A57" t="s">
        <v>6</v>
      </c>
      <c r="D57" t="s">
        <v>38</v>
      </c>
      <c r="E57">
        <f t="shared" si="33"/>
        <v>6090.2654867256642</v>
      </c>
      <c r="F57" t="s">
        <v>39</v>
      </c>
      <c r="G57">
        <f t="shared" si="29"/>
        <v>6952.212389380531</v>
      </c>
      <c r="H57" t="s">
        <v>43</v>
      </c>
      <c r="I57">
        <f t="shared" si="30"/>
        <v>5400</v>
      </c>
      <c r="J57" t="s">
        <v>80</v>
      </c>
      <c r="K57">
        <f t="shared" si="31"/>
        <v>5461.9469026548677</v>
      </c>
      <c r="L57" t="s">
        <v>87</v>
      </c>
      <c r="M57">
        <f t="shared" si="32"/>
        <v>3407.0796460176994</v>
      </c>
    </row>
    <row r="58" spans="1:15" x14ac:dyDescent="0.25">
      <c r="A58" t="s">
        <v>7</v>
      </c>
      <c r="D58" t="s">
        <v>40</v>
      </c>
      <c r="E58">
        <f t="shared" si="33"/>
        <v>5714.1592920353987</v>
      </c>
      <c r="F58" t="s">
        <v>83</v>
      </c>
      <c r="G58">
        <f t="shared" si="29"/>
        <v>5750.4424778761058</v>
      </c>
      <c r="H58" t="s">
        <v>44</v>
      </c>
      <c r="I58">
        <f t="shared" si="30"/>
        <v>2180.5309734513276</v>
      </c>
      <c r="J58" t="s">
        <v>45</v>
      </c>
      <c r="K58">
        <f t="shared" si="31"/>
        <v>8868.141592920354</v>
      </c>
      <c r="L58" t="s">
        <v>86</v>
      </c>
      <c r="M58">
        <f t="shared" si="32"/>
        <v>2891.1504424778759</v>
      </c>
    </row>
    <row r="59" spans="1:15" x14ac:dyDescent="0.25">
      <c r="A59" t="s">
        <v>8</v>
      </c>
      <c r="D59" t="s">
        <v>41</v>
      </c>
      <c r="E59">
        <f t="shared" si="33"/>
        <v>6776.9911504424781</v>
      </c>
      <c r="F59" t="s">
        <v>84</v>
      </c>
      <c r="G59">
        <f t="shared" si="29"/>
        <v>6792.0353982300885</v>
      </c>
      <c r="H59" t="s">
        <v>46</v>
      </c>
      <c r="I59">
        <f t="shared" si="30"/>
        <v>3775.2212389380529</v>
      </c>
      <c r="J59" t="s">
        <v>47</v>
      </c>
      <c r="K59">
        <f t="shared" si="31"/>
        <v>4350.4424778761058</v>
      </c>
    </row>
    <row r="60" spans="1:15" x14ac:dyDescent="0.25">
      <c r="A60" t="s">
        <v>9</v>
      </c>
      <c r="D60" t="s">
        <v>76</v>
      </c>
      <c r="E60">
        <f t="shared" si="33"/>
        <v>6311.5044247787609</v>
      </c>
      <c r="F60" t="s">
        <v>85</v>
      </c>
      <c r="G60">
        <f t="shared" si="29"/>
        <v>5664.6017699115037</v>
      </c>
      <c r="H60" t="s">
        <v>48</v>
      </c>
      <c r="I60">
        <f t="shared" si="30"/>
        <v>10315.044247787611</v>
      </c>
      <c r="J60" t="s">
        <v>49</v>
      </c>
      <c r="K60">
        <f t="shared" si="31"/>
        <v>6399.1150442477874</v>
      </c>
    </row>
    <row r="62" spans="1:15" x14ac:dyDescent="0.25">
      <c r="A62" s="1" t="s">
        <v>26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</row>
    <row r="63" spans="1:15" x14ac:dyDescent="0.25">
      <c r="A63" s="1" t="s">
        <v>2</v>
      </c>
      <c r="G63">
        <f>G53/N66</f>
        <v>16.925233985214323</v>
      </c>
      <c r="I63">
        <f>I53/N65</f>
        <v>19.581023023537618</v>
      </c>
      <c r="K63">
        <f>K53/O66</f>
        <v>16.046165102728573</v>
      </c>
      <c r="M63">
        <f>M53/O65</f>
        <v>11.85750864741027</v>
      </c>
    </row>
    <row r="64" spans="1:15" x14ac:dyDescent="0.25">
      <c r="A64" s="1" t="s">
        <v>3</v>
      </c>
      <c r="E64">
        <f>E54/N65</f>
        <v>8.5695663349612605</v>
      </c>
      <c r="G64">
        <f>G54/N67</f>
        <v>13.042107241662665</v>
      </c>
      <c r="I64">
        <f>I54/N66</f>
        <v>17.972249535671367</v>
      </c>
      <c r="K64">
        <f>K54/O67</f>
        <v>14.978033184632414</v>
      </c>
      <c r="M64">
        <f>M54/O66</f>
        <v>11.653430605476366</v>
      </c>
      <c r="N64" s="3" t="s">
        <v>42</v>
      </c>
      <c r="O64" s="3" t="s">
        <v>55</v>
      </c>
    </row>
    <row r="65" spans="1:18" x14ac:dyDescent="0.25">
      <c r="A65" t="s">
        <v>4</v>
      </c>
      <c r="E65">
        <f>E55/N66</f>
        <v>8.0447212207290875</v>
      </c>
      <c r="G65">
        <f>G55/N65</f>
        <v>19.154151213601146</v>
      </c>
      <c r="I65">
        <f>I55/N67</f>
        <v>10.875153977951443</v>
      </c>
      <c r="K65">
        <f>K55/O65</f>
        <v>23.666501954090119</v>
      </c>
      <c r="M65">
        <f>M55/O67</f>
        <v>8.5499001947772637</v>
      </c>
      <c r="N65" s="3">
        <v>385.6</v>
      </c>
      <c r="O65" s="3">
        <v>492.5</v>
      </c>
      <c r="P65" t="s">
        <v>2</v>
      </c>
    </row>
    <row r="66" spans="1:18" x14ac:dyDescent="0.25">
      <c r="A66" t="s">
        <v>5</v>
      </c>
      <c r="E66">
        <f t="shared" ref="E66" si="34">E56/N67</f>
        <v>8.38665281059275</v>
      </c>
      <c r="G66">
        <f t="shared" ref="G66" si="35">G56/N66</f>
        <v>19.791325248552393</v>
      </c>
      <c r="K66">
        <f>K56/O66</f>
        <v>20.580428431807139</v>
      </c>
      <c r="M66">
        <f>M56/O65</f>
        <v>14.849287992453171</v>
      </c>
      <c r="N66" s="3">
        <v>486</v>
      </c>
      <c r="O66" s="3">
        <v>331.4</v>
      </c>
      <c r="P66" t="s">
        <v>3</v>
      </c>
    </row>
    <row r="67" spans="1:18" x14ac:dyDescent="0.25">
      <c r="A67" t="s">
        <v>6</v>
      </c>
      <c r="E67">
        <f>E57/N65</f>
        <v>15.794256967649543</v>
      </c>
      <c r="G67">
        <f>G57/N67</f>
        <v>12.20328662345187</v>
      </c>
      <c r="I67">
        <f>I57/O65</f>
        <v>10.964467005076141</v>
      </c>
      <c r="K67">
        <f>K57/O67</f>
        <v>14.915201809543603</v>
      </c>
      <c r="M67">
        <f>M57/O66</f>
        <v>10.280867972292395</v>
      </c>
      <c r="N67" s="3">
        <v>569.70000000000005</v>
      </c>
      <c r="O67" s="3">
        <v>366.2</v>
      </c>
      <c r="P67" t="s">
        <v>4</v>
      </c>
    </row>
    <row r="68" spans="1:18" x14ac:dyDescent="0.25">
      <c r="A68" t="s">
        <v>7</v>
      </c>
      <c r="E68">
        <f t="shared" ref="E68:E69" si="36">E58/N66</f>
        <v>11.757529407480245</v>
      </c>
      <c r="G68">
        <f>G58/N65</f>
        <v>14.912973231006498</v>
      </c>
      <c r="I68">
        <f>I58/O66</f>
        <v>6.5797555022671323</v>
      </c>
      <c r="K68">
        <f>K58/O65</f>
        <v>18.006378868873814</v>
      </c>
      <c r="M68">
        <f>M58/O67</f>
        <v>7.8950039390438995</v>
      </c>
      <c r="N68" s="3"/>
    </row>
    <row r="69" spans="1:18" x14ac:dyDescent="0.25">
      <c r="A69" t="s">
        <v>8</v>
      </c>
      <c r="E69">
        <f t="shared" si="36"/>
        <v>11.895719063441245</v>
      </c>
      <c r="G69">
        <f>G59/N66</f>
        <v>13.975381477839688</v>
      </c>
      <c r="I69">
        <f>I59/O67</f>
        <v>10.309178697263935</v>
      </c>
      <c r="K69">
        <f>K59/O66</f>
        <v>13.12746674072452</v>
      </c>
    </row>
    <row r="70" spans="1:18" x14ac:dyDescent="0.25">
      <c r="A70" t="s">
        <v>9</v>
      </c>
      <c r="E70">
        <f>E60/N65</f>
        <v>16.368009400359856</v>
      </c>
      <c r="G70">
        <f>G60/N67</f>
        <v>9.9431310688283361</v>
      </c>
      <c r="I70">
        <f>I60/O65</f>
        <v>20.944252279771799</v>
      </c>
      <c r="K70">
        <f>K60/O67</f>
        <v>17.474372048737813</v>
      </c>
    </row>
    <row r="72" spans="1:18" x14ac:dyDescent="0.25">
      <c r="A72" t="s">
        <v>27</v>
      </c>
      <c r="C72" t="s">
        <v>19</v>
      </c>
      <c r="D72" t="s">
        <v>20</v>
      </c>
      <c r="E72" t="s">
        <v>82</v>
      </c>
      <c r="G72" t="s">
        <v>22</v>
      </c>
      <c r="H72" t="s">
        <v>23</v>
      </c>
      <c r="I72" t="s">
        <v>92</v>
      </c>
    </row>
    <row r="73" spans="1:18" x14ac:dyDescent="0.25">
      <c r="B73" t="s">
        <v>42</v>
      </c>
      <c r="C73">
        <f>AVERAGE(E54:E56)</f>
        <v>3997.3451327433627</v>
      </c>
      <c r="D73">
        <f>AVERAGE(E57:E59)</f>
        <v>6193.8053097345137</v>
      </c>
      <c r="E73">
        <f>AVERAGE(E60,G53:G54)</f>
        <v>7322.4188790560474</v>
      </c>
      <c r="G73">
        <f>AVERAGE(G55:G57)</f>
        <v>7985.5457227138659</v>
      </c>
      <c r="H73">
        <f>AVERAGE(G58:G60)</f>
        <v>6069.0265486725657</v>
      </c>
      <c r="I73">
        <f>AVERAGE(I53:I55)</f>
        <v>7493.5103244837765</v>
      </c>
    </row>
    <row r="74" spans="1:18" x14ac:dyDescent="0.25">
      <c r="B74" t="s">
        <v>56</v>
      </c>
      <c r="C74">
        <f>AVERAGE(I57:I59)</f>
        <v>3785.2507374631264</v>
      </c>
      <c r="D74">
        <f>AVERAGE(H60,K53:K54)</f>
        <v>5401.3274336283193</v>
      </c>
      <c r="E74">
        <f>AVERAGE(K55:K57)</f>
        <v>7979.3510324483796</v>
      </c>
      <c r="G74">
        <f>AVERAGE(K58:K60)</f>
        <v>6539.233038348083</v>
      </c>
      <c r="H74">
        <f>AVERAGE(M53:M55)</f>
        <v>4277.5811209439535</v>
      </c>
      <c r="I74">
        <f>AVERAGE(M56:M58)</f>
        <v>4537.1681415929206</v>
      </c>
    </row>
    <row r="75" spans="1:18" x14ac:dyDescent="0.25">
      <c r="A75" t="s">
        <v>24</v>
      </c>
      <c r="C75" t="s">
        <v>19</v>
      </c>
      <c r="D75" t="s">
        <v>20</v>
      </c>
      <c r="E75" t="s">
        <v>82</v>
      </c>
      <c r="G75" t="s">
        <v>22</v>
      </c>
      <c r="H75" t="s">
        <v>23</v>
      </c>
      <c r="J75" t="s">
        <v>25</v>
      </c>
      <c r="L75" t="s">
        <v>19</v>
      </c>
      <c r="M75" t="s">
        <v>20</v>
      </c>
      <c r="N75" t="s">
        <v>82</v>
      </c>
      <c r="P75" t="s">
        <v>22</v>
      </c>
      <c r="Q75" t="s">
        <v>23</v>
      </c>
      <c r="R75" t="s">
        <v>92</v>
      </c>
    </row>
    <row r="76" spans="1:18" x14ac:dyDescent="0.25">
      <c r="B76" t="s">
        <v>42</v>
      </c>
      <c r="C76">
        <f>STDEV(E54:E56)</f>
        <v>740.62231877104193</v>
      </c>
      <c r="D76">
        <f>STDEV(E57:E59)</f>
        <v>538.92788109615321</v>
      </c>
      <c r="E76">
        <f>STDEV(E60,G53:G54)</f>
        <v>961.61115247401381</v>
      </c>
      <c r="G76">
        <f>STDEV(G55:G57)</f>
        <v>1430.7756862627812</v>
      </c>
      <c r="H76">
        <f>STDEV(G58:G60)</f>
        <v>627.61333971628994</v>
      </c>
      <c r="I76">
        <f>STDEV(I53:I55)</f>
        <v>1270.4261339935747</v>
      </c>
      <c r="K76" t="s">
        <v>42</v>
      </c>
      <c r="L76">
        <f t="shared" ref="L76:N77" si="37">C76/SQRT(3)</f>
        <v>427.59849511030592</v>
      </c>
      <c r="M76">
        <f t="shared" si="37"/>
        <v>311.1501572246587</v>
      </c>
      <c r="N76">
        <f t="shared" si="37"/>
        <v>555.18645773661819</v>
      </c>
      <c r="P76">
        <f t="shared" ref="P76:R77" si="38">G76/SQRT(3)</f>
        <v>826.05872761378828</v>
      </c>
      <c r="Q76">
        <f t="shared" si="38"/>
        <v>362.35273063220006</v>
      </c>
      <c r="R76">
        <f t="shared" si="38"/>
        <v>733.48087044672593</v>
      </c>
    </row>
    <row r="77" spans="1:18" x14ac:dyDescent="0.25">
      <c r="B77" t="s">
        <v>56</v>
      </c>
      <c r="C77">
        <f>STDEV(I57:I59)</f>
        <v>1609.7579465115441</v>
      </c>
      <c r="D77">
        <f>STDEV(I60,K53:K54)</f>
        <v>2838.1680721173757</v>
      </c>
      <c r="E77">
        <f>STDEV(K55:K57)</f>
        <v>3255.4971471976141</v>
      </c>
      <c r="G77">
        <f>STDEV(K58:K60)</f>
        <v>2262.1065652884035</v>
      </c>
      <c r="H77">
        <f>STDEV(M53:M55)</f>
        <v>1401.4386657579871</v>
      </c>
      <c r="I77">
        <f>STDEV(M56:M58)</f>
        <v>2417.9784818965127</v>
      </c>
      <c r="K77" t="s">
        <v>56</v>
      </c>
      <c r="L77">
        <f t="shared" si="37"/>
        <v>929.39418374857928</v>
      </c>
      <c r="M77">
        <f t="shared" si="37"/>
        <v>1638.6171004423682</v>
      </c>
      <c r="N77">
        <f t="shared" si="37"/>
        <v>1879.5621542806014</v>
      </c>
      <c r="P77">
        <f t="shared" si="38"/>
        <v>1306.0278344048795</v>
      </c>
      <c r="Q77">
        <f t="shared" si="38"/>
        <v>809.12099092812389</v>
      </c>
      <c r="R77">
        <f t="shared" si="38"/>
        <v>1396.0205274176744</v>
      </c>
    </row>
    <row r="82" spans="1:18" x14ac:dyDescent="0.25">
      <c r="A82" t="s">
        <v>28</v>
      </c>
      <c r="C82" t="s">
        <v>19</v>
      </c>
      <c r="D82" t="s">
        <v>20</v>
      </c>
      <c r="E82" t="s">
        <v>82</v>
      </c>
      <c r="G82" t="s">
        <v>22</v>
      </c>
      <c r="H82" t="s">
        <v>23</v>
      </c>
      <c r="I82" t="s">
        <v>92</v>
      </c>
    </row>
    <row r="83" spans="1:18" x14ac:dyDescent="0.25">
      <c r="B83" t="s">
        <v>42</v>
      </c>
      <c r="C83">
        <f>AVERAGE(E64:E66)</f>
        <v>8.3336467887610315</v>
      </c>
      <c r="D83">
        <f>AVERAGE(E67:E69)</f>
        <v>13.149168479523675</v>
      </c>
      <c r="E83">
        <f>AVERAGE(E70,G63:G64)</f>
        <v>15.445116875745613</v>
      </c>
      <c r="G83">
        <f>AVERAGE(G65:G67)</f>
        <v>17.049587695201804</v>
      </c>
      <c r="H83">
        <f>AVERAGE(G68:G70)</f>
        <v>12.943828592558175</v>
      </c>
      <c r="I83">
        <f>AVERAGE(I63:I65)</f>
        <v>16.142808845720143</v>
      </c>
    </row>
    <row r="84" spans="1:18" x14ac:dyDescent="0.25">
      <c r="B84" t="s">
        <v>56</v>
      </c>
      <c r="C84">
        <f>AVERAGE(I67:I69)</f>
        <v>9.2844670682024031</v>
      </c>
      <c r="D84">
        <f>AVERAGE(H70,K63:K64)</f>
        <v>15.512099143680494</v>
      </c>
      <c r="E84">
        <f>AVERAGE(K65:K67)</f>
        <v>19.720710731813622</v>
      </c>
      <c r="G84">
        <f>AVERAGE(K68:K70)</f>
        <v>16.20273921944538</v>
      </c>
      <c r="H84">
        <f>AVERAGE(M63:M65)</f>
        <v>10.686946482554633</v>
      </c>
      <c r="I84">
        <f>AVERAGE(M66:M68)</f>
        <v>11.008386634596489</v>
      </c>
    </row>
    <row r="85" spans="1:18" x14ac:dyDescent="0.25">
      <c r="A85" t="s">
        <v>29</v>
      </c>
      <c r="C85" t="s">
        <v>19</v>
      </c>
      <c r="D85" t="s">
        <v>20</v>
      </c>
      <c r="E85" t="s">
        <v>82</v>
      </c>
      <c r="G85" t="s">
        <v>22</v>
      </c>
      <c r="H85" t="s">
        <v>23</v>
      </c>
      <c r="I85" t="s">
        <v>92</v>
      </c>
      <c r="J85" t="s">
        <v>30</v>
      </c>
      <c r="L85" t="s">
        <v>19</v>
      </c>
      <c r="M85" t="s">
        <v>20</v>
      </c>
      <c r="N85" t="s">
        <v>82</v>
      </c>
      <c r="P85" t="s">
        <v>22</v>
      </c>
      <c r="Q85" t="s">
        <v>23</v>
      </c>
      <c r="R85" t="s">
        <v>92</v>
      </c>
    </row>
    <row r="86" spans="1:18" x14ac:dyDescent="0.25">
      <c r="B86" t="s">
        <v>42</v>
      </c>
      <c r="C86">
        <f>STDEV(E64:E66)</f>
        <v>0.26640725824602463</v>
      </c>
      <c r="D86">
        <f>STDEV(E67:E69)</f>
        <v>2.2917556431185462</v>
      </c>
      <c r="E86">
        <f>STDEV(E70,G63:G64)</f>
        <v>2.0996347981525609</v>
      </c>
      <c r="G86">
        <f>STDEV(G65:G67)</f>
        <v>4.2090941123046175</v>
      </c>
      <c r="H86">
        <f>STDEV(G68:G70)</f>
        <v>2.6406265914722535</v>
      </c>
      <c r="I86">
        <f>STDEV(I63:I65)</f>
        <v>4.6322973661306346</v>
      </c>
      <c r="K86" t="s">
        <v>42</v>
      </c>
      <c r="L86">
        <f t="shared" ref="L86:N87" si="39">C86/SQRT(3)</f>
        <v>0.15381030226241246</v>
      </c>
      <c r="M86">
        <f t="shared" si="39"/>
        <v>1.3231457374713367</v>
      </c>
      <c r="N86">
        <f t="shared" si="39"/>
        <v>1.2122247159132866</v>
      </c>
      <c r="P86">
        <f t="shared" ref="P86:R87" si="40">G86/SQRT(3)</f>
        <v>2.4301216187835402</v>
      </c>
      <c r="Q86">
        <f t="shared" si="40"/>
        <v>1.5245664734157895</v>
      </c>
      <c r="R86">
        <f t="shared" si="40"/>
        <v>2.6744581313019165</v>
      </c>
    </row>
    <row r="87" spans="1:18" x14ac:dyDescent="0.25">
      <c r="B87" t="s">
        <v>56</v>
      </c>
      <c r="C87">
        <f>STDEV(I67:I69)</f>
        <v>2.365153099223571</v>
      </c>
      <c r="D87">
        <f>STDEV(I70,K63:K64)</f>
        <v>3.1814025753739772</v>
      </c>
      <c r="E87">
        <f>STDEV(K65:K67)</f>
        <v>4.4385413648795282</v>
      </c>
      <c r="G87">
        <f>STDEV(K68:K70)</f>
        <v>2.676515164902169</v>
      </c>
      <c r="H87">
        <f>STDEV(M63:M65)</f>
        <v>1.8535471639203422</v>
      </c>
      <c r="I87">
        <f>STDEV(M66:M68)</f>
        <v>3.5337627575823709</v>
      </c>
      <c r="K87" t="s">
        <v>56</v>
      </c>
      <c r="L87">
        <f t="shared" si="39"/>
        <v>1.3655217785114064</v>
      </c>
      <c r="M87">
        <f t="shared" si="39"/>
        <v>1.8367836332927345</v>
      </c>
      <c r="N87">
        <f t="shared" si="39"/>
        <v>2.5625930518224846</v>
      </c>
      <c r="P87">
        <f t="shared" si="40"/>
        <v>1.545286750946383</v>
      </c>
      <c r="Q87">
        <f t="shared" si="40"/>
        <v>1.0701459540450771</v>
      </c>
      <c r="R87">
        <f t="shared" si="40"/>
        <v>2.040218879342456</v>
      </c>
    </row>
  </sheetData>
  <mergeCells count="1">
    <mergeCell ref="B20:C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zoomScale="90" zoomScaleNormal="90" workbookViewId="0">
      <selection activeCell="AA42" sqref="AA42"/>
    </sheetView>
  </sheetViews>
  <sheetFormatPr baseColWidth="10" defaultRowHeight="15" x14ac:dyDescent="0.25"/>
  <sheetData>
    <row r="1" spans="1:15" x14ac:dyDescent="0.25">
      <c r="A1" s="1" t="s">
        <v>0</v>
      </c>
    </row>
    <row r="2" spans="1:15" x14ac:dyDescent="0.25">
      <c r="A2" s="1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5" x14ac:dyDescent="0.25">
      <c r="A3" s="1" t="s">
        <v>2</v>
      </c>
      <c r="B3">
        <v>2.407</v>
      </c>
      <c r="C3">
        <v>2.3672</v>
      </c>
      <c r="D3">
        <v>5.0299999999999997E-2</v>
      </c>
      <c r="E3">
        <v>4.9200000000000001E-2</v>
      </c>
      <c r="F3">
        <v>0.13869999999999999</v>
      </c>
      <c r="G3">
        <v>0.1515</v>
      </c>
      <c r="H3">
        <v>7.6300000000000007E-2</v>
      </c>
      <c r="I3">
        <v>8.5000000000000006E-2</v>
      </c>
      <c r="J3">
        <v>1.6999999999999999E-3</v>
      </c>
      <c r="K3">
        <v>1.1999999999999999E-3</v>
      </c>
      <c r="L3">
        <v>1.6000000000000001E-3</v>
      </c>
      <c r="M3">
        <v>1.5E-3</v>
      </c>
    </row>
    <row r="4" spans="1:15" x14ac:dyDescent="0.25">
      <c r="A4" s="1" t="s">
        <v>3</v>
      </c>
      <c r="B4">
        <v>1.8977999999999999</v>
      </c>
      <c r="C4">
        <v>1.8224</v>
      </c>
      <c r="D4">
        <v>0.1394</v>
      </c>
      <c r="E4">
        <v>0.1411</v>
      </c>
      <c r="F4">
        <v>0.20399999999999999</v>
      </c>
      <c r="G4">
        <v>0.21360000000000001</v>
      </c>
      <c r="H4">
        <v>6.7400000000000002E-2</v>
      </c>
      <c r="I4">
        <v>0.08</v>
      </c>
      <c r="J4">
        <v>1.6000000000000001E-3</v>
      </c>
      <c r="K4">
        <v>2E-3</v>
      </c>
      <c r="L4">
        <v>1.6000000000000001E-3</v>
      </c>
      <c r="M4">
        <v>1.2999999999999999E-3</v>
      </c>
    </row>
    <row r="5" spans="1:15" x14ac:dyDescent="0.25">
      <c r="A5" s="1" t="s">
        <v>4</v>
      </c>
      <c r="B5">
        <v>1.1688000000000001</v>
      </c>
      <c r="C5">
        <v>1.1902999999999999</v>
      </c>
      <c r="D5">
        <v>0.10440000000000001</v>
      </c>
      <c r="E5">
        <v>0.108</v>
      </c>
      <c r="F5">
        <v>8.0500000000000002E-2</v>
      </c>
      <c r="G5">
        <v>7.9500000000000001E-2</v>
      </c>
      <c r="H5">
        <v>6.8599999999999994E-2</v>
      </c>
      <c r="I5">
        <v>7.4099999999999999E-2</v>
      </c>
      <c r="J5">
        <v>1.8E-3</v>
      </c>
      <c r="K5">
        <v>2.0999999999999999E-3</v>
      </c>
      <c r="L5">
        <v>1.2999999999999999E-3</v>
      </c>
      <c r="M5">
        <v>2E-3</v>
      </c>
    </row>
    <row r="6" spans="1:15" x14ac:dyDescent="0.25">
      <c r="A6" s="1" t="s">
        <v>5</v>
      </c>
      <c r="B6">
        <v>0.7248</v>
      </c>
      <c r="C6">
        <v>0.73629999999999995</v>
      </c>
      <c r="D6">
        <v>0.14050000000000001</v>
      </c>
      <c r="E6">
        <v>0.14649999999999999</v>
      </c>
      <c r="F6">
        <v>7.9299999999999995E-2</v>
      </c>
      <c r="G6">
        <v>8.5900000000000004E-2</v>
      </c>
      <c r="H6">
        <v>6.0299999999999999E-2</v>
      </c>
      <c r="I6">
        <v>7.3899999999999993E-2</v>
      </c>
      <c r="J6">
        <v>1.6000000000000001E-3</v>
      </c>
      <c r="K6">
        <v>2.0999999999999999E-3</v>
      </c>
      <c r="L6">
        <v>1.8E-3</v>
      </c>
      <c r="M6">
        <v>1.6000000000000001E-3</v>
      </c>
      <c r="N6" s="4" t="s">
        <v>69</v>
      </c>
      <c r="O6">
        <f>MAX(D3:K10)</f>
        <v>0.21360000000000001</v>
      </c>
    </row>
    <row r="7" spans="1:15" x14ac:dyDescent="0.25">
      <c r="A7" s="1" t="s">
        <v>6</v>
      </c>
      <c r="B7">
        <v>0.41970000000000002</v>
      </c>
      <c r="C7">
        <v>0.43140000000000001</v>
      </c>
      <c r="D7">
        <v>0.13589999999999999</v>
      </c>
      <c r="E7">
        <v>0.15010000000000001</v>
      </c>
      <c r="F7">
        <v>8.14E-2</v>
      </c>
      <c r="G7">
        <v>8.8900000000000007E-2</v>
      </c>
      <c r="H7">
        <v>5.8099999999999999E-2</v>
      </c>
      <c r="I7">
        <v>7.4499999999999997E-2</v>
      </c>
      <c r="J7">
        <v>1.6000000000000001E-3</v>
      </c>
      <c r="K7">
        <v>2.0999999999999999E-3</v>
      </c>
      <c r="L7">
        <v>2.2000000000000001E-3</v>
      </c>
      <c r="M7">
        <v>1.9E-3</v>
      </c>
    </row>
    <row r="8" spans="1:15" x14ac:dyDescent="0.25">
      <c r="A8" s="1" t="s">
        <v>7</v>
      </c>
      <c r="B8">
        <v>0.24510000000000001</v>
      </c>
      <c r="C8">
        <v>0.24299999999999999</v>
      </c>
      <c r="D8">
        <v>0.14199999999999999</v>
      </c>
      <c r="E8">
        <v>0.1449</v>
      </c>
      <c r="F8">
        <v>6.3700000000000007E-2</v>
      </c>
      <c r="G8">
        <v>7.5300000000000006E-2</v>
      </c>
      <c r="H8">
        <v>6.2600000000000003E-2</v>
      </c>
      <c r="I8">
        <v>7.1300000000000002E-2</v>
      </c>
      <c r="J8">
        <v>1.8E-3</v>
      </c>
      <c r="K8">
        <v>1.8E-3</v>
      </c>
      <c r="L8">
        <v>1.8E-3</v>
      </c>
      <c r="M8">
        <v>1.6000000000000001E-3</v>
      </c>
    </row>
    <row r="9" spans="1:15" x14ac:dyDescent="0.25">
      <c r="A9" s="1" t="s">
        <v>8</v>
      </c>
      <c r="B9">
        <v>0.14610000000000001</v>
      </c>
      <c r="C9">
        <v>0.14199999999999999</v>
      </c>
      <c r="D9">
        <v>0.20710000000000001</v>
      </c>
      <c r="E9">
        <v>0.20100000000000001</v>
      </c>
      <c r="F9">
        <v>5.6599999999999998E-2</v>
      </c>
      <c r="G9">
        <v>6.9900000000000004E-2</v>
      </c>
      <c r="H9">
        <v>5.7799999999999997E-2</v>
      </c>
      <c r="I9">
        <v>6.8099999999999994E-2</v>
      </c>
      <c r="J9">
        <v>2E-3</v>
      </c>
      <c r="K9">
        <v>2.0999999999999999E-3</v>
      </c>
      <c r="L9">
        <v>2.0999999999999999E-3</v>
      </c>
      <c r="M9">
        <v>1.5E-3</v>
      </c>
    </row>
    <row r="10" spans="1:15" x14ac:dyDescent="0.25">
      <c r="A10" s="1" t="s">
        <v>9</v>
      </c>
      <c r="B10">
        <v>4.6399999999999997E-2</v>
      </c>
      <c r="C10">
        <v>4.8500000000000001E-2</v>
      </c>
      <c r="D10">
        <v>0.16930000000000001</v>
      </c>
      <c r="E10">
        <v>0.1706</v>
      </c>
      <c r="F10">
        <v>7.0599999999999996E-2</v>
      </c>
      <c r="G10">
        <v>7.85E-2</v>
      </c>
      <c r="H10">
        <v>7.5999999999999998E-2</v>
      </c>
      <c r="I10">
        <v>8.5400000000000004E-2</v>
      </c>
      <c r="J10">
        <v>8.0000000000000004E-4</v>
      </c>
      <c r="K10">
        <v>1.2999999999999999E-3</v>
      </c>
      <c r="L10">
        <v>2E-3</v>
      </c>
      <c r="M10">
        <v>1.2999999999999999E-3</v>
      </c>
    </row>
    <row r="11" spans="1:15" x14ac:dyDescent="0.25">
      <c r="A11" s="1"/>
    </row>
    <row r="12" spans="1:15" x14ac:dyDescent="0.25">
      <c r="A12" s="1" t="s">
        <v>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</row>
    <row r="13" spans="1:15" x14ac:dyDescent="0.25">
      <c r="A13" s="1" t="s">
        <v>2</v>
      </c>
      <c r="B13" t="s">
        <v>11</v>
      </c>
      <c r="C13">
        <v>600</v>
      </c>
      <c r="D13" s="2">
        <f>AVERAGE(D3:E3)</f>
        <v>4.9750000000000003E-2</v>
      </c>
      <c r="E13" s="2" t="s">
        <v>33</v>
      </c>
      <c r="F13" t="s">
        <v>94</v>
      </c>
      <c r="H13" t="s">
        <v>96</v>
      </c>
      <c r="I13" s="2"/>
    </row>
    <row r="14" spans="1:15" x14ac:dyDescent="0.25">
      <c r="A14" s="1" t="s">
        <v>3</v>
      </c>
      <c r="C14">
        <v>300</v>
      </c>
      <c r="D14" t="s">
        <v>57</v>
      </c>
      <c r="F14" t="s">
        <v>95</v>
      </c>
      <c r="H14" t="s">
        <v>97</v>
      </c>
    </row>
    <row r="15" spans="1:15" x14ac:dyDescent="0.25">
      <c r="A15" s="1" t="s">
        <v>4</v>
      </c>
      <c r="C15">
        <v>150</v>
      </c>
      <c r="D15" t="s">
        <v>58</v>
      </c>
      <c r="F15" t="s">
        <v>59</v>
      </c>
      <c r="H15" t="s">
        <v>98</v>
      </c>
    </row>
    <row r="16" spans="1:15" x14ac:dyDescent="0.25">
      <c r="A16" s="1" t="s">
        <v>5</v>
      </c>
      <c r="C16">
        <v>75</v>
      </c>
      <c r="D16" t="s">
        <v>60</v>
      </c>
      <c r="F16" t="s">
        <v>61</v>
      </c>
    </row>
    <row r="17" spans="1:16" x14ac:dyDescent="0.25">
      <c r="A17" s="1" t="s">
        <v>6</v>
      </c>
      <c r="C17">
        <v>37.5</v>
      </c>
      <c r="D17" t="s">
        <v>62</v>
      </c>
      <c r="F17" t="s">
        <v>63</v>
      </c>
    </row>
    <row r="18" spans="1:16" x14ac:dyDescent="0.25">
      <c r="A18" s="1" t="s">
        <v>7</v>
      </c>
      <c r="C18">
        <v>18.8</v>
      </c>
      <c r="D18" t="s">
        <v>64</v>
      </c>
      <c r="F18" t="s">
        <v>65</v>
      </c>
    </row>
    <row r="19" spans="1:16" x14ac:dyDescent="0.25">
      <c r="A19" s="1" t="s">
        <v>8</v>
      </c>
      <c r="C19">
        <v>9.3800000000000008</v>
      </c>
      <c r="D19" t="s">
        <v>66</v>
      </c>
      <c r="F19" t="s">
        <v>67</v>
      </c>
    </row>
    <row r="20" spans="1:16" x14ac:dyDescent="0.25">
      <c r="A20" s="1" t="s">
        <v>9</v>
      </c>
      <c r="B20" s="6">
        <f>AVERAGE(B10:C10)</f>
        <v>4.7449999999999999E-2</v>
      </c>
      <c r="C20" s="6"/>
      <c r="D20" t="s">
        <v>93</v>
      </c>
      <c r="F20" t="s">
        <v>68</v>
      </c>
    </row>
    <row r="21" spans="1:16" x14ac:dyDescent="0.25">
      <c r="A21" s="1"/>
    </row>
    <row r="22" spans="1:16" x14ac:dyDescent="0.25">
      <c r="A22" s="1" t="s">
        <v>12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O22" t="s">
        <v>11</v>
      </c>
    </row>
    <row r="23" spans="1:16" x14ac:dyDescent="0.25">
      <c r="A23" s="1" t="s">
        <v>2</v>
      </c>
      <c r="B23">
        <f>B3-$B$20</f>
        <v>2.35955</v>
      </c>
      <c r="C23">
        <f>C3-$B$20</f>
        <v>2.31975</v>
      </c>
      <c r="F23">
        <f>F3-$D$13</f>
        <v>8.8949999999999987E-2</v>
      </c>
      <c r="G23">
        <f>G3-$D$13</f>
        <v>0.10174999999999999</v>
      </c>
      <c r="H23">
        <f t="shared" ref="H23:I23" si="0">H3-$D$13</f>
        <v>2.6550000000000004E-2</v>
      </c>
      <c r="I23">
        <f t="shared" si="0"/>
        <v>3.5250000000000004E-2</v>
      </c>
      <c r="O23">
        <v>600</v>
      </c>
      <c r="P23">
        <f>AVERAGE(B23:C23)</f>
        <v>2.3396499999999998</v>
      </c>
    </row>
    <row r="24" spans="1:16" x14ac:dyDescent="0.25">
      <c r="A24" s="1" t="s">
        <v>3</v>
      </c>
      <c r="B24">
        <f t="shared" ref="B24:C29" si="1">B4-$B$20</f>
        <v>1.8503499999999999</v>
      </c>
      <c r="C24">
        <f t="shared" si="1"/>
        <v>1.77495</v>
      </c>
      <c r="D24">
        <f>D4-$D$13</f>
        <v>8.9649999999999994E-2</v>
      </c>
      <c r="E24">
        <f>E4-$D$13</f>
        <v>9.1350000000000001E-2</v>
      </c>
      <c r="F24">
        <f t="shared" ref="F24:I27" si="2">F4-$D$13</f>
        <v>0.15425</v>
      </c>
      <c r="G24">
        <f t="shared" si="2"/>
        <v>0.16385</v>
      </c>
      <c r="H24">
        <f t="shared" si="2"/>
        <v>1.7649999999999999E-2</v>
      </c>
      <c r="I24">
        <f t="shared" si="2"/>
        <v>3.0249999999999999E-2</v>
      </c>
      <c r="O24">
        <v>300</v>
      </c>
      <c r="P24">
        <f t="shared" ref="P24:P30" si="3">AVERAGE(B24:C24)</f>
        <v>1.8126500000000001</v>
      </c>
    </row>
    <row r="25" spans="1:16" x14ac:dyDescent="0.25">
      <c r="A25" s="1" t="s">
        <v>4</v>
      </c>
      <c r="B25">
        <f t="shared" si="1"/>
        <v>1.1213500000000001</v>
      </c>
      <c r="C25">
        <f t="shared" si="1"/>
        <v>1.1428499999999999</v>
      </c>
      <c r="D25">
        <f>D5-$D$13</f>
        <v>5.4650000000000004E-2</v>
      </c>
      <c r="E25">
        <f>E5-$D$13</f>
        <v>5.8249999999999996E-2</v>
      </c>
      <c r="F25">
        <f t="shared" si="2"/>
        <v>3.075E-2</v>
      </c>
      <c r="G25">
        <f t="shared" si="2"/>
        <v>2.9749999999999999E-2</v>
      </c>
      <c r="H25">
        <f t="shared" si="2"/>
        <v>1.8849999999999992E-2</v>
      </c>
      <c r="I25">
        <f t="shared" si="2"/>
        <v>2.4349999999999997E-2</v>
      </c>
      <c r="O25">
        <v>150</v>
      </c>
      <c r="P25">
        <f t="shared" si="3"/>
        <v>1.1320999999999999</v>
      </c>
    </row>
    <row r="26" spans="1:16" x14ac:dyDescent="0.25">
      <c r="A26" s="1" t="s">
        <v>5</v>
      </c>
      <c r="B26">
        <f t="shared" si="1"/>
        <v>0.67735000000000001</v>
      </c>
      <c r="C26">
        <f t="shared" si="1"/>
        <v>0.68884999999999996</v>
      </c>
      <c r="D26">
        <f t="shared" ref="D26:G30" si="4">D6-$D$13</f>
        <v>9.0750000000000011E-2</v>
      </c>
      <c r="E26">
        <f t="shared" si="4"/>
        <v>9.6749999999999989E-2</v>
      </c>
      <c r="F26">
        <f t="shared" si="2"/>
        <v>2.9549999999999993E-2</v>
      </c>
      <c r="G26">
        <f t="shared" si="2"/>
        <v>3.6150000000000002E-2</v>
      </c>
      <c r="O26">
        <v>75</v>
      </c>
      <c r="P26">
        <f t="shared" si="3"/>
        <v>0.68310000000000004</v>
      </c>
    </row>
    <row r="27" spans="1:16" x14ac:dyDescent="0.25">
      <c r="A27" s="1" t="s">
        <v>6</v>
      </c>
      <c r="B27">
        <f t="shared" si="1"/>
        <v>0.37225000000000003</v>
      </c>
      <c r="C27">
        <f t="shared" si="1"/>
        <v>0.38395000000000001</v>
      </c>
      <c r="D27">
        <f t="shared" si="4"/>
        <v>8.614999999999999E-2</v>
      </c>
      <c r="E27">
        <f t="shared" si="4"/>
        <v>0.10035000000000001</v>
      </c>
      <c r="F27">
        <f t="shared" si="2"/>
        <v>3.1649999999999998E-2</v>
      </c>
      <c r="G27">
        <f t="shared" si="2"/>
        <v>3.9150000000000004E-2</v>
      </c>
      <c r="O27">
        <v>37.5</v>
      </c>
      <c r="P27">
        <f t="shared" si="3"/>
        <v>0.37809999999999999</v>
      </c>
    </row>
    <row r="28" spans="1:16" x14ac:dyDescent="0.25">
      <c r="A28" s="1" t="s">
        <v>7</v>
      </c>
      <c r="B28">
        <f t="shared" si="1"/>
        <v>0.19765000000000002</v>
      </c>
      <c r="C28">
        <f t="shared" si="1"/>
        <v>0.19555</v>
      </c>
      <c r="D28">
        <f t="shared" si="4"/>
        <v>9.2249999999999985E-2</v>
      </c>
      <c r="E28">
        <f t="shared" si="4"/>
        <v>9.5149999999999998E-2</v>
      </c>
      <c r="F28">
        <f t="shared" si="4"/>
        <v>1.3950000000000004E-2</v>
      </c>
      <c r="G28">
        <f t="shared" si="4"/>
        <v>2.5550000000000003E-2</v>
      </c>
      <c r="O28">
        <v>18.8</v>
      </c>
      <c r="P28">
        <f t="shared" si="3"/>
        <v>0.1966</v>
      </c>
    </row>
    <row r="29" spans="1:16" x14ac:dyDescent="0.25">
      <c r="A29" s="1" t="s">
        <v>8</v>
      </c>
      <c r="B29">
        <f t="shared" si="1"/>
        <v>9.8650000000000015E-2</v>
      </c>
      <c r="C29">
        <f t="shared" si="1"/>
        <v>9.4549999999999995E-2</v>
      </c>
      <c r="D29">
        <f t="shared" si="4"/>
        <v>0.15734999999999999</v>
      </c>
      <c r="E29">
        <f t="shared" si="4"/>
        <v>0.15125</v>
      </c>
      <c r="F29">
        <f t="shared" si="4"/>
        <v>6.849999999999995E-3</v>
      </c>
      <c r="G29">
        <f t="shared" si="4"/>
        <v>2.0150000000000001E-2</v>
      </c>
      <c r="O29">
        <v>9.3800000000000008</v>
      </c>
      <c r="P29">
        <f t="shared" si="3"/>
        <v>9.6600000000000005E-2</v>
      </c>
    </row>
    <row r="30" spans="1:16" x14ac:dyDescent="0.25">
      <c r="A30" s="1" t="s">
        <v>9</v>
      </c>
      <c r="B30">
        <v>0</v>
      </c>
      <c r="C30">
        <v>0</v>
      </c>
      <c r="D30">
        <f t="shared" si="4"/>
        <v>0.11955</v>
      </c>
      <c r="E30">
        <f t="shared" si="4"/>
        <v>0.12085</v>
      </c>
      <c r="F30">
        <f t="shared" si="4"/>
        <v>2.0849999999999994E-2</v>
      </c>
      <c r="G30">
        <f t="shared" si="4"/>
        <v>2.8749999999999998E-2</v>
      </c>
      <c r="O30">
        <v>0</v>
      </c>
      <c r="P30">
        <f t="shared" si="3"/>
        <v>0</v>
      </c>
    </row>
    <row r="31" spans="1:16" x14ac:dyDescent="0.25">
      <c r="A31" s="1"/>
    </row>
    <row r="32" spans="1:16" x14ac:dyDescent="0.25">
      <c r="A32" s="1" t="s">
        <v>17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</row>
    <row r="33" spans="1:16" x14ac:dyDescent="0.25">
      <c r="A33" s="1" t="s">
        <v>2</v>
      </c>
      <c r="F33">
        <f t="shared" ref="F33:I33" si="5">(F23-$P$37)/$O$37</f>
        <v>8.0714285714285694</v>
      </c>
      <c r="G33">
        <f t="shared" si="5"/>
        <v>9.4780219780219763</v>
      </c>
      <c r="H33">
        <f t="shared" si="5"/>
        <v>1.2142857142857146</v>
      </c>
      <c r="I33">
        <f t="shared" si="5"/>
        <v>2.1703296703296706</v>
      </c>
    </row>
    <row r="34" spans="1:16" x14ac:dyDescent="0.25">
      <c r="A34" s="1" t="s">
        <v>3</v>
      </c>
      <c r="D34">
        <f>(D24-$P$37)/$O$37</f>
        <v>8.1483516483516478</v>
      </c>
      <c r="E34">
        <f t="shared" ref="E34:I34" si="6">(E24-$P$37)/$O$37</f>
        <v>8.335164835164834</v>
      </c>
      <c r="F34">
        <f t="shared" si="6"/>
        <v>15.247252747252745</v>
      </c>
      <c r="G34">
        <f t="shared" si="6"/>
        <v>16.302197802197799</v>
      </c>
      <c r="H34">
        <f t="shared" si="6"/>
        <v>0.23626373626373615</v>
      </c>
      <c r="I34">
        <f t="shared" si="6"/>
        <v>1.6208791208791207</v>
      </c>
    </row>
    <row r="35" spans="1:16" x14ac:dyDescent="0.25">
      <c r="A35" s="1" t="s">
        <v>4</v>
      </c>
      <c r="D35">
        <f t="shared" ref="D35:I35" si="7">(D25-$P$37)/$O$37</f>
        <v>4.302197802197802</v>
      </c>
      <c r="E35">
        <f t="shared" si="7"/>
        <v>4.6978021978021971</v>
      </c>
      <c r="F35">
        <f t="shared" si="7"/>
        <v>1.6758241758241756</v>
      </c>
      <c r="G35">
        <f t="shared" si="7"/>
        <v>1.5659340659340657</v>
      </c>
      <c r="H35">
        <f t="shared" si="7"/>
        <v>0.36813186813186721</v>
      </c>
      <c r="I35">
        <f t="shared" si="7"/>
        <v>0.97252747252747207</v>
      </c>
      <c r="O35" t="s">
        <v>13</v>
      </c>
    </row>
    <row r="36" spans="1:16" x14ac:dyDescent="0.25">
      <c r="A36" s="1" t="s">
        <v>5</v>
      </c>
      <c r="D36">
        <f t="shared" ref="D36:G36" si="8">(D26-$P$37)/$O$37</f>
        <v>8.2692307692307701</v>
      </c>
      <c r="E36">
        <f t="shared" si="8"/>
        <v>8.928571428571427</v>
      </c>
      <c r="F36">
        <f t="shared" si="8"/>
        <v>1.5439560439560431</v>
      </c>
      <c r="G36">
        <f t="shared" si="8"/>
        <v>2.2692307692307692</v>
      </c>
      <c r="O36" t="s">
        <v>14</v>
      </c>
      <c r="P36" t="s">
        <v>15</v>
      </c>
    </row>
    <row r="37" spans="1:16" x14ac:dyDescent="0.25">
      <c r="A37" s="1" t="s">
        <v>6</v>
      </c>
      <c r="D37">
        <f t="shared" ref="D37:G37" si="9">(D27-$P$37)/$O$37</f>
        <v>7.7637362637362619</v>
      </c>
      <c r="E37">
        <f t="shared" si="9"/>
        <v>9.3241758241758248</v>
      </c>
      <c r="F37">
        <f t="shared" si="9"/>
        <v>1.7747252747252744</v>
      </c>
      <c r="G37">
        <f t="shared" si="9"/>
        <v>2.5989010989010994</v>
      </c>
      <c r="O37">
        <v>9.1000000000000004E-3</v>
      </c>
      <c r="P37">
        <v>1.55E-2</v>
      </c>
    </row>
    <row r="38" spans="1:16" x14ac:dyDescent="0.25">
      <c r="A38" s="1" t="s">
        <v>7</v>
      </c>
      <c r="D38">
        <f t="shared" ref="D38:G38" si="10">(D28-$P$37)/$O$37</f>
        <v>8.4340659340659325</v>
      </c>
      <c r="E38">
        <f t="shared" si="10"/>
        <v>8.7527472527472518</v>
      </c>
      <c r="F38">
        <f t="shared" si="10"/>
        <v>-0.17032967032966986</v>
      </c>
      <c r="G38">
        <f t="shared" si="10"/>
        <v>1.1043956043956047</v>
      </c>
    </row>
    <row r="39" spans="1:16" x14ac:dyDescent="0.25">
      <c r="A39" s="1" t="s">
        <v>8</v>
      </c>
      <c r="D39">
        <f t="shared" ref="D39:G39" si="11">(D29-$P$37)/$O$37</f>
        <v>15.587912087912084</v>
      </c>
      <c r="E39">
        <f t="shared" si="11"/>
        <v>14.917582417582414</v>
      </c>
      <c r="F39">
        <f t="shared" si="11"/>
        <v>-0.95054945054945106</v>
      </c>
      <c r="G39">
        <f t="shared" si="11"/>
        <v>0.51098901098901106</v>
      </c>
    </row>
    <row r="40" spans="1:16" x14ac:dyDescent="0.25">
      <c r="A40" s="1" t="s">
        <v>9</v>
      </c>
      <c r="D40">
        <f t="shared" ref="D40:G40" si="12">(D30-$P$37)/$O$37</f>
        <v>11.434065934065934</v>
      </c>
      <c r="E40">
        <f t="shared" si="12"/>
        <v>11.576923076923077</v>
      </c>
      <c r="F40">
        <f t="shared" si="12"/>
        <v>0.58791208791208716</v>
      </c>
      <c r="G40">
        <f t="shared" si="12"/>
        <v>1.4560439560439558</v>
      </c>
    </row>
    <row r="41" spans="1:16" x14ac:dyDescent="0.25">
      <c r="A41" s="1"/>
    </row>
    <row r="42" spans="1:16" x14ac:dyDescent="0.25">
      <c r="A42" s="1" t="s">
        <v>16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O42" s="1"/>
    </row>
    <row r="43" spans="1:16" x14ac:dyDescent="0.25">
      <c r="A43" s="1" t="s">
        <v>2</v>
      </c>
      <c r="F43">
        <f t="shared" ref="F43:I43" si="13">F33*200</f>
        <v>1614.2857142857138</v>
      </c>
      <c r="G43">
        <f t="shared" si="13"/>
        <v>1895.6043956043952</v>
      </c>
      <c r="H43">
        <f t="shared" si="13"/>
        <v>242.85714285714292</v>
      </c>
      <c r="I43">
        <f t="shared" si="13"/>
        <v>434.06593406593413</v>
      </c>
      <c r="O43" s="1"/>
    </row>
    <row r="44" spans="1:16" x14ac:dyDescent="0.25">
      <c r="A44" s="1" t="s">
        <v>3</v>
      </c>
      <c r="D44">
        <f>D34*200</f>
        <v>1629.6703296703295</v>
      </c>
      <c r="E44">
        <f t="shared" ref="E44:I44" si="14">E34*200</f>
        <v>1667.0329670329668</v>
      </c>
      <c r="F44">
        <f t="shared" si="14"/>
        <v>3049.4505494505488</v>
      </c>
      <c r="G44">
        <f t="shared" si="14"/>
        <v>3260.43956043956</v>
      </c>
      <c r="H44">
        <f t="shared" si="14"/>
        <v>47.252747252747227</v>
      </c>
      <c r="I44">
        <f t="shared" si="14"/>
        <v>324.17582417582412</v>
      </c>
      <c r="O44" s="1"/>
    </row>
    <row r="45" spans="1:16" x14ac:dyDescent="0.25">
      <c r="A45" s="1" t="s">
        <v>4</v>
      </c>
      <c r="D45">
        <f t="shared" ref="D45:I45" si="15">D35*200</f>
        <v>860.43956043956041</v>
      </c>
      <c r="E45">
        <f t="shared" si="15"/>
        <v>939.56043956043936</v>
      </c>
      <c r="F45">
        <f t="shared" si="15"/>
        <v>335.16483516483515</v>
      </c>
      <c r="G45">
        <f t="shared" si="15"/>
        <v>313.18681318681314</v>
      </c>
      <c r="H45">
        <f t="shared" si="15"/>
        <v>73.626373626373436</v>
      </c>
      <c r="I45">
        <f t="shared" si="15"/>
        <v>194.50549450549443</v>
      </c>
      <c r="O45" s="1"/>
    </row>
    <row r="46" spans="1:16" x14ac:dyDescent="0.25">
      <c r="A46" s="1" t="s">
        <v>5</v>
      </c>
      <c r="D46">
        <f t="shared" ref="D46:G46" si="16">D36*200</f>
        <v>1653.846153846154</v>
      </c>
      <c r="E46">
        <f t="shared" si="16"/>
        <v>1785.7142857142853</v>
      </c>
      <c r="F46">
        <f t="shared" si="16"/>
        <v>308.79120879120865</v>
      </c>
      <c r="G46">
        <f t="shared" si="16"/>
        <v>453.84615384615381</v>
      </c>
      <c r="O46" s="1"/>
    </row>
    <row r="47" spans="1:16" x14ac:dyDescent="0.25">
      <c r="A47" s="1" t="s">
        <v>6</v>
      </c>
      <c r="D47">
        <f t="shared" ref="D47:G47" si="17">D37*200</f>
        <v>1552.7472527472523</v>
      </c>
      <c r="E47">
        <f t="shared" si="17"/>
        <v>1864.835164835165</v>
      </c>
      <c r="F47">
        <f t="shared" si="17"/>
        <v>354.94505494505489</v>
      </c>
      <c r="G47">
        <f t="shared" si="17"/>
        <v>519.78021978021991</v>
      </c>
      <c r="O47" s="1"/>
    </row>
    <row r="48" spans="1:16" x14ac:dyDescent="0.25">
      <c r="A48" s="1" t="s">
        <v>7</v>
      </c>
      <c r="D48">
        <f t="shared" ref="D48:G48" si="18">D38*200</f>
        <v>1686.8131868131866</v>
      </c>
      <c r="E48">
        <f t="shared" si="18"/>
        <v>1750.5494505494503</v>
      </c>
      <c r="F48">
        <f t="shared" si="18"/>
        <v>-34.065934065933973</v>
      </c>
      <c r="G48">
        <f t="shared" si="18"/>
        <v>220.87912087912093</v>
      </c>
      <c r="O48" s="1"/>
    </row>
    <row r="49" spans="1:15" x14ac:dyDescent="0.25">
      <c r="A49" s="1" t="s">
        <v>8</v>
      </c>
      <c r="D49">
        <f t="shared" ref="D49:G49" si="19">D39*200</f>
        <v>3117.5824175824168</v>
      </c>
      <c r="E49">
        <f t="shared" si="19"/>
        <v>2983.5164835164828</v>
      </c>
      <c r="F49">
        <f t="shared" si="19"/>
        <v>-190.10989010989022</v>
      </c>
      <c r="G49">
        <f t="shared" si="19"/>
        <v>102.19780219780222</v>
      </c>
      <c r="O49" s="1"/>
    </row>
    <row r="50" spans="1:15" x14ac:dyDescent="0.25">
      <c r="A50" s="1" t="s">
        <v>9</v>
      </c>
      <c r="D50">
        <f t="shared" ref="D50:G50" si="20">D40*200</f>
        <v>2286.8131868131868</v>
      </c>
      <c r="E50">
        <f t="shared" si="20"/>
        <v>2315.3846153846152</v>
      </c>
      <c r="F50">
        <f t="shared" si="20"/>
        <v>117.58241758241743</v>
      </c>
      <c r="G50">
        <f t="shared" si="20"/>
        <v>291.20879120879113</v>
      </c>
      <c r="O50" s="1"/>
    </row>
    <row r="51" spans="1:15" x14ac:dyDescent="0.25">
      <c r="A51" s="1"/>
    </row>
    <row r="52" spans="1:15" x14ac:dyDescent="0.25">
      <c r="A52" s="1" t="s">
        <v>18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  <c r="L52">
        <v>11</v>
      </c>
      <c r="M52">
        <v>12</v>
      </c>
    </row>
    <row r="53" spans="1:15" x14ac:dyDescent="0.25">
      <c r="A53" s="1" t="s">
        <v>2</v>
      </c>
      <c r="F53" t="s">
        <v>94</v>
      </c>
      <c r="G53">
        <f t="shared" ref="G53:G60" si="21">AVERAGE(F43:G43)</f>
        <v>1754.9450549450544</v>
      </c>
      <c r="H53" t="s">
        <v>96</v>
      </c>
      <c r="I53">
        <f t="shared" ref="I53:I55" si="22">AVERAGE(H43:I43)</f>
        <v>338.46153846153851</v>
      </c>
    </row>
    <row r="54" spans="1:15" x14ac:dyDescent="0.25">
      <c r="A54" s="1" t="s">
        <v>3</v>
      </c>
      <c r="D54" t="s">
        <v>57</v>
      </c>
      <c r="E54">
        <f t="shared" ref="E54:E60" si="23">AVERAGE(D44:E44)</f>
        <v>1648.3516483516482</v>
      </c>
      <c r="F54" t="s">
        <v>95</v>
      </c>
      <c r="G54">
        <f t="shared" si="21"/>
        <v>3154.9450549450544</v>
      </c>
      <c r="H54" t="s">
        <v>97</v>
      </c>
      <c r="I54">
        <f t="shared" si="22"/>
        <v>185.71428571428567</v>
      </c>
    </row>
    <row r="55" spans="1:15" x14ac:dyDescent="0.25">
      <c r="A55" t="s">
        <v>4</v>
      </c>
      <c r="D55" t="s">
        <v>58</v>
      </c>
      <c r="E55">
        <f t="shared" si="23"/>
        <v>899.99999999999989</v>
      </c>
      <c r="F55" t="s">
        <v>59</v>
      </c>
      <c r="G55">
        <f t="shared" si="21"/>
        <v>324.17582417582412</v>
      </c>
      <c r="H55" t="s">
        <v>98</v>
      </c>
      <c r="I55">
        <f t="shared" si="22"/>
        <v>134.06593406593393</v>
      </c>
    </row>
    <row r="56" spans="1:15" x14ac:dyDescent="0.25">
      <c r="A56" t="s">
        <v>5</v>
      </c>
      <c r="D56" t="s">
        <v>60</v>
      </c>
      <c r="E56">
        <f t="shared" si="23"/>
        <v>1719.7802197802198</v>
      </c>
      <c r="F56" t="s">
        <v>61</v>
      </c>
      <c r="G56">
        <f t="shared" si="21"/>
        <v>381.31868131868123</v>
      </c>
    </row>
    <row r="57" spans="1:15" x14ac:dyDescent="0.25">
      <c r="A57" t="s">
        <v>6</v>
      </c>
      <c r="D57" t="s">
        <v>62</v>
      </c>
      <c r="E57">
        <f t="shared" si="23"/>
        <v>1708.7912087912086</v>
      </c>
      <c r="F57" t="s">
        <v>63</v>
      </c>
      <c r="G57">
        <f t="shared" si="21"/>
        <v>437.36263736263743</v>
      </c>
    </row>
    <row r="58" spans="1:15" x14ac:dyDescent="0.25">
      <c r="A58" t="s">
        <v>7</v>
      </c>
      <c r="D58" t="s">
        <v>64</v>
      </c>
      <c r="E58">
        <f t="shared" si="23"/>
        <v>1718.6813186813183</v>
      </c>
      <c r="F58" t="s">
        <v>65</v>
      </c>
      <c r="G58">
        <f t="shared" si="21"/>
        <v>93.406593406593487</v>
      </c>
    </row>
    <row r="59" spans="1:15" x14ac:dyDescent="0.25">
      <c r="A59" t="s">
        <v>8</v>
      </c>
      <c r="D59" t="s">
        <v>66</v>
      </c>
      <c r="E59">
        <f t="shared" si="23"/>
        <v>3050.5494505494498</v>
      </c>
      <c r="F59" t="s">
        <v>67</v>
      </c>
      <c r="G59">
        <f t="shared" si="21"/>
        <v>-43.956043956043999</v>
      </c>
    </row>
    <row r="60" spans="1:15" x14ac:dyDescent="0.25">
      <c r="A60" t="s">
        <v>9</v>
      </c>
      <c r="D60" t="s">
        <v>93</v>
      </c>
      <c r="E60">
        <f t="shared" si="23"/>
        <v>2301.098901098901</v>
      </c>
      <c r="F60" t="s">
        <v>68</v>
      </c>
      <c r="G60">
        <f t="shared" si="21"/>
        <v>204.39560439560427</v>
      </c>
    </row>
    <row r="62" spans="1:15" x14ac:dyDescent="0.25">
      <c r="A62" s="1" t="s">
        <v>26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</row>
    <row r="63" spans="1:15" x14ac:dyDescent="0.25">
      <c r="A63" s="1" t="s">
        <v>2</v>
      </c>
      <c r="G63">
        <f>G53/N66</f>
        <v>4.387362637362636</v>
      </c>
      <c r="I63">
        <f>I53/N65</f>
        <v>1.0768741280990726</v>
      </c>
    </row>
    <row r="64" spans="1:15" x14ac:dyDescent="0.25">
      <c r="A64" s="1" t="s">
        <v>3</v>
      </c>
      <c r="E64">
        <f>E54/N65</f>
        <v>5.244516857625352</v>
      </c>
      <c r="G64">
        <f>G54/N67</f>
        <v>9.3396834071789652</v>
      </c>
      <c r="I64">
        <f>I54/N66</f>
        <v>0.46428571428571419</v>
      </c>
      <c r="N64" s="3" t="s">
        <v>99</v>
      </c>
      <c r="O64" s="3"/>
    </row>
    <row r="65" spans="1:18" x14ac:dyDescent="0.25">
      <c r="A65" t="s">
        <v>4</v>
      </c>
      <c r="E65">
        <f>E55/N66</f>
        <v>2.2499999999999996</v>
      </c>
      <c r="G65">
        <f>G55/N65</f>
        <v>1.0314216486663192</v>
      </c>
      <c r="I65">
        <f>I55/N67</f>
        <v>0.39687961535208388</v>
      </c>
      <c r="N65" s="3">
        <v>314.3</v>
      </c>
      <c r="O65" t="s">
        <v>2</v>
      </c>
    </row>
    <row r="66" spans="1:18" x14ac:dyDescent="0.25">
      <c r="A66" t="s">
        <v>5</v>
      </c>
      <c r="E66">
        <f t="shared" ref="E66" si="24">E56/N67</f>
        <v>5.0911196559509166</v>
      </c>
      <c r="G66">
        <f t="shared" ref="G66" si="25">G56/N66</f>
        <v>0.95329670329670302</v>
      </c>
      <c r="N66" s="3">
        <v>400</v>
      </c>
      <c r="O66" t="s">
        <v>3</v>
      </c>
    </row>
    <row r="67" spans="1:18" x14ac:dyDescent="0.25">
      <c r="A67" t="s">
        <v>6</v>
      </c>
      <c r="E67">
        <f>E57/N65</f>
        <v>5.4368158090716152</v>
      </c>
      <c r="G67">
        <f>G57/N67</f>
        <v>1.2947384172961438</v>
      </c>
      <c r="N67" s="3">
        <v>337.8</v>
      </c>
      <c r="O67" t="s">
        <v>4</v>
      </c>
    </row>
    <row r="68" spans="1:18" x14ac:dyDescent="0.25">
      <c r="A68" t="s">
        <v>7</v>
      </c>
      <c r="E68">
        <f t="shared" ref="E68:E69" si="26">E58/N66</f>
        <v>4.2967032967032956</v>
      </c>
      <c r="G68">
        <f>G58/N65</f>
        <v>0.29718928859877025</v>
      </c>
      <c r="N68" s="3"/>
    </row>
    <row r="69" spans="1:18" x14ac:dyDescent="0.25">
      <c r="A69" t="s">
        <v>8</v>
      </c>
      <c r="E69">
        <f t="shared" si="26"/>
        <v>9.0306378050605378</v>
      </c>
      <c r="G69">
        <f>G59/N66</f>
        <v>-0.10989010989011</v>
      </c>
    </row>
    <row r="70" spans="1:18" x14ac:dyDescent="0.25">
      <c r="A70" t="s">
        <v>9</v>
      </c>
      <c r="E70">
        <f>E60/N65</f>
        <v>7.3213455332449922</v>
      </c>
      <c r="G70">
        <f>G60/N67</f>
        <v>0.60507875783186582</v>
      </c>
    </row>
    <row r="72" spans="1:18" x14ac:dyDescent="0.25">
      <c r="A72" t="s">
        <v>27</v>
      </c>
      <c r="C72" t="s">
        <v>19</v>
      </c>
      <c r="D72" t="s">
        <v>20</v>
      </c>
      <c r="E72" t="s">
        <v>82</v>
      </c>
      <c r="G72" t="s">
        <v>22</v>
      </c>
      <c r="H72" t="s">
        <v>23</v>
      </c>
      <c r="I72" t="s">
        <v>92</v>
      </c>
    </row>
    <row r="73" spans="1:18" x14ac:dyDescent="0.25">
      <c r="B73" t="s">
        <v>99</v>
      </c>
      <c r="C73">
        <f>AVERAGE(E54:E56)</f>
        <v>1422.7106227106226</v>
      </c>
      <c r="D73">
        <f>AVERAGE(E57:E59)</f>
        <v>2159.3406593406589</v>
      </c>
      <c r="E73">
        <f>AVERAGE(E60,G53:G54)</f>
        <v>2403.6630036630031</v>
      </c>
      <c r="G73">
        <f>AVERAGE(G55:G57)</f>
        <v>380.95238095238091</v>
      </c>
      <c r="H73">
        <f>AVERAGE(G58:G60)</f>
        <v>84.615384615384585</v>
      </c>
      <c r="I73">
        <f>AVERAGE(I53:I55)</f>
        <v>219.41391941391933</v>
      </c>
    </row>
    <row r="75" spans="1:18" x14ac:dyDescent="0.25">
      <c r="A75" t="s">
        <v>24</v>
      </c>
      <c r="C75" t="s">
        <v>19</v>
      </c>
      <c r="D75" t="s">
        <v>20</v>
      </c>
      <c r="E75" t="s">
        <v>82</v>
      </c>
      <c r="G75" t="s">
        <v>22</v>
      </c>
      <c r="H75" t="s">
        <v>23</v>
      </c>
      <c r="J75" t="s">
        <v>25</v>
      </c>
      <c r="L75" t="s">
        <v>19</v>
      </c>
      <c r="M75" t="s">
        <v>20</v>
      </c>
      <c r="N75" t="s">
        <v>82</v>
      </c>
      <c r="P75" t="s">
        <v>22</v>
      </c>
      <c r="Q75" t="s">
        <v>23</v>
      </c>
      <c r="R75" t="s">
        <v>92</v>
      </c>
    </row>
    <row r="76" spans="1:18" x14ac:dyDescent="0.25">
      <c r="B76" t="s">
        <v>99</v>
      </c>
      <c r="C76">
        <f>STDEV(E54:E56)</f>
        <v>454.08733358790863</v>
      </c>
      <c r="D76">
        <f>STDEV(E57:E59)</f>
        <v>771.82529481371978</v>
      </c>
      <c r="E76">
        <f>STDEV(E60,G53:G54)</f>
        <v>705.61288703586354</v>
      </c>
      <c r="G76">
        <f>STDEV(G55:G57)</f>
        <v>56.59429566498212</v>
      </c>
      <c r="H76">
        <f>STDEV(G58:G60)</f>
        <v>124.40900017182503</v>
      </c>
      <c r="I76">
        <f>STDEV(I53:I55)</f>
        <v>106.28329952385863</v>
      </c>
      <c r="K76" t="s">
        <v>99</v>
      </c>
      <c r="L76">
        <f>C76/SQRT(3)</f>
        <v>262.16744428257846</v>
      </c>
      <c r="M76">
        <f>D76/SQRT(3)</f>
        <v>445.61354172806341</v>
      </c>
      <c r="N76">
        <f>E76/SQRT(3)</f>
        <v>407.38579027382485</v>
      </c>
      <c r="P76">
        <f>G76/SQRT(3)</f>
        <v>32.674731836774697</v>
      </c>
      <c r="Q76">
        <f>H76/SQRT(3)</f>
        <v>71.827569738815384</v>
      </c>
      <c r="R76">
        <f>I76/SQRT(3)</f>
        <v>61.362691590461409</v>
      </c>
    </row>
    <row r="77" spans="1:18" ht="15.75" customHeight="1" x14ac:dyDescent="0.25"/>
    <row r="82" spans="1:18" x14ac:dyDescent="0.25">
      <c r="A82" t="s">
        <v>28</v>
      </c>
      <c r="C82" t="s">
        <v>19</v>
      </c>
      <c r="D82" t="s">
        <v>20</v>
      </c>
      <c r="E82" t="s">
        <v>82</v>
      </c>
      <c r="G82" t="s">
        <v>22</v>
      </c>
      <c r="H82" t="s">
        <v>23</v>
      </c>
      <c r="I82" t="s">
        <v>92</v>
      </c>
    </row>
    <row r="83" spans="1:18" x14ac:dyDescent="0.25">
      <c r="B83" t="s">
        <v>99</v>
      </c>
      <c r="C83">
        <f>AVERAGE(E64:E66)</f>
        <v>4.1952121711920896</v>
      </c>
      <c r="D83">
        <f>AVERAGE(E67:E69)</f>
        <v>6.254718970278482</v>
      </c>
      <c r="E83">
        <f>AVERAGE(E70,G63:G64)</f>
        <v>7.0161305259288653</v>
      </c>
      <c r="G83">
        <f>AVERAGE(G65:G67)</f>
        <v>1.093152256419722</v>
      </c>
      <c r="H83">
        <f>AVERAGE(G68:G70)</f>
        <v>0.26412597884684202</v>
      </c>
      <c r="I83">
        <f>AVERAGE(I63:I65)</f>
        <v>0.64601315257895686</v>
      </c>
    </row>
    <row r="85" spans="1:18" x14ac:dyDescent="0.25">
      <c r="A85" t="s">
        <v>29</v>
      </c>
      <c r="C85" t="s">
        <v>19</v>
      </c>
      <c r="D85" t="s">
        <v>20</v>
      </c>
      <c r="E85" t="s">
        <v>82</v>
      </c>
      <c r="G85" t="s">
        <v>22</v>
      </c>
      <c r="H85" t="s">
        <v>23</v>
      </c>
      <c r="I85" t="s">
        <v>92</v>
      </c>
      <c r="J85" t="s">
        <v>30</v>
      </c>
      <c r="L85" t="s">
        <v>19</v>
      </c>
      <c r="M85" t="s">
        <v>20</v>
      </c>
      <c r="N85" t="s">
        <v>82</v>
      </c>
      <c r="P85" t="s">
        <v>22</v>
      </c>
      <c r="Q85" t="s">
        <v>23</v>
      </c>
      <c r="R85" t="s">
        <v>92</v>
      </c>
    </row>
    <row r="86" spans="1:18" x14ac:dyDescent="0.25">
      <c r="B86" t="s">
        <v>99</v>
      </c>
      <c r="C86">
        <f>STDEV(E64:E66)</f>
        <v>1.6863482643231695</v>
      </c>
      <c r="D86">
        <f>STDEV(E67:E69)</f>
        <v>2.470679697611172</v>
      </c>
      <c r="E86">
        <f>STDEV(E70,G63:G64)</f>
        <v>2.4902283835637995</v>
      </c>
      <c r="G86">
        <f>STDEV(G65:G67)</f>
        <v>0.17889553366398461</v>
      </c>
      <c r="H86">
        <f>STDEV(G68:G70)</f>
        <v>0.35862934527409351</v>
      </c>
      <c r="I86">
        <f>STDEV(I63:I65)</f>
        <v>0.37465554942236168</v>
      </c>
      <c r="K86" t="s">
        <v>99</v>
      </c>
      <c r="L86">
        <f>C86/SQRT(3)</f>
        <v>0.97361362435444021</v>
      </c>
      <c r="M86">
        <f>D86/SQRT(3)</f>
        <v>1.4264475884971535</v>
      </c>
      <c r="N86">
        <f>E86/SQRT(3)</f>
        <v>1.4377340275942063</v>
      </c>
      <c r="P86">
        <f>G86/SQRT(3)</f>
        <v>0.10328538451772327</v>
      </c>
      <c r="Q86">
        <f>H86/SQRT(3)</f>
        <v>0.20705474903329715</v>
      </c>
      <c r="R86">
        <f>I86/SQRT(3)</f>
        <v>0.21630748231238767</v>
      </c>
    </row>
  </sheetData>
  <mergeCells count="1">
    <mergeCell ref="B20:C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90" zoomScaleNormal="90" workbookViewId="0">
      <selection activeCell="A20" sqref="A20:I27"/>
    </sheetView>
  </sheetViews>
  <sheetFormatPr baseColWidth="10" defaultRowHeight="15" x14ac:dyDescent="0.25"/>
  <sheetData>
    <row r="1" spans="1:9" x14ac:dyDescent="0.25">
      <c r="A1" t="s">
        <v>70</v>
      </c>
      <c r="C1" t="str">
        <f>'FTH15009 IL6-1'!C72</f>
        <v>J1</v>
      </c>
      <c r="D1" t="str">
        <f>'FTH15009 IL6-1'!D72</f>
        <v>J2</v>
      </c>
      <c r="E1" t="str">
        <f>'FTH15009 IL6-1'!E72</f>
        <v>J3</v>
      </c>
      <c r="G1" t="str">
        <f>'FTH15009 IL6-1'!G72</f>
        <v>J7</v>
      </c>
      <c r="H1" t="str">
        <f>'FTH15009 IL6-1'!H72</f>
        <v>J8</v>
      </c>
      <c r="I1" t="str">
        <f>'FTH15009 IL6-1'!I72</f>
        <v>J9</v>
      </c>
    </row>
    <row r="2" spans="1:9" x14ac:dyDescent="0.25">
      <c r="B2" t="str">
        <f>'FTH15009 IL6-1'!B73</f>
        <v xml:space="preserve">ECBM </v>
      </c>
      <c r="C2">
        <f>'FTH15009 IL6-1'!C73</f>
        <v>3997.3451327433627</v>
      </c>
      <c r="D2">
        <f>'FTH15009 IL6-1'!D73</f>
        <v>6193.8053097345137</v>
      </c>
      <c r="E2">
        <f>'FTH15009 IL6-1'!E73</f>
        <v>7322.4188790560474</v>
      </c>
      <c r="G2">
        <f>'FTH15009 IL6-1'!G73</f>
        <v>7985.5457227138659</v>
      </c>
      <c r="H2">
        <f>'FTH15009 IL6-1'!$H$73</f>
        <v>6069.0265486725657</v>
      </c>
      <c r="I2">
        <f>'FTH15009 IL6-1'!I73</f>
        <v>7493.5103244837765</v>
      </c>
    </row>
    <row r="3" spans="1:9" x14ac:dyDescent="0.25">
      <c r="B3" t="str">
        <f>'FTH15009 IL6-1'!B74</f>
        <v xml:space="preserve">Rosi </v>
      </c>
      <c r="C3">
        <f>'FTH15009 IL6-1'!C74</f>
        <v>3785.2507374631264</v>
      </c>
      <c r="D3">
        <f>'FTH15009 IL6-1'!D74</f>
        <v>5401.3274336283193</v>
      </c>
      <c r="E3">
        <f>'FTH15009 IL6-1'!E74</f>
        <v>7979.3510324483796</v>
      </c>
      <c r="G3">
        <f>'FTH15009 IL6-1'!G74</f>
        <v>6539.233038348083</v>
      </c>
      <c r="H3">
        <f>'FTH15009 IL6-1'!H74</f>
        <v>4277.5811209439535</v>
      </c>
      <c r="I3">
        <f>'FTH15009 IL6-1'!I74</f>
        <v>4537.1681415929206</v>
      </c>
    </row>
    <row r="4" spans="1:9" x14ac:dyDescent="0.25">
      <c r="B4" t="str">
        <f>'FTH15009 IL6-2'!B73</f>
        <v xml:space="preserve">Dexa </v>
      </c>
      <c r="C4">
        <f>'FTH15009 IL6-2'!C73</f>
        <v>1422.7106227106226</v>
      </c>
      <c r="D4">
        <f>'FTH15009 IL6-2'!D73</f>
        <v>2159.3406593406589</v>
      </c>
      <c r="E4">
        <f>'FTH15009 IL6-2'!E73</f>
        <v>2403.6630036630031</v>
      </c>
      <c r="G4">
        <f>'FTH15009 IL6-2'!G73</f>
        <v>380.95238095238091</v>
      </c>
      <c r="H4">
        <f>'FTH15009 IL6-2'!H73</f>
        <v>84.615384615384585</v>
      </c>
      <c r="I4">
        <f>'FTH15009 IL6-2'!I73</f>
        <v>219.41391941391933</v>
      </c>
    </row>
    <row r="5" spans="1:9" x14ac:dyDescent="0.25">
      <c r="A5" t="s">
        <v>25</v>
      </c>
      <c r="C5" t="s">
        <v>19</v>
      </c>
      <c r="D5" t="s">
        <v>20</v>
      </c>
      <c r="E5" t="s">
        <v>21</v>
      </c>
      <c r="G5" t="s">
        <v>22</v>
      </c>
      <c r="H5" t="str">
        <f>'FTH15009 IL6-1'!Q75</f>
        <v>J8</v>
      </c>
      <c r="I5" t="str">
        <f>'FTH15009 IL6-1'!R75</f>
        <v>J9</v>
      </c>
    </row>
    <row r="6" spans="1:9" x14ac:dyDescent="0.25">
      <c r="B6" t="str">
        <f>'FTH15009 IL6-1'!K76</f>
        <v xml:space="preserve">ECBM </v>
      </c>
      <c r="C6">
        <f>'FTH15009 IL6-1'!L76</f>
        <v>427.59849511030592</v>
      </c>
      <c r="D6">
        <f>'FTH15009 IL6-1'!M76</f>
        <v>311.1501572246587</v>
      </c>
      <c r="E6">
        <f>'FTH15009 IL6-1'!N76</f>
        <v>555.18645773661819</v>
      </c>
      <c r="G6">
        <f>'FTH15009 IL6-1'!P76</f>
        <v>826.05872761378828</v>
      </c>
      <c r="H6">
        <f>'FTH15009 IL6-1'!Q76</f>
        <v>362.35273063220006</v>
      </c>
      <c r="I6">
        <f>'FTH15009 IL6-1'!R76</f>
        <v>733.48087044672593</v>
      </c>
    </row>
    <row r="7" spans="1:9" x14ac:dyDescent="0.25">
      <c r="B7" t="str">
        <f>'FTH15009 IL6-1'!K77</f>
        <v xml:space="preserve">Rosi </v>
      </c>
      <c r="C7">
        <f>'FTH15009 IL6-1'!L77</f>
        <v>929.39418374857928</v>
      </c>
      <c r="D7">
        <f>'FTH15009 IL6-1'!M77</f>
        <v>1638.6171004423682</v>
      </c>
      <c r="E7">
        <f>'FTH15009 IL6-1'!N77</f>
        <v>1879.5621542806014</v>
      </c>
      <c r="G7">
        <f>'FTH15009 IL6-1'!P77</f>
        <v>1306.0278344048795</v>
      </c>
      <c r="H7">
        <f>'FTH15009 IL6-1'!Q77</f>
        <v>809.12099092812389</v>
      </c>
      <c r="I7">
        <f>'FTH15009 IL6-1'!R77</f>
        <v>1396.0205274176744</v>
      </c>
    </row>
    <row r="8" spans="1:9" x14ac:dyDescent="0.25">
      <c r="B8" t="str">
        <f>'FTH15009 IL6-2'!K76</f>
        <v xml:space="preserve">Dexa </v>
      </c>
      <c r="C8">
        <f>'FTH15009 IL6-2'!L76</f>
        <v>262.16744428257846</v>
      </c>
      <c r="D8">
        <f>'FTH15009 IL6-2'!M76</f>
        <v>445.61354172806341</v>
      </c>
      <c r="E8">
        <f>'FTH15009 IL6-2'!N76</f>
        <v>407.38579027382485</v>
      </c>
      <c r="G8">
        <f>'FTH15009 IL6-2'!P76</f>
        <v>32.674731836774697</v>
      </c>
      <c r="H8">
        <f>'FTH15009 IL6-2'!Q76</f>
        <v>71.827569738815384</v>
      </c>
      <c r="I8">
        <f>'FTH15009 IL6-2'!R76</f>
        <v>61.362691590461409</v>
      </c>
    </row>
    <row r="20" spans="1:9" x14ac:dyDescent="0.25">
      <c r="A20" t="s">
        <v>73</v>
      </c>
      <c r="C20" t="str">
        <f>'FTH15009 IL6-1'!C82</f>
        <v>J1</v>
      </c>
      <c r="D20" t="str">
        <f>'FTH15009 IL6-1'!D82</f>
        <v>J2</v>
      </c>
      <c r="E20" t="str">
        <f>'FTH15009 IL6-1'!E82</f>
        <v>J3</v>
      </c>
      <c r="G20" t="str">
        <f>'FTH15009 IL6-1'!G82</f>
        <v>J7</v>
      </c>
      <c r="H20" t="str">
        <f>'FTH15009 IL6-1'!H82</f>
        <v>J8</v>
      </c>
      <c r="I20" t="str">
        <f>'FTH15009 IL6-1'!I82</f>
        <v>J9</v>
      </c>
    </row>
    <row r="21" spans="1:9" x14ac:dyDescent="0.25">
      <c r="A21" t="s">
        <v>71</v>
      </c>
      <c r="B21" t="str">
        <f>'FTH15009 IL6-1'!B83</f>
        <v xml:space="preserve">ECBM </v>
      </c>
      <c r="C21">
        <f>'FTH15009 IL6-1'!C83</f>
        <v>8.3336467887610315</v>
      </c>
      <c r="D21">
        <f>'FTH15009 IL6-1'!D83</f>
        <v>13.149168479523675</v>
      </c>
      <c r="E21">
        <f>'FTH15009 IL6-1'!E83</f>
        <v>15.445116875745613</v>
      </c>
      <c r="G21">
        <f>'FTH15009 IL6-1'!G83</f>
        <v>17.049587695201804</v>
      </c>
      <c r="H21">
        <f>'FTH15009 IL6-1'!$H$83</f>
        <v>12.943828592558175</v>
      </c>
      <c r="I21">
        <f>'FTH15009 IL6-1'!I83</f>
        <v>16.142808845720143</v>
      </c>
    </row>
    <row r="22" spans="1:9" x14ac:dyDescent="0.25">
      <c r="B22" t="str">
        <f>'FTH15009 IL6-1'!B84</f>
        <v xml:space="preserve">Rosi </v>
      </c>
      <c r="C22">
        <f>'FTH15009 IL6-1'!C84</f>
        <v>9.2844670682024031</v>
      </c>
      <c r="D22">
        <f>'FTH15009 IL6-1'!D84</f>
        <v>15.512099143680494</v>
      </c>
      <c r="E22">
        <f>'FTH15009 IL6-1'!E84</f>
        <v>19.720710731813622</v>
      </c>
      <c r="G22">
        <f>'FTH15009 IL6-1'!G84</f>
        <v>16.20273921944538</v>
      </c>
      <c r="H22">
        <f>'FTH15009 IL6-1'!H84</f>
        <v>10.686946482554633</v>
      </c>
      <c r="I22">
        <f>'FTH15009 IL6-1'!I84</f>
        <v>11.008386634596489</v>
      </c>
    </row>
    <row r="23" spans="1:9" x14ac:dyDescent="0.25">
      <c r="B23" t="str">
        <f>'FTH15009 IL6-2'!B83</f>
        <v xml:space="preserve">Dexa </v>
      </c>
      <c r="C23">
        <f>'FTH15009 IL6-2'!C83</f>
        <v>4.1952121711920896</v>
      </c>
      <c r="D23">
        <f>'FTH15009 IL6-2'!D83</f>
        <v>6.254718970278482</v>
      </c>
      <c r="E23">
        <f>'FTH15009 IL6-2'!E83</f>
        <v>7.0161305259288653</v>
      </c>
      <c r="G23">
        <f>'FTH15009 IL6-2'!G83</f>
        <v>1.093152256419722</v>
      </c>
      <c r="H23">
        <f>'FTH15009 IL6-2'!H83</f>
        <v>0.26412597884684202</v>
      </c>
      <c r="I23">
        <f>'FTH15009 IL6-2'!I83</f>
        <v>0.64601315257895686</v>
      </c>
    </row>
    <row r="24" spans="1:9" x14ac:dyDescent="0.25">
      <c r="A24" t="s">
        <v>72</v>
      </c>
      <c r="C24" t="str">
        <f>'FTH15009 IL6-1'!L85</f>
        <v>J1</v>
      </c>
      <c r="D24" t="str">
        <f>'FTH15009 IL6-1'!M85</f>
        <v>J2</v>
      </c>
      <c r="E24" t="str">
        <f>'FTH15009 IL6-1'!N85</f>
        <v>J3</v>
      </c>
      <c r="G24" t="str">
        <f>'FTH15009 IL6-1'!P85</f>
        <v>J7</v>
      </c>
      <c r="H24" t="str">
        <f>'FTH15009 IL6-1'!Q85</f>
        <v>J8</v>
      </c>
      <c r="I24" t="str">
        <f>'FTH15009 IL6-1'!R85</f>
        <v>J9</v>
      </c>
    </row>
    <row r="25" spans="1:9" x14ac:dyDescent="0.25">
      <c r="B25" t="str">
        <f>'FTH15009 IL6-1'!K86</f>
        <v xml:space="preserve">ECBM </v>
      </c>
      <c r="C25">
        <f>'FTH15009 IL6-1'!L86</f>
        <v>0.15381030226241246</v>
      </c>
      <c r="D25">
        <f>'FTH15009 IL6-1'!M86</f>
        <v>1.3231457374713367</v>
      </c>
      <c r="E25">
        <f>'FTH15009 IL6-1'!N86</f>
        <v>1.2122247159132866</v>
      </c>
      <c r="G25">
        <f>'FTH15009 IL6-1'!P86</f>
        <v>2.4301216187835402</v>
      </c>
      <c r="H25">
        <f>'FTH15009 IL6-1'!Q86</f>
        <v>1.5245664734157895</v>
      </c>
      <c r="I25">
        <f>'FTH15009 IL6-1'!R86</f>
        <v>2.6744581313019165</v>
      </c>
    </row>
    <row r="26" spans="1:9" x14ac:dyDescent="0.25">
      <c r="B26" t="str">
        <f>'FTH15009 IL6-1'!K87</f>
        <v xml:space="preserve">Rosi </v>
      </c>
      <c r="C26">
        <f>'FTH15009 IL6-1'!L87</f>
        <v>1.3655217785114064</v>
      </c>
      <c r="D26">
        <f>'FTH15009 IL6-1'!M87</f>
        <v>1.8367836332927345</v>
      </c>
      <c r="E26">
        <f>'FTH15009 IL6-1'!N87</f>
        <v>2.5625930518224846</v>
      </c>
      <c r="G26">
        <f>'FTH15009 IL6-1'!P87</f>
        <v>1.545286750946383</v>
      </c>
      <c r="H26">
        <f>'FTH15009 IL6-1'!Q87</f>
        <v>1.0701459540450771</v>
      </c>
      <c r="I26">
        <f>'FTH15009 IL6-1'!R87</f>
        <v>2.040218879342456</v>
      </c>
    </row>
    <row r="27" spans="1:9" x14ac:dyDescent="0.25">
      <c r="B27" t="str">
        <f>'FTH15009 IL6-2'!K86</f>
        <v xml:space="preserve">Dexa </v>
      </c>
      <c r="C27">
        <f>'FTH15009 IL6-2'!L86</f>
        <v>0.97361362435444021</v>
      </c>
      <c r="D27">
        <f>'FTH15009 IL6-2'!M86</f>
        <v>1.4264475884971535</v>
      </c>
      <c r="E27">
        <f>'FTH15009 IL6-2'!N86</f>
        <v>1.4377340275942063</v>
      </c>
      <c r="G27">
        <f>'FTH15009 IL6-2'!P86</f>
        <v>0.10328538451772327</v>
      </c>
      <c r="H27">
        <f>'FTH15009 IL6-2'!Q86</f>
        <v>0.20705474903329715</v>
      </c>
      <c r="I27">
        <f>'FTH15009 IL6-2'!R86</f>
        <v>0.21630748231238767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4" workbookViewId="0">
      <selection activeCell="L29" sqref="L29"/>
    </sheetView>
  </sheetViews>
  <sheetFormatPr baseColWidth="10" defaultRowHeight="15" x14ac:dyDescent="0.25"/>
  <sheetData>
    <row r="1" spans="1:11" x14ac:dyDescent="0.25">
      <c r="A1" s="2"/>
    </row>
    <row r="4" spans="1:11" x14ac:dyDescent="0.25">
      <c r="E4" s="2"/>
    </row>
    <row r="9" spans="1:11" x14ac:dyDescent="0.25">
      <c r="B9" s="2"/>
    </row>
    <row r="10" spans="1:11" x14ac:dyDescent="0.25">
      <c r="A10" s="2"/>
    </row>
    <row r="14" spans="1:11" x14ac:dyDescent="0.25">
      <c r="B14" t="s">
        <v>57</v>
      </c>
      <c r="C14" t="s">
        <v>58</v>
      </c>
      <c r="D14" t="s">
        <v>60</v>
      </c>
      <c r="F14" s="2"/>
      <c r="G14" s="2"/>
      <c r="H14" t="s">
        <v>94</v>
      </c>
      <c r="I14">
        <v>34.158333333333331</v>
      </c>
      <c r="J14" t="s">
        <v>96</v>
      </c>
      <c r="K14">
        <v>39.945911549475021</v>
      </c>
    </row>
    <row r="15" spans="1:11" x14ac:dyDescent="0.25">
      <c r="B15">
        <v>31.641743557111038</v>
      </c>
      <c r="C15">
        <v>21.379166666666666</v>
      </c>
      <c r="D15">
        <v>34.621077560686793</v>
      </c>
      <c r="F15" t="s">
        <v>57</v>
      </c>
      <c r="G15">
        <v>31.641743557111038</v>
      </c>
      <c r="H15" t="s">
        <v>95</v>
      </c>
      <c r="I15">
        <v>38.716202881389378</v>
      </c>
      <c r="J15" t="s">
        <v>97</v>
      </c>
      <c r="K15">
        <v>29.449999999999996</v>
      </c>
    </row>
    <row r="16" spans="1:11" x14ac:dyDescent="0.25">
      <c r="B16">
        <v>37.750556792873049</v>
      </c>
      <c r="C16">
        <v>33.454166666666666</v>
      </c>
      <c r="D16">
        <v>32.612985987763963</v>
      </c>
      <c r="F16" t="s">
        <v>58</v>
      </c>
      <c r="G16">
        <v>21.379166666666666</v>
      </c>
      <c r="H16" t="s">
        <v>59</v>
      </c>
      <c r="I16">
        <v>33.556050482553815</v>
      </c>
      <c r="J16" t="s">
        <v>98</v>
      </c>
      <c r="K16">
        <v>36.170317742253793</v>
      </c>
    </row>
    <row r="17" spans="1:9" x14ac:dyDescent="0.25">
      <c r="B17">
        <v>45.588079329727435</v>
      </c>
      <c r="C17">
        <v>34.158333333333331</v>
      </c>
      <c r="D17">
        <v>38.716202881389378</v>
      </c>
      <c r="F17" t="s">
        <v>60</v>
      </c>
      <c r="G17">
        <v>34.621077560686793</v>
      </c>
      <c r="H17" t="s">
        <v>61</v>
      </c>
      <c r="I17">
        <v>34.174999999999997</v>
      </c>
    </row>
    <row r="18" spans="1:9" x14ac:dyDescent="0.25">
      <c r="F18" t="s">
        <v>62</v>
      </c>
      <c r="G18">
        <v>37.750556792873049</v>
      </c>
      <c r="H18" t="s">
        <v>63</v>
      </c>
      <c r="I18">
        <v>35.558515887112684</v>
      </c>
    </row>
    <row r="19" spans="1:9" x14ac:dyDescent="0.25">
      <c r="B19">
        <v>33.556050482553815</v>
      </c>
      <c r="C19">
        <v>34.174999999999997</v>
      </c>
      <c r="D19">
        <v>35.558515887112684</v>
      </c>
      <c r="F19" t="s">
        <v>64</v>
      </c>
      <c r="G19">
        <v>33.454166666666666</v>
      </c>
      <c r="H19" t="s">
        <v>65</v>
      </c>
      <c r="I19">
        <v>36.599851521900511</v>
      </c>
    </row>
    <row r="20" spans="1:9" x14ac:dyDescent="0.25">
      <c r="B20">
        <v>36.599851521900511</v>
      </c>
      <c r="C20">
        <v>31.979166666666664</v>
      </c>
      <c r="D20">
        <v>33.175448983619496</v>
      </c>
      <c r="F20" t="s">
        <v>66</v>
      </c>
      <c r="G20">
        <v>32.612985987763963</v>
      </c>
      <c r="H20" t="s">
        <v>67</v>
      </c>
      <c r="I20">
        <v>31.979166666666664</v>
      </c>
    </row>
    <row r="21" spans="1:9" x14ac:dyDescent="0.25">
      <c r="B21">
        <v>39.945911549475021</v>
      </c>
      <c r="C21">
        <v>29.449999999999996</v>
      </c>
      <c r="D21">
        <v>36.170317742253793</v>
      </c>
      <c r="F21" t="s">
        <v>93</v>
      </c>
      <c r="G21">
        <v>45.588079329727435</v>
      </c>
      <c r="H21" t="s">
        <v>68</v>
      </c>
      <c r="I21">
        <v>33.175448983619496</v>
      </c>
    </row>
    <row r="23" spans="1:9" x14ac:dyDescent="0.25">
      <c r="A23" s="2"/>
    </row>
    <row r="24" spans="1:9" x14ac:dyDescent="0.25">
      <c r="A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N44" sqref="N44"/>
    </sheetView>
  </sheetViews>
  <sheetFormatPr baseColWidth="10" defaultRowHeight="15" x14ac:dyDescent="0.25"/>
  <sheetData/>
  <pageMargins left="0.7" right="0.7" top="0.75" bottom="0.75" header="0.3" footer="0.3"/>
  <pageSetup paperSize="9" scale="7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opLeftCell="B16" zoomScale="90" zoomScaleNormal="90" workbookViewId="0">
      <selection activeCell="S40" sqref="S40:Z43"/>
    </sheetView>
  </sheetViews>
  <sheetFormatPr baseColWidth="10" defaultRowHeight="15" x14ac:dyDescent="0.25"/>
  <cols>
    <col min="2" max="2" width="13.42578125" bestFit="1" customWidth="1"/>
  </cols>
  <sheetData>
    <row r="1" spans="1:26" s="5" customFormat="1" x14ac:dyDescent="0.25">
      <c r="A1" s="5" t="s">
        <v>100</v>
      </c>
    </row>
    <row r="2" spans="1:26" x14ac:dyDescent="0.25">
      <c r="A2" t="s">
        <v>74</v>
      </c>
      <c r="C2" t="s">
        <v>19</v>
      </c>
      <c r="D2" t="s">
        <v>20</v>
      </c>
      <c r="E2" t="s">
        <v>82</v>
      </c>
      <c r="G2" t="s">
        <v>22</v>
      </c>
      <c r="H2" t="s">
        <v>23</v>
      </c>
      <c r="I2" t="s">
        <v>92</v>
      </c>
      <c r="R2" t="s">
        <v>107</v>
      </c>
      <c r="T2" t="s">
        <v>19</v>
      </c>
      <c r="U2" t="s">
        <v>20</v>
      </c>
      <c r="V2" t="s">
        <v>82</v>
      </c>
      <c r="X2" t="s">
        <v>22</v>
      </c>
      <c r="Y2" t="s">
        <v>23</v>
      </c>
      <c r="Z2" t="s">
        <v>92</v>
      </c>
    </row>
    <row r="3" spans="1:26" x14ac:dyDescent="0.25">
      <c r="A3" t="s">
        <v>71</v>
      </c>
      <c r="B3" t="s">
        <v>42</v>
      </c>
      <c r="C3">
        <v>29.408119154659421</v>
      </c>
      <c r="D3">
        <v>29.781928189526695</v>
      </c>
      <c r="E3">
        <v>28.047558338808212</v>
      </c>
      <c r="G3">
        <v>29.975122275316028</v>
      </c>
      <c r="H3">
        <v>25.407318098853992</v>
      </c>
      <c r="I3">
        <v>26.392484742696087</v>
      </c>
      <c r="S3" t="s">
        <v>42</v>
      </c>
      <c r="T3">
        <f>C3/$C$3</f>
        <v>1</v>
      </c>
      <c r="U3">
        <f t="shared" ref="U3:Z5" si="0">D3/$C$3</f>
        <v>1.0127110827081931</v>
      </c>
      <c r="V3">
        <f t="shared" si="0"/>
        <v>0.95373519779704641</v>
      </c>
      <c r="X3">
        <f t="shared" si="0"/>
        <v>1.0192804958955279</v>
      </c>
      <c r="Y3">
        <f t="shared" si="0"/>
        <v>0.86395590160782032</v>
      </c>
      <c r="Z3">
        <f t="shared" si="0"/>
        <v>0.8974557197587546</v>
      </c>
    </row>
    <row r="4" spans="1:26" x14ac:dyDescent="0.25">
      <c r="B4" t="s">
        <v>56</v>
      </c>
      <c r="C4">
        <v>20.168524955817617</v>
      </c>
      <c r="D4">
        <v>30.483495130049462</v>
      </c>
      <c r="E4">
        <v>25.13800805764205</v>
      </c>
      <c r="G4">
        <v>40.640989037544109</v>
      </c>
      <c r="H4">
        <v>35.631973280815338</v>
      </c>
      <c r="I4">
        <v>43.12511169257391</v>
      </c>
      <c r="S4" t="s">
        <v>56</v>
      </c>
      <c r="T4">
        <f t="shared" ref="T4:T5" si="1">C4/$C$3</f>
        <v>0.6858148543859568</v>
      </c>
      <c r="U4">
        <f t="shared" si="0"/>
        <v>1.0365673156360176</v>
      </c>
      <c r="V4">
        <f t="shared" si="0"/>
        <v>0.85479822512413839</v>
      </c>
      <c r="X4">
        <f t="shared" si="0"/>
        <v>1.3819649200892521</v>
      </c>
      <c r="Y4">
        <f t="shared" si="0"/>
        <v>1.2116372724628943</v>
      </c>
      <c r="Z4">
        <f t="shared" si="0"/>
        <v>1.4664355603898309</v>
      </c>
    </row>
    <row r="5" spans="1:26" x14ac:dyDescent="0.25">
      <c r="B5" t="s">
        <v>99</v>
      </c>
      <c r="C5">
        <v>29.213995928154834</v>
      </c>
      <c r="D5">
        <v>34.605903149101223</v>
      </c>
      <c r="E5">
        <v>39.487538514816713</v>
      </c>
      <c r="G5">
        <v>34.429855456555494</v>
      </c>
      <c r="H5">
        <v>33.918155724062224</v>
      </c>
      <c r="I5">
        <v>35.188743097242934</v>
      </c>
      <c r="S5" t="s">
        <v>99</v>
      </c>
      <c r="T5">
        <f t="shared" si="1"/>
        <v>0.99339899211222316</v>
      </c>
      <c r="U5">
        <f t="shared" si="0"/>
        <v>1.176746563325124</v>
      </c>
      <c r="V5">
        <f t="shared" si="0"/>
        <v>1.3427427407767527</v>
      </c>
      <c r="X5">
        <f t="shared" si="0"/>
        <v>1.1707601997763406</v>
      </c>
      <c r="Y5">
        <f t="shared" si="0"/>
        <v>1.1533602521699602</v>
      </c>
      <c r="Z5">
        <f t="shared" si="0"/>
        <v>1.1965655781038833</v>
      </c>
    </row>
    <row r="6" spans="1:26" x14ac:dyDescent="0.25">
      <c r="A6" t="s">
        <v>72</v>
      </c>
      <c r="C6" t="s">
        <v>19</v>
      </c>
      <c r="D6" t="s">
        <v>20</v>
      </c>
      <c r="E6" t="s">
        <v>82</v>
      </c>
      <c r="G6" t="s">
        <v>22</v>
      </c>
      <c r="H6" t="s">
        <v>23</v>
      </c>
      <c r="I6" t="s">
        <v>92</v>
      </c>
    </row>
    <row r="7" spans="1:26" x14ac:dyDescent="0.25">
      <c r="B7" t="s">
        <v>42</v>
      </c>
      <c r="C7">
        <v>6.572470497686199</v>
      </c>
      <c r="D7">
        <v>5.874194178531333</v>
      </c>
      <c r="E7">
        <v>1.9911155222499548</v>
      </c>
      <c r="G7">
        <v>4.9498091201278909</v>
      </c>
      <c r="H7">
        <v>2.9170165981193579</v>
      </c>
      <c r="I7">
        <v>3.7358340587808261</v>
      </c>
    </row>
    <row r="8" spans="1:26" x14ac:dyDescent="0.25">
      <c r="B8" t="s">
        <v>56</v>
      </c>
      <c r="C8">
        <v>3.0198022892191072</v>
      </c>
      <c r="D8">
        <v>1.9095779949824607</v>
      </c>
      <c r="E8">
        <v>3.5319523017394059</v>
      </c>
      <c r="G8">
        <v>7.3761785476827146</v>
      </c>
      <c r="H8">
        <v>10.587529519297807</v>
      </c>
      <c r="I8">
        <v>10.653262794209919</v>
      </c>
    </row>
    <row r="9" spans="1:26" x14ac:dyDescent="0.25">
      <c r="B9" t="s">
        <v>99</v>
      </c>
      <c r="C9">
        <v>4.0107156445252592</v>
      </c>
      <c r="D9">
        <v>1.5909673302852947</v>
      </c>
      <c r="E9">
        <v>3.3219468378280643</v>
      </c>
      <c r="G9">
        <v>0.59194042546973247</v>
      </c>
      <c r="H9">
        <v>1.3846048906422312</v>
      </c>
      <c r="I9">
        <v>3.0694003975476458</v>
      </c>
    </row>
    <row r="11" spans="1:26" x14ac:dyDescent="0.25">
      <c r="A11" t="s">
        <v>74</v>
      </c>
      <c r="C11" t="s">
        <v>19</v>
      </c>
      <c r="D11" t="s">
        <v>20</v>
      </c>
      <c r="E11" t="s">
        <v>82</v>
      </c>
      <c r="G11" t="s">
        <v>22</v>
      </c>
      <c r="H11" t="s">
        <v>23</v>
      </c>
      <c r="I11" t="s">
        <v>92</v>
      </c>
    </row>
    <row r="12" spans="1:26" x14ac:dyDescent="0.25">
      <c r="A12" t="s">
        <v>71</v>
      </c>
      <c r="B12" t="s">
        <v>104</v>
      </c>
      <c r="C12">
        <f>C3/C$3</f>
        <v>1</v>
      </c>
      <c r="D12">
        <f t="shared" ref="D12:I12" si="2">D3/D$3</f>
        <v>1</v>
      </c>
      <c r="E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</row>
    <row r="13" spans="1:26" x14ac:dyDescent="0.25">
      <c r="B13" t="s">
        <v>105</v>
      </c>
      <c r="C13">
        <f t="shared" ref="C13:I14" si="3">C4/C$3</f>
        <v>0.6858148543859568</v>
      </c>
      <c r="D13">
        <f t="shared" si="3"/>
        <v>1.023556800488475</v>
      </c>
      <c r="E13">
        <f t="shared" si="3"/>
        <v>0.8962636873406431</v>
      </c>
      <c r="G13">
        <f t="shared" si="3"/>
        <v>1.3558239617594898</v>
      </c>
      <c r="H13">
        <f t="shared" si="3"/>
        <v>1.4024295339704718</v>
      </c>
      <c r="I13">
        <f t="shared" si="3"/>
        <v>1.63399210468459</v>
      </c>
    </row>
    <row r="14" spans="1:26" x14ac:dyDescent="0.25">
      <c r="B14" t="s">
        <v>106</v>
      </c>
      <c r="C14">
        <f t="shared" si="3"/>
        <v>0.99339899211222316</v>
      </c>
      <c r="D14">
        <f t="shared" si="3"/>
        <v>1.1619765828752135</v>
      </c>
      <c r="E14">
        <f t="shared" si="3"/>
        <v>1.4078779349637536</v>
      </c>
      <c r="G14">
        <f t="shared" si="3"/>
        <v>1.1486143456004467</v>
      </c>
      <c r="H14">
        <f t="shared" si="3"/>
        <v>1.3349758361781647</v>
      </c>
      <c r="I14">
        <f t="shared" si="3"/>
        <v>1.3332864806138096</v>
      </c>
    </row>
    <row r="15" spans="1:26" x14ac:dyDescent="0.25">
      <c r="A15" t="s">
        <v>72</v>
      </c>
      <c r="C15" t="s">
        <v>19</v>
      </c>
      <c r="D15" t="s">
        <v>20</v>
      </c>
      <c r="E15" t="s">
        <v>82</v>
      </c>
      <c r="G15" t="s">
        <v>22</v>
      </c>
      <c r="H15" t="s">
        <v>23</v>
      </c>
      <c r="I15" t="s">
        <v>92</v>
      </c>
    </row>
    <row r="16" spans="1:26" x14ac:dyDescent="0.25">
      <c r="B16" t="s">
        <v>104</v>
      </c>
      <c r="C16">
        <f>C7/C$3</f>
        <v>0.22349169843610542</v>
      </c>
      <c r="D16">
        <f t="shared" ref="D16:I16" si="4">D7/D$3</f>
        <v>0.19724022370711006</v>
      </c>
      <c r="E16">
        <f t="shared" si="4"/>
        <v>7.0990690105631513E-2</v>
      </c>
      <c r="G16">
        <f t="shared" si="4"/>
        <v>0.16513057310208104</v>
      </c>
      <c r="H16">
        <f t="shared" si="4"/>
        <v>0.11481009474396006</v>
      </c>
      <c r="I16">
        <f t="shared" si="4"/>
        <v>0.14154916049784547</v>
      </c>
    </row>
    <row r="17" spans="1:26" x14ac:dyDescent="0.25">
      <c r="B17" t="s">
        <v>56</v>
      </c>
      <c r="C17">
        <f t="shared" ref="C17:I18" si="5">C8/C$3</f>
        <v>0.1026860056346259</v>
      </c>
      <c r="D17">
        <f t="shared" si="5"/>
        <v>6.4118682404653543E-2</v>
      </c>
      <c r="E17">
        <f t="shared" si="5"/>
        <v>0.12592726465078402</v>
      </c>
      <c r="G17">
        <f t="shared" si="5"/>
        <v>0.24607667918528775</v>
      </c>
      <c r="H17">
        <f t="shared" si="5"/>
        <v>0.41671181027860482</v>
      </c>
      <c r="I17">
        <f t="shared" si="5"/>
        <v>0.40364758748825746</v>
      </c>
    </row>
    <row r="18" spans="1:26" x14ac:dyDescent="0.25">
      <c r="B18" t="s">
        <v>99</v>
      </c>
      <c r="C18">
        <f t="shared" si="5"/>
        <v>0.13638123619646045</v>
      </c>
      <c r="D18">
        <f t="shared" si="5"/>
        <v>5.3420561629209239E-2</v>
      </c>
      <c r="E18">
        <f t="shared" si="5"/>
        <v>0.11843978708234391</v>
      </c>
      <c r="G18">
        <f t="shared" si="5"/>
        <v>1.9747723463239539E-2</v>
      </c>
      <c r="H18">
        <f t="shared" si="5"/>
        <v>5.4496302413936576E-2</v>
      </c>
      <c r="I18">
        <f t="shared" si="5"/>
        <v>0.11629827306794516</v>
      </c>
    </row>
    <row r="20" spans="1:26" s="5" customFormat="1" x14ac:dyDescent="0.25">
      <c r="A20" s="5" t="s">
        <v>102</v>
      </c>
    </row>
    <row r="21" spans="1:26" x14ac:dyDescent="0.25">
      <c r="A21" t="s">
        <v>74</v>
      </c>
      <c r="C21" t="s">
        <v>19</v>
      </c>
      <c r="D21" t="s">
        <v>20</v>
      </c>
      <c r="E21" t="s">
        <v>82</v>
      </c>
      <c r="G21" t="s">
        <v>22</v>
      </c>
      <c r="H21" t="s">
        <v>23</v>
      </c>
      <c r="I21" t="s">
        <v>92</v>
      </c>
      <c r="R21" t="s">
        <v>107</v>
      </c>
      <c r="T21" t="s">
        <v>19</v>
      </c>
      <c r="U21" t="s">
        <v>20</v>
      </c>
      <c r="V21" t="s">
        <v>82</v>
      </c>
      <c r="X21" t="s">
        <v>22</v>
      </c>
      <c r="Y21" t="s">
        <v>23</v>
      </c>
      <c r="Z21" t="s">
        <v>92</v>
      </c>
    </row>
    <row r="22" spans="1:26" x14ac:dyDescent="0.25">
      <c r="A22" t="s">
        <v>71</v>
      </c>
      <c r="B22" t="s">
        <v>42</v>
      </c>
      <c r="C22">
        <v>13.287651189781471</v>
      </c>
      <c r="D22">
        <v>63.302825274257373</v>
      </c>
      <c r="E22">
        <v>137.9296206328913</v>
      </c>
      <c r="G22">
        <v>36.45660955138873</v>
      </c>
      <c r="H22">
        <v>18.544001861634595</v>
      </c>
      <c r="I22">
        <v>16.648558703365296</v>
      </c>
      <c r="S22" t="s">
        <v>42</v>
      </c>
      <c r="T22">
        <f>C22/$C$22</f>
        <v>1</v>
      </c>
      <c r="U22">
        <f t="shared" ref="U22:Z24" si="6">D22/$C$22</f>
        <v>4.7640342427816584</v>
      </c>
      <c r="V22">
        <f t="shared" si="6"/>
        <v>10.380286076365593</v>
      </c>
      <c r="X22">
        <f t="shared" si="6"/>
        <v>2.7436458882533548</v>
      </c>
      <c r="Y22">
        <f t="shared" si="6"/>
        <v>1.3955816266380763</v>
      </c>
      <c r="Z22">
        <f t="shared" si="6"/>
        <v>1.2529346583215886</v>
      </c>
    </row>
    <row r="23" spans="1:26" x14ac:dyDescent="0.25">
      <c r="B23" t="s">
        <v>56</v>
      </c>
      <c r="C23">
        <v>10.465247094527163</v>
      </c>
      <c r="D23">
        <v>32.773444800157684</v>
      </c>
      <c r="E23">
        <v>60.239369532452848</v>
      </c>
      <c r="G23">
        <v>22.347824493931228</v>
      </c>
      <c r="H23">
        <v>12.782871521149076</v>
      </c>
      <c r="I23">
        <v>11.447492785348564</v>
      </c>
      <c r="S23" t="s">
        <v>56</v>
      </c>
      <c r="T23">
        <f t="shared" ref="T23:T24" si="7">C23/$C$22</f>
        <v>0.78759194872418037</v>
      </c>
      <c r="U23">
        <f t="shared" si="6"/>
        <v>2.4664588445368936</v>
      </c>
      <c r="V23">
        <f t="shared" si="6"/>
        <v>4.5334851639376561</v>
      </c>
      <c r="X23">
        <f t="shared" si="6"/>
        <v>1.6818491225234187</v>
      </c>
      <c r="Y23">
        <f t="shared" si="6"/>
        <v>0.96201136969786027</v>
      </c>
      <c r="Z23">
        <f t="shared" si="6"/>
        <v>0.86151364314499512</v>
      </c>
    </row>
    <row r="24" spans="1:26" x14ac:dyDescent="0.25">
      <c r="B24" t="s">
        <v>99</v>
      </c>
      <c r="C24">
        <v>25.813332266451422</v>
      </c>
      <c r="D24">
        <v>53.00616010806764</v>
      </c>
      <c r="E24">
        <v>106.06229515302186</v>
      </c>
      <c r="G24">
        <v>44.326279017364755</v>
      </c>
      <c r="H24">
        <v>35.268103727267466</v>
      </c>
      <c r="I24">
        <v>30.335677764283762</v>
      </c>
      <c r="S24" t="s">
        <v>99</v>
      </c>
      <c r="T24">
        <f t="shared" si="7"/>
        <v>1.9426557709689509</v>
      </c>
      <c r="U24">
        <f t="shared" si="6"/>
        <v>3.9891294067706018</v>
      </c>
      <c r="V24">
        <f t="shared" si="6"/>
        <v>7.9820198196191638</v>
      </c>
      <c r="X24">
        <f t="shared" si="6"/>
        <v>3.3359002568830785</v>
      </c>
      <c r="Y24">
        <f t="shared" si="6"/>
        <v>2.6542015005924826</v>
      </c>
      <c r="Z24">
        <f t="shared" si="6"/>
        <v>2.2829977496408578</v>
      </c>
    </row>
    <row r="25" spans="1:26" x14ac:dyDescent="0.25">
      <c r="A25" t="s">
        <v>72</v>
      </c>
      <c r="C25" t="s">
        <v>19</v>
      </c>
      <c r="D25" t="s">
        <v>20</v>
      </c>
      <c r="E25" t="s">
        <v>82</v>
      </c>
      <c r="G25" t="s">
        <v>22</v>
      </c>
      <c r="H25" t="s">
        <v>23</v>
      </c>
      <c r="I25" t="s">
        <v>92</v>
      </c>
    </row>
    <row r="26" spans="1:26" x14ac:dyDescent="0.25">
      <c r="B26" t="s">
        <v>42</v>
      </c>
      <c r="C26">
        <v>0.74218702549749849</v>
      </c>
      <c r="D26">
        <v>7.4698705109073922</v>
      </c>
      <c r="E26">
        <v>29.709059709282577</v>
      </c>
      <c r="G26">
        <v>7.0116909283145983</v>
      </c>
      <c r="H26">
        <v>0.74527768923224047</v>
      </c>
      <c r="I26">
        <v>2.2031803083569312</v>
      </c>
    </row>
    <row r="27" spans="1:26" x14ac:dyDescent="0.25">
      <c r="B27" t="s">
        <v>56</v>
      </c>
      <c r="C27">
        <v>1.2261872008210153</v>
      </c>
      <c r="D27">
        <v>10.013613122399667</v>
      </c>
      <c r="E27">
        <v>10.343219225832573</v>
      </c>
      <c r="G27">
        <v>4.8134170501833538</v>
      </c>
      <c r="H27">
        <v>0.88915790682111406</v>
      </c>
      <c r="I27">
        <v>1.1029325394070919</v>
      </c>
    </row>
    <row r="28" spans="1:26" x14ac:dyDescent="0.25">
      <c r="B28" t="s">
        <v>99</v>
      </c>
      <c r="C28">
        <v>2.9170411613951215</v>
      </c>
      <c r="D28">
        <v>8.3392580431604006</v>
      </c>
      <c r="E28">
        <v>18.12302926197582</v>
      </c>
      <c r="G28">
        <v>1.6705838579879133</v>
      </c>
      <c r="H28">
        <v>4.215675992143348</v>
      </c>
      <c r="I28">
        <v>2.2287437619530386</v>
      </c>
    </row>
    <row r="30" spans="1:26" x14ac:dyDescent="0.25">
      <c r="A30" t="s">
        <v>74</v>
      </c>
      <c r="C30" t="s">
        <v>19</v>
      </c>
      <c r="D30" t="s">
        <v>20</v>
      </c>
      <c r="E30" t="s">
        <v>82</v>
      </c>
      <c r="G30" t="s">
        <v>22</v>
      </c>
      <c r="H30" t="s">
        <v>23</v>
      </c>
      <c r="I30" t="s">
        <v>92</v>
      </c>
    </row>
    <row r="31" spans="1:26" x14ac:dyDescent="0.25">
      <c r="A31" t="s">
        <v>71</v>
      </c>
      <c r="B31" t="s">
        <v>104</v>
      </c>
      <c r="C31">
        <f>C22/C$22</f>
        <v>1</v>
      </c>
      <c r="D31">
        <f t="shared" ref="D31:I31" si="8">D22/D$22</f>
        <v>1</v>
      </c>
      <c r="E31">
        <f t="shared" si="8"/>
        <v>1</v>
      </c>
      <c r="G31">
        <f t="shared" si="8"/>
        <v>1</v>
      </c>
      <c r="H31">
        <f t="shared" si="8"/>
        <v>1</v>
      </c>
      <c r="I31">
        <f t="shared" si="8"/>
        <v>1</v>
      </c>
    </row>
    <row r="32" spans="1:26" x14ac:dyDescent="0.25">
      <c r="B32" t="s">
        <v>105</v>
      </c>
      <c r="C32">
        <f t="shared" ref="C32:I33" si="9">C23/C$22</f>
        <v>0.78759194872418037</v>
      </c>
      <c r="D32">
        <f t="shared" si="9"/>
        <v>0.51772483547405401</v>
      </c>
      <c r="E32">
        <f t="shared" si="9"/>
        <v>0.43673990587405348</v>
      </c>
      <c r="G32">
        <f t="shared" si="9"/>
        <v>0.61299788348200746</v>
      </c>
      <c r="H32">
        <f t="shared" si="9"/>
        <v>0.68932647960931059</v>
      </c>
      <c r="I32">
        <f t="shared" si="9"/>
        <v>0.68759662558865209</v>
      </c>
    </row>
    <row r="33" spans="1:26" x14ac:dyDescent="0.25">
      <c r="B33" t="s">
        <v>106</v>
      </c>
      <c r="C33">
        <f t="shared" si="9"/>
        <v>1.9426557709689509</v>
      </c>
      <c r="D33">
        <f t="shared" si="9"/>
        <v>0.83734272330532211</v>
      </c>
      <c r="E33">
        <f t="shared" si="9"/>
        <v>0.76895952201096529</v>
      </c>
      <c r="G33">
        <f t="shared" si="9"/>
        <v>1.2158639973057024</v>
      </c>
      <c r="H33">
        <f t="shared" si="9"/>
        <v>1.901860450102365</v>
      </c>
      <c r="I33">
        <f t="shared" si="9"/>
        <v>1.8221203591727004</v>
      </c>
    </row>
    <row r="34" spans="1:26" x14ac:dyDescent="0.25">
      <c r="A34" t="s">
        <v>72</v>
      </c>
      <c r="C34" t="s">
        <v>19</v>
      </c>
      <c r="D34" t="s">
        <v>20</v>
      </c>
      <c r="E34" t="s">
        <v>82</v>
      </c>
      <c r="G34" t="s">
        <v>22</v>
      </c>
      <c r="H34" t="s">
        <v>23</v>
      </c>
      <c r="I34" t="s">
        <v>92</v>
      </c>
    </row>
    <row r="35" spans="1:26" x14ac:dyDescent="0.25">
      <c r="B35" t="s">
        <v>101</v>
      </c>
      <c r="C35">
        <f>C26/C$22</f>
        <v>5.5855396480324414E-2</v>
      </c>
      <c r="D35">
        <f t="shared" ref="D35:I35" si="10">D26/D$22</f>
        <v>0.1180021662310399</v>
      </c>
      <c r="E35">
        <f t="shared" si="10"/>
        <v>0.21539289075807133</v>
      </c>
      <c r="G35">
        <f t="shared" si="10"/>
        <v>0.19232975898186627</v>
      </c>
      <c r="H35">
        <f t="shared" si="10"/>
        <v>4.0189690164674448E-2</v>
      </c>
      <c r="I35">
        <f t="shared" si="10"/>
        <v>0.13233459710308654</v>
      </c>
    </row>
    <row r="36" spans="1:26" x14ac:dyDescent="0.25">
      <c r="B36" t="s">
        <v>56</v>
      </c>
      <c r="C36">
        <f t="shared" ref="C36:I37" si="11">C27/C$22</f>
        <v>9.2280206885923019E-2</v>
      </c>
      <c r="D36">
        <f t="shared" si="11"/>
        <v>0.15818587999849965</v>
      </c>
      <c r="E36">
        <f t="shared" si="11"/>
        <v>7.4989108056504605E-2</v>
      </c>
      <c r="G36">
        <f t="shared" si="11"/>
        <v>0.13203139593654281</v>
      </c>
      <c r="H36">
        <f t="shared" si="11"/>
        <v>4.7948544950304359E-2</v>
      </c>
      <c r="I36">
        <f t="shared" si="11"/>
        <v>6.6247929268744926E-2</v>
      </c>
    </row>
    <row r="37" spans="1:26" x14ac:dyDescent="0.25">
      <c r="B37" t="s">
        <v>99</v>
      </c>
      <c r="C37">
        <f t="shared" si="11"/>
        <v>0.2195302329758925</v>
      </c>
      <c r="D37">
        <f t="shared" si="11"/>
        <v>0.13173595344332334</v>
      </c>
      <c r="E37">
        <f t="shared" si="11"/>
        <v>0.13139330898481513</v>
      </c>
      <c r="G37">
        <f t="shared" si="11"/>
        <v>4.582389527015894E-2</v>
      </c>
      <c r="H37">
        <f t="shared" si="11"/>
        <v>0.22733366959292084</v>
      </c>
      <c r="I37">
        <f t="shared" si="11"/>
        <v>0.13387007257886691</v>
      </c>
    </row>
    <row r="39" spans="1:26" s="5" customFormat="1" x14ac:dyDescent="0.25">
      <c r="A39" s="5" t="s">
        <v>103</v>
      </c>
    </row>
    <row r="40" spans="1:26" x14ac:dyDescent="0.25">
      <c r="A40" t="s">
        <v>73</v>
      </c>
      <c r="C40" t="s">
        <v>19</v>
      </c>
      <c r="D40" t="s">
        <v>20</v>
      </c>
      <c r="E40" t="s">
        <v>82</v>
      </c>
      <c r="G40" t="s">
        <v>22</v>
      </c>
      <c r="H40" t="s">
        <v>23</v>
      </c>
      <c r="I40" t="s">
        <v>92</v>
      </c>
      <c r="R40" t="s">
        <v>107</v>
      </c>
      <c r="T40" t="s">
        <v>19</v>
      </c>
      <c r="U40" t="s">
        <v>20</v>
      </c>
      <c r="V40" t="s">
        <v>82</v>
      </c>
      <c r="X40" t="s">
        <v>22</v>
      </c>
      <c r="Y40" t="s">
        <v>23</v>
      </c>
      <c r="Z40" t="s">
        <v>92</v>
      </c>
    </row>
    <row r="41" spans="1:26" x14ac:dyDescent="0.25">
      <c r="A41" t="s">
        <v>71</v>
      </c>
      <c r="B41" t="s">
        <v>42</v>
      </c>
      <c r="C41">
        <v>8.3336467887610315</v>
      </c>
      <c r="D41">
        <v>13.149168479523675</v>
      </c>
      <c r="E41">
        <v>15.445116875745613</v>
      </c>
      <c r="G41">
        <v>17.049587695201804</v>
      </c>
      <c r="H41">
        <v>12.943828592558175</v>
      </c>
      <c r="I41">
        <v>16.142808845720143</v>
      </c>
      <c r="S41" t="s">
        <v>42</v>
      </c>
      <c r="T41">
        <f>C41/$C$41</f>
        <v>1</v>
      </c>
      <c r="U41">
        <f t="shared" ref="U41:Z43" si="12">D41/$C$41</f>
        <v>1.5778408676087616</v>
      </c>
      <c r="V41">
        <f t="shared" si="12"/>
        <v>1.8533443121893878</v>
      </c>
      <c r="X41">
        <f t="shared" si="12"/>
        <v>2.0458735686032812</v>
      </c>
      <c r="Y41">
        <f t="shared" si="12"/>
        <v>1.5532010079926295</v>
      </c>
      <c r="Z41">
        <f t="shared" si="12"/>
        <v>1.9370641994919615</v>
      </c>
    </row>
    <row r="42" spans="1:26" x14ac:dyDescent="0.25">
      <c r="B42" t="s">
        <v>56</v>
      </c>
      <c r="C42">
        <v>9.2844670682024031</v>
      </c>
      <c r="D42">
        <v>15.512099143680494</v>
      </c>
      <c r="E42">
        <v>19.720710731813622</v>
      </c>
      <c r="G42">
        <v>16.20273921944538</v>
      </c>
      <c r="H42">
        <v>10.686946482554633</v>
      </c>
      <c r="I42">
        <v>11.008386634596489</v>
      </c>
      <c r="S42" t="s">
        <v>56</v>
      </c>
      <c r="T42">
        <f t="shared" ref="T42:T43" si="13">C42/$C$41</f>
        <v>1.1140941419215982</v>
      </c>
      <c r="U42">
        <f t="shared" si="12"/>
        <v>1.8613818820111871</v>
      </c>
      <c r="V42">
        <f t="shared" si="12"/>
        <v>2.3663962766467947</v>
      </c>
      <c r="X42">
        <f t="shared" si="12"/>
        <v>1.9442555738379514</v>
      </c>
      <c r="Y42">
        <f t="shared" si="12"/>
        <v>1.2823853414290753</v>
      </c>
      <c r="Z42">
        <f t="shared" si="12"/>
        <v>1.3209567088255625</v>
      </c>
    </row>
    <row r="43" spans="1:26" x14ac:dyDescent="0.25">
      <c r="B43" t="s">
        <v>99</v>
      </c>
      <c r="C43">
        <v>4.1952121711920896</v>
      </c>
      <c r="D43">
        <v>6.254718970278482</v>
      </c>
      <c r="E43">
        <v>7.0161305259288653</v>
      </c>
      <c r="G43">
        <v>1.093152256419722</v>
      </c>
      <c r="H43">
        <v>0.26412597884684202</v>
      </c>
      <c r="I43">
        <v>0.64601315257895686</v>
      </c>
      <c r="S43" t="s">
        <v>99</v>
      </c>
      <c r="T43">
        <f t="shared" si="13"/>
        <v>0.50340652508213568</v>
      </c>
      <c r="U43">
        <f t="shared" si="12"/>
        <v>0.75053804520654221</v>
      </c>
      <c r="V43">
        <f t="shared" si="12"/>
        <v>0.84190399518623682</v>
      </c>
      <c r="X43">
        <f t="shared" si="12"/>
        <v>0.13117333673104253</v>
      </c>
      <c r="Y43">
        <f t="shared" si="12"/>
        <v>3.169392530567159E-2</v>
      </c>
      <c r="Z43">
        <f t="shared" si="12"/>
        <v>7.751866247201486E-2</v>
      </c>
    </row>
    <row r="44" spans="1:26" x14ac:dyDescent="0.25">
      <c r="A44" t="s">
        <v>72</v>
      </c>
      <c r="C44" t="s">
        <v>19</v>
      </c>
      <c r="D44" t="s">
        <v>20</v>
      </c>
      <c r="E44" t="s">
        <v>82</v>
      </c>
      <c r="G44" t="s">
        <v>22</v>
      </c>
      <c r="H44" t="s">
        <v>23</v>
      </c>
      <c r="I44" t="s">
        <v>92</v>
      </c>
    </row>
    <row r="45" spans="1:26" x14ac:dyDescent="0.25">
      <c r="B45" t="s">
        <v>42</v>
      </c>
      <c r="C45">
        <v>0.15381030226241246</v>
      </c>
      <c r="D45">
        <v>1.3231457374713367</v>
      </c>
      <c r="E45">
        <v>1.2122247159132866</v>
      </c>
      <c r="G45">
        <v>2.4301216187835402</v>
      </c>
      <c r="H45">
        <v>1.5245664734157895</v>
      </c>
      <c r="I45">
        <v>2.6744581313019165</v>
      </c>
    </row>
    <row r="46" spans="1:26" x14ac:dyDescent="0.25">
      <c r="B46" t="s">
        <v>56</v>
      </c>
      <c r="C46">
        <v>1.3655217785114064</v>
      </c>
      <c r="D46">
        <v>1.8367836332927345</v>
      </c>
      <c r="E46">
        <v>2.5625930518224846</v>
      </c>
      <c r="G46">
        <v>1.545286750946383</v>
      </c>
      <c r="H46">
        <v>1.0701459540450771</v>
      </c>
      <c r="I46">
        <v>2.040218879342456</v>
      </c>
    </row>
    <row r="47" spans="1:26" x14ac:dyDescent="0.25">
      <c r="B47" t="s">
        <v>99</v>
      </c>
      <c r="C47">
        <v>0.97361362435444021</v>
      </c>
      <c r="D47">
        <v>1.4264475884971535</v>
      </c>
      <c r="E47">
        <v>1.4377340275942063</v>
      </c>
      <c r="G47">
        <v>0.10328538451772327</v>
      </c>
      <c r="H47">
        <v>0.20705474903329715</v>
      </c>
      <c r="I47">
        <v>0.21630748231238767</v>
      </c>
    </row>
    <row r="49" spans="1:9" x14ac:dyDescent="0.25">
      <c r="A49" t="s">
        <v>73</v>
      </c>
      <c r="C49" t="s">
        <v>19</v>
      </c>
      <c r="D49" t="s">
        <v>20</v>
      </c>
      <c r="E49" t="s">
        <v>82</v>
      </c>
      <c r="G49" t="s">
        <v>22</v>
      </c>
      <c r="H49" t="s">
        <v>23</v>
      </c>
      <c r="I49" t="s">
        <v>92</v>
      </c>
    </row>
    <row r="50" spans="1:9" x14ac:dyDescent="0.25">
      <c r="A50" t="s">
        <v>71</v>
      </c>
      <c r="B50" t="s">
        <v>104</v>
      </c>
      <c r="C50">
        <f>C41/C$41</f>
        <v>1</v>
      </c>
      <c r="D50">
        <f t="shared" ref="D50:I50" si="14">D41/D$41</f>
        <v>1</v>
      </c>
      <c r="E50">
        <f t="shared" si="14"/>
        <v>1</v>
      </c>
      <c r="G50">
        <f t="shared" si="14"/>
        <v>1</v>
      </c>
      <c r="H50">
        <f t="shared" si="14"/>
        <v>1</v>
      </c>
      <c r="I50">
        <f t="shared" si="14"/>
        <v>1</v>
      </c>
    </row>
    <row r="51" spans="1:9" x14ac:dyDescent="0.25">
      <c r="B51" t="s">
        <v>105</v>
      </c>
      <c r="C51">
        <f t="shared" ref="C51:I52" si="15">C42/C$41</f>
        <v>1.1140941419215982</v>
      </c>
      <c r="D51">
        <f t="shared" si="15"/>
        <v>1.1797019079827331</v>
      </c>
      <c r="E51">
        <f t="shared" si="15"/>
        <v>1.2768249596597243</v>
      </c>
      <c r="G51">
        <f t="shared" si="15"/>
        <v>0.95033026657912967</v>
      </c>
      <c r="H51">
        <f t="shared" si="15"/>
        <v>0.82564029692875451</v>
      </c>
      <c r="I51">
        <f t="shared" si="15"/>
        <v>0.68193749550067206</v>
      </c>
    </row>
    <row r="52" spans="1:9" x14ac:dyDescent="0.25">
      <c r="B52" t="s">
        <v>106</v>
      </c>
      <c r="C52">
        <f t="shared" si="15"/>
        <v>0.50340652508213568</v>
      </c>
      <c r="D52">
        <f t="shared" si="15"/>
        <v>0.47567410669492444</v>
      </c>
      <c r="E52">
        <f t="shared" si="15"/>
        <v>0.45426205462690367</v>
      </c>
      <c r="G52">
        <f t="shared" si="15"/>
        <v>6.4116052303561766E-2</v>
      </c>
      <c r="H52">
        <f t="shared" si="15"/>
        <v>2.040555288245215E-2</v>
      </c>
      <c r="I52">
        <f t="shared" si="15"/>
        <v>4.0018633606643421E-2</v>
      </c>
    </row>
    <row r="53" spans="1:9" x14ac:dyDescent="0.25">
      <c r="A53" t="s">
        <v>72</v>
      </c>
      <c r="C53" t="s">
        <v>19</v>
      </c>
      <c r="D53" t="s">
        <v>20</v>
      </c>
      <c r="E53" t="s">
        <v>82</v>
      </c>
      <c r="G53" t="s">
        <v>22</v>
      </c>
      <c r="H53" t="s">
        <v>23</v>
      </c>
      <c r="I53" t="s">
        <v>92</v>
      </c>
    </row>
    <row r="54" spans="1:9" x14ac:dyDescent="0.25">
      <c r="B54" t="s">
        <v>101</v>
      </c>
      <c r="C54">
        <f>C45/C$41</f>
        <v>1.8456542035096203E-2</v>
      </c>
      <c r="D54">
        <f t="shared" ref="D54:I54" si="16">D45/D$41</f>
        <v>0.10062581063827598</v>
      </c>
      <c r="E54">
        <f t="shared" si="16"/>
        <v>7.8485952917385512E-2</v>
      </c>
      <c r="G54">
        <f t="shared" si="16"/>
        <v>0.14253257393828</v>
      </c>
      <c r="H54">
        <f t="shared" si="16"/>
        <v>0.11778327119476165</v>
      </c>
      <c r="I54">
        <f t="shared" si="16"/>
        <v>0.16567489319003992</v>
      </c>
    </row>
    <row r="55" spans="1:9" x14ac:dyDescent="0.25">
      <c r="B55" t="s">
        <v>56</v>
      </c>
      <c r="C55">
        <f t="shared" ref="C55:I56" si="17">C46/C$41</f>
        <v>0.16385645001813418</v>
      </c>
      <c r="D55">
        <f t="shared" si="17"/>
        <v>0.13968819672156726</v>
      </c>
      <c r="E55">
        <f t="shared" si="17"/>
        <v>0.16591606735243791</v>
      </c>
      <c r="G55">
        <f t="shared" si="17"/>
        <v>9.063484575531798E-2</v>
      </c>
      <c r="H55">
        <f t="shared" si="17"/>
        <v>8.2676153071150726E-2</v>
      </c>
      <c r="I55">
        <f t="shared" si="17"/>
        <v>0.12638561844107871</v>
      </c>
    </row>
    <row r="56" spans="1:9" x14ac:dyDescent="0.25">
      <c r="B56" t="s">
        <v>99</v>
      </c>
      <c r="C56">
        <f t="shared" si="17"/>
        <v>0.11682924043138958</v>
      </c>
      <c r="D56">
        <f t="shared" si="17"/>
        <v>0.10848196148056551</v>
      </c>
      <c r="E56">
        <f t="shared" si="17"/>
        <v>9.3086639561269086E-2</v>
      </c>
      <c r="G56">
        <f t="shared" si="17"/>
        <v>6.057940307072086E-3</v>
      </c>
      <c r="H56">
        <f t="shared" si="17"/>
        <v>1.5996406901767814E-2</v>
      </c>
      <c r="I56">
        <f t="shared" si="17"/>
        <v>1.3399618640081717E-2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FTH15009 IL6-1</vt:lpstr>
      <vt:lpstr>FTH15009 IL6-2</vt:lpstr>
      <vt:lpstr>graphs IL6</vt:lpstr>
      <vt:lpstr>Feuil1</vt:lpstr>
      <vt:lpstr>comparaison avec-sans poids</vt:lpstr>
      <vt:lpstr>Graphs control=1</vt:lpstr>
    </vt:vector>
  </TitlesOfParts>
  <Company>Clarins Logistique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Fluostar</dc:creator>
  <cp:lastModifiedBy>AELION</cp:lastModifiedBy>
  <cp:lastPrinted>2015-08-04T14:10:29Z</cp:lastPrinted>
  <dcterms:created xsi:type="dcterms:W3CDTF">2015-07-23T15:03:03Z</dcterms:created>
  <dcterms:modified xsi:type="dcterms:W3CDTF">2019-07-24T07:04:09Z</dcterms:modified>
</cp:coreProperties>
</file>