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ize odevleri\"/>
    </mc:Choice>
  </mc:AlternateContent>
  <bookViews>
    <workbookView xWindow="0" yWindow="0" windowWidth="23040" windowHeight="10644"/>
  </bookViews>
  <sheets>
    <sheet name="Sheet1" sheetId="1" r:id="rId1"/>
    <sheet name="Sheet2" sheetId="2" r:id="rId2"/>
    <sheet name="Sheet3" sheetId="3" r:id="rId3"/>
  </sheets>
  <definedNames>
    <definedName name="alpha">Sheet1!$B$15</definedName>
    <definedName name="fcr">Sheet1!$K$27</definedName>
    <definedName name="m">Sheet1!$H$30</definedName>
    <definedName name="n">Sheet1!$B$14</definedName>
    <definedName name="p">Sheet1!$B$16</definedName>
    <definedName name="sinv">Sheet1!$D$23:$E$24</definedName>
    <definedName name="tcr">Sheet1!$H$27</definedName>
  </definedName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E21" i="1" s="1"/>
  <c r="F3" i="1"/>
  <c r="F4" i="1"/>
  <c r="F5" i="1"/>
  <c r="F6" i="1"/>
  <c r="F7" i="1"/>
  <c r="F8" i="1"/>
  <c r="F9" i="1"/>
  <c r="F10" i="1"/>
  <c r="F11" i="1"/>
  <c r="F12" i="1"/>
  <c r="F13" i="1"/>
  <c r="F2" i="1"/>
  <c r="B14" i="1"/>
  <c r="E20" i="1" l="1"/>
  <c r="D21" i="1" s="1"/>
  <c r="D20" i="1"/>
  <c r="F14" i="1"/>
  <c r="E30" i="1" s="1"/>
  <c r="E34" i="1" s="1"/>
  <c r="G14" i="1"/>
  <c r="E31" i="1" s="1"/>
  <c r="I27" i="1"/>
  <c r="H27" i="1"/>
  <c r="J27" i="1"/>
  <c r="D23" i="1" l="1" a="1"/>
  <c r="D24" i="1" s="1"/>
  <c r="F34" i="1"/>
  <c r="D34" i="1"/>
  <c r="K27" i="1"/>
  <c r="F31" i="1" s="1"/>
  <c r="E35" i="1"/>
  <c r="D31" i="1" l="1"/>
  <c r="E23" i="1"/>
  <c r="E24" i="1"/>
  <c r="D23" i="1"/>
  <c r="D35" i="1"/>
  <c r="F35" i="1"/>
  <c r="F30" i="1"/>
  <c r="D30" i="1"/>
  <c r="D27" i="1" l="1" a="1"/>
  <c r="D27" i="1" s="1"/>
  <c r="D26" i="1" s="1"/>
</calcChain>
</file>

<file path=xl/sharedStrings.xml><?xml version="1.0" encoding="utf-8"?>
<sst xmlns="http://schemas.openxmlformats.org/spreadsheetml/2006/main" count="36" uniqueCount="29">
  <si>
    <t>i</t>
  </si>
  <si>
    <t>n:</t>
  </si>
  <si>
    <t>a:</t>
  </si>
  <si>
    <t>mean:</t>
  </si>
  <si>
    <t>Column 1</t>
  </si>
  <si>
    <t>Column 2</t>
  </si>
  <si>
    <t>S:</t>
  </si>
  <si>
    <t>S^-1:</t>
  </si>
  <si>
    <t>Decision:</t>
  </si>
  <si>
    <t>T^2:</t>
  </si>
  <si>
    <t>p:</t>
  </si>
  <si>
    <t>(n-1)p/(n-p)</t>
  </si>
  <si>
    <t>F(p;n-p,alpha)</t>
  </si>
  <si>
    <t>((n-1)p/(n-p))F(p;n-p,alpha)</t>
  </si>
  <si>
    <t>Sim. CI</t>
  </si>
  <si>
    <t>Lower</t>
  </si>
  <si>
    <t>Upper</t>
  </si>
  <si>
    <t>mean</t>
  </si>
  <si>
    <t>Bonf. CI</t>
  </si>
  <si>
    <t>m</t>
  </si>
  <si>
    <t>t(alpha/2m;n-1)</t>
  </si>
  <si>
    <t>Dur_Uzun_O</t>
  </si>
  <si>
    <t>Dur_Uzun_S</t>
  </si>
  <si>
    <t>Dur_Dik_O</t>
  </si>
  <si>
    <t>Dur_Dik_S</t>
  </si>
  <si>
    <t>Dur_Uzun_diff</t>
  </si>
  <si>
    <t>Dur_Dik_diff</t>
  </si>
  <si>
    <t>DUR_UZUN</t>
  </si>
  <si>
    <t>DUR_DİK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</si>
</sst>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5" fillId="0" borderId="2" applyNumberFormat="0" applyFill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  <xf numFmtId="0" fontId="9" fillId="5" borderId="4" applyNumberFormat="0" applyAlignment="0" applyProtection="0"/>
    <xf numFmtId="0" fontId="4" fillId="6" borderId="5" applyNumberFormat="0" applyFont="0" applyAlignment="0" applyProtection="0"/>
    <xf numFmtId="0" fontId="1" fillId="0" borderId="6" applyNumberFormat="0" applyFill="0" applyAlignment="0" applyProtection="0"/>
    <xf numFmtId="0" fontId="10" fillId="7" borderId="0" applyNumberFormat="0" applyBorder="0" applyAlignment="0" applyProtection="0"/>
    <xf numFmtId="0" fontId="4" fillId="8" borderId="0" applyNumberFormat="0" applyBorder="0" applyAlignment="0" applyProtection="0"/>
    <xf numFmtId="0" fontId="1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0" fillId="12" borderId="0" applyNumberFormat="0" applyBorder="0" applyAlignment="0" applyProtection="0"/>
    <xf numFmtId="0" fontId="4" fillId="13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10" fillId="16" borderId="0" applyNumberFormat="0" applyBorder="0" applyAlignment="0" applyProtection="0"/>
    <xf numFmtId="0" fontId="4" fillId="17" borderId="0" applyNumberFormat="0" applyBorder="0" applyAlignment="0" applyProtection="0"/>
    <xf numFmtId="0" fontId="1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2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2" borderId="0" xfId="2" applyAlignment="1">
      <alignment horizontal="center"/>
    </xf>
    <xf numFmtId="0" fontId="4" fillId="8" borderId="0" xfId="9" applyAlignment="1">
      <alignment horizontal="center"/>
    </xf>
    <xf numFmtId="0" fontId="10" fillId="7" borderId="0" xfId="8" applyAlignment="1">
      <alignment horizontal="center"/>
    </xf>
    <xf numFmtId="0" fontId="7" fillId="3" borderId="3" xfId="3" applyAlignment="1">
      <alignment horizontal="center"/>
    </xf>
    <xf numFmtId="0" fontId="4" fillId="13" borderId="0" xfId="14" applyAlignment="1">
      <alignment horizontal="center"/>
    </xf>
    <xf numFmtId="0" fontId="10" fillId="12" borderId="0" xfId="13" applyAlignment="1">
      <alignment horizontal="center"/>
    </xf>
    <xf numFmtId="0" fontId="4" fillId="15" borderId="0" xfId="16" applyAlignment="1">
      <alignment horizontal="center"/>
    </xf>
    <xf numFmtId="0" fontId="4" fillId="17" borderId="0" xfId="18" applyAlignment="1">
      <alignment horizontal="center"/>
    </xf>
    <xf numFmtId="0" fontId="10" fillId="16" borderId="0" xfId="17" applyAlignment="1">
      <alignment horizontal="center"/>
    </xf>
    <xf numFmtId="0" fontId="10" fillId="14" borderId="0" xfId="15" applyAlignment="1">
      <alignment horizontal="center"/>
    </xf>
    <xf numFmtId="0" fontId="10" fillId="18" borderId="0" xfId="19" applyAlignment="1">
      <alignment horizontal="center"/>
    </xf>
    <xf numFmtId="0" fontId="4" fillId="19" borderId="0" xfId="20" applyAlignment="1">
      <alignment horizontal="center"/>
    </xf>
    <xf numFmtId="0" fontId="5" fillId="0" borderId="2" xfId="1" applyAlignment="1">
      <alignment horizontal="center"/>
    </xf>
    <xf numFmtId="0" fontId="4" fillId="10" borderId="0" xfId="11" applyAlignment="1">
      <alignment horizontal="center"/>
    </xf>
    <xf numFmtId="0" fontId="10" fillId="9" borderId="0" xfId="10" applyAlignment="1">
      <alignment horizontal="center"/>
    </xf>
    <xf numFmtId="0" fontId="7" fillId="3" borderId="3" xfId="3" applyAlignment="1"/>
    <xf numFmtId="0" fontId="8" fillId="4" borderId="3" xfId="4" applyAlignment="1"/>
    <xf numFmtId="0" fontId="8" fillId="4" borderId="3" xfId="4" applyAlignment="1">
      <alignment horizontal="center"/>
    </xf>
    <xf numFmtId="0" fontId="0" fillId="6" borderId="5" xfId="6" applyFont="1" applyAlignment="1">
      <alignment horizontal="center"/>
    </xf>
    <xf numFmtId="0" fontId="9" fillId="5" borderId="4" xfId="5" applyAlignment="1">
      <alignment horizontal="center"/>
    </xf>
    <xf numFmtId="0" fontId="1" fillId="0" borderId="6" xfId="7" applyAlignment="1">
      <alignment horizontal="center"/>
    </xf>
    <xf numFmtId="0" fontId="0" fillId="17" borderId="0" xfId="18" applyFont="1" applyAlignment="1">
      <alignment horizontal="center"/>
    </xf>
    <xf numFmtId="0" fontId="0" fillId="11" borderId="0" xfId="12" applyFont="1" applyAlignment="1">
      <alignment horizontal="center"/>
    </xf>
    <xf numFmtId="0" fontId="4" fillId="20" borderId="0" xfId="21" applyAlignment="1">
      <alignment horizontal="center"/>
    </xf>
    <xf numFmtId="0" fontId="10" fillId="21" borderId="0" xfId="22" applyAlignment="1">
      <alignment horizontal="center"/>
    </xf>
    <xf numFmtId="0" fontId="11" fillId="22" borderId="0" xfId="23" applyAlignment="1">
      <alignment horizontal="center"/>
    </xf>
  </cellXfs>
  <cellStyles count="24">
    <cellStyle name="%20 - Vurgu1" xfId="9" builtinId="30"/>
    <cellStyle name="%20 - Vurgu2" xfId="11" builtinId="34"/>
    <cellStyle name="%20 - Vurgu3" xfId="14" builtinId="38"/>
    <cellStyle name="%20 - Vurgu4" xfId="16" builtinId="42"/>
    <cellStyle name="%20 - Vurgu5" xfId="18" builtinId="46"/>
    <cellStyle name="%20 - Vurgu6" xfId="20" builtinId="50"/>
    <cellStyle name="%40 - Vurgu2" xfId="12" builtinId="35"/>
    <cellStyle name="%40 - Vurgu3" xfId="21" builtinId="39"/>
    <cellStyle name="%60 - Vurgu3" xfId="22" builtinId="40"/>
    <cellStyle name="Başlık 1" xfId="1" builtinId="16"/>
    <cellStyle name="Giriş" xfId="3" builtinId="20"/>
    <cellStyle name="Hesaplama" xfId="4" builtinId="22"/>
    <cellStyle name="İşaretli Hücre" xfId="5" builtinId="23"/>
    <cellStyle name="Kötü" xfId="23" builtinId="27"/>
    <cellStyle name="Normal" xfId="0" builtinId="0"/>
    <cellStyle name="Not" xfId="6" builtinId="10"/>
    <cellStyle name="Nötr" xfId="2" builtinId="28"/>
    <cellStyle name="Toplam" xfId="7" builtinId="25"/>
    <cellStyle name="Vurgu1" xfId="8" builtinId="29"/>
    <cellStyle name="Vurgu2" xfId="10" builtinId="33"/>
    <cellStyle name="Vurgu3" xfId="13" builtinId="37"/>
    <cellStyle name="Vurgu4" xfId="15" builtinId="41"/>
    <cellStyle name="Vurgu5" xfId="17" builtinId="45"/>
    <cellStyle name="Vurgu6" xfId="1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Scatter Plot of Dur_Uzun_diff vs Dur_Dik_diff</a:t>
            </a:r>
            <a:endParaRPr lang="en-US"/>
          </a:p>
        </c:rich>
      </c:tx>
      <c:layout>
        <c:manualLayout>
          <c:xMode val="edge"/>
          <c:yMode val="edge"/>
          <c:x val="0.25765266841644796"/>
          <c:y val="4.166666666666666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Dur_Dik_diff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Sheet1!$F$2:$F$13</c:f>
              <c:numCache>
                <c:formatCode>General</c:formatCode>
                <c:ptCount val="12"/>
                <c:pt idx="0">
                  <c:v>-6</c:v>
                </c:pt>
                <c:pt idx="1">
                  <c:v>-6</c:v>
                </c:pt>
                <c:pt idx="2">
                  <c:v>-10</c:v>
                </c:pt>
                <c:pt idx="3">
                  <c:v>-15</c:v>
                </c:pt>
                <c:pt idx="4">
                  <c:v>-14</c:v>
                </c:pt>
                <c:pt idx="5">
                  <c:v>-6</c:v>
                </c:pt>
                <c:pt idx="6">
                  <c:v>-6</c:v>
                </c:pt>
                <c:pt idx="7">
                  <c:v>-10</c:v>
                </c:pt>
                <c:pt idx="8">
                  <c:v>0</c:v>
                </c:pt>
                <c:pt idx="9">
                  <c:v>-8</c:v>
                </c:pt>
                <c:pt idx="10">
                  <c:v>-9</c:v>
                </c:pt>
                <c:pt idx="11">
                  <c:v>-9</c:v>
                </c:pt>
              </c:numCache>
            </c:numRef>
          </c:xVal>
          <c:yVal>
            <c:numRef>
              <c:f>Sheet1!$G$2:$G$13</c:f>
              <c:numCache>
                <c:formatCode>General</c:formatCode>
                <c:ptCount val="12"/>
                <c:pt idx="0">
                  <c:v>-5</c:v>
                </c:pt>
                <c:pt idx="1">
                  <c:v>-2</c:v>
                </c:pt>
                <c:pt idx="2">
                  <c:v>-7</c:v>
                </c:pt>
                <c:pt idx="3">
                  <c:v>-1</c:v>
                </c:pt>
                <c:pt idx="4">
                  <c:v>-7</c:v>
                </c:pt>
                <c:pt idx="5">
                  <c:v>-9</c:v>
                </c:pt>
                <c:pt idx="6">
                  <c:v>-5</c:v>
                </c:pt>
                <c:pt idx="7">
                  <c:v>0</c:v>
                </c:pt>
                <c:pt idx="8">
                  <c:v>-8</c:v>
                </c:pt>
                <c:pt idx="9">
                  <c:v>-11</c:v>
                </c:pt>
                <c:pt idx="10">
                  <c:v>-5</c:v>
                </c:pt>
                <c:pt idx="11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3-44A8-ABDA-90E9E6D06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243200"/>
        <c:axId val="88333632"/>
      </c:scatterChart>
      <c:valAx>
        <c:axId val="2372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333632"/>
        <c:crosses val="autoZero"/>
        <c:crossBetween val="midCat"/>
      </c:valAx>
      <c:valAx>
        <c:axId val="8833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24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200891</xdr:colOff>
      <xdr:row>1</xdr:row>
      <xdr:rowOff>124691</xdr:rowOff>
    </xdr:from>
    <xdr:to>
      <xdr:col>16</xdr:col>
      <xdr:colOff>304800</xdr:colOff>
      <xdr:row>14</xdr:row>
      <xdr:rowOff>38101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7" zoomScale="110" zoomScaleNormal="110" workbookViewId="0">
      <selection activeCell="I17" sqref="I17"/>
    </sheetView>
  </sheetViews>
  <sheetFormatPr defaultColWidth="9.109375" defaultRowHeight="14.4" x14ac:dyDescent="0.3"/>
  <cols>
    <col min="1" max="1" width="9.109375" style="2"/>
    <col min="2" max="2" width="15.21875" style="2" customWidth="1"/>
    <col min="3" max="3" width="18.6640625" style="2" customWidth="1"/>
    <col min="4" max="4" width="18.33203125" style="2" customWidth="1"/>
    <col min="5" max="5" width="15.109375" style="2" bestFit="1" customWidth="1"/>
    <col min="6" max="6" width="20.6640625" style="2" customWidth="1"/>
    <col min="7" max="7" width="13.6640625" style="2" bestFit="1" customWidth="1"/>
    <col min="8" max="8" width="20.88671875" style="2" customWidth="1"/>
    <col min="9" max="9" width="15" style="2" customWidth="1"/>
    <col min="10" max="16384" width="9.109375" style="2"/>
  </cols>
  <sheetData>
    <row r="1" spans="1:7" s="3" customFormat="1" x14ac:dyDescent="0.3">
      <c r="A1" s="1" t="s">
        <v>0</v>
      </c>
      <c r="B1" s="22" t="s">
        <v>21</v>
      </c>
      <c r="C1" s="22" t="s">
        <v>23</v>
      </c>
      <c r="D1" s="22" t="s">
        <v>22</v>
      </c>
      <c r="E1" s="22" t="s">
        <v>24</v>
      </c>
      <c r="F1" s="22" t="s">
        <v>25</v>
      </c>
      <c r="G1" s="22" t="s">
        <v>26</v>
      </c>
    </row>
    <row r="2" spans="1:7" ht="15" thickBot="1" x14ac:dyDescent="0.35">
      <c r="A2" s="22">
        <v>1</v>
      </c>
      <c r="B2" s="25">
        <v>191</v>
      </c>
      <c r="C2" s="25">
        <v>44</v>
      </c>
      <c r="D2" s="25">
        <v>197</v>
      </c>
      <c r="E2" s="25">
        <v>49</v>
      </c>
      <c r="F2" s="25">
        <f>B2-D2</f>
        <v>-6</v>
      </c>
      <c r="G2" s="25">
        <f>C2-E2</f>
        <v>-5</v>
      </c>
    </row>
    <row r="3" spans="1:7" ht="15.6" thickTop="1" thickBot="1" x14ac:dyDescent="0.35">
      <c r="A3" s="22">
        <v>2</v>
      </c>
      <c r="B3" s="25">
        <v>187</v>
      </c>
      <c r="C3" s="25">
        <v>54</v>
      </c>
      <c r="D3" s="25">
        <v>193</v>
      </c>
      <c r="E3" s="25">
        <v>56</v>
      </c>
      <c r="F3" s="25">
        <f t="shared" ref="F3:F13" si="0">B3-D3</f>
        <v>-6</v>
      </c>
      <c r="G3" s="25">
        <f t="shared" ref="G3:G13" si="1">C3-E3</f>
        <v>-2</v>
      </c>
    </row>
    <row r="4" spans="1:7" ht="15.6" thickTop="1" thickBot="1" x14ac:dyDescent="0.35">
      <c r="A4" s="22">
        <v>3</v>
      </c>
      <c r="B4" s="25">
        <v>195</v>
      </c>
      <c r="C4" s="25">
        <v>40</v>
      </c>
      <c r="D4" s="25">
        <v>205</v>
      </c>
      <c r="E4" s="25">
        <v>47</v>
      </c>
      <c r="F4" s="25">
        <f t="shared" si="0"/>
        <v>-10</v>
      </c>
      <c r="G4" s="25">
        <f t="shared" si="1"/>
        <v>-7</v>
      </c>
    </row>
    <row r="5" spans="1:7" ht="15.6" thickTop="1" thickBot="1" x14ac:dyDescent="0.35">
      <c r="A5" s="22">
        <v>4</v>
      </c>
      <c r="B5" s="25">
        <v>198</v>
      </c>
      <c r="C5" s="25">
        <v>38</v>
      </c>
      <c r="D5" s="25">
        <v>213</v>
      </c>
      <c r="E5" s="25">
        <v>39</v>
      </c>
      <c r="F5" s="25">
        <f t="shared" si="0"/>
        <v>-15</v>
      </c>
      <c r="G5" s="25">
        <f t="shared" si="1"/>
        <v>-1</v>
      </c>
    </row>
    <row r="6" spans="1:7" ht="15.6" thickTop="1" thickBot="1" x14ac:dyDescent="0.35">
      <c r="A6" s="22">
        <v>5</v>
      </c>
      <c r="B6" s="25">
        <v>185</v>
      </c>
      <c r="C6" s="25">
        <v>42</v>
      </c>
      <c r="D6" s="25">
        <v>199</v>
      </c>
      <c r="E6" s="25">
        <v>49</v>
      </c>
      <c r="F6" s="25">
        <f t="shared" si="0"/>
        <v>-14</v>
      </c>
      <c r="G6" s="25">
        <f t="shared" si="1"/>
        <v>-7</v>
      </c>
    </row>
    <row r="7" spans="1:7" ht="15.6" thickTop="1" thickBot="1" x14ac:dyDescent="0.35">
      <c r="A7" s="22">
        <v>6</v>
      </c>
      <c r="B7" s="25">
        <v>187</v>
      </c>
      <c r="C7" s="25">
        <v>48</v>
      </c>
      <c r="D7" s="25">
        <v>193</v>
      </c>
      <c r="E7" s="25">
        <v>57</v>
      </c>
      <c r="F7" s="25">
        <f t="shared" si="0"/>
        <v>-6</v>
      </c>
      <c r="G7" s="25">
        <f t="shared" si="1"/>
        <v>-9</v>
      </c>
    </row>
    <row r="8" spans="1:7" ht="15.6" thickTop="1" thickBot="1" x14ac:dyDescent="0.35">
      <c r="A8" s="22">
        <v>7</v>
      </c>
      <c r="B8" s="25">
        <v>178</v>
      </c>
      <c r="C8" s="25">
        <v>54</v>
      </c>
      <c r="D8" s="25">
        <v>184</v>
      </c>
      <c r="E8" s="25">
        <v>59</v>
      </c>
      <c r="F8" s="25">
        <f t="shared" si="0"/>
        <v>-6</v>
      </c>
      <c r="G8" s="25">
        <f t="shared" si="1"/>
        <v>-5</v>
      </c>
    </row>
    <row r="9" spans="1:7" ht="15.6" thickTop="1" thickBot="1" x14ac:dyDescent="0.35">
      <c r="A9" s="22">
        <v>8</v>
      </c>
      <c r="B9" s="25">
        <v>190</v>
      </c>
      <c r="C9" s="25">
        <v>35</v>
      </c>
      <c r="D9" s="25">
        <v>200</v>
      </c>
      <c r="E9" s="25">
        <v>35</v>
      </c>
      <c r="F9" s="25">
        <f t="shared" si="0"/>
        <v>-10</v>
      </c>
      <c r="G9" s="25">
        <f t="shared" si="1"/>
        <v>0</v>
      </c>
    </row>
    <row r="10" spans="1:7" ht="15.6" thickTop="1" thickBot="1" x14ac:dyDescent="0.35">
      <c r="A10" s="22">
        <v>9</v>
      </c>
      <c r="B10" s="25">
        <v>195</v>
      </c>
      <c r="C10" s="25">
        <v>38</v>
      </c>
      <c r="D10" s="25">
        <v>195</v>
      </c>
      <c r="E10" s="25">
        <v>46</v>
      </c>
      <c r="F10" s="25">
        <f t="shared" si="0"/>
        <v>0</v>
      </c>
      <c r="G10" s="25">
        <f t="shared" si="1"/>
        <v>-8</v>
      </c>
    </row>
    <row r="11" spans="1:7" ht="15.6" thickTop="1" thickBot="1" x14ac:dyDescent="0.35">
      <c r="A11" s="22">
        <v>10</v>
      </c>
      <c r="B11" s="25">
        <v>192</v>
      </c>
      <c r="C11" s="25">
        <v>39</v>
      </c>
      <c r="D11" s="25">
        <v>200</v>
      </c>
      <c r="E11" s="25">
        <v>50</v>
      </c>
      <c r="F11" s="25">
        <f t="shared" si="0"/>
        <v>-8</v>
      </c>
      <c r="G11" s="25">
        <f t="shared" si="1"/>
        <v>-11</v>
      </c>
    </row>
    <row r="12" spans="1:7" ht="15.6" thickTop="1" thickBot="1" x14ac:dyDescent="0.35">
      <c r="A12" s="22">
        <v>11</v>
      </c>
      <c r="B12" s="25">
        <v>188</v>
      </c>
      <c r="C12" s="25">
        <v>40</v>
      </c>
      <c r="D12" s="25">
        <v>197</v>
      </c>
      <c r="E12" s="25">
        <v>45</v>
      </c>
      <c r="F12" s="25">
        <f t="shared" si="0"/>
        <v>-9</v>
      </c>
      <c r="G12" s="25">
        <f t="shared" si="1"/>
        <v>-5</v>
      </c>
    </row>
    <row r="13" spans="1:7" ht="15.6" thickTop="1" thickBot="1" x14ac:dyDescent="0.35">
      <c r="A13" s="22">
        <v>12</v>
      </c>
      <c r="B13" s="25">
        <v>179</v>
      </c>
      <c r="C13" s="25">
        <v>42</v>
      </c>
      <c r="D13" s="25">
        <v>188</v>
      </c>
      <c r="E13" s="25">
        <v>48</v>
      </c>
      <c r="F13" s="25">
        <f t="shared" si="0"/>
        <v>-9</v>
      </c>
      <c r="G13" s="25">
        <f t="shared" si="1"/>
        <v>-6</v>
      </c>
    </row>
    <row r="14" spans="1:7" ht="21" thickTop="1" thickBot="1" x14ac:dyDescent="0.45">
      <c r="A14" s="17" t="s">
        <v>1</v>
      </c>
      <c r="B14" s="24">
        <f>COUNT(B2:B13)</f>
        <v>12</v>
      </c>
      <c r="E14" s="5" t="s">
        <v>3</v>
      </c>
      <c r="F14" s="23">
        <f>AVERAGE(F2:F13)</f>
        <v>-8.25</v>
      </c>
      <c r="G14" s="23">
        <f>AVERAGE(G2:G13)</f>
        <v>-5.5</v>
      </c>
    </row>
    <row r="15" spans="1:7" ht="21" thickTop="1" thickBot="1" x14ac:dyDescent="0.45">
      <c r="A15" s="17" t="s">
        <v>2</v>
      </c>
      <c r="B15" s="24">
        <v>0.05</v>
      </c>
    </row>
    <row r="16" spans="1:7" ht="21" thickTop="1" thickBot="1" x14ac:dyDescent="0.45">
      <c r="A16" s="17" t="s">
        <v>10</v>
      </c>
      <c r="B16" s="24">
        <v>2</v>
      </c>
      <c r="C16" s="4"/>
    </row>
    <row r="17" spans="2:11" ht="15" thickTop="1" x14ac:dyDescent="0.3">
      <c r="D17" s="21"/>
      <c r="E17" s="21"/>
    </row>
    <row r="18" spans="2:11" x14ac:dyDescent="0.3">
      <c r="D18" s="21"/>
      <c r="E18" s="21"/>
    </row>
    <row r="19" spans="2:11" x14ac:dyDescent="0.3">
      <c r="D19" s="8" t="s">
        <v>4</v>
      </c>
      <c r="E19" s="8" t="s">
        <v>5</v>
      </c>
    </row>
    <row r="20" spans="2:11" x14ac:dyDescent="0.3">
      <c r="B20" s="15" t="s">
        <v>6</v>
      </c>
      <c r="C20" s="20" t="s">
        <v>4</v>
      </c>
      <c r="D20" s="16">
        <f>_xlfn.VAR.S(F2:F13)</f>
        <v>15.840909090909092</v>
      </c>
      <c r="E20" s="16">
        <f>_xlfn.COVARIANCE.S(F2:F13,G2:G13)</f>
        <v>-4.4090909090909092</v>
      </c>
    </row>
    <row r="21" spans="2:11" x14ac:dyDescent="0.3">
      <c r="C21" s="20" t="s">
        <v>5</v>
      </c>
      <c r="D21" s="16">
        <f>E20</f>
        <v>-4.4090909090909092</v>
      </c>
      <c r="E21" s="16">
        <f>_xlfn.VAR.S(G2:G13)</f>
        <v>10.636363636363637</v>
      </c>
    </row>
    <row r="23" spans="2:11" x14ac:dyDescent="0.3">
      <c r="C23" s="14" t="s">
        <v>7</v>
      </c>
      <c r="D23" s="11">
        <f t="array" ref="D23:E24">MINVERSE(D20:E21)</f>
        <v>7.136124202938729E-2</v>
      </c>
      <c r="E23" s="11">
        <v>2.9581369559190458E-2</v>
      </c>
    </row>
    <row r="24" spans="2:11" x14ac:dyDescent="0.3">
      <c r="D24" s="11">
        <v>2.9581369559190458E-2</v>
      </c>
      <c r="E24" s="11">
        <v>0.10627945661214304</v>
      </c>
    </row>
    <row r="26" spans="2:11" x14ac:dyDescent="0.3">
      <c r="C26" s="28" t="s">
        <v>8</v>
      </c>
      <c r="D26" s="29" t="str">
        <f>IF(D27&gt;=fcr,"Rej. H0","Fail to rej. H0")</f>
        <v>Rej. H0</v>
      </c>
      <c r="H26" s="19" t="s">
        <v>20</v>
      </c>
      <c r="I26" s="7" t="s">
        <v>11</v>
      </c>
      <c r="J26" s="7" t="s">
        <v>12</v>
      </c>
      <c r="K26" s="7" t="s">
        <v>13</v>
      </c>
    </row>
    <row r="27" spans="2:11" x14ac:dyDescent="0.3">
      <c r="C27" s="10" t="s">
        <v>9</v>
      </c>
      <c r="D27" s="9">
        <f t="array" ref="D27">n*MMULT(MMULT(F14:G14,sinv),TRANSPOSE(F14:G14))</f>
        <v>129.0778486276684</v>
      </c>
      <c r="H27" s="18">
        <f>TINV(alpha/m,n-1)</f>
        <v>2.5930926825393619</v>
      </c>
      <c r="I27" s="6">
        <f>(n-1)*p/(n-p)</f>
        <v>2.2000000000000002</v>
      </c>
      <c r="J27" s="6">
        <f>FINV(alpha,p,n-p)</f>
        <v>4.1028210151304032</v>
      </c>
      <c r="K27" s="12">
        <f>I27*J27</f>
        <v>9.0262062332868886</v>
      </c>
    </row>
    <row r="29" spans="2:11" x14ac:dyDescent="0.3">
      <c r="D29" s="13" t="s">
        <v>15</v>
      </c>
      <c r="E29" s="13" t="s">
        <v>17</v>
      </c>
      <c r="F29" s="13" t="s">
        <v>16</v>
      </c>
      <c r="H29" s="5" t="s">
        <v>19</v>
      </c>
    </row>
    <row r="30" spans="2:11" x14ac:dyDescent="0.3">
      <c r="B30" s="13" t="s">
        <v>14</v>
      </c>
      <c r="C30" s="26" t="s">
        <v>27</v>
      </c>
      <c r="D30" s="12">
        <f>E30-SQRT(fcr*D20/n)</f>
        <v>-11.701851102153917</v>
      </c>
      <c r="E30" s="12">
        <f>F14</f>
        <v>-8.25</v>
      </c>
      <c r="F30" s="12">
        <f>E30+SQRT(fcr*D20/n)</f>
        <v>-4.7981488978460822</v>
      </c>
      <c r="H30" s="30">
        <v>2</v>
      </c>
    </row>
    <row r="31" spans="2:11" x14ac:dyDescent="0.3">
      <c r="B31" s="13"/>
      <c r="C31" s="26" t="s">
        <v>28</v>
      </c>
      <c r="D31" s="12">
        <f>E31-SQRT(fcr*E21/n)</f>
        <v>-8.3285156848609283</v>
      </c>
      <c r="E31" s="12">
        <f>G14</f>
        <v>-5.5</v>
      </c>
      <c r="F31" s="12">
        <f>E31+SQRT(fcr*E21/n)</f>
        <v>-2.6714843151390713</v>
      </c>
    </row>
    <row r="33" spans="2:6" x14ac:dyDescent="0.3">
      <c r="D33" s="19" t="s">
        <v>15</v>
      </c>
      <c r="E33" s="19" t="s">
        <v>17</v>
      </c>
      <c r="F33" s="19" t="s">
        <v>16</v>
      </c>
    </row>
    <row r="34" spans="2:6" x14ac:dyDescent="0.3">
      <c r="B34" s="19" t="s">
        <v>18</v>
      </c>
      <c r="C34" s="27" t="s">
        <v>27</v>
      </c>
      <c r="D34" s="18">
        <f>E34-tcr*SQRT(D20/n)</f>
        <v>-11.229322163727492</v>
      </c>
      <c r="E34" s="18">
        <f>E30</f>
        <v>-8.25</v>
      </c>
      <c r="F34" s="18">
        <f>E34+tcr*SQRT(D20/n)</f>
        <v>-5.2706778362725082</v>
      </c>
    </row>
    <row r="35" spans="2:6" x14ac:dyDescent="0.3">
      <c r="C35" s="27" t="s">
        <v>28</v>
      </c>
      <c r="D35" s="18">
        <f>E35-tcr*SQRT(E21/n)</f>
        <v>-7.9413160420212261</v>
      </c>
      <c r="E35" s="18">
        <f>E31</f>
        <v>-5.5</v>
      </c>
      <c r="F35" s="18">
        <f>E35+tcr*SQRT(E21/n)</f>
        <v>-3.0586839579787739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alpha</vt:lpstr>
      <vt:lpstr>fcr</vt:lpstr>
      <vt:lpstr>m</vt:lpstr>
      <vt:lpstr>n</vt:lpstr>
      <vt:lpstr>p</vt:lpstr>
      <vt:lpstr>sinv</vt:lpstr>
      <vt:lpstr>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istatistik</dc:creator>
  <cp:lastModifiedBy>WIN-</cp:lastModifiedBy>
  <dcterms:created xsi:type="dcterms:W3CDTF">2016-03-29T06:45:24Z</dcterms:created>
  <dcterms:modified xsi:type="dcterms:W3CDTF">2021-04-30T19:16:40Z</dcterms:modified>
</cp:coreProperties>
</file>