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1"/>
  </bookViews>
  <sheets>
    <sheet name="Items" sheetId="4" r:id="rId1"/>
    <sheet name="Roles" sheetId="3" r:id="rId2"/>
    <sheet name="Buff" sheetId="1" r:id="rId3"/>
    <sheet name="Skills" sheetId="2" r:id="rId4"/>
    <sheet name="Effect" sheetId="6" r:id="rId5"/>
    <sheet name="决策" sheetId="8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R28" i="4" l="1"/>
  <c r="Q28" i="4"/>
  <c r="Q24" i="4"/>
  <c r="Q25" i="4"/>
  <c r="Q26" i="4"/>
  <c r="Q27" i="4"/>
  <c r="Q29" i="4"/>
  <c r="Q23" i="4"/>
  <c r="R24" i="4"/>
  <c r="R25" i="4"/>
  <c r="R26" i="4"/>
  <c r="R27" i="4"/>
  <c r="R29" i="4"/>
  <c r="R23" i="4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3" i="3"/>
  <c r="G88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3" i="3"/>
  <c r="N11" i="1" l="1"/>
  <c r="N12" i="1"/>
  <c r="N10" i="1"/>
  <c r="N8" i="1"/>
  <c r="N9" i="1"/>
  <c r="N7" i="1"/>
  <c r="N5" i="1"/>
  <c r="N6" i="1"/>
  <c r="N4" i="1"/>
  <c r="O12" i="1"/>
  <c r="O11" i="1"/>
  <c r="O10" i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3" i="3"/>
  <c r="V4" i="3"/>
  <c r="W5" i="3"/>
  <c r="W6" i="3"/>
  <c r="W7" i="3"/>
  <c r="V8" i="3"/>
  <c r="W9" i="3"/>
  <c r="W10" i="3"/>
  <c r="W11" i="3"/>
  <c r="V12" i="3"/>
  <c r="W13" i="3"/>
  <c r="W14" i="3"/>
  <c r="V15" i="3"/>
  <c r="V16" i="3"/>
  <c r="W17" i="3"/>
  <c r="W18" i="3"/>
  <c r="W19" i="3"/>
  <c r="V20" i="3"/>
  <c r="W21" i="3"/>
  <c r="W22" i="3"/>
  <c r="W23" i="3"/>
  <c r="V24" i="3"/>
  <c r="W25" i="3"/>
  <c r="W26" i="3"/>
  <c r="W27" i="3"/>
  <c r="V28" i="3"/>
  <c r="W29" i="3"/>
  <c r="W30" i="3"/>
  <c r="W31" i="3"/>
  <c r="V32" i="3"/>
  <c r="W33" i="3"/>
  <c r="W34" i="3"/>
  <c r="W35" i="3"/>
  <c r="V36" i="3"/>
  <c r="W37" i="3"/>
  <c r="W38" i="3"/>
  <c r="W39" i="3"/>
  <c r="V40" i="3"/>
  <c r="W41" i="3"/>
  <c r="W42" i="3"/>
  <c r="W43" i="3"/>
  <c r="V44" i="3"/>
  <c r="W45" i="3"/>
  <c r="W46" i="3"/>
  <c r="W47" i="3"/>
  <c r="V48" i="3"/>
  <c r="W49" i="3"/>
  <c r="W50" i="3"/>
  <c r="W51" i="3"/>
  <c r="V52" i="3"/>
  <c r="U3" i="3"/>
  <c r="R4" i="3"/>
  <c r="X4" i="3" s="1"/>
  <c r="R5" i="3"/>
  <c r="R6" i="3"/>
  <c r="R7" i="3"/>
  <c r="R8" i="3"/>
  <c r="X8" i="3" s="1"/>
  <c r="R9" i="3"/>
  <c r="R10" i="3"/>
  <c r="R11" i="3"/>
  <c r="R12" i="3"/>
  <c r="X12" i="3" s="1"/>
  <c r="R13" i="3"/>
  <c r="R14" i="3"/>
  <c r="R15" i="3"/>
  <c r="R16" i="3"/>
  <c r="X16" i="3" s="1"/>
  <c r="R17" i="3"/>
  <c r="R18" i="3"/>
  <c r="R19" i="3"/>
  <c r="R20" i="3"/>
  <c r="X20" i="3" s="1"/>
  <c r="R21" i="3"/>
  <c r="R22" i="3"/>
  <c r="R23" i="3"/>
  <c r="R24" i="3"/>
  <c r="X24" i="3" s="1"/>
  <c r="R25" i="3"/>
  <c r="R26" i="3"/>
  <c r="R27" i="3"/>
  <c r="R28" i="3"/>
  <c r="X28" i="3" s="1"/>
  <c r="R29" i="3"/>
  <c r="R30" i="3"/>
  <c r="R31" i="3"/>
  <c r="R32" i="3"/>
  <c r="X32" i="3" s="1"/>
  <c r="R33" i="3"/>
  <c r="R34" i="3"/>
  <c r="R35" i="3"/>
  <c r="R36" i="3"/>
  <c r="X36" i="3" s="1"/>
  <c r="R37" i="3"/>
  <c r="R38" i="3"/>
  <c r="R39" i="3"/>
  <c r="R40" i="3"/>
  <c r="X40" i="3" s="1"/>
  <c r="R41" i="3"/>
  <c r="R42" i="3"/>
  <c r="R43" i="3"/>
  <c r="R44" i="3"/>
  <c r="X44" i="3" s="1"/>
  <c r="R45" i="3"/>
  <c r="R46" i="3"/>
  <c r="R47" i="3"/>
  <c r="R48" i="3"/>
  <c r="X48" i="3" s="1"/>
  <c r="R49" i="3"/>
  <c r="R50" i="3"/>
  <c r="R51" i="3"/>
  <c r="R52" i="3"/>
  <c r="X52" i="3" s="1"/>
  <c r="R3" i="3"/>
  <c r="X38" i="3"/>
  <c r="X6" i="3" l="1"/>
  <c r="X50" i="3"/>
  <c r="X46" i="3"/>
  <c r="X42" i="3"/>
  <c r="X34" i="3"/>
  <c r="X30" i="3"/>
  <c r="X26" i="3"/>
  <c r="X22" i="3"/>
  <c r="X18" i="3"/>
  <c r="X14" i="3"/>
  <c r="X10" i="3"/>
  <c r="X11" i="3"/>
  <c r="U45" i="3"/>
  <c r="U13" i="3"/>
  <c r="V41" i="3"/>
  <c r="U41" i="3"/>
  <c r="U25" i="3"/>
  <c r="U9" i="3"/>
  <c r="V3" i="3"/>
  <c r="V37" i="3"/>
  <c r="V21" i="3"/>
  <c r="V5" i="3"/>
  <c r="U29" i="3"/>
  <c r="V25" i="3"/>
  <c r="X49" i="3"/>
  <c r="X41" i="3"/>
  <c r="X37" i="3"/>
  <c r="X33" i="3"/>
  <c r="X29" i="3"/>
  <c r="X25" i="3"/>
  <c r="X21" i="3"/>
  <c r="X17" i="3"/>
  <c r="X9" i="3"/>
  <c r="X5" i="3"/>
  <c r="U37" i="3"/>
  <c r="U21" i="3"/>
  <c r="U5" i="3"/>
  <c r="V49" i="3"/>
  <c r="V33" i="3"/>
  <c r="V17" i="3"/>
  <c r="V9" i="3"/>
  <c r="X13" i="3"/>
  <c r="X45" i="3"/>
  <c r="U49" i="3"/>
  <c r="U33" i="3"/>
  <c r="U17" i="3"/>
  <c r="V45" i="3"/>
  <c r="V29" i="3"/>
  <c r="V13" i="3"/>
  <c r="W15" i="3"/>
  <c r="X3" i="3"/>
  <c r="U51" i="3"/>
  <c r="U47" i="3"/>
  <c r="U43" i="3"/>
  <c r="U39" i="3"/>
  <c r="U35" i="3"/>
  <c r="U31" i="3"/>
  <c r="U27" i="3"/>
  <c r="U23" i="3"/>
  <c r="U19" i="3"/>
  <c r="U15" i="3"/>
  <c r="U11" i="3"/>
  <c r="U7" i="3"/>
  <c r="V51" i="3"/>
  <c r="V47" i="3"/>
  <c r="V43" i="3"/>
  <c r="V39" i="3"/>
  <c r="V35" i="3"/>
  <c r="V31" i="3"/>
  <c r="V27" i="3"/>
  <c r="V23" i="3"/>
  <c r="V19" i="3"/>
  <c r="V11" i="3"/>
  <c r="V7" i="3"/>
  <c r="W3" i="3"/>
  <c r="U50" i="3"/>
  <c r="U46" i="3"/>
  <c r="U42" i="3"/>
  <c r="U38" i="3"/>
  <c r="U34" i="3"/>
  <c r="U30" i="3"/>
  <c r="U26" i="3"/>
  <c r="U22" i="3"/>
  <c r="U18" i="3"/>
  <c r="U14" i="3"/>
  <c r="U10" i="3"/>
  <c r="U6" i="3"/>
  <c r="V50" i="3"/>
  <c r="V46" i="3"/>
  <c r="V42" i="3"/>
  <c r="V38" i="3"/>
  <c r="V34" i="3"/>
  <c r="V30" i="3"/>
  <c r="V26" i="3"/>
  <c r="V22" i="3"/>
  <c r="V18" i="3"/>
  <c r="V14" i="3"/>
  <c r="V10" i="3"/>
  <c r="V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U52" i="3"/>
  <c r="U48" i="3"/>
  <c r="U44" i="3"/>
  <c r="U40" i="3"/>
  <c r="U36" i="3"/>
  <c r="U32" i="3"/>
  <c r="U28" i="3"/>
  <c r="U24" i="3"/>
  <c r="U20" i="3"/>
  <c r="U16" i="3"/>
  <c r="U12" i="3"/>
  <c r="U8" i="3"/>
  <c r="U4" i="3"/>
  <c r="X47" i="3"/>
  <c r="X43" i="3"/>
  <c r="X39" i="3"/>
  <c r="X35" i="3"/>
  <c r="X31" i="3"/>
  <c r="X27" i="3"/>
  <c r="X23" i="3"/>
  <c r="X19" i="3"/>
  <c r="X15" i="3"/>
  <c r="X7" i="3"/>
  <c r="X51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57" i="3"/>
</calcChain>
</file>

<file path=xl/sharedStrings.xml><?xml version="1.0" encoding="utf-8"?>
<sst xmlns="http://schemas.openxmlformats.org/spreadsheetml/2006/main" count="891" uniqueCount="676">
  <si>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</si>
  <si>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</si>
  <si>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</si>
  <si>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</si>
  <si>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</si>
  <si>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</si>
  <si>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</si>
  <si>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</si>
  <si>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</si>
  <si>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</si>
  <si>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</si>
  <si>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</si>
  <si>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</si>
  <si>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</si>
  <si>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</si>
  <si>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</si>
  <si>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</si>
  <si>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</si>
  <si>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</si>
  <si>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</si>
  <si>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</si>
  <si>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</si>
  <si>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</si>
  <si>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</si>
  <si>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</si>
  <si>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</si>
  <si>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</si>
  <si>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</si>
  <si>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</si>
  <si>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</si>
  <si>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白银铠</t>
    <phoneticPr fontId="1" type="noConversion"/>
  </si>
  <si>
    <t>黄金铠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</si>
  <si>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</si>
  <si>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</si>
  <si>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</si>
  <si>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</si>
  <si>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</si>
  <si>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</si>
  <si>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</si>
  <si>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</si>
  <si>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</si>
  <si>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</si>
  <si>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</si>
  <si>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</si>
  <si>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</si>
  <si>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</si>
  <si>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</si>
  <si>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</si>
  <si>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</si>
  <si>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</si>
  <si>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</si>
  <si>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</si>
  <si>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</si>
  <si>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</si>
  <si>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</si>
  <si>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</si>
  <si>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</si>
  <si>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</si>
  <si>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</si>
  <si>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</si>
  <si>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</si>
  <si>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</si>
  <si>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</si>
  <si>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</si>
  <si>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</si>
  <si>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</si>
  <si>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</si>
  <si>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</si>
  <si>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</si>
  <si>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</si>
  <si>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</si>
  <si>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</si>
  <si>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</si>
  <si>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</si>
  <si>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</si>
  <si>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</si>
  <si>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</si>
  <si>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</si>
  <si>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</si>
  <si>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</si>
  <si>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</si>
  <si>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</si>
  <si>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</si>
  <si>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</si>
  <si>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</si>
  <si>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</si>
  <si>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</si>
  <si>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</si>
  <si>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</si>
  <si>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</si>
  <si>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</si>
  <si>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</si>
  <si>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</si>
  <si>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</si>
  <si>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</si>
  <si>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</si>
  <si>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</si>
  <si>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</si>
  <si>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</si>
  <si>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</si>
  <si>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</si>
  <si>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</si>
  <si>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</si>
  <si>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</si>
  <si>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</si>
  <si>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</si>
  <si>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</si>
  <si>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</si>
  <si>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</si>
  <si>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</si>
  <si>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</si>
  <si>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</si>
  <si>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</si>
  <si>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</si>
  <si>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</si>
  <si>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</si>
  <si>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</si>
  <si>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</si>
  <si>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</si>
  <si>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</si>
  <si>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</si>
  <si>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白药</t>
    <phoneticPr fontId="1" type="noConversion"/>
  </si>
  <si>
    <t>备注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</si>
  <si>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</si>
  <si>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</si>
  <si>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</si>
  <si>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</si>
  <si>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</si>
  <si>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</si>
  <si>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</si>
  <si>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</si>
  <si>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</si>
  <si>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</si>
  <si>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</si>
  <si>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</si>
  <si>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</si>
  <si>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</si>
  <si>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</si>
  <si>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</si>
  <si>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</si>
  <si>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</si>
  <si>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</si>
  <si>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</si>
  <si>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</si>
  <si>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</si>
  <si>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</si>
  <si>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</si>
  <si>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</si>
  <si>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</si>
  <si>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</si>
  <si>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</si>
  <si>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</si>
  <si>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</si>
  <si>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</si>
  <si>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</si>
  <si>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</si>
  <si>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</si>
  <si>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</si>
  <si>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</si>
  <si>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</si>
  <si>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</si>
  <si>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</si>
  <si>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</si>
  <si>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</si>
  <si>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</si>
  <si>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</si>
  <si>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</si>
  <si>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</si>
  <si>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</si>
  <si>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</si>
  <si>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</si>
  <si>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</si>
  <si>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</si>
  <si>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</si>
  <si>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</si>
  <si>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</si>
  <si>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</si>
  <si>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</si>
  <si>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</si>
  <si>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</si>
  <si>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</si>
  <si>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</si>
  <si>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</si>
  <si>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</si>
  <si>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</si>
  <si>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</si>
  <si>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</si>
  <si>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</si>
  <si>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</si>
  <si>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</si>
  <si>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</si>
  <si>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</si>
  <si>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</si>
  <si>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</si>
  <si>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</si>
  <si>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</si>
  <si>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</si>
  <si>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</si>
  <si>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</si>
  <si>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</si>
  <si>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</si>
  <si>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</si>
  <si>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</si>
  <si>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</si>
  <si>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</si>
  <si>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</si>
  <si>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</si>
  <si>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</si>
  <si>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</si>
  <si>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</si>
  <si>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</si>
  <si>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</si>
  <si>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</si>
  <si>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</si>
  <si>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</si>
  <si>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</si>
  <si>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</si>
  <si>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</si>
  <si>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</si>
  <si>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</si>
  <si>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</si>
  <si>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</si>
  <si>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</si>
  <si>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</si>
  <si>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</si>
  <si>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</si>
  <si>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</si>
  <si>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</si>
  <si>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</si>
  <si>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</si>
  <si>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</si>
  <si>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</si>
  <si>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</si>
  <si>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</si>
  <si>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</si>
  <si>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</si>
  <si>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</si>
  <si>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</si>
  <si>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</si>
  <si>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</si>
  <si>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</si>
  <si>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</si>
  <si>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</si>
  <si>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</si>
  <si>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</si>
  <si>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</si>
  <si>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</si>
  <si>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</si>
  <si>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</si>
  <si>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</si>
  <si>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</si>
  <si>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</si>
  <si>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</si>
  <si>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</si>
  <si>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</si>
  <si>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</si>
  <si>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</si>
  <si>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</si>
  <si>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</si>
  <si>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</si>
  <si>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</si>
  <si>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</si>
  <si>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</si>
  <si>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</si>
  <si>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</si>
  <si>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</si>
  <si>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</si>
  <si>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</si>
  <si>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</si>
  <si>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</si>
  <si>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</si>
  <si>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</si>
  <si>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</si>
  <si>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</si>
  <si>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</si>
  <si>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</si>
  <si>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</si>
  <si>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</si>
  <si>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</si>
  <si>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</si>
  <si>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</si>
  <si>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</si>
  <si>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</si>
  <si>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</si>
  <si>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</si>
  <si>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</si>
  <si>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</si>
  <si>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</si>
  <si>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</si>
  <si>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</si>
  <si>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</si>
  <si>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</si>
  <si>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</si>
  <si>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</si>
  <si>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</si>
  <si>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</si>
  <si>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</si>
  <si>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</si>
  <si>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</si>
  <si>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</si>
  <si>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</si>
  <si>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</si>
  <si>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</si>
  <si>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</si>
  <si>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</si>
  <si>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</si>
  <si>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</si>
  <si>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</si>
  <si>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</si>
  <si>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</si>
  <si>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</si>
  <si>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</si>
  <si>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</si>
  <si>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</si>
  <si>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</si>
  <si>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</si>
  <si>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</si>
  <si>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</si>
  <si>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</si>
  <si>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</si>
  <si>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</si>
  <si>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</si>
  <si>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</si>
  <si>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</si>
  <si>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</si>
  <si>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</si>
  <si>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</si>
  <si>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</si>
  <si>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</si>
  <si>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</si>
  <si>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</si>
  <si>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</si>
  <si>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</si>
  <si>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</si>
  <si>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</si>
  <si>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</si>
  <si>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</si>
  <si>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</si>
  <si>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</si>
  <si>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</si>
  <si>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</si>
  <si>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</si>
  <si>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</si>
  <si>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</si>
  <si>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</si>
  <si>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</si>
  <si>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</si>
  <si>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</si>
  <si>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</si>
  <si>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</si>
  <si>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</si>
  <si>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</si>
  <si>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</si>
  <si>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</si>
  <si>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</si>
  <si>
    <t>ID</t>
    <phoneticPr fontId="1" type="noConversion"/>
  </si>
  <si>
    <t>Name</t>
    <phoneticPr fontId="1" type="noConversion"/>
  </si>
  <si>
    <t>player</t>
    <phoneticPr fontId="1" type="noConversion"/>
  </si>
  <si>
    <t>shu</t>
    <phoneticPr fontId="1" type="noConversion"/>
  </si>
  <si>
    <t>wu</t>
    <phoneticPr fontId="1" type="noConversion"/>
  </si>
  <si>
    <t>wei</t>
    <phoneticPr fontId="1" type="noConversion"/>
  </si>
  <si>
    <t>other</t>
    <phoneticPr fontId="1" type="noConversion"/>
  </si>
  <si>
    <t>角色类型</t>
    <phoneticPr fontId="1" type="noConversion"/>
  </si>
  <si>
    <t>玩家</t>
    <phoneticPr fontId="1" type="noConversion"/>
  </si>
  <si>
    <t>蜀汉</t>
    <phoneticPr fontId="1" type="noConversion"/>
  </si>
  <si>
    <t>东吴</t>
    <phoneticPr fontId="1" type="noConversion"/>
  </si>
  <si>
    <t>曹魏</t>
    <phoneticPr fontId="1" type="noConversion"/>
  </si>
  <si>
    <t>其他</t>
    <phoneticPr fontId="1" type="noConversion"/>
  </si>
  <si>
    <t>Country</t>
    <phoneticPr fontId="1" type="noConversion"/>
  </si>
  <si>
    <t>RoleCountry</t>
    <phoneticPr fontId="1" type="noConversion"/>
  </si>
  <si>
    <t>玩家</t>
    <phoneticPr fontId="1" type="noConversion"/>
  </si>
  <si>
    <t>蜀汉</t>
    <phoneticPr fontId="1" type="noConversion"/>
  </si>
  <si>
    <t>刘备</t>
    <phoneticPr fontId="1" type="noConversion"/>
  </si>
  <si>
    <t>诸葛</t>
    <phoneticPr fontId="1" type="noConversion"/>
  </si>
  <si>
    <t>关羽</t>
    <phoneticPr fontId="1" type="noConversion"/>
  </si>
  <si>
    <t>张飞</t>
    <phoneticPr fontId="1" type="noConversion"/>
  </si>
  <si>
    <t>曹操</t>
    <phoneticPr fontId="1" type="noConversion"/>
  </si>
  <si>
    <t>暴怒</t>
    <phoneticPr fontId="1" type="noConversion"/>
  </si>
  <si>
    <t>怒</t>
    <phoneticPr fontId="1" type="noConversion"/>
  </si>
  <si>
    <t>有狂暴buff吗?</t>
    <phoneticPr fontId="1" type="noConversion"/>
  </si>
  <si>
    <t>乾坤袋</t>
    <phoneticPr fontId="1" type="noConversion"/>
  </si>
  <si>
    <t>得高人传授的宝物, 内有乾坤, 可容纳海量物品(背包)….</t>
    <phoneticPr fontId="1" type="noConversion"/>
  </si>
  <si>
    <t>攻击</t>
    <phoneticPr fontId="1" type="noConversion"/>
  </si>
  <si>
    <t>攻击动画时间和间隔, 与攻速相关联</t>
    <phoneticPr fontId="1" type="noConversion"/>
  </si>
  <si>
    <t>备注</t>
    <phoneticPr fontId="1" type="noConversion"/>
  </si>
  <si>
    <t>攻击范围</t>
    <phoneticPr fontId="1" type="noConversion"/>
  </si>
  <si>
    <t>单体</t>
    <phoneticPr fontId="1" type="noConversion"/>
  </si>
  <si>
    <t>扇形</t>
    <phoneticPr fontId="1" type="noConversion"/>
  </si>
  <si>
    <t>本地圆形</t>
    <phoneticPr fontId="1" type="noConversion"/>
  </si>
  <si>
    <t>目标圆形</t>
    <phoneticPr fontId="1" type="noConversion"/>
  </si>
  <si>
    <t>施法动作1</t>
    <phoneticPr fontId="1" type="noConversion"/>
  </si>
  <si>
    <t>攻击动作1/2随机</t>
    <phoneticPr fontId="1" type="noConversion"/>
  </si>
  <si>
    <t>技能范围提示</t>
    <phoneticPr fontId="1" type="noConversion"/>
  </si>
  <si>
    <t>实际影响效果</t>
    <phoneticPr fontId="1" type="noConversion"/>
  </si>
  <si>
    <t>粒子效果</t>
    <phoneticPr fontId="1" type="noConversion"/>
  </si>
  <si>
    <t>蜡杆</t>
    <phoneticPr fontId="1" type="noConversion"/>
  </si>
  <si>
    <t>材料</t>
  </si>
  <si>
    <t>背包</t>
    <phoneticPr fontId="1" type="noConversion"/>
  </si>
  <si>
    <t>装备栏</t>
    <phoneticPr fontId="1" type="noConversion"/>
  </si>
  <si>
    <t>格子</t>
    <phoneticPr fontId="1" type="noConversion"/>
  </si>
  <si>
    <t>物品</t>
    <phoneticPr fontId="1" type="noConversion"/>
  </si>
  <si>
    <t>物品信息</t>
    <phoneticPr fontId="1" type="noConversion"/>
  </si>
  <si>
    <t>武器栏</t>
    <phoneticPr fontId="1" type="noConversion"/>
  </si>
  <si>
    <t>护甲栏</t>
    <phoneticPr fontId="1" type="noConversion"/>
  </si>
  <si>
    <t>饰品栏1</t>
    <phoneticPr fontId="1" type="noConversion"/>
  </si>
  <si>
    <t>饰品栏2</t>
    <phoneticPr fontId="1" type="noConversion"/>
  </si>
  <si>
    <t>很多</t>
    <phoneticPr fontId="1" type="noConversion"/>
  </si>
  <si>
    <t>格子</t>
    <phoneticPr fontId="1" type="noConversion"/>
  </si>
  <si>
    <t>4个</t>
    <phoneticPr fontId="1" type="noConversion"/>
  </si>
  <si>
    <t>筛选</t>
    <phoneticPr fontId="1" type="noConversion"/>
  </si>
  <si>
    <t>武器</t>
    <phoneticPr fontId="1" type="noConversion"/>
  </si>
  <si>
    <t>护甲</t>
    <phoneticPr fontId="1" type="noConversion"/>
  </si>
  <si>
    <t>饰品</t>
    <phoneticPr fontId="1" type="noConversion"/>
  </si>
  <si>
    <t>消耗品</t>
    <phoneticPr fontId="1" type="noConversion"/>
  </si>
  <si>
    <t>素材</t>
    <phoneticPr fontId="1" type="noConversion"/>
  </si>
  <si>
    <t>任务品</t>
    <phoneticPr fontId="1" type="noConversion"/>
  </si>
  <si>
    <t>消耗品</t>
    <phoneticPr fontId="1" type="noConversion"/>
  </si>
  <si>
    <t>包子</t>
    <phoneticPr fontId="1" type="noConversion"/>
  </si>
  <si>
    <t>烧鸡</t>
    <phoneticPr fontId="1" type="noConversion"/>
  </si>
  <si>
    <t>气血丹</t>
  </si>
  <si>
    <t>大还丹</t>
    <phoneticPr fontId="1" type="noConversion"/>
  </si>
  <si>
    <t>还魂丹</t>
    <phoneticPr fontId="1" type="noConversion"/>
  </si>
  <si>
    <t>草药类</t>
    <phoneticPr fontId="1" type="noConversion"/>
  </si>
  <si>
    <t>食物类</t>
    <phoneticPr fontId="1" type="noConversion"/>
  </si>
  <si>
    <t>丹药类</t>
    <phoneticPr fontId="1" type="noConversion"/>
  </si>
  <si>
    <t>给个直接治疗和短时间hot</t>
    <phoneticPr fontId="1" type="noConversion"/>
  </si>
  <si>
    <t>绷带</t>
    <phoneticPr fontId="1" type="noConversion"/>
  </si>
  <si>
    <t>烤猪</t>
    <phoneticPr fontId="1" type="noConversion"/>
  </si>
  <si>
    <t>草药</t>
    <phoneticPr fontId="1" type="noConversion"/>
  </si>
  <si>
    <t>白药</t>
    <phoneticPr fontId="1" type="noConversion"/>
  </si>
  <si>
    <t>便宜</t>
    <phoneticPr fontId="1" type="noConversion"/>
  </si>
  <si>
    <t>一般</t>
    <phoneticPr fontId="1" type="noConversion"/>
  </si>
  <si>
    <t>贵</t>
    <phoneticPr fontId="1" type="noConversion"/>
  </si>
  <si>
    <t>给个直接治疗和中时间hot</t>
    <phoneticPr fontId="1" type="noConversion"/>
  </si>
  <si>
    <t>长时间hot</t>
    <phoneticPr fontId="1" type="noConversion"/>
  </si>
  <si>
    <t>效果及价钱</t>
    <phoneticPr fontId="1" type="noConversion"/>
  </si>
  <si>
    <t>薄皮儿, 大馅儿, 十八个褶儿..</t>
    <phoneticPr fontId="1" type="noConversion"/>
  </si>
  <si>
    <t>蜜汁烧鸡, 肥而不腻, 酥香软烂…</t>
    <phoneticPr fontId="1" type="noConversion"/>
  </si>
  <si>
    <t>包扎止血, 简单处理, 先这么对付一下吧..</t>
    <phoneticPr fontId="1" type="noConversion"/>
  </si>
  <si>
    <t>山间草药平无奇, 跌打扭伤得而愈</t>
    <phoneticPr fontId="1" type="noConversion"/>
  </si>
  <si>
    <t>这平平无奇的白色粉末, 实际上是时间最为著名的刀斧金创药.</t>
    <phoneticPr fontId="1" type="noConversion"/>
  </si>
  <si>
    <t>胆气萦怀, 一往无前.</t>
    <phoneticPr fontId="1" type="noConversion"/>
  </si>
  <si>
    <t>山间野道炼制的丹药, 可以提供很强很持久的恢复力, 常人完全无法理解</t>
    <phoneticPr fontId="1" type="noConversion"/>
  </si>
  <si>
    <t>起死回生, 有如神助… 这是仙药, 为什么会在人间出现呢?</t>
    <phoneticPr fontId="1" type="noConversion"/>
  </si>
  <si>
    <t>地雷</t>
    <phoneticPr fontId="1" type="noConversion"/>
  </si>
  <si>
    <t>烟雾弹</t>
    <phoneticPr fontId="1" type="noConversion"/>
  </si>
  <si>
    <t>爆炸以后会散布大量粉尘, 用来迟滞敌方行动, 迷惑双眼.</t>
    <phoneticPr fontId="1" type="noConversion"/>
  </si>
  <si>
    <t>飞石</t>
    <phoneticPr fontId="1" type="noConversion"/>
  </si>
  <si>
    <t>棱角被打磨的十分锋利, 具体作战效果还得取决于使用者自身</t>
    <phoneticPr fontId="1" type="noConversion"/>
  </si>
  <si>
    <t xml:space="preserve">山间野道为了保护自身免遭野兽侵害, 特地炼制的陷阱道具, 踩之即爆, 冲击力很强. </t>
    <phoneticPr fontId="1" type="noConversion"/>
  </si>
  <si>
    <t>不多废话, 绝对管饱. 店家表示还没有见过一只喂不饱的主</t>
    <phoneticPr fontId="1" type="noConversion"/>
  </si>
  <si>
    <t>桃木枪</t>
    <phoneticPr fontId="1" type="noConversion"/>
  </si>
  <si>
    <t>采集山间桃木削制而成. 是很好的练习枪, 用来上阵厮杀就有些困难了. 据说还有驱邪的功效.</t>
    <phoneticPr fontId="1" type="noConversion"/>
  </si>
  <si>
    <t>构造简单, 成本低廉. 枪杆韧性不错, 就是有点儿软…使用略需技巧</t>
    <phoneticPr fontId="1" type="noConversion"/>
  </si>
  <si>
    <t>通体镔铁打造, 重量惊人, 普通人端起都费劲, 只有那些猛将才会熟练使用.</t>
    <phoneticPr fontId="1" type="noConversion"/>
  </si>
  <si>
    <t>凤翅枪</t>
    <phoneticPr fontId="1" type="noConversion"/>
  </si>
  <si>
    <t>龙骨枪</t>
    <phoneticPr fontId="1" type="noConversion"/>
  </si>
  <si>
    <t>护甲</t>
    <phoneticPr fontId="1" type="noConversion"/>
  </si>
  <si>
    <t>凤羽甲</t>
    <phoneticPr fontId="1" type="noConversion"/>
  </si>
  <si>
    <t>重生, 10min cd; 自愈</t>
    <phoneticPr fontId="1" type="noConversion"/>
  </si>
  <si>
    <t>降低流矢伤害</t>
    <phoneticPr fontId="1" type="noConversion"/>
  </si>
  <si>
    <t>据说是神人抽取了上古神龙的脊柱作为材料, 而炼制的一把神枪. 可谓是无坚不摧.</t>
    <phoneticPr fontId="1" type="noConversion"/>
  </si>
  <si>
    <t>附带火属性</t>
    <phoneticPr fontId="1" type="noConversion"/>
  </si>
  <si>
    <t>大量吸血</t>
    <phoneticPr fontId="1" type="noConversion"/>
  </si>
  <si>
    <t>破甲</t>
    <phoneticPr fontId="1" type="noConversion"/>
  </si>
  <si>
    <t>增加掉率</t>
    <phoneticPr fontId="1" type="noConversion"/>
  </si>
  <si>
    <t>增加移速</t>
    <phoneticPr fontId="1" type="noConversion"/>
  </si>
  <si>
    <t>降低流矢伤害</t>
    <phoneticPr fontId="1" type="noConversion"/>
  </si>
  <si>
    <t>防护要害, 谨防暗箭.</t>
    <phoneticPr fontId="1" type="noConversion"/>
  </si>
  <si>
    <t>这双鞋子仿佛掌上了翅膀, 穿上以后人都轻飘飘的</t>
    <phoneticPr fontId="1" type="noConversion"/>
  </si>
  <si>
    <t>得到师父和主公双重加持的护符, 好运挡都挡不住…</t>
    <phoneticPr fontId="1" type="noConversion"/>
  </si>
  <si>
    <t>风痕石</t>
    <phoneticPr fontId="1" type="noConversion"/>
  </si>
  <si>
    <t>攻击范围增加</t>
    <phoneticPr fontId="1" type="noConversion"/>
  </si>
  <si>
    <t>戴上以后, 举手投足之间仿佛都有阵风拂过..</t>
    <phoneticPr fontId="1" type="noConversion"/>
  </si>
  <si>
    <t>单体伤害</t>
    <phoneticPr fontId="1" type="noConversion"/>
  </si>
  <si>
    <t>群体短期减速减防</t>
    <phoneticPr fontId="1" type="noConversion"/>
  </si>
  <si>
    <t>触发, 伤害, 击飞</t>
    <phoneticPr fontId="1" type="noConversion"/>
  </si>
  <si>
    <t>铁蒺藜</t>
    <phoneticPr fontId="1" type="noConversion"/>
  </si>
  <si>
    <t>一包淬毒的小钉子.</t>
    <phoneticPr fontId="1" type="noConversion"/>
  </si>
  <si>
    <t>范围减速流血</t>
    <phoneticPr fontId="1" type="noConversion"/>
  </si>
  <si>
    <t>死亡时自动消耗. 长时间超高回复. 永久增加全属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</si>
  <si>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</si>
  <si>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</si>
  <si>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</si>
  <si>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永久加攻, 回血大量</t>
    <phoneticPr fontId="1" type="noConversion"/>
  </si>
  <si>
    <t>永久加防, 回血大量</t>
    <phoneticPr fontId="1" type="noConversion"/>
  </si>
  <si>
    <t>永久加血, 回血中量</t>
    <phoneticPr fontId="1" type="noConversion"/>
  </si>
  <si>
    <t>永久加气, 回血中量</t>
    <phoneticPr fontId="1" type="noConversion"/>
  </si>
  <si>
    <t>永久加运, 回血少量</t>
    <phoneticPr fontId="1" type="noConversion"/>
  </si>
  <si>
    <t>通体雪白如银, 防御力很强而又不影响行动. 代表着军中良匠的最高水平.</t>
    <phoneticPr fontId="1" type="noConversion"/>
  </si>
  <si>
    <t>枪头雪白如银, 枪杆层层复合, 做工极其复杂, 造价极其昂贵, 是时代最强技艺的体现</t>
    <phoneticPr fontId="1" type="noConversion"/>
  </si>
  <si>
    <t>百鸟朝凤</t>
    <phoneticPr fontId="1" type="noConversion"/>
  </si>
  <si>
    <t>百鸟朝凤</t>
    <phoneticPr fontId="1" type="noConversion"/>
  </si>
  <si>
    <t>七探盘蛇</t>
    <phoneticPr fontId="1" type="noConversion"/>
  </si>
  <si>
    <t>七探</t>
    <phoneticPr fontId="1" type="noConversion"/>
  </si>
  <si>
    <t>盘蛇</t>
    <phoneticPr fontId="1" type="noConversion"/>
  </si>
  <si>
    <t>井</t>
    <phoneticPr fontId="1" type="noConversion"/>
  </si>
  <si>
    <t>鬼</t>
    <phoneticPr fontId="1" type="noConversion"/>
  </si>
  <si>
    <t>柳</t>
    <phoneticPr fontId="1" type="noConversion"/>
  </si>
  <si>
    <t>星</t>
    <phoneticPr fontId="1" type="noConversion"/>
  </si>
  <si>
    <t>张</t>
    <phoneticPr fontId="1" type="noConversion"/>
  </si>
  <si>
    <t>翼</t>
    <phoneticPr fontId="1" type="noConversion"/>
  </si>
  <si>
    <t>轸</t>
  </si>
  <si>
    <t>如水井,如网,如深渊</t>
    <phoneticPr fontId="1" type="noConversion"/>
  </si>
  <si>
    <t>如冠, 惊恐</t>
    <phoneticPr fontId="1" type="noConversion"/>
  </si>
  <si>
    <t>如柳叶, 如嘴, 进食</t>
    <phoneticPr fontId="1" type="noConversion"/>
  </si>
  <si>
    <t>为目,如星之耀</t>
    <phoneticPr fontId="1" type="noConversion"/>
  </si>
  <si>
    <t>如翅, 腾飞</t>
    <phoneticPr fontId="1" type="noConversion"/>
  </si>
  <si>
    <t>取自百鸟奋起而向金乌之象</t>
    <phoneticPr fontId="1" type="noConversion"/>
  </si>
  <si>
    <t>引申自百鸟朝凤, 取朱雀七宿之象, 分为盘蛇一式主身法, 七探七法主攻伐</t>
    <phoneticPr fontId="1" type="noConversion"/>
  </si>
  <si>
    <t>如尾,为车</t>
    <phoneticPr fontId="1" type="noConversion"/>
  </si>
  <si>
    <t>如膀, 如张弓</t>
    <phoneticPr fontId="1" type="noConversion"/>
  </si>
  <si>
    <t>自身</t>
    <phoneticPr fontId="1" type="noConversion"/>
  </si>
  <si>
    <t>单体</t>
    <phoneticPr fontId="1" type="noConversion"/>
  </si>
  <si>
    <t>贯穿前探</t>
    <phoneticPr fontId="1" type="noConversion"/>
  </si>
  <si>
    <t>刺目前探</t>
    <phoneticPr fontId="1" type="noConversion"/>
  </si>
  <si>
    <t>如柳如鞭前探</t>
    <phoneticPr fontId="1" type="noConversion"/>
  </si>
  <si>
    <t>前aoe</t>
    <phoneticPr fontId="1" type="noConversion"/>
  </si>
  <si>
    <t>原地aoe</t>
    <phoneticPr fontId="1" type="noConversion"/>
  </si>
  <si>
    <t>前单体</t>
    <phoneticPr fontId="1" type="noConversion"/>
  </si>
  <si>
    <t>原地小圆</t>
    <phoneticPr fontId="1" type="noConversion"/>
  </si>
  <si>
    <t>前长直线</t>
    <phoneticPr fontId="1" type="noConversion"/>
  </si>
  <si>
    <t>直线aoe</t>
    <phoneticPr fontId="1" type="noConversion"/>
  </si>
  <si>
    <t>直线aoe</t>
    <phoneticPr fontId="1" type="noConversion"/>
  </si>
  <si>
    <t>枪花如网,似井之深</t>
    <phoneticPr fontId="1" type="noConversion"/>
  </si>
  <si>
    <t>范围</t>
    <phoneticPr fontId="1" type="noConversion"/>
  </si>
  <si>
    <t>描述</t>
    <phoneticPr fontId="1" type="noConversion"/>
  </si>
  <si>
    <t>名称</t>
    <phoneticPr fontId="1" type="noConversion"/>
  </si>
  <si>
    <t>前aoe</t>
    <phoneticPr fontId="1" type="noConversion"/>
  </si>
  <si>
    <t>目标大圆</t>
    <phoneticPr fontId="1" type="noConversion"/>
  </si>
  <si>
    <t>跃起下探</t>
    <phoneticPr fontId="1" type="noConversion"/>
  </si>
  <si>
    <t>目标aoe</t>
    <phoneticPr fontId="1" type="noConversion"/>
  </si>
  <si>
    <t>效果</t>
    <phoneticPr fontId="1" type="noConversion"/>
  </si>
  <si>
    <t>伤害</t>
    <phoneticPr fontId="1" type="noConversion"/>
  </si>
  <si>
    <t>闪避</t>
    <phoneticPr fontId="1" type="noConversion"/>
  </si>
  <si>
    <t>防御加成</t>
    <phoneticPr fontId="1" type="noConversion"/>
  </si>
  <si>
    <t>前大扇</t>
    <phoneticPr fontId="1" type="noConversion"/>
  </si>
  <si>
    <t>前小扇</t>
    <phoneticPr fontId="1" type="noConversion"/>
  </si>
  <si>
    <t>前短直线</t>
    <phoneticPr fontId="1" type="noConversion"/>
  </si>
  <si>
    <t>回跃后探</t>
    <phoneticPr fontId="1" type="noConversion"/>
  </si>
  <si>
    <t>枪头虚晃, 飘渺如魂(枪闪)</t>
    <phoneticPr fontId="1" type="noConversion"/>
  </si>
  <si>
    <t>弱击飞</t>
    <phoneticPr fontId="1" type="noConversion"/>
  </si>
  <si>
    <t>击飞强度</t>
    <phoneticPr fontId="1" type="noConversion"/>
  </si>
  <si>
    <t>强</t>
    <phoneticPr fontId="1" type="noConversion"/>
  </si>
  <si>
    <t>强</t>
    <phoneticPr fontId="1" type="noConversion"/>
  </si>
  <si>
    <t>弱</t>
    <phoneticPr fontId="1" type="noConversion"/>
  </si>
  <si>
    <t>弱</t>
    <phoneticPr fontId="1" type="noConversion"/>
  </si>
  <si>
    <t>强</t>
    <phoneticPr fontId="1" type="noConversion"/>
  </si>
  <si>
    <t>弱</t>
    <phoneticPr fontId="1" type="noConversion"/>
  </si>
  <si>
    <t>弱</t>
    <phoneticPr fontId="1" type="noConversion"/>
  </si>
  <si>
    <t>招架</t>
    <phoneticPr fontId="1" type="noConversion"/>
  </si>
  <si>
    <t>减攻</t>
    <phoneticPr fontId="1" type="noConversion"/>
  </si>
  <si>
    <t>高伤, 流血</t>
    <phoneticPr fontId="1" type="noConversion"/>
  </si>
  <si>
    <t>七探-井</t>
    <phoneticPr fontId="1" type="noConversion"/>
  </si>
  <si>
    <t>七探-鬼</t>
    <phoneticPr fontId="1" type="noConversion"/>
  </si>
  <si>
    <t>七探-柳</t>
    <phoneticPr fontId="1" type="noConversion"/>
  </si>
  <si>
    <t>七探-星</t>
    <phoneticPr fontId="1" type="noConversion"/>
  </si>
  <si>
    <t>七探-张</t>
    <phoneticPr fontId="1" type="noConversion"/>
  </si>
  <si>
    <t>七探-翼</t>
    <phoneticPr fontId="1" type="noConversion"/>
  </si>
  <si>
    <t>七探-轸</t>
    <phoneticPr fontId="1" type="noConversion"/>
  </si>
  <si>
    <t>aoe</t>
    <phoneticPr fontId="1" type="noConversion"/>
  </si>
  <si>
    <t>弱</t>
    <phoneticPr fontId="1" type="noConversion"/>
  </si>
  <si>
    <t>高伤, 减速, 加速</t>
    <phoneticPr fontId="1" type="noConversion"/>
  </si>
  <si>
    <t>遁身符</t>
    <phoneticPr fontId="1" type="noConversion"/>
  </si>
  <si>
    <t>山间野道炼制的符咒, 初衷是为了节省体力加快越野速度. 能够加快身形.</t>
    <phoneticPr fontId="1" type="noConversion"/>
  </si>
  <si>
    <t>自身移速大量增加</t>
    <phoneticPr fontId="1" type="noConversion"/>
  </si>
  <si>
    <t>普通将领的制式铠甲. 胸前后背的圆护打磨如镜, 太阳之下发出耀眼明光, 故名.</t>
    <phoneticPr fontId="1" type="noConversion"/>
  </si>
  <si>
    <t>通体镔铁打造, 重量惊人. 防御力值得信赖, 但是移动会受到影响. 非制式装备.</t>
    <phoneticPr fontId="1" type="noConversion"/>
  </si>
  <si>
    <t>据说是使用龙骨打造的宝甲, 它的第一任主人恐怕是上古时代的传奇人物了..</t>
    <phoneticPr fontId="1" type="noConversion"/>
  </si>
  <si>
    <t>凤羽编织, 充满了荒野的气息. 这不是人间的平凡物件. 能够给予穿戴者浴火重生般的能力</t>
    <phoneticPr fontId="1" type="noConversion"/>
  </si>
  <si>
    <t>明光铠</t>
    <phoneticPr fontId="1" type="noConversion"/>
  </si>
  <si>
    <t>镶钉铠</t>
    <phoneticPr fontId="1" type="noConversion"/>
  </si>
  <si>
    <t>镔铁铠</t>
    <phoneticPr fontId="1" type="noConversion"/>
  </si>
  <si>
    <t>这么夸张的作品, 不知道出自于哪位贵族的手笔</t>
    <phoneticPr fontId="1" type="noConversion"/>
  </si>
  <si>
    <t>普通士兵的制式铠甲. 层层甲片用甲钉镶连而成.</t>
    <phoneticPr fontId="1" type="noConversion"/>
  </si>
  <si>
    <t>淬炼凤骨为身, 叠缀凤翅为枪头, 似枪似刀, 锋利无比.</t>
    <phoneticPr fontId="1" type="noConversion"/>
  </si>
  <si>
    <t>天命石</t>
    <phoneticPr fontId="1" type="noConversion"/>
  </si>
  <si>
    <t>减少全技能冷却</t>
    <phoneticPr fontId="1" type="noConversion"/>
  </si>
  <si>
    <t>如同天命所归, 一身武艺愈发纯熟了.</t>
    <phoneticPr fontId="1" type="noConversion"/>
  </si>
  <si>
    <t>增加防御力</t>
    <phoneticPr fontId="1" type="noConversion"/>
  </si>
  <si>
    <t>白虎牙齿联缀而成的饰品, 在荒野气息的熏陶下, 佩戴者激发出嗜血的本能</t>
    <phoneticPr fontId="1" type="noConversion"/>
  </si>
  <si>
    <t>煞气符</t>
    <phoneticPr fontId="1" type="noConversion"/>
  </si>
  <si>
    <t>我atk</t>
    <phoneticPr fontId="1" type="noConversion"/>
  </si>
  <si>
    <t>敌def</t>
    <phoneticPr fontId="1" type="noConversion"/>
  </si>
  <si>
    <t>log10公式</t>
    <phoneticPr fontId="1" type="noConversion"/>
  </si>
  <si>
    <t>log3公式</t>
    <phoneticPr fontId="1" type="noConversion"/>
  </si>
  <si>
    <t>玄武甲</t>
    <phoneticPr fontId="1" type="noConversion"/>
  </si>
  <si>
    <t>增加生命上限</t>
    <phoneticPr fontId="1" type="noConversion"/>
  </si>
  <si>
    <t>朱雀翼</t>
    <phoneticPr fontId="1" type="noConversion"/>
  </si>
  <si>
    <t>自动回气</t>
    <phoneticPr fontId="1" type="noConversion"/>
  </si>
  <si>
    <t>增加攻击力</t>
    <phoneticPr fontId="1" type="noConversion"/>
  </si>
  <si>
    <t>增加气力回复</t>
    <phoneticPr fontId="1" type="noConversion"/>
  </si>
  <si>
    <t>增加气力</t>
    <phoneticPr fontId="1" type="noConversion"/>
  </si>
  <si>
    <t>青龙胆</t>
    <phoneticPr fontId="1" type="noConversion"/>
  </si>
  <si>
    <t>传说这个物件被凶神附体了. 气力源源而来</t>
    <phoneticPr fontId="1" type="noConversion"/>
  </si>
  <si>
    <t>生命之焰, 熊熊燃烧.</t>
    <phoneticPr fontId="1" type="noConversion"/>
  </si>
  <si>
    <t>胆气如龙, 气贯长虹.</t>
    <phoneticPr fontId="1" type="noConversion"/>
  </si>
  <si>
    <t>龙骨甲</t>
    <phoneticPr fontId="1" type="noConversion"/>
  </si>
  <si>
    <t>玄武护体, 不动如山</t>
    <phoneticPr fontId="1" type="noConversion"/>
  </si>
  <si>
    <t>回复能量</t>
    <phoneticPr fontId="1" type="noConversion"/>
  </si>
  <si>
    <t>无</t>
    <phoneticPr fontId="1" type="noConversion"/>
  </si>
  <si>
    <t>回复能量</t>
    <phoneticPr fontId="1" type="noConversion"/>
  </si>
  <si>
    <t>敌单</t>
    <phoneticPr fontId="1" type="noConversion"/>
  </si>
  <si>
    <t>直线</t>
    <phoneticPr fontId="1" type="noConversion"/>
  </si>
  <si>
    <t>食物</t>
    <phoneticPr fontId="1" type="noConversion"/>
  </si>
  <si>
    <t>刀伤药</t>
    <phoneticPr fontId="1" type="noConversion"/>
  </si>
  <si>
    <t>丹药</t>
    <phoneticPr fontId="1" type="noConversion"/>
  </si>
  <si>
    <t>直接回复</t>
    <phoneticPr fontId="1" type="noConversion"/>
  </si>
  <si>
    <t>直接MP回复</t>
    <phoneticPr fontId="1" type="noConversion"/>
  </si>
  <si>
    <t>持续MP回复</t>
    <phoneticPr fontId="1" type="noConversion"/>
  </si>
  <si>
    <t>DirectManaRecover</t>
  </si>
  <si>
    <t>DirectManaRecover</t>
    <phoneticPr fontId="1" type="noConversion"/>
  </si>
  <si>
    <t>ManaRecoverOverTimes</t>
  </si>
  <si>
    <t>ManaRecoverOverTimes</t>
    <phoneticPr fontId="1" type="noConversion"/>
  </si>
  <si>
    <t>长时间弱hot</t>
    <phoneticPr fontId="1" type="noConversion"/>
  </si>
  <si>
    <t>短时间强hot</t>
    <phoneticPr fontId="1" type="noConversion"/>
  </si>
  <si>
    <t>直接回复hp&amp;mp</t>
    <phoneticPr fontId="1" type="noConversion"/>
  </si>
  <si>
    <t>长时间mp回复</t>
    <phoneticPr fontId="1" type="noConversion"/>
  </si>
  <si>
    <t>atk times</t>
    <phoneticPr fontId="1" type="noConversion"/>
  </si>
  <si>
    <t>kill number</t>
    <phoneticPr fontId="1" type="noConversion"/>
  </si>
  <si>
    <t>动作</t>
    <phoneticPr fontId="1" type="noConversion"/>
  </si>
  <si>
    <t>功能</t>
    <phoneticPr fontId="1" type="noConversion"/>
  </si>
  <si>
    <t>消耗</t>
    <phoneticPr fontId="1" type="noConversion"/>
  </si>
  <si>
    <t>数值</t>
    <phoneticPr fontId="1" type="noConversion"/>
  </si>
  <si>
    <t>hp</t>
    <phoneticPr fontId="1" type="noConversion"/>
  </si>
  <si>
    <t>mp</t>
    <phoneticPr fontId="1" type="noConversion"/>
  </si>
  <si>
    <t>弓</t>
    <phoneticPr fontId="1" type="noConversion"/>
  </si>
  <si>
    <t>车</t>
    <phoneticPr fontId="1" type="noConversion"/>
  </si>
  <si>
    <t>骑</t>
    <phoneticPr fontId="1" type="noConversion"/>
  </si>
  <si>
    <t>弓</t>
    <phoneticPr fontId="1" type="noConversion"/>
  </si>
  <si>
    <t>骑</t>
    <phoneticPr fontId="1" type="noConversion"/>
  </si>
  <si>
    <t>hp</t>
    <phoneticPr fontId="1" type="noConversion"/>
  </si>
  <si>
    <t>mp</t>
    <phoneticPr fontId="1" type="noConversion"/>
  </si>
  <si>
    <t>atk</t>
    <phoneticPr fontId="1" type="noConversion"/>
  </si>
  <si>
    <t>def</t>
    <phoneticPr fontId="1" type="noConversion"/>
  </si>
  <si>
    <t>exp</t>
    <phoneticPr fontId="1" type="noConversion"/>
  </si>
  <si>
    <t>lvl*(lvl-1)*0.9</t>
  </si>
  <si>
    <t>lvl*(lvl-1)*0.8</t>
  </si>
  <si>
    <t>lvl*(lvl-1)*1</t>
  </si>
  <si>
    <t>lvl*(lvl-1)*1.2</t>
  </si>
  <si>
    <t>lvl*(lvl-1)*1.1</t>
  </si>
  <si>
    <t>lvl*(lvl-1)*1.8</t>
  </si>
  <si>
    <t>lvl*(lvl-1)*1.5</t>
  </si>
  <si>
    <t>总体乘以难度系数d</t>
    <phoneticPr fontId="1" type="noConversion"/>
  </si>
  <si>
    <t>lvl*(lvl-2)/12</t>
  </si>
  <si>
    <t>lvl*(lvl-2)/11</t>
  </si>
  <si>
    <t>lvl*(lvl-2)/10</t>
  </si>
  <si>
    <t>lvl*(lvl-2)/8</t>
  </si>
  <si>
    <t>lvl*(lvl-2)/9</t>
  </si>
  <si>
    <t>lvl*(lvl-2)/6</t>
  </si>
  <si>
    <t>lvl*(lvl-2)/7</t>
  </si>
  <si>
    <t>lvl/5</t>
  </si>
  <si>
    <t>lvl/5</t>
    <phoneticPr fontId="1" type="noConversion"/>
  </si>
  <si>
    <t>spd/1000+1</t>
    <phoneticPr fontId="1" type="noConversion"/>
  </si>
  <si>
    <t>我低</t>
    <phoneticPr fontId="1" type="noConversion"/>
  </si>
  <si>
    <t>我高</t>
    <phoneticPr fontId="1" type="noConversion"/>
  </si>
  <si>
    <t>车低</t>
    <phoneticPr fontId="1" type="noConversion"/>
  </si>
  <si>
    <t>车高</t>
    <phoneticPr fontId="1" type="noConversion"/>
  </si>
  <si>
    <t>低差</t>
    <phoneticPr fontId="1" type="noConversion"/>
  </si>
  <si>
    <t>高差</t>
    <phoneticPr fontId="1" type="noConversion"/>
  </si>
  <si>
    <t>点钢枪</t>
    <phoneticPr fontId="1" type="noConversion"/>
  </si>
  <si>
    <t>枪头极其锋利, 即便是百炼精钢也能一点即破.</t>
    <phoneticPr fontId="1" type="noConversion"/>
  </si>
  <si>
    <t>最低等级</t>
    <phoneticPr fontId="1" type="noConversion"/>
  </si>
  <si>
    <t>升级设定(需要大量剧情衬托)</t>
    <phoneticPr fontId="1" type="noConversion"/>
  </si>
  <si>
    <t>简略设定</t>
    <phoneticPr fontId="1" type="noConversion"/>
  </si>
  <si>
    <t>木桩</t>
    <phoneticPr fontId="1" type="noConversion"/>
  </si>
  <si>
    <t>自动回满</t>
    <phoneticPr fontId="1" type="noConversion"/>
  </si>
  <si>
    <t>木人</t>
    <phoneticPr fontId="1" type="noConversion"/>
  </si>
  <si>
    <t>player镜像</t>
    <phoneticPr fontId="1" type="noConversion"/>
  </si>
  <si>
    <t>暴怒</t>
    <phoneticPr fontId="1" type="noConversion"/>
  </si>
  <si>
    <t>敌</t>
    <phoneticPr fontId="1" type="noConversion"/>
  </si>
  <si>
    <t>暴怒</t>
    <phoneticPr fontId="1" type="noConversion"/>
  </si>
  <si>
    <t>溃散</t>
    <phoneticPr fontId="1" type="noConversion"/>
  </si>
  <si>
    <t>ManaDamage</t>
  </si>
  <si>
    <t>ManaDamage</t>
    <phoneticPr fontId="1" type="noConversion"/>
  </si>
  <si>
    <t>MP伤害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</si>
</sst>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1" applyNumberFormat="1" applyFont="1" applyBorder="1" applyAlignment="1">
      <alignment horizontal="left" vertical="center"/>
    </xf>
    <xf numFmtId="0" fontId="0" fillId="0" borderId="9" xfId="0" applyNumberFormat="1" applyBorder="1" applyAlignment="1">
      <alignment horizontal="left" vertical="center"/>
    </xf>
    <xf numFmtId="1" fontId="0" fillId="0" borderId="0" xfId="0" applyNumberFormat="1" applyBorder="1">
      <alignment vertical="center"/>
    </xf>
    <xf numFmtId="1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9" xfId="0" applyNumberFormat="1" applyBorder="1">
      <alignment vertical="center"/>
    </xf>
    <xf numFmtId="1" fontId="0" fillId="0" borderId="11" xfId="0" applyNumberFormat="1" applyBorder="1">
      <alignment vertical="center"/>
    </xf>
    <xf numFmtId="1" fontId="0" fillId="0" borderId="12" xfId="0" applyNumberFormat="1" applyBorder="1">
      <alignment vertical="center"/>
    </xf>
    <xf numFmtId="1" fontId="0" fillId="0" borderId="0" xfId="0" applyNumberFormat="1" applyFill="1" applyBorder="1">
      <alignment vertical="center"/>
    </xf>
    <xf numFmtId="1" fontId="0" fillId="0" borderId="9" xfId="0" applyNumberForma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17</xdr:row>
      <xdr:rowOff>66675</xdr:rowOff>
    </xdr:from>
    <xdr:to>
      <xdr:col>8</xdr:col>
      <xdr:colOff>694955</xdr:colOff>
      <xdr:row>20</xdr:row>
      <xdr:rowOff>57083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3143250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opLeftCell="A13" workbookViewId="0">
      <selection activeCell="H28" sqref="H28"/>
    </sheetView>
  </sheetViews>
  <sheetFormatPr defaultRowHeight="14.25" x14ac:dyDescent="0.2"/>
  <cols>
    <col min="1" max="1" width="9" style="14"/>
    <col min="2" max="2" width="11" style="14" bestFit="1" customWidth="1"/>
    <col min="3" max="3" width="9" style="14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s="14" t="s">
        <v>0</v>
      </c>
      <c r="B1" s="14" t="s">
        <v>1</v>
      </c>
      <c r="C1" s="14" t="s">
        <v>2</v>
      </c>
      <c r="D1" t="s">
        <v>103</v>
      </c>
      <c r="E1" t="s">
        <v>114</v>
      </c>
      <c r="F1" t="s">
        <v>115</v>
      </c>
      <c r="G1" t="s">
        <v>116</v>
      </c>
      <c r="H1" t="s">
        <v>107</v>
      </c>
    </row>
    <row r="2" spans="1:14" x14ac:dyDescent="0.2">
      <c r="A2" s="14" t="s">
        <v>101</v>
      </c>
      <c r="B2" s="14" t="s">
        <v>92</v>
      </c>
      <c r="C2" s="14" t="s">
        <v>102</v>
      </c>
      <c r="D2" t="s">
        <v>105</v>
      </c>
      <c r="E2" t="s">
        <v>104</v>
      </c>
      <c r="F2" t="s">
        <v>106</v>
      </c>
      <c r="G2" t="s">
        <v>117</v>
      </c>
      <c r="H2" t="s">
        <v>108</v>
      </c>
      <c r="M2" t="s">
        <v>3</v>
      </c>
    </row>
    <row r="3" spans="1:14" x14ac:dyDescent="0.2">
      <c r="A3" s="14">
        <v>0</v>
      </c>
      <c r="M3" t="s">
        <v>6</v>
      </c>
      <c r="N3" t="s">
        <v>10</v>
      </c>
    </row>
    <row r="4" spans="1:14" x14ac:dyDescent="0.2">
      <c r="A4" s="14">
        <v>1</v>
      </c>
      <c r="B4" s="14" t="s">
        <v>417</v>
      </c>
      <c r="C4" s="14" t="s">
        <v>9</v>
      </c>
      <c r="D4">
        <v>1</v>
      </c>
      <c r="H4" t="s">
        <v>436</v>
      </c>
      <c r="M4" t="s">
        <v>19</v>
      </c>
      <c r="N4" t="s">
        <v>21</v>
      </c>
    </row>
    <row r="5" spans="1:14" x14ac:dyDescent="0.2">
      <c r="A5" s="14">
        <v>2</v>
      </c>
      <c r="B5" s="14" t="s">
        <v>418</v>
      </c>
      <c r="C5" s="14" t="s">
        <v>9</v>
      </c>
      <c r="D5">
        <v>2</v>
      </c>
      <c r="H5" t="s">
        <v>437</v>
      </c>
      <c r="M5" t="s">
        <v>13</v>
      </c>
      <c r="N5" t="s">
        <v>15</v>
      </c>
    </row>
    <row r="6" spans="1:14" x14ac:dyDescent="0.2">
      <c r="A6" s="14">
        <v>3</v>
      </c>
      <c r="B6" s="14" t="s">
        <v>427</v>
      </c>
      <c r="C6" s="14" t="s">
        <v>9</v>
      </c>
      <c r="D6">
        <v>3</v>
      </c>
      <c r="H6" t="s">
        <v>450</v>
      </c>
      <c r="M6" t="s">
        <v>17</v>
      </c>
      <c r="N6" t="s">
        <v>18</v>
      </c>
    </row>
    <row r="7" spans="1:14" x14ac:dyDescent="0.2">
      <c r="A7" s="14">
        <v>4</v>
      </c>
      <c r="B7" s="14" t="s">
        <v>426</v>
      </c>
      <c r="C7" s="14" t="s">
        <v>9</v>
      </c>
      <c r="D7">
        <v>4</v>
      </c>
      <c r="H7" t="s">
        <v>438</v>
      </c>
      <c r="M7" t="s">
        <v>4</v>
      </c>
      <c r="N7" t="s">
        <v>8</v>
      </c>
    </row>
    <row r="8" spans="1:14" x14ac:dyDescent="0.2">
      <c r="A8" s="14">
        <v>5</v>
      </c>
      <c r="B8" s="14" t="s">
        <v>428</v>
      </c>
      <c r="C8" s="14" t="s">
        <v>9</v>
      </c>
      <c r="D8">
        <v>5</v>
      </c>
      <c r="H8" t="s">
        <v>439</v>
      </c>
      <c r="M8" t="s">
        <v>5</v>
      </c>
      <c r="N8" t="s">
        <v>12</v>
      </c>
    </row>
    <row r="9" spans="1:14" x14ac:dyDescent="0.2">
      <c r="A9" s="14">
        <v>6</v>
      </c>
      <c r="B9" s="14" t="s">
        <v>429</v>
      </c>
      <c r="C9" s="14" t="s">
        <v>9</v>
      </c>
      <c r="D9">
        <v>6</v>
      </c>
      <c r="H9" t="s">
        <v>440</v>
      </c>
      <c r="M9" t="s">
        <v>129</v>
      </c>
      <c r="N9" t="s">
        <v>128</v>
      </c>
    </row>
    <row r="10" spans="1:14" x14ac:dyDescent="0.2">
      <c r="A10" s="14">
        <v>7</v>
      </c>
      <c r="B10" s="14" t="s">
        <v>419</v>
      </c>
      <c r="C10" s="14" t="s">
        <v>9</v>
      </c>
      <c r="D10">
        <v>7</v>
      </c>
      <c r="H10" t="s">
        <v>441</v>
      </c>
    </row>
    <row r="11" spans="1:14" x14ac:dyDescent="0.2">
      <c r="A11" s="14">
        <v>8</v>
      </c>
      <c r="B11" s="14" t="s">
        <v>420</v>
      </c>
      <c r="C11" s="14" t="s">
        <v>9</v>
      </c>
      <c r="D11">
        <v>8</v>
      </c>
      <c r="H11" t="s">
        <v>442</v>
      </c>
    </row>
    <row r="12" spans="1:14" x14ac:dyDescent="0.2">
      <c r="A12" s="14">
        <v>9</v>
      </c>
      <c r="B12" s="14" t="s">
        <v>421</v>
      </c>
      <c r="C12" s="14" t="s">
        <v>9</v>
      </c>
      <c r="D12">
        <v>9</v>
      </c>
      <c r="G12" t="s">
        <v>480</v>
      </c>
      <c r="H12" t="s">
        <v>443</v>
      </c>
    </row>
    <row r="13" spans="1:14" x14ac:dyDescent="0.2">
      <c r="A13" s="14">
        <v>10</v>
      </c>
      <c r="B13" s="14" t="s">
        <v>563</v>
      </c>
      <c r="C13" s="14" t="s">
        <v>9</v>
      </c>
      <c r="G13" t="s">
        <v>565</v>
      </c>
      <c r="H13" t="s">
        <v>564</v>
      </c>
    </row>
    <row r="14" spans="1:14" x14ac:dyDescent="0.2">
      <c r="A14" s="14">
        <v>11</v>
      </c>
      <c r="B14" s="14" t="s">
        <v>445</v>
      </c>
      <c r="C14" s="14" t="s">
        <v>9</v>
      </c>
      <c r="G14" t="s">
        <v>475</v>
      </c>
      <c r="H14" t="s">
        <v>446</v>
      </c>
    </row>
    <row r="15" spans="1:14" x14ac:dyDescent="0.2">
      <c r="A15" s="14">
        <v>12</v>
      </c>
      <c r="B15" s="14" t="s">
        <v>447</v>
      </c>
      <c r="C15" s="14" t="s">
        <v>9</v>
      </c>
      <c r="G15" t="s">
        <v>474</v>
      </c>
      <c r="H15" t="s">
        <v>448</v>
      </c>
    </row>
    <row r="16" spans="1:14" x14ac:dyDescent="0.2">
      <c r="A16" s="14">
        <v>13</v>
      </c>
      <c r="B16" s="14" t="s">
        <v>444</v>
      </c>
      <c r="C16" s="14" t="s">
        <v>9</v>
      </c>
      <c r="G16" t="s">
        <v>476</v>
      </c>
      <c r="H16" t="s">
        <v>449</v>
      </c>
    </row>
    <row r="17" spans="1:22" x14ac:dyDescent="0.2">
      <c r="A17" s="14">
        <v>14</v>
      </c>
      <c r="B17" s="14" t="s">
        <v>477</v>
      </c>
      <c r="C17" s="14" t="s">
        <v>9</v>
      </c>
      <c r="G17" t="s">
        <v>479</v>
      </c>
      <c r="H17" t="s">
        <v>478</v>
      </c>
    </row>
    <row r="18" spans="1:22" x14ac:dyDescent="0.2">
      <c r="A18" s="14">
        <v>15</v>
      </c>
      <c r="B18" s="14" t="s">
        <v>25</v>
      </c>
      <c r="C18" s="14" t="s">
        <v>20</v>
      </c>
      <c r="F18">
        <v>10</v>
      </c>
      <c r="G18" t="s">
        <v>484</v>
      </c>
      <c r="H18" t="s">
        <v>483</v>
      </c>
    </row>
    <row r="19" spans="1:22" x14ac:dyDescent="0.2">
      <c r="A19" s="14">
        <v>16</v>
      </c>
      <c r="B19" s="14" t="s">
        <v>26</v>
      </c>
      <c r="C19" s="14" t="s">
        <v>20</v>
      </c>
      <c r="F19">
        <v>10</v>
      </c>
      <c r="G19" t="s">
        <v>485</v>
      </c>
      <c r="H19" t="s">
        <v>481</v>
      </c>
    </row>
    <row r="20" spans="1:22" x14ac:dyDescent="0.2">
      <c r="A20" s="14">
        <v>17</v>
      </c>
      <c r="B20" s="14" t="s">
        <v>27</v>
      </c>
      <c r="C20" s="14" t="s">
        <v>20</v>
      </c>
      <c r="F20">
        <v>100</v>
      </c>
      <c r="G20" t="s">
        <v>486</v>
      </c>
      <c r="H20" t="s">
        <v>482</v>
      </c>
    </row>
    <row r="21" spans="1:22" x14ac:dyDescent="0.2">
      <c r="A21" s="14">
        <v>18</v>
      </c>
      <c r="B21" s="14" t="s">
        <v>28</v>
      </c>
      <c r="C21" s="14" t="s">
        <v>20</v>
      </c>
      <c r="F21">
        <v>40</v>
      </c>
      <c r="G21" t="s">
        <v>487</v>
      </c>
      <c r="H21" t="s">
        <v>482</v>
      </c>
    </row>
    <row r="22" spans="1:22" x14ac:dyDescent="0.2">
      <c r="A22" s="14">
        <v>19</v>
      </c>
      <c r="B22" s="14" t="s">
        <v>29</v>
      </c>
      <c r="C22" s="14" t="s">
        <v>20</v>
      </c>
      <c r="F22">
        <v>10</v>
      </c>
      <c r="G22" t="s">
        <v>488</v>
      </c>
      <c r="H22" t="s">
        <v>482</v>
      </c>
      <c r="K22" t="s">
        <v>662</v>
      </c>
      <c r="M22" t="s">
        <v>654</v>
      </c>
      <c r="N22" t="s">
        <v>655</v>
      </c>
      <c r="O22" t="s">
        <v>656</v>
      </c>
      <c r="P22" t="s">
        <v>657</v>
      </c>
      <c r="Q22" t="s">
        <v>658</v>
      </c>
      <c r="R22" t="s">
        <v>659</v>
      </c>
      <c r="S22" s="2" t="s">
        <v>664</v>
      </c>
      <c r="T22" s="63" t="s">
        <v>663</v>
      </c>
      <c r="U22" s="63"/>
      <c r="V22" s="63"/>
    </row>
    <row r="23" spans="1:22" x14ac:dyDescent="0.2">
      <c r="A23" s="14">
        <v>20</v>
      </c>
      <c r="B23" s="14" t="s">
        <v>451</v>
      </c>
      <c r="C23" s="14" t="s">
        <v>14</v>
      </c>
      <c r="H23" t="s">
        <v>452</v>
      </c>
      <c r="K23">
        <v>1</v>
      </c>
      <c r="L23">
        <v>9</v>
      </c>
      <c r="M23">
        <v>10</v>
      </c>
      <c r="N23">
        <v>18</v>
      </c>
      <c r="O23">
        <v>18</v>
      </c>
      <c r="P23">
        <v>29</v>
      </c>
      <c r="Q23">
        <f>O23-M23</f>
        <v>8</v>
      </c>
      <c r="R23">
        <f>P23-N23</f>
        <v>11</v>
      </c>
      <c r="S23" s="3">
        <v>14</v>
      </c>
      <c r="T23">
        <v>8</v>
      </c>
      <c r="U23">
        <v>11</v>
      </c>
      <c r="V23">
        <v>14</v>
      </c>
    </row>
    <row r="24" spans="1:22" x14ac:dyDescent="0.2">
      <c r="A24" s="14">
        <v>21</v>
      </c>
      <c r="B24" s="14" t="s">
        <v>22</v>
      </c>
      <c r="C24" s="14" t="s">
        <v>14</v>
      </c>
      <c r="H24" t="s">
        <v>453</v>
      </c>
      <c r="K24">
        <v>10</v>
      </c>
      <c r="L24">
        <v>18</v>
      </c>
      <c r="M24">
        <v>18</v>
      </c>
      <c r="N24">
        <v>39</v>
      </c>
      <c r="O24">
        <v>31</v>
      </c>
      <c r="P24">
        <v>66</v>
      </c>
      <c r="Q24">
        <f t="shared" ref="Q24:Q29" si="0">O24-M24</f>
        <v>13</v>
      </c>
      <c r="R24">
        <f t="shared" ref="R24:R29" si="1">P24-N24</f>
        <v>27</v>
      </c>
      <c r="S24" s="3">
        <v>31</v>
      </c>
      <c r="T24">
        <v>15</v>
      </c>
      <c r="U24">
        <v>23</v>
      </c>
      <c r="V24">
        <v>31</v>
      </c>
    </row>
    <row r="25" spans="1:22" x14ac:dyDescent="0.2">
      <c r="A25" s="14">
        <v>22</v>
      </c>
      <c r="B25" s="14" t="s">
        <v>23</v>
      </c>
      <c r="C25" s="14" t="s">
        <v>14</v>
      </c>
      <c r="H25" t="s">
        <v>454</v>
      </c>
      <c r="K25">
        <v>19</v>
      </c>
      <c r="L25">
        <v>27</v>
      </c>
      <c r="M25">
        <v>42</v>
      </c>
      <c r="N25">
        <v>78</v>
      </c>
      <c r="O25">
        <v>72</v>
      </c>
      <c r="P25">
        <v>130</v>
      </c>
      <c r="Q25">
        <f t="shared" si="0"/>
        <v>30</v>
      </c>
      <c r="R25">
        <f t="shared" si="1"/>
        <v>52</v>
      </c>
      <c r="S25" s="3">
        <v>56</v>
      </c>
      <c r="T25">
        <v>34</v>
      </c>
      <c r="U25">
        <v>45</v>
      </c>
      <c r="V25">
        <v>56</v>
      </c>
    </row>
    <row r="26" spans="1:22" x14ac:dyDescent="0.2">
      <c r="B26" s="14" t="s">
        <v>660</v>
      </c>
      <c r="C26" s="14" t="s">
        <v>14</v>
      </c>
      <c r="H26" t="s">
        <v>661</v>
      </c>
      <c r="K26">
        <v>28</v>
      </c>
      <c r="L26">
        <v>36</v>
      </c>
      <c r="M26">
        <v>83</v>
      </c>
      <c r="N26">
        <v>132</v>
      </c>
      <c r="O26">
        <v>139</v>
      </c>
      <c r="P26">
        <v>222</v>
      </c>
      <c r="Q26">
        <f>O26-M26</f>
        <v>56</v>
      </c>
      <c r="R26">
        <f>P26-N26</f>
        <v>90</v>
      </c>
      <c r="S26" s="3">
        <v>95</v>
      </c>
      <c r="T26">
        <v>62</v>
      </c>
      <c r="U26">
        <v>78</v>
      </c>
      <c r="V26">
        <v>95</v>
      </c>
    </row>
    <row r="27" spans="1:22" x14ac:dyDescent="0.2">
      <c r="A27" s="14">
        <v>23</v>
      </c>
      <c r="B27" s="14" t="s">
        <v>24</v>
      </c>
      <c r="C27" s="14" t="s">
        <v>14</v>
      </c>
      <c r="G27" t="s">
        <v>464</v>
      </c>
      <c r="H27" t="s">
        <v>490</v>
      </c>
      <c r="K27">
        <v>37</v>
      </c>
      <c r="L27">
        <v>45</v>
      </c>
      <c r="M27">
        <v>140</v>
      </c>
      <c r="N27">
        <v>204</v>
      </c>
      <c r="O27">
        <v>234</v>
      </c>
      <c r="P27">
        <v>341</v>
      </c>
      <c r="Q27">
        <f>O27-M27</f>
        <v>94</v>
      </c>
      <c r="R27">
        <f>P27-N27</f>
        <v>137</v>
      </c>
      <c r="S27" s="3">
        <v>145</v>
      </c>
      <c r="T27">
        <v>102</v>
      </c>
      <c r="U27">
        <v>124</v>
      </c>
      <c r="V27">
        <v>145</v>
      </c>
    </row>
    <row r="28" spans="1:22" x14ac:dyDescent="0.2">
      <c r="A28" s="14">
        <v>24</v>
      </c>
      <c r="B28" s="14" t="s">
        <v>455</v>
      </c>
      <c r="C28" s="14" t="s">
        <v>14</v>
      </c>
      <c r="G28" t="s">
        <v>462</v>
      </c>
      <c r="H28" t="s">
        <v>575</v>
      </c>
      <c r="K28">
        <v>46</v>
      </c>
      <c r="L28">
        <v>50</v>
      </c>
      <c r="M28">
        <v>212</v>
      </c>
      <c r="N28">
        <v>250</v>
      </c>
      <c r="O28">
        <v>355</v>
      </c>
      <c r="P28">
        <v>418</v>
      </c>
      <c r="Q28">
        <f t="shared" ref="Q28" si="2">O28-M28</f>
        <v>143</v>
      </c>
      <c r="R28">
        <f t="shared" ref="R28" si="3">P28-N28</f>
        <v>168</v>
      </c>
      <c r="S28" s="3">
        <v>182</v>
      </c>
      <c r="T28">
        <v>153</v>
      </c>
      <c r="U28">
        <v>168</v>
      </c>
      <c r="V28">
        <v>182</v>
      </c>
    </row>
    <row r="29" spans="1:22" x14ac:dyDescent="0.2">
      <c r="A29" s="14">
        <v>25</v>
      </c>
      <c r="B29" s="14" t="s">
        <v>456</v>
      </c>
      <c r="C29" s="14" t="s">
        <v>14</v>
      </c>
      <c r="G29" t="s">
        <v>463</v>
      </c>
      <c r="H29" t="s">
        <v>461</v>
      </c>
      <c r="K29">
        <v>46</v>
      </c>
      <c r="L29">
        <v>50</v>
      </c>
      <c r="M29">
        <v>212</v>
      </c>
      <c r="N29">
        <v>250</v>
      </c>
      <c r="O29">
        <v>355</v>
      </c>
      <c r="P29">
        <v>418</v>
      </c>
      <c r="Q29">
        <f t="shared" si="0"/>
        <v>143</v>
      </c>
      <c r="R29">
        <f t="shared" si="1"/>
        <v>168</v>
      </c>
      <c r="S29" s="3">
        <v>198</v>
      </c>
      <c r="T29">
        <v>159</v>
      </c>
      <c r="U29">
        <v>179</v>
      </c>
      <c r="V29">
        <v>198</v>
      </c>
    </row>
    <row r="30" spans="1:22" x14ac:dyDescent="0.2">
      <c r="A30" s="14">
        <v>26</v>
      </c>
      <c r="B30" s="14" t="s">
        <v>571</v>
      </c>
      <c r="C30" s="14" t="s">
        <v>16</v>
      </c>
      <c r="H30" t="s">
        <v>574</v>
      </c>
      <c r="K30">
        <v>1</v>
      </c>
      <c r="L30">
        <v>9</v>
      </c>
      <c r="M30">
        <v>10</v>
      </c>
      <c r="N30">
        <v>18</v>
      </c>
      <c r="S30" s="3">
        <v>10</v>
      </c>
    </row>
    <row r="31" spans="1:22" x14ac:dyDescent="0.2">
      <c r="A31" s="14">
        <v>27</v>
      </c>
      <c r="B31" s="14" t="s">
        <v>570</v>
      </c>
      <c r="C31" s="14" t="s">
        <v>16</v>
      </c>
      <c r="H31" t="s">
        <v>566</v>
      </c>
      <c r="K31">
        <v>10</v>
      </c>
      <c r="L31">
        <v>18</v>
      </c>
      <c r="M31">
        <v>18</v>
      </c>
      <c r="N31">
        <v>39</v>
      </c>
      <c r="S31" s="3">
        <v>20</v>
      </c>
    </row>
    <row r="32" spans="1:22" x14ac:dyDescent="0.2">
      <c r="A32" s="14">
        <v>28</v>
      </c>
      <c r="B32" s="14" t="s">
        <v>572</v>
      </c>
      <c r="C32" s="14" t="s">
        <v>457</v>
      </c>
      <c r="H32" t="s">
        <v>567</v>
      </c>
      <c r="K32">
        <v>19</v>
      </c>
      <c r="L32">
        <v>27</v>
      </c>
      <c r="M32">
        <v>42</v>
      </c>
      <c r="N32">
        <v>78</v>
      </c>
      <c r="S32" s="3">
        <v>41</v>
      </c>
    </row>
    <row r="33" spans="1:19" x14ac:dyDescent="0.2">
      <c r="A33" s="14">
        <v>29</v>
      </c>
      <c r="B33" s="14" t="s">
        <v>30</v>
      </c>
      <c r="C33" s="14" t="s">
        <v>16</v>
      </c>
      <c r="H33" t="s">
        <v>489</v>
      </c>
      <c r="K33">
        <v>28</v>
      </c>
      <c r="L33">
        <v>36</v>
      </c>
      <c r="M33">
        <v>83</v>
      </c>
      <c r="N33">
        <v>132</v>
      </c>
      <c r="S33" s="3">
        <v>78</v>
      </c>
    </row>
    <row r="34" spans="1:19" x14ac:dyDescent="0.2">
      <c r="A34" s="14">
        <v>30</v>
      </c>
      <c r="B34" s="14" t="s">
        <v>31</v>
      </c>
      <c r="C34" s="14" t="s">
        <v>16</v>
      </c>
      <c r="G34" t="s">
        <v>460</v>
      </c>
      <c r="H34" t="s">
        <v>573</v>
      </c>
      <c r="K34">
        <v>37</v>
      </c>
      <c r="L34">
        <v>45</v>
      </c>
      <c r="M34">
        <v>140</v>
      </c>
      <c r="N34">
        <v>204</v>
      </c>
      <c r="S34" s="3">
        <v>116</v>
      </c>
    </row>
    <row r="35" spans="1:19" x14ac:dyDescent="0.2">
      <c r="A35" s="14">
        <v>31</v>
      </c>
      <c r="B35" s="14" t="s">
        <v>458</v>
      </c>
      <c r="C35" s="14" t="s">
        <v>16</v>
      </c>
      <c r="G35" t="s">
        <v>459</v>
      </c>
      <c r="H35" t="s">
        <v>569</v>
      </c>
      <c r="K35">
        <v>46</v>
      </c>
      <c r="L35">
        <v>50</v>
      </c>
      <c r="M35">
        <v>212</v>
      </c>
      <c r="N35">
        <v>250</v>
      </c>
      <c r="S35" s="3">
        <v>155</v>
      </c>
    </row>
    <row r="36" spans="1:19" x14ac:dyDescent="0.2">
      <c r="A36" s="14">
        <v>32</v>
      </c>
      <c r="B36" s="14" t="s">
        <v>597</v>
      </c>
      <c r="C36" s="14" t="s">
        <v>16</v>
      </c>
      <c r="G36" t="s">
        <v>589</v>
      </c>
      <c r="H36" t="s">
        <v>568</v>
      </c>
      <c r="K36">
        <v>46</v>
      </c>
      <c r="L36">
        <v>50</v>
      </c>
      <c r="M36">
        <v>212</v>
      </c>
      <c r="N36">
        <v>250</v>
      </c>
      <c r="S36" s="4">
        <v>170</v>
      </c>
    </row>
    <row r="37" spans="1:19" x14ac:dyDescent="0.2">
      <c r="A37" s="14">
        <v>33</v>
      </c>
      <c r="B37" s="14" t="s">
        <v>581</v>
      </c>
      <c r="C37" s="14" t="s">
        <v>7</v>
      </c>
      <c r="G37" t="s">
        <v>591</v>
      </c>
      <c r="H37" t="s">
        <v>594</v>
      </c>
    </row>
    <row r="38" spans="1:19" x14ac:dyDescent="0.2">
      <c r="A38" s="14">
        <v>34</v>
      </c>
      <c r="B38" s="14" t="s">
        <v>32</v>
      </c>
      <c r="C38" s="14" t="s">
        <v>7</v>
      </c>
      <c r="G38" t="s">
        <v>467</v>
      </c>
      <c r="H38" t="s">
        <v>468</v>
      </c>
    </row>
    <row r="39" spans="1:19" x14ac:dyDescent="0.2">
      <c r="A39" s="14">
        <v>35</v>
      </c>
      <c r="B39" s="14" t="s">
        <v>34</v>
      </c>
      <c r="C39" s="14" t="s">
        <v>7</v>
      </c>
      <c r="G39" t="s">
        <v>466</v>
      </c>
      <c r="H39" t="s">
        <v>469</v>
      </c>
    </row>
    <row r="40" spans="1:19" x14ac:dyDescent="0.2">
      <c r="A40" s="14">
        <v>36</v>
      </c>
      <c r="B40" s="14" t="s">
        <v>35</v>
      </c>
      <c r="C40" s="14" t="s">
        <v>7</v>
      </c>
      <c r="G40" t="s">
        <v>465</v>
      </c>
      <c r="H40" t="s">
        <v>470</v>
      </c>
    </row>
    <row r="41" spans="1:19" x14ac:dyDescent="0.2">
      <c r="A41" s="14">
        <v>37</v>
      </c>
      <c r="B41" s="14" t="s">
        <v>471</v>
      </c>
      <c r="C41" s="14" t="s">
        <v>7</v>
      </c>
      <c r="G41" t="s">
        <v>472</v>
      </c>
      <c r="H41" t="s">
        <v>473</v>
      </c>
    </row>
    <row r="42" spans="1:19" x14ac:dyDescent="0.2">
      <c r="A42" s="14">
        <v>38</v>
      </c>
      <c r="B42" s="14" t="s">
        <v>576</v>
      </c>
      <c r="C42" s="14" t="s">
        <v>7</v>
      </c>
      <c r="G42" t="s">
        <v>577</v>
      </c>
      <c r="H42" t="s">
        <v>578</v>
      </c>
    </row>
    <row r="43" spans="1:19" x14ac:dyDescent="0.2">
      <c r="A43" s="14">
        <v>39</v>
      </c>
      <c r="B43" s="14" t="s">
        <v>586</v>
      </c>
      <c r="C43" s="14" t="s">
        <v>7</v>
      </c>
      <c r="G43" t="s">
        <v>579</v>
      </c>
      <c r="H43" t="s">
        <v>598</v>
      </c>
    </row>
    <row r="44" spans="1:19" x14ac:dyDescent="0.2">
      <c r="A44" s="14">
        <v>40</v>
      </c>
      <c r="B44" s="14" t="s">
        <v>33</v>
      </c>
      <c r="C44" s="14" t="s">
        <v>7</v>
      </c>
      <c r="G44" t="s">
        <v>590</v>
      </c>
      <c r="H44" t="s">
        <v>580</v>
      </c>
    </row>
    <row r="45" spans="1:19" x14ac:dyDescent="0.2">
      <c r="A45" s="14">
        <v>41</v>
      </c>
      <c r="B45" s="14" t="s">
        <v>588</v>
      </c>
      <c r="C45" s="14" t="s">
        <v>7</v>
      </c>
      <c r="G45" t="s">
        <v>587</v>
      </c>
      <c r="H45" t="s">
        <v>595</v>
      </c>
    </row>
    <row r="46" spans="1:19" x14ac:dyDescent="0.2">
      <c r="A46" s="14">
        <v>42</v>
      </c>
      <c r="B46" s="14" t="s">
        <v>593</v>
      </c>
      <c r="C46" s="14" t="s">
        <v>7</v>
      </c>
      <c r="G46" t="s">
        <v>592</v>
      </c>
      <c r="H46" t="s">
        <v>596</v>
      </c>
    </row>
    <row r="47" spans="1:19" x14ac:dyDescent="0.2">
      <c r="A47" s="14">
        <v>43</v>
      </c>
      <c r="B47" s="14" t="s">
        <v>380</v>
      </c>
      <c r="C47" s="14" t="s">
        <v>11</v>
      </c>
      <c r="H47" t="s">
        <v>381</v>
      </c>
    </row>
    <row r="52" spans="1:8" x14ac:dyDescent="0.2">
      <c r="A52" s="14">
        <v>100</v>
      </c>
    </row>
    <row r="53" spans="1:8" x14ac:dyDescent="0.2">
      <c r="A53" s="14">
        <v>101</v>
      </c>
      <c r="B53" s="14" t="s">
        <v>36</v>
      </c>
      <c r="C53" s="14" t="s">
        <v>11</v>
      </c>
      <c r="H53" t="s">
        <v>41</v>
      </c>
    </row>
    <row r="54" spans="1:8" x14ac:dyDescent="0.2">
      <c r="A54" s="14">
        <v>102</v>
      </c>
      <c r="B54" s="14" t="s">
        <v>37</v>
      </c>
      <c r="C54" s="14" t="s">
        <v>11</v>
      </c>
      <c r="H54" t="s">
        <v>42</v>
      </c>
    </row>
    <row r="55" spans="1:8" x14ac:dyDescent="0.2">
      <c r="A55" s="14">
        <v>103</v>
      </c>
      <c r="B55" s="14" t="s">
        <v>38</v>
      </c>
      <c r="C55" s="14" t="s">
        <v>11</v>
      </c>
      <c r="G55" t="s">
        <v>40</v>
      </c>
      <c r="H55" t="s">
        <v>113</v>
      </c>
    </row>
    <row r="56" spans="1:8" x14ac:dyDescent="0.2">
      <c r="A56" s="14">
        <v>104</v>
      </c>
      <c r="B56" s="14" t="s">
        <v>39</v>
      </c>
      <c r="C56" s="14" t="s">
        <v>11</v>
      </c>
      <c r="H56" t="s">
        <v>43</v>
      </c>
    </row>
    <row r="60" spans="1:8" x14ac:dyDescent="0.2">
      <c r="A60" s="14">
        <v>200</v>
      </c>
      <c r="B60" s="14" t="s">
        <v>395</v>
      </c>
      <c r="C60" s="14" t="s">
        <v>396</v>
      </c>
    </row>
    <row r="78" spans="1:12" x14ac:dyDescent="0.2">
      <c r="A78" s="21" t="s">
        <v>416</v>
      </c>
      <c r="D78" s="62" t="s">
        <v>64</v>
      </c>
      <c r="E78" s="62"/>
      <c r="F78" s="62"/>
      <c r="G78" s="62" t="s">
        <v>120</v>
      </c>
      <c r="H78" s="62"/>
      <c r="I78" s="62"/>
    </row>
    <row r="79" spans="1:12" x14ac:dyDescent="0.2">
      <c r="A79" s="35" t="s">
        <v>57</v>
      </c>
      <c r="B79" s="18" t="s">
        <v>55</v>
      </c>
      <c r="C79" s="35" t="s">
        <v>56</v>
      </c>
      <c r="D79" s="16" t="s">
        <v>63</v>
      </c>
      <c r="E79" s="17" t="s">
        <v>58</v>
      </c>
      <c r="F79" s="18" t="s">
        <v>59</v>
      </c>
      <c r="G79" s="16" t="s">
        <v>60</v>
      </c>
      <c r="H79" s="17" t="s">
        <v>61</v>
      </c>
      <c r="I79" s="18" t="s">
        <v>62</v>
      </c>
      <c r="J79" s="36" t="s">
        <v>435</v>
      </c>
    </row>
    <row r="80" spans="1:12" x14ac:dyDescent="0.2">
      <c r="A80" s="21">
        <v>1</v>
      </c>
      <c r="B80" s="14" t="s">
        <v>417</v>
      </c>
      <c r="D80" s="14"/>
      <c r="E80" s="14"/>
      <c r="F80" s="14"/>
      <c r="G80" s="14"/>
      <c r="H80" s="14"/>
      <c r="I80" s="14"/>
      <c r="J80" s="1" t="s">
        <v>431</v>
      </c>
      <c r="K80" t="s">
        <v>422</v>
      </c>
      <c r="L80" t="s">
        <v>433</v>
      </c>
    </row>
    <row r="81" spans="1:12" x14ac:dyDescent="0.2">
      <c r="A81" s="21">
        <v>2</v>
      </c>
      <c r="B81" s="14" t="s">
        <v>418</v>
      </c>
      <c r="D81" s="14"/>
      <c r="E81" s="14"/>
      <c r="F81" s="14"/>
      <c r="G81" s="14"/>
      <c r="H81" s="14"/>
      <c r="I81" s="14"/>
      <c r="J81" s="1" t="s">
        <v>430</v>
      </c>
      <c r="K81" t="s">
        <v>423</v>
      </c>
      <c r="L81" t="s">
        <v>425</v>
      </c>
    </row>
    <row r="82" spans="1:12" x14ac:dyDescent="0.2">
      <c r="A82" s="21">
        <v>3</v>
      </c>
      <c r="B82" s="14" t="s">
        <v>427</v>
      </c>
      <c r="D82" s="14"/>
      <c r="E82" s="14"/>
      <c r="F82" s="14"/>
      <c r="G82" s="14"/>
      <c r="H82" s="14"/>
      <c r="I82" s="14"/>
      <c r="J82" s="1" t="s">
        <v>432</v>
      </c>
      <c r="K82" t="s">
        <v>424</v>
      </c>
      <c r="L82" t="s">
        <v>434</v>
      </c>
    </row>
    <row r="83" spans="1:12" x14ac:dyDescent="0.2">
      <c r="A83" s="21">
        <v>4</v>
      </c>
      <c r="B83" s="14" t="s">
        <v>426</v>
      </c>
      <c r="D83" s="14"/>
      <c r="E83" s="14"/>
      <c r="F83" s="14"/>
      <c r="G83" s="14"/>
      <c r="H83" s="14"/>
      <c r="I83" s="14"/>
    </row>
    <row r="84" spans="1:12" x14ac:dyDescent="0.2">
      <c r="A84" s="21">
        <v>5</v>
      </c>
      <c r="B84" s="14" t="s">
        <v>428</v>
      </c>
      <c r="D84" s="14"/>
      <c r="E84" s="14"/>
      <c r="F84" s="14"/>
      <c r="G84" s="14"/>
      <c r="H84" s="14"/>
      <c r="I84" s="14"/>
    </row>
    <row r="85" spans="1:12" x14ac:dyDescent="0.2">
      <c r="A85" s="21">
        <v>6</v>
      </c>
      <c r="B85" s="14" t="s">
        <v>429</v>
      </c>
      <c r="D85" s="14"/>
      <c r="E85" s="14"/>
      <c r="F85" s="14"/>
      <c r="G85" s="14"/>
      <c r="H85" s="14"/>
      <c r="I85" s="14"/>
    </row>
    <row r="86" spans="1:12" x14ac:dyDescent="0.2">
      <c r="A86" s="21">
        <v>7</v>
      </c>
      <c r="B86" s="14" t="s">
        <v>419</v>
      </c>
      <c r="D86" s="14"/>
      <c r="E86" s="14"/>
      <c r="F86" s="14"/>
      <c r="G86" s="14"/>
      <c r="H86" s="14"/>
      <c r="I86" s="14"/>
    </row>
    <row r="87" spans="1:12" x14ac:dyDescent="0.2">
      <c r="A87" s="21">
        <v>8</v>
      </c>
      <c r="B87" s="14" t="s">
        <v>420</v>
      </c>
      <c r="D87" s="14"/>
      <c r="E87" s="14"/>
      <c r="F87" s="14"/>
      <c r="G87" s="14"/>
      <c r="H87" s="14"/>
      <c r="I87" s="14"/>
    </row>
    <row r="88" spans="1:12" x14ac:dyDescent="0.2">
      <c r="A88" s="21">
        <v>9</v>
      </c>
      <c r="B88" s="14" t="s">
        <v>421</v>
      </c>
      <c r="D88" s="14"/>
      <c r="E88" s="14"/>
      <c r="F88" s="14"/>
      <c r="G88" s="14"/>
      <c r="H88" s="14"/>
      <c r="I88" s="14"/>
    </row>
    <row r="89" spans="1:12" x14ac:dyDescent="0.2">
      <c r="A89" s="21">
        <v>10</v>
      </c>
      <c r="D89" s="14"/>
      <c r="E89" s="14"/>
      <c r="F89" s="14"/>
      <c r="G89" s="14"/>
      <c r="H89" s="14"/>
      <c r="I89" s="14"/>
    </row>
    <row r="90" spans="1:12" x14ac:dyDescent="0.2">
      <c r="A90" s="21">
        <v>11</v>
      </c>
      <c r="B90" s="14" t="s">
        <v>444</v>
      </c>
      <c r="D90" s="14"/>
      <c r="E90" s="14"/>
      <c r="F90" s="14"/>
      <c r="G90" s="14" t="s">
        <v>126</v>
      </c>
      <c r="H90" s="14"/>
      <c r="I90" s="14"/>
    </row>
    <row r="91" spans="1:12" x14ac:dyDescent="0.2">
      <c r="A91" s="21">
        <v>12</v>
      </c>
      <c r="D91" s="14"/>
      <c r="E91" s="14"/>
      <c r="F91" s="14"/>
      <c r="G91" s="14"/>
      <c r="H91" s="14"/>
      <c r="I91" s="14"/>
    </row>
    <row r="92" spans="1:12" x14ac:dyDescent="0.2">
      <c r="A92" s="21">
        <v>13</v>
      </c>
      <c r="D92" s="14"/>
      <c r="E92" s="14"/>
      <c r="F92" s="14"/>
      <c r="G92" s="14"/>
      <c r="H92" s="14"/>
      <c r="I92" s="14"/>
    </row>
    <row r="93" spans="1:12" x14ac:dyDescent="0.2">
      <c r="A93" s="21">
        <v>14</v>
      </c>
      <c r="D93" s="14"/>
      <c r="E93" s="14"/>
      <c r="F93" s="14"/>
      <c r="G93" s="14"/>
      <c r="H93" s="14"/>
      <c r="I93" s="14"/>
    </row>
    <row r="94" spans="1:12" x14ac:dyDescent="0.2">
      <c r="A94" s="21">
        <v>15</v>
      </c>
      <c r="D94" s="14"/>
      <c r="E94" s="14"/>
      <c r="F94" s="14"/>
      <c r="G94" s="14"/>
      <c r="H94" s="14"/>
      <c r="I94" s="14"/>
    </row>
    <row r="95" spans="1:12" x14ac:dyDescent="0.2">
      <c r="A95" s="21">
        <v>16</v>
      </c>
      <c r="D95" s="14"/>
      <c r="E95" s="14"/>
      <c r="F95" s="14"/>
      <c r="G95" s="14"/>
      <c r="H95" s="14"/>
      <c r="I95" s="14"/>
    </row>
    <row r="96" spans="1:12" x14ac:dyDescent="0.2">
      <c r="A96" s="21">
        <v>17</v>
      </c>
      <c r="D96" s="14"/>
      <c r="E96" s="14"/>
      <c r="F96" s="14"/>
      <c r="G96" s="14"/>
      <c r="H96" s="14"/>
      <c r="I96" s="14"/>
    </row>
    <row r="97" spans="1:9" x14ac:dyDescent="0.2">
      <c r="A97" s="21">
        <v>18</v>
      </c>
      <c r="D97" s="14"/>
      <c r="E97" s="14"/>
      <c r="F97" s="14"/>
      <c r="G97" s="14"/>
      <c r="H97" s="14"/>
      <c r="I97" s="14"/>
    </row>
    <row r="98" spans="1:9" x14ac:dyDescent="0.2">
      <c r="A98" s="21">
        <v>19</v>
      </c>
      <c r="D98" s="14"/>
      <c r="E98" s="14"/>
      <c r="F98" s="14"/>
      <c r="G98" s="14"/>
      <c r="H98" s="14"/>
      <c r="I98" s="14"/>
    </row>
    <row r="99" spans="1:9" x14ac:dyDescent="0.2">
      <c r="A99" s="21">
        <v>20</v>
      </c>
      <c r="D99" s="14"/>
      <c r="E99" s="14"/>
      <c r="F99" s="14"/>
      <c r="G99" s="14"/>
      <c r="H99" s="14"/>
      <c r="I99" s="14"/>
    </row>
    <row r="100" spans="1:9" x14ac:dyDescent="0.2">
      <c r="A100" s="21">
        <v>21</v>
      </c>
      <c r="D100" s="14"/>
      <c r="E100" s="14"/>
      <c r="F100" s="14"/>
      <c r="G100" s="14"/>
      <c r="H100" s="14"/>
      <c r="I100" s="14"/>
    </row>
    <row r="101" spans="1:9" x14ac:dyDescent="0.2">
      <c r="A101" s="21">
        <v>22</v>
      </c>
      <c r="D101" s="14"/>
      <c r="E101" s="14"/>
      <c r="F101" s="14"/>
      <c r="G101" s="14"/>
      <c r="H101" s="14"/>
      <c r="I101" s="14"/>
    </row>
    <row r="102" spans="1:9" x14ac:dyDescent="0.2">
      <c r="A102" s="21">
        <v>23</v>
      </c>
      <c r="D102" s="14"/>
      <c r="E102" s="14"/>
      <c r="F102" s="14"/>
      <c r="G102" s="14"/>
      <c r="H102" s="14"/>
      <c r="I102" s="14"/>
    </row>
    <row r="103" spans="1:9" x14ac:dyDescent="0.2">
      <c r="A103" s="21">
        <v>24</v>
      </c>
      <c r="D103" s="14"/>
      <c r="E103" s="14"/>
      <c r="F103" s="14"/>
      <c r="G103" s="14"/>
      <c r="H103" s="14"/>
      <c r="I103" s="14"/>
    </row>
    <row r="104" spans="1:9" x14ac:dyDescent="0.2">
      <c r="A104" s="21">
        <v>25</v>
      </c>
      <c r="D104" s="14"/>
      <c r="E104" s="14"/>
      <c r="F104" s="14"/>
      <c r="G104" s="14"/>
      <c r="H104" s="14"/>
      <c r="I104" s="14"/>
    </row>
    <row r="105" spans="1:9" x14ac:dyDescent="0.2">
      <c r="A105" s="21">
        <v>26</v>
      </c>
      <c r="D105" s="14"/>
      <c r="E105" s="14"/>
      <c r="F105" s="14"/>
      <c r="G105" s="14"/>
      <c r="H105" s="14"/>
      <c r="I105" s="14"/>
    </row>
    <row r="106" spans="1:9" x14ac:dyDescent="0.2">
      <c r="A106" s="21">
        <v>27</v>
      </c>
      <c r="D106" s="14"/>
      <c r="E106" s="14"/>
      <c r="F106" s="14"/>
      <c r="G106" s="14"/>
      <c r="H106" s="14"/>
      <c r="I106" s="14"/>
    </row>
    <row r="107" spans="1:9" x14ac:dyDescent="0.2">
      <c r="A107" s="21">
        <v>28</v>
      </c>
      <c r="D107" s="14"/>
      <c r="E107" s="14"/>
      <c r="F107" s="14"/>
      <c r="G107" s="14"/>
      <c r="H107" s="14"/>
      <c r="I107" s="14"/>
    </row>
    <row r="108" spans="1:9" x14ac:dyDescent="0.2">
      <c r="A108" s="21">
        <v>29</v>
      </c>
      <c r="D108" s="14"/>
      <c r="E108" s="14"/>
      <c r="F108" s="14"/>
      <c r="G108" s="14"/>
      <c r="H108" s="14"/>
      <c r="I108" s="14"/>
    </row>
    <row r="109" spans="1:9" x14ac:dyDescent="0.2">
      <c r="A109" s="24">
        <v>30</v>
      </c>
      <c r="D109" s="14"/>
      <c r="E109" s="14"/>
      <c r="F109" s="14"/>
      <c r="G109" s="14"/>
      <c r="H109" s="14"/>
      <c r="I109" s="14"/>
    </row>
  </sheetData>
  <dataConsolidate/>
  <mergeCells count="3">
    <mergeCell ref="D78:F78"/>
    <mergeCell ref="G78:I78"/>
    <mergeCell ref="T22:V22"/>
  </mergeCells>
  <phoneticPr fontId="1" type="noConversion"/>
  <dataValidations disablePrompts="1" count="2">
    <dataValidation type="list" allowBlank="1" showInputMessage="1" showErrorMessage="1" sqref="C1 C124:C1048576 C3">
      <formula1>$N$3:$N$8</formula1>
    </dataValidation>
    <dataValidation type="list" allowBlank="1" showInputMessage="1" showErrorMessage="1" sqref="C4:C31 C33:C51 C53:C123">
      <formula1>$N$3:$N$9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0"/>
  <sheetViews>
    <sheetView tabSelected="1" workbookViewId="0">
      <selection activeCell="G22" sqref="G22"/>
    </sheetView>
  </sheetViews>
  <sheetFormatPr defaultRowHeight="14.25" x14ac:dyDescent="0.2"/>
  <cols>
    <col min="4" max="4" width="11.625" bestFit="1" customWidth="1"/>
    <col min="5" max="5" width="8.875" customWidth="1"/>
    <col min="6" max="6" width="11.75" bestFit="1" customWidth="1"/>
    <col min="9" max="9" width="9" style="14"/>
    <col min="10" max="10" width="11.375" bestFit="1" customWidth="1"/>
    <col min="11" max="11" width="8.875" style="14" customWidth="1"/>
    <col min="12" max="12" width="11.375" style="3" bestFit="1" customWidth="1"/>
    <col min="13" max="13" width="9" style="21"/>
  </cols>
  <sheetData>
    <row r="1" spans="1:32" x14ac:dyDescent="0.2">
      <c r="K1" s="51"/>
      <c r="L1" s="9"/>
      <c r="M1" s="51"/>
      <c r="N1" s="9"/>
      <c r="O1" s="2"/>
      <c r="P1" s="2"/>
      <c r="Q1" s="6" t="s">
        <v>53</v>
      </c>
      <c r="R1" s="6"/>
      <c r="S1" s="6"/>
      <c r="T1" s="6"/>
      <c r="U1" s="6"/>
      <c r="V1" s="6" t="s">
        <v>653</v>
      </c>
      <c r="W1" s="7"/>
    </row>
    <row r="2" spans="1:32" s="23" customFormat="1" x14ac:dyDescent="0.2">
      <c r="A2" s="22"/>
      <c r="I2" s="17"/>
      <c r="K2" s="51"/>
      <c r="L2" s="9"/>
      <c r="M2" s="51"/>
      <c r="N2" s="9"/>
      <c r="O2" s="19" t="s">
        <v>51</v>
      </c>
      <c r="P2" s="19"/>
      <c r="Q2" s="23" t="s">
        <v>52</v>
      </c>
      <c r="R2" s="23" t="s">
        <v>45</v>
      </c>
      <c r="S2" s="23" t="s">
        <v>46</v>
      </c>
      <c r="T2" s="23" t="s">
        <v>47</v>
      </c>
      <c r="U2" s="23" t="s">
        <v>48</v>
      </c>
      <c r="V2" s="23" t="s">
        <v>49</v>
      </c>
      <c r="W2" s="20" t="s">
        <v>50</v>
      </c>
      <c r="X2" s="23" t="s">
        <v>618</v>
      </c>
      <c r="Y2" s="23" t="s">
        <v>619</v>
      </c>
      <c r="AA2" s="23" t="s">
        <v>626</v>
      </c>
      <c r="AB2" s="23" t="s">
        <v>629</v>
      </c>
      <c r="AC2" s="23" t="s">
        <v>627</v>
      </c>
      <c r="AD2" s="23" t="s">
        <v>627</v>
      </c>
      <c r="AE2" s="23" t="s">
        <v>628</v>
      </c>
      <c r="AF2" s="23" t="s">
        <v>630</v>
      </c>
    </row>
    <row r="3" spans="1:32" x14ac:dyDescent="0.2">
      <c r="A3" s="3" t="s">
        <v>44</v>
      </c>
      <c r="K3" s="51"/>
      <c r="L3" s="9"/>
      <c r="M3" s="51"/>
      <c r="N3" s="9"/>
      <c r="O3" s="3">
        <v>1</v>
      </c>
      <c r="P3" s="3"/>
      <c r="Q3" s="9">
        <f>100*O3</f>
        <v>100</v>
      </c>
      <c r="R3" s="9">
        <f>100+O3*(O3-1)</f>
        <v>100</v>
      </c>
      <c r="S3" s="9">
        <f>50+O3*20</f>
        <v>70</v>
      </c>
      <c r="T3" s="48">
        <f>10+(O3-2)*O3/10</f>
        <v>9.9</v>
      </c>
      <c r="U3" s="48">
        <f>T3</f>
        <v>9.9</v>
      </c>
      <c r="V3" s="48">
        <f>T3</f>
        <v>9.9</v>
      </c>
      <c r="W3" s="55">
        <f>T3</f>
        <v>9.9</v>
      </c>
      <c r="X3">
        <f>R3/T3</f>
        <v>10.1010101010101</v>
      </c>
      <c r="AA3">
        <f>(80+O3*(O3-1)*0.8)*1.2</f>
        <v>96</v>
      </c>
      <c r="AB3">
        <f t="shared" ref="AB3:AB34" si="0">8+O3*(O3-2)/12</f>
        <v>7.916666666666667</v>
      </c>
      <c r="AC3">
        <f>180+O3*(O3-1)*1.8</f>
        <v>180</v>
      </c>
      <c r="AD3">
        <f t="shared" ref="AD3:AD34" si="1">18+O3*(O3-2)/6</f>
        <v>17.833333333333332</v>
      </c>
      <c r="AE3">
        <f t="shared" ref="AE3:AE34" si="2">120+O3*(O3-1)*1.2</f>
        <v>120</v>
      </c>
      <c r="AF3">
        <f t="shared" ref="AF3:AF34" si="3">12+O3*(O3-2)/8</f>
        <v>11.875</v>
      </c>
    </row>
    <row r="4" spans="1:32" x14ac:dyDescent="0.2">
      <c r="A4" s="3" t="s">
        <v>45</v>
      </c>
      <c r="K4" s="51"/>
      <c r="L4" s="9"/>
      <c r="M4" s="51"/>
      <c r="N4" s="9"/>
      <c r="O4" s="3">
        <v>2</v>
      </c>
      <c r="P4" s="3"/>
      <c r="Q4" s="9">
        <f t="shared" ref="Q4:Q52" si="4">100*O4</f>
        <v>200</v>
      </c>
      <c r="R4" s="9">
        <f t="shared" ref="R4:R52" si="5">100+O4*(O4-1)</f>
        <v>102</v>
      </c>
      <c r="S4" s="9">
        <f t="shared" ref="S4:S52" si="6">50+O4*20</f>
        <v>90</v>
      </c>
      <c r="T4" s="48">
        <f t="shared" ref="T4:T52" si="7">10+(O4-2)*O4/10</f>
        <v>10</v>
      </c>
      <c r="U4" s="48">
        <f t="shared" ref="U4:U52" si="8">T4</f>
        <v>10</v>
      </c>
      <c r="V4" s="48">
        <f t="shared" ref="V4:V52" si="9">T4</f>
        <v>10</v>
      </c>
      <c r="W4" s="55">
        <f t="shared" ref="W4:W52" si="10">T4</f>
        <v>10</v>
      </c>
      <c r="X4">
        <f t="shared" ref="X4:X52" si="11">R4/T4</f>
        <v>10.199999999999999</v>
      </c>
      <c r="AA4">
        <f t="shared" ref="AA4:AA52" si="12">(80+O4*(O4-1)*0.8)*1.2</f>
        <v>97.919999999999987</v>
      </c>
      <c r="AB4">
        <f t="shared" si="0"/>
        <v>8</v>
      </c>
      <c r="AC4">
        <f t="shared" ref="AC4:AC52" si="13">180+O4*(O4-1)*1.8</f>
        <v>183.6</v>
      </c>
      <c r="AD4">
        <f t="shared" si="1"/>
        <v>18</v>
      </c>
      <c r="AE4">
        <f t="shared" si="2"/>
        <v>122.4</v>
      </c>
      <c r="AF4">
        <f t="shared" si="3"/>
        <v>12</v>
      </c>
    </row>
    <row r="5" spans="1:32" x14ac:dyDescent="0.2">
      <c r="A5" s="3" t="s">
        <v>46</v>
      </c>
      <c r="K5" s="51"/>
      <c r="L5" s="9"/>
      <c r="M5" s="51"/>
      <c r="N5" s="9"/>
      <c r="O5" s="3">
        <v>3</v>
      </c>
      <c r="P5" s="3"/>
      <c r="Q5" s="9">
        <f t="shared" si="4"/>
        <v>300</v>
      </c>
      <c r="R5" s="9">
        <f t="shared" si="5"/>
        <v>106</v>
      </c>
      <c r="S5" s="9">
        <f t="shared" si="6"/>
        <v>110</v>
      </c>
      <c r="T5" s="48">
        <f t="shared" si="7"/>
        <v>10.3</v>
      </c>
      <c r="U5" s="48">
        <f t="shared" si="8"/>
        <v>10.3</v>
      </c>
      <c r="V5" s="48">
        <f t="shared" si="9"/>
        <v>10.3</v>
      </c>
      <c r="W5" s="55">
        <f t="shared" si="10"/>
        <v>10.3</v>
      </c>
      <c r="X5">
        <f t="shared" si="11"/>
        <v>10.291262135922329</v>
      </c>
      <c r="AA5">
        <f t="shared" si="12"/>
        <v>101.75999999999999</v>
      </c>
      <c r="AB5">
        <f t="shared" si="0"/>
        <v>8.25</v>
      </c>
      <c r="AC5">
        <f t="shared" si="13"/>
        <v>190.8</v>
      </c>
      <c r="AD5">
        <f t="shared" si="1"/>
        <v>18.5</v>
      </c>
      <c r="AE5">
        <f t="shared" si="2"/>
        <v>127.2</v>
      </c>
      <c r="AF5">
        <f t="shared" si="3"/>
        <v>12.375</v>
      </c>
    </row>
    <row r="6" spans="1:32" x14ac:dyDescent="0.2">
      <c r="A6" s="3" t="s">
        <v>47</v>
      </c>
      <c r="D6" s="5" t="s">
        <v>362</v>
      </c>
      <c r="E6" s="6" t="s">
        <v>363</v>
      </c>
      <c r="F6" s="6" t="s">
        <v>364</v>
      </c>
      <c r="G6" s="6" t="s">
        <v>365</v>
      </c>
      <c r="H6" s="6" t="s">
        <v>366</v>
      </c>
      <c r="I6" s="52" t="s">
        <v>367</v>
      </c>
      <c r="K6" s="51"/>
      <c r="L6" s="9"/>
      <c r="M6" s="51"/>
      <c r="N6" s="9"/>
      <c r="O6" s="3">
        <v>4</v>
      </c>
      <c r="P6" s="3"/>
      <c r="Q6" s="9">
        <f t="shared" si="4"/>
        <v>400</v>
      </c>
      <c r="R6" s="9">
        <f t="shared" si="5"/>
        <v>112</v>
      </c>
      <c r="S6" s="9">
        <f t="shared" si="6"/>
        <v>130</v>
      </c>
      <c r="T6" s="48">
        <f t="shared" si="7"/>
        <v>10.8</v>
      </c>
      <c r="U6" s="48">
        <f t="shared" si="8"/>
        <v>10.8</v>
      </c>
      <c r="V6" s="48">
        <f t="shared" si="9"/>
        <v>10.8</v>
      </c>
      <c r="W6" s="55">
        <f t="shared" si="10"/>
        <v>10.8</v>
      </c>
      <c r="X6">
        <f t="shared" si="11"/>
        <v>10.37037037037037</v>
      </c>
      <c r="AA6">
        <f t="shared" si="12"/>
        <v>107.52</v>
      </c>
      <c r="AB6">
        <f t="shared" si="0"/>
        <v>8.6666666666666661</v>
      </c>
      <c r="AC6">
        <f t="shared" si="13"/>
        <v>201.6</v>
      </c>
      <c r="AD6">
        <f t="shared" si="1"/>
        <v>19.333333333333332</v>
      </c>
      <c r="AE6">
        <f t="shared" si="2"/>
        <v>134.4</v>
      </c>
      <c r="AF6">
        <f t="shared" si="3"/>
        <v>13</v>
      </c>
    </row>
    <row r="7" spans="1:32" x14ac:dyDescent="0.2">
      <c r="A7" s="3" t="s">
        <v>48</v>
      </c>
      <c r="D7" s="11" t="s">
        <v>369</v>
      </c>
      <c r="E7" s="12" t="s">
        <v>357</v>
      </c>
      <c r="F7" s="12" t="s">
        <v>358</v>
      </c>
      <c r="G7" s="12" t="s">
        <v>359</v>
      </c>
      <c r="H7" s="12" t="s">
        <v>360</v>
      </c>
      <c r="I7" s="53" t="s">
        <v>361</v>
      </c>
      <c r="K7" s="51"/>
      <c r="L7" s="9"/>
      <c r="M7" s="51"/>
      <c r="N7" s="9"/>
      <c r="O7" s="3">
        <v>5</v>
      </c>
      <c r="P7" s="3"/>
      <c r="Q7" s="9">
        <f t="shared" si="4"/>
        <v>500</v>
      </c>
      <c r="R7" s="9">
        <f t="shared" si="5"/>
        <v>120</v>
      </c>
      <c r="S7" s="9">
        <f t="shared" si="6"/>
        <v>150</v>
      </c>
      <c r="T7" s="48">
        <f t="shared" si="7"/>
        <v>11.5</v>
      </c>
      <c r="U7" s="48">
        <f t="shared" si="8"/>
        <v>11.5</v>
      </c>
      <c r="V7" s="48">
        <f t="shared" si="9"/>
        <v>11.5</v>
      </c>
      <c r="W7" s="55">
        <f t="shared" si="10"/>
        <v>11.5</v>
      </c>
      <c r="X7">
        <f t="shared" si="11"/>
        <v>10.434782608695652</v>
      </c>
      <c r="AA7">
        <f t="shared" si="12"/>
        <v>115.19999999999999</v>
      </c>
      <c r="AB7">
        <f t="shared" si="0"/>
        <v>9.25</v>
      </c>
      <c r="AC7">
        <f t="shared" si="13"/>
        <v>216</v>
      </c>
      <c r="AD7">
        <f t="shared" si="1"/>
        <v>20.5</v>
      </c>
      <c r="AE7">
        <f t="shared" si="2"/>
        <v>144</v>
      </c>
      <c r="AF7">
        <f t="shared" si="3"/>
        <v>13.875</v>
      </c>
    </row>
    <row r="8" spans="1:32" x14ac:dyDescent="0.2">
      <c r="A8" s="3" t="s">
        <v>49</v>
      </c>
      <c r="K8" s="51"/>
      <c r="L8" s="9"/>
      <c r="M8" s="51"/>
      <c r="N8" s="9"/>
      <c r="O8" s="3">
        <v>6</v>
      </c>
      <c r="P8" s="3"/>
      <c r="Q8" s="9">
        <f t="shared" si="4"/>
        <v>600</v>
      </c>
      <c r="R8" s="9">
        <f t="shared" si="5"/>
        <v>130</v>
      </c>
      <c r="S8" s="9">
        <f t="shared" si="6"/>
        <v>170</v>
      </c>
      <c r="T8" s="48">
        <f t="shared" si="7"/>
        <v>12.4</v>
      </c>
      <c r="U8" s="48">
        <f t="shared" si="8"/>
        <v>12.4</v>
      </c>
      <c r="V8" s="48">
        <f t="shared" si="9"/>
        <v>12.4</v>
      </c>
      <c r="W8" s="55">
        <f t="shared" si="10"/>
        <v>12.4</v>
      </c>
      <c r="X8">
        <f t="shared" si="11"/>
        <v>10.483870967741936</v>
      </c>
      <c r="AA8">
        <f t="shared" si="12"/>
        <v>124.8</v>
      </c>
      <c r="AB8">
        <f t="shared" si="0"/>
        <v>10</v>
      </c>
      <c r="AC8">
        <f t="shared" si="13"/>
        <v>234</v>
      </c>
      <c r="AD8">
        <f t="shared" si="1"/>
        <v>22</v>
      </c>
      <c r="AE8">
        <f t="shared" si="2"/>
        <v>156</v>
      </c>
      <c r="AF8">
        <f t="shared" si="3"/>
        <v>15</v>
      </c>
    </row>
    <row r="9" spans="1:32" x14ac:dyDescent="0.2">
      <c r="A9" s="4" t="s">
        <v>50</v>
      </c>
      <c r="K9" s="51"/>
      <c r="L9" s="9"/>
      <c r="M9" s="51"/>
      <c r="N9" s="9"/>
      <c r="O9" s="3">
        <v>7</v>
      </c>
      <c r="P9" s="3"/>
      <c r="Q9" s="9">
        <f t="shared" si="4"/>
        <v>700</v>
      </c>
      <c r="R9" s="9">
        <f t="shared" si="5"/>
        <v>142</v>
      </c>
      <c r="S9" s="9">
        <f t="shared" si="6"/>
        <v>190</v>
      </c>
      <c r="T9" s="48">
        <f t="shared" si="7"/>
        <v>13.5</v>
      </c>
      <c r="U9" s="48">
        <f t="shared" si="8"/>
        <v>13.5</v>
      </c>
      <c r="V9" s="48">
        <f t="shared" si="9"/>
        <v>13.5</v>
      </c>
      <c r="W9" s="55">
        <f t="shared" si="10"/>
        <v>13.5</v>
      </c>
      <c r="X9">
        <f t="shared" si="11"/>
        <v>10.518518518518519</v>
      </c>
      <c r="AA9">
        <f t="shared" si="12"/>
        <v>136.32</v>
      </c>
      <c r="AB9">
        <f t="shared" si="0"/>
        <v>10.916666666666666</v>
      </c>
      <c r="AC9">
        <f t="shared" si="13"/>
        <v>255.60000000000002</v>
      </c>
      <c r="AD9">
        <f t="shared" si="1"/>
        <v>23.833333333333332</v>
      </c>
      <c r="AE9">
        <f t="shared" si="2"/>
        <v>170.4</v>
      </c>
      <c r="AF9">
        <f t="shared" si="3"/>
        <v>16.375</v>
      </c>
    </row>
    <row r="10" spans="1:32" x14ac:dyDescent="0.2">
      <c r="K10" s="51"/>
      <c r="L10" s="9"/>
      <c r="M10" s="51"/>
      <c r="N10" s="9"/>
      <c r="O10" s="3">
        <v>8</v>
      </c>
      <c r="P10" s="3"/>
      <c r="Q10" s="9">
        <f t="shared" si="4"/>
        <v>800</v>
      </c>
      <c r="R10" s="9">
        <f t="shared" si="5"/>
        <v>156</v>
      </c>
      <c r="S10" s="9">
        <f t="shared" si="6"/>
        <v>210</v>
      </c>
      <c r="T10" s="48">
        <f t="shared" si="7"/>
        <v>14.8</v>
      </c>
      <c r="U10" s="48">
        <f t="shared" si="8"/>
        <v>14.8</v>
      </c>
      <c r="V10" s="48">
        <f t="shared" si="9"/>
        <v>14.8</v>
      </c>
      <c r="W10" s="55">
        <f t="shared" si="10"/>
        <v>14.8</v>
      </c>
      <c r="X10">
        <f t="shared" si="11"/>
        <v>10.54054054054054</v>
      </c>
      <c r="AA10">
        <f t="shared" si="12"/>
        <v>149.76000000000002</v>
      </c>
      <c r="AB10">
        <f t="shared" si="0"/>
        <v>12</v>
      </c>
      <c r="AC10">
        <f t="shared" si="13"/>
        <v>280.8</v>
      </c>
      <c r="AD10">
        <f t="shared" si="1"/>
        <v>26</v>
      </c>
      <c r="AE10">
        <f t="shared" si="2"/>
        <v>187.2</v>
      </c>
      <c r="AF10">
        <f t="shared" si="3"/>
        <v>18</v>
      </c>
    </row>
    <row r="11" spans="1:32" x14ac:dyDescent="0.2">
      <c r="A11" s="5"/>
      <c r="B11" s="6"/>
      <c r="C11" s="6"/>
      <c r="D11" s="7"/>
      <c r="K11" s="51"/>
      <c r="L11" s="9"/>
      <c r="M11" s="51"/>
      <c r="N11" s="9"/>
      <c r="O11" s="3">
        <v>9</v>
      </c>
      <c r="P11" s="3"/>
      <c r="Q11" s="9">
        <f t="shared" si="4"/>
        <v>900</v>
      </c>
      <c r="R11" s="9">
        <f t="shared" si="5"/>
        <v>172</v>
      </c>
      <c r="S11" s="9">
        <f t="shared" si="6"/>
        <v>230</v>
      </c>
      <c r="T11" s="48">
        <f t="shared" si="7"/>
        <v>16.3</v>
      </c>
      <c r="U11" s="48">
        <f t="shared" si="8"/>
        <v>16.3</v>
      </c>
      <c r="V11" s="48">
        <f t="shared" si="9"/>
        <v>16.3</v>
      </c>
      <c r="W11" s="55">
        <f t="shared" si="10"/>
        <v>16.3</v>
      </c>
      <c r="X11">
        <f t="shared" si="11"/>
        <v>10.552147239263803</v>
      </c>
      <c r="AA11">
        <f t="shared" si="12"/>
        <v>165.11999999999998</v>
      </c>
      <c r="AB11">
        <f t="shared" si="0"/>
        <v>13.25</v>
      </c>
      <c r="AC11">
        <f t="shared" si="13"/>
        <v>309.60000000000002</v>
      </c>
      <c r="AD11">
        <f t="shared" si="1"/>
        <v>28.5</v>
      </c>
      <c r="AE11">
        <f t="shared" si="2"/>
        <v>206.39999999999998</v>
      </c>
      <c r="AF11">
        <f t="shared" si="3"/>
        <v>19.875</v>
      </c>
    </row>
    <row r="12" spans="1:32" x14ac:dyDescent="0.2">
      <c r="A12" s="8"/>
      <c r="B12" s="9"/>
      <c r="C12" s="64" t="s">
        <v>643</v>
      </c>
      <c r="D12" s="64"/>
      <c r="F12">
        <v>0.5</v>
      </c>
      <c r="G12">
        <v>0.8</v>
      </c>
      <c r="H12">
        <v>1</v>
      </c>
      <c r="I12" s="14">
        <v>1.5</v>
      </c>
      <c r="J12">
        <v>2</v>
      </c>
      <c r="K12" s="51"/>
      <c r="L12" s="9"/>
      <c r="M12" s="51"/>
      <c r="N12" s="9"/>
      <c r="O12" s="3">
        <v>10</v>
      </c>
      <c r="P12" s="3"/>
      <c r="Q12" s="9">
        <f t="shared" si="4"/>
        <v>1000</v>
      </c>
      <c r="R12" s="9">
        <f t="shared" si="5"/>
        <v>190</v>
      </c>
      <c r="S12" s="9">
        <f t="shared" si="6"/>
        <v>250</v>
      </c>
      <c r="T12" s="48">
        <f t="shared" si="7"/>
        <v>18</v>
      </c>
      <c r="U12" s="48">
        <f t="shared" si="8"/>
        <v>18</v>
      </c>
      <c r="V12" s="48">
        <f t="shared" si="9"/>
        <v>18</v>
      </c>
      <c r="W12" s="55">
        <f t="shared" si="10"/>
        <v>18</v>
      </c>
      <c r="X12">
        <f t="shared" si="11"/>
        <v>10.555555555555555</v>
      </c>
      <c r="AA12">
        <f t="shared" si="12"/>
        <v>182.4</v>
      </c>
      <c r="AB12">
        <f t="shared" si="0"/>
        <v>14.666666666666668</v>
      </c>
      <c r="AC12">
        <f t="shared" si="13"/>
        <v>342</v>
      </c>
      <c r="AD12">
        <f t="shared" si="1"/>
        <v>31.333333333333336</v>
      </c>
      <c r="AE12">
        <f t="shared" si="2"/>
        <v>228</v>
      </c>
      <c r="AF12">
        <f t="shared" si="3"/>
        <v>22</v>
      </c>
    </row>
    <row r="13" spans="1:32" x14ac:dyDescent="0.2">
      <c r="A13" s="8"/>
      <c r="B13" s="9"/>
      <c r="C13" s="9"/>
      <c r="D13" s="10"/>
      <c r="K13" s="51"/>
      <c r="L13" s="9"/>
      <c r="M13" s="51"/>
      <c r="N13" s="9"/>
      <c r="O13" s="3">
        <v>11</v>
      </c>
      <c r="P13" s="3"/>
      <c r="Q13" s="9">
        <f t="shared" si="4"/>
        <v>1100</v>
      </c>
      <c r="R13" s="9">
        <f t="shared" si="5"/>
        <v>210</v>
      </c>
      <c r="S13" s="9">
        <f t="shared" si="6"/>
        <v>270</v>
      </c>
      <c r="T13" s="48">
        <f t="shared" si="7"/>
        <v>19.899999999999999</v>
      </c>
      <c r="U13" s="48">
        <f t="shared" si="8"/>
        <v>19.899999999999999</v>
      </c>
      <c r="V13" s="48">
        <f t="shared" si="9"/>
        <v>19.899999999999999</v>
      </c>
      <c r="W13" s="55">
        <f t="shared" si="10"/>
        <v>19.899999999999999</v>
      </c>
      <c r="X13">
        <f t="shared" si="11"/>
        <v>10.552763819095478</v>
      </c>
      <c r="AA13">
        <f t="shared" si="12"/>
        <v>201.6</v>
      </c>
      <c r="AB13">
        <f t="shared" si="0"/>
        <v>16.25</v>
      </c>
      <c r="AC13">
        <f t="shared" si="13"/>
        <v>378</v>
      </c>
      <c r="AD13">
        <f t="shared" si="1"/>
        <v>34.5</v>
      </c>
      <c r="AE13">
        <f t="shared" si="2"/>
        <v>252</v>
      </c>
      <c r="AF13">
        <f t="shared" si="3"/>
        <v>24.375</v>
      </c>
    </row>
    <row r="14" spans="1:32" x14ac:dyDescent="0.2">
      <c r="A14" s="11"/>
      <c r="B14" s="12"/>
      <c r="C14" s="12"/>
      <c r="D14" s="13"/>
      <c r="E14" t="s">
        <v>631</v>
      </c>
      <c r="G14" t="s">
        <v>632</v>
      </c>
      <c r="I14" s="14" t="s">
        <v>633</v>
      </c>
      <c r="K14" s="51" t="s">
        <v>634</v>
      </c>
      <c r="L14" s="9"/>
      <c r="M14" s="54" t="s">
        <v>635</v>
      </c>
      <c r="N14" s="9"/>
      <c r="O14" s="3">
        <v>12</v>
      </c>
      <c r="P14" s="3"/>
      <c r="Q14" s="9">
        <f t="shared" si="4"/>
        <v>1200</v>
      </c>
      <c r="R14" s="9">
        <f t="shared" si="5"/>
        <v>232</v>
      </c>
      <c r="S14" s="9">
        <f t="shared" si="6"/>
        <v>290</v>
      </c>
      <c r="T14" s="48">
        <f t="shared" si="7"/>
        <v>22</v>
      </c>
      <c r="U14" s="48">
        <f t="shared" si="8"/>
        <v>22</v>
      </c>
      <c r="V14" s="48">
        <f t="shared" si="9"/>
        <v>22</v>
      </c>
      <c r="W14" s="55">
        <f t="shared" si="10"/>
        <v>22</v>
      </c>
      <c r="X14">
        <f t="shared" si="11"/>
        <v>10.545454545454545</v>
      </c>
      <c r="AA14">
        <f t="shared" si="12"/>
        <v>222.72000000000003</v>
      </c>
      <c r="AB14">
        <f t="shared" si="0"/>
        <v>18</v>
      </c>
      <c r="AC14">
        <f t="shared" si="13"/>
        <v>417.6</v>
      </c>
      <c r="AD14">
        <f t="shared" si="1"/>
        <v>38</v>
      </c>
      <c r="AE14">
        <f t="shared" si="2"/>
        <v>278.39999999999998</v>
      </c>
      <c r="AF14">
        <f t="shared" si="3"/>
        <v>27</v>
      </c>
    </row>
    <row r="15" spans="1:32" x14ac:dyDescent="0.2">
      <c r="B15" t="s">
        <v>355</v>
      </c>
      <c r="C15" t="s">
        <v>356</v>
      </c>
      <c r="D15" t="s">
        <v>368</v>
      </c>
      <c r="K15" s="51"/>
      <c r="L15" s="9"/>
      <c r="M15" s="51"/>
      <c r="N15" s="9"/>
      <c r="O15" s="3">
        <v>13</v>
      </c>
      <c r="P15" s="3"/>
      <c r="Q15" s="9">
        <f t="shared" si="4"/>
        <v>1300</v>
      </c>
      <c r="R15" s="9">
        <f t="shared" si="5"/>
        <v>256</v>
      </c>
      <c r="S15" s="9">
        <f t="shared" si="6"/>
        <v>310</v>
      </c>
      <c r="T15" s="48">
        <f t="shared" si="7"/>
        <v>24.3</v>
      </c>
      <c r="U15" s="48">
        <f t="shared" si="8"/>
        <v>24.3</v>
      </c>
      <c r="V15" s="48">
        <f t="shared" si="9"/>
        <v>24.3</v>
      </c>
      <c r="W15" s="55">
        <f t="shared" si="10"/>
        <v>24.3</v>
      </c>
      <c r="X15">
        <f t="shared" si="11"/>
        <v>10.534979423868313</v>
      </c>
      <c r="AA15">
        <f t="shared" si="12"/>
        <v>245.76</v>
      </c>
      <c r="AB15">
        <f t="shared" si="0"/>
        <v>19.916666666666664</v>
      </c>
      <c r="AC15">
        <f t="shared" si="13"/>
        <v>460.8</v>
      </c>
      <c r="AD15">
        <f t="shared" si="1"/>
        <v>41.833333333333329</v>
      </c>
      <c r="AE15">
        <f t="shared" si="2"/>
        <v>307.2</v>
      </c>
      <c r="AF15">
        <f t="shared" si="3"/>
        <v>29.875</v>
      </c>
    </row>
    <row r="16" spans="1:32" x14ac:dyDescent="0.2">
      <c r="B16">
        <v>1</v>
      </c>
      <c r="C16" t="s">
        <v>370</v>
      </c>
      <c r="D16" t="s">
        <v>371</v>
      </c>
      <c r="K16" s="51"/>
      <c r="L16" s="9"/>
      <c r="M16" s="51"/>
      <c r="N16" s="9"/>
      <c r="O16" s="3">
        <v>14</v>
      </c>
      <c r="P16" s="3"/>
      <c r="Q16" s="9">
        <f t="shared" si="4"/>
        <v>1400</v>
      </c>
      <c r="R16" s="9">
        <f t="shared" si="5"/>
        <v>282</v>
      </c>
      <c r="S16" s="9">
        <f t="shared" si="6"/>
        <v>330</v>
      </c>
      <c r="T16" s="48">
        <f t="shared" si="7"/>
        <v>26.8</v>
      </c>
      <c r="U16" s="48">
        <f t="shared" si="8"/>
        <v>26.8</v>
      </c>
      <c r="V16" s="48">
        <f t="shared" si="9"/>
        <v>26.8</v>
      </c>
      <c r="W16" s="55">
        <f t="shared" si="10"/>
        <v>26.8</v>
      </c>
      <c r="X16">
        <f t="shared" si="11"/>
        <v>10.522388059701493</v>
      </c>
      <c r="AA16">
        <f t="shared" si="12"/>
        <v>270.71999999999997</v>
      </c>
      <c r="AB16">
        <f t="shared" si="0"/>
        <v>22</v>
      </c>
      <c r="AC16">
        <f t="shared" si="13"/>
        <v>507.6</v>
      </c>
      <c r="AD16">
        <f t="shared" si="1"/>
        <v>46</v>
      </c>
      <c r="AE16">
        <f t="shared" si="2"/>
        <v>338.4</v>
      </c>
      <c r="AF16">
        <f t="shared" si="3"/>
        <v>33</v>
      </c>
    </row>
    <row r="17" spans="2:32" x14ac:dyDescent="0.2">
      <c r="B17">
        <v>2</v>
      </c>
      <c r="C17" t="s">
        <v>372</v>
      </c>
      <c r="K17" s="51"/>
      <c r="L17" s="9"/>
      <c r="M17" s="51"/>
      <c r="N17" s="9"/>
      <c r="O17" s="3">
        <v>15</v>
      </c>
      <c r="P17" s="3"/>
      <c r="Q17" s="9">
        <f t="shared" si="4"/>
        <v>1500</v>
      </c>
      <c r="R17" s="9">
        <f t="shared" si="5"/>
        <v>310</v>
      </c>
      <c r="S17" s="9">
        <f t="shared" si="6"/>
        <v>350</v>
      </c>
      <c r="T17" s="48">
        <f t="shared" si="7"/>
        <v>29.5</v>
      </c>
      <c r="U17" s="48">
        <f t="shared" si="8"/>
        <v>29.5</v>
      </c>
      <c r="V17" s="48">
        <f t="shared" si="9"/>
        <v>29.5</v>
      </c>
      <c r="W17" s="55">
        <f t="shared" si="10"/>
        <v>29.5</v>
      </c>
      <c r="X17">
        <f t="shared" si="11"/>
        <v>10.508474576271187</v>
      </c>
      <c r="AA17">
        <f t="shared" si="12"/>
        <v>297.59999999999997</v>
      </c>
      <c r="AB17">
        <f t="shared" si="0"/>
        <v>24.25</v>
      </c>
      <c r="AC17">
        <f t="shared" si="13"/>
        <v>558</v>
      </c>
      <c r="AD17">
        <f t="shared" si="1"/>
        <v>50.5</v>
      </c>
      <c r="AE17">
        <f t="shared" si="2"/>
        <v>372</v>
      </c>
      <c r="AF17">
        <f t="shared" si="3"/>
        <v>36.375</v>
      </c>
    </row>
    <row r="18" spans="2:32" x14ac:dyDescent="0.2">
      <c r="B18">
        <v>3</v>
      </c>
      <c r="C18" t="s">
        <v>373</v>
      </c>
      <c r="K18" s="51"/>
      <c r="L18" s="9"/>
      <c r="M18" s="51"/>
      <c r="N18" s="9"/>
      <c r="O18" s="3">
        <v>16</v>
      </c>
      <c r="P18" s="3"/>
      <c r="Q18" s="9">
        <f t="shared" si="4"/>
        <v>1600</v>
      </c>
      <c r="R18" s="9">
        <f t="shared" si="5"/>
        <v>340</v>
      </c>
      <c r="S18" s="9">
        <f t="shared" si="6"/>
        <v>370</v>
      </c>
      <c r="T18" s="48">
        <f t="shared" si="7"/>
        <v>32.4</v>
      </c>
      <c r="U18" s="48">
        <f t="shared" si="8"/>
        <v>32.4</v>
      </c>
      <c r="V18" s="48">
        <f t="shared" si="9"/>
        <v>32.4</v>
      </c>
      <c r="W18" s="55">
        <f t="shared" si="10"/>
        <v>32.4</v>
      </c>
      <c r="X18">
        <f t="shared" si="11"/>
        <v>10.493827160493828</v>
      </c>
      <c r="AA18">
        <f t="shared" si="12"/>
        <v>326.39999999999998</v>
      </c>
      <c r="AB18">
        <f t="shared" si="0"/>
        <v>26.666666666666668</v>
      </c>
      <c r="AC18">
        <f t="shared" si="13"/>
        <v>612</v>
      </c>
      <c r="AD18">
        <f t="shared" si="1"/>
        <v>55.333333333333336</v>
      </c>
      <c r="AE18">
        <f t="shared" si="2"/>
        <v>408</v>
      </c>
      <c r="AF18">
        <f t="shared" si="3"/>
        <v>40</v>
      </c>
    </row>
    <row r="19" spans="2:32" x14ac:dyDescent="0.2">
      <c r="B19">
        <v>4</v>
      </c>
      <c r="C19" t="s">
        <v>374</v>
      </c>
      <c r="K19" s="51"/>
      <c r="L19" s="9"/>
      <c r="M19" s="51"/>
      <c r="N19" s="9"/>
      <c r="O19" s="3">
        <v>17</v>
      </c>
      <c r="P19" s="3"/>
      <c r="Q19" s="9">
        <f t="shared" si="4"/>
        <v>1700</v>
      </c>
      <c r="R19" s="9">
        <f t="shared" si="5"/>
        <v>372</v>
      </c>
      <c r="S19" s="9">
        <f t="shared" si="6"/>
        <v>390</v>
      </c>
      <c r="T19" s="48">
        <f t="shared" si="7"/>
        <v>35.5</v>
      </c>
      <c r="U19" s="48">
        <f t="shared" si="8"/>
        <v>35.5</v>
      </c>
      <c r="V19" s="48">
        <f t="shared" si="9"/>
        <v>35.5</v>
      </c>
      <c r="W19" s="55">
        <f t="shared" si="10"/>
        <v>35.5</v>
      </c>
      <c r="X19">
        <f t="shared" si="11"/>
        <v>10.47887323943662</v>
      </c>
      <c r="AA19">
        <f t="shared" si="12"/>
        <v>357.12</v>
      </c>
      <c r="AB19">
        <f t="shared" si="0"/>
        <v>29.25</v>
      </c>
      <c r="AC19">
        <f t="shared" si="13"/>
        <v>669.6</v>
      </c>
      <c r="AD19">
        <f t="shared" si="1"/>
        <v>60.5</v>
      </c>
      <c r="AE19">
        <f t="shared" si="2"/>
        <v>446.4</v>
      </c>
      <c r="AF19">
        <f t="shared" si="3"/>
        <v>43.875</v>
      </c>
    </row>
    <row r="20" spans="2:32" x14ac:dyDescent="0.2">
      <c r="B20">
        <v>5</v>
      </c>
      <c r="C20" t="s">
        <v>375</v>
      </c>
      <c r="K20" s="51"/>
      <c r="L20" s="9"/>
      <c r="M20" s="51"/>
      <c r="N20" s="9"/>
      <c r="O20" s="3">
        <v>18</v>
      </c>
      <c r="P20" s="3"/>
      <c r="Q20" s="9">
        <f t="shared" si="4"/>
        <v>1800</v>
      </c>
      <c r="R20" s="9">
        <f t="shared" si="5"/>
        <v>406</v>
      </c>
      <c r="S20" s="9">
        <f t="shared" si="6"/>
        <v>410</v>
      </c>
      <c r="T20" s="48">
        <f t="shared" si="7"/>
        <v>38.799999999999997</v>
      </c>
      <c r="U20" s="48">
        <f t="shared" si="8"/>
        <v>38.799999999999997</v>
      </c>
      <c r="V20" s="48">
        <f t="shared" si="9"/>
        <v>38.799999999999997</v>
      </c>
      <c r="W20" s="55">
        <f t="shared" si="10"/>
        <v>38.799999999999997</v>
      </c>
      <c r="X20">
        <f t="shared" si="11"/>
        <v>10.463917525773196</v>
      </c>
      <c r="AA20">
        <f t="shared" si="12"/>
        <v>389.76</v>
      </c>
      <c r="AB20">
        <f t="shared" si="0"/>
        <v>32</v>
      </c>
      <c r="AC20">
        <f t="shared" si="13"/>
        <v>730.80000000000007</v>
      </c>
      <c r="AD20">
        <f t="shared" si="1"/>
        <v>66</v>
      </c>
      <c r="AE20">
        <f t="shared" si="2"/>
        <v>487.2</v>
      </c>
      <c r="AF20">
        <f t="shared" si="3"/>
        <v>48</v>
      </c>
    </row>
    <row r="21" spans="2:32" x14ac:dyDescent="0.2">
      <c r="B21">
        <v>6</v>
      </c>
      <c r="C21" t="s">
        <v>376</v>
      </c>
      <c r="K21" s="51"/>
      <c r="L21" s="9"/>
      <c r="M21" s="51"/>
      <c r="N21" s="9"/>
      <c r="O21" s="3">
        <v>19</v>
      </c>
      <c r="P21" s="3"/>
      <c r="Q21" s="9">
        <f t="shared" si="4"/>
        <v>1900</v>
      </c>
      <c r="R21" s="9">
        <f t="shared" si="5"/>
        <v>442</v>
      </c>
      <c r="S21" s="9">
        <f t="shared" si="6"/>
        <v>430</v>
      </c>
      <c r="T21" s="48">
        <f t="shared" si="7"/>
        <v>42.3</v>
      </c>
      <c r="U21" s="48">
        <f t="shared" si="8"/>
        <v>42.3</v>
      </c>
      <c r="V21" s="48">
        <f t="shared" si="9"/>
        <v>42.3</v>
      </c>
      <c r="W21" s="55">
        <f t="shared" si="10"/>
        <v>42.3</v>
      </c>
      <c r="X21">
        <f t="shared" si="11"/>
        <v>10.449172576832153</v>
      </c>
      <c r="AA21">
        <f t="shared" si="12"/>
        <v>424.32</v>
      </c>
      <c r="AB21">
        <f t="shared" si="0"/>
        <v>34.916666666666671</v>
      </c>
      <c r="AC21">
        <f t="shared" si="13"/>
        <v>795.6</v>
      </c>
      <c r="AD21">
        <f t="shared" si="1"/>
        <v>71.833333333333343</v>
      </c>
      <c r="AE21">
        <f t="shared" si="2"/>
        <v>530.4</v>
      </c>
      <c r="AF21">
        <f t="shared" si="3"/>
        <v>52.375</v>
      </c>
    </row>
    <row r="22" spans="2:32" x14ac:dyDescent="0.2">
      <c r="B22">
        <v>7</v>
      </c>
      <c r="K22" s="51"/>
      <c r="L22" s="9"/>
      <c r="M22" s="51"/>
      <c r="N22" s="9"/>
      <c r="O22" s="3">
        <v>20</v>
      </c>
      <c r="P22" s="3"/>
      <c r="Q22" s="9">
        <f t="shared" si="4"/>
        <v>2000</v>
      </c>
      <c r="R22" s="9">
        <f t="shared" si="5"/>
        <v>480</v>
      </c>
      <c r="S22" s="9">
        <f t="shared" si="6"/>
        <v>450</v>
      </c>
      <c r="T22" s="48">
        <f t="shared" si="7"/>
        <v>46</v>
      </c>
      <c r="U22" s="48">
        <f t="shared" si="8"/>
        <v>46</v>
      </c>
      <c r="V22" s="48">
        <f t="shared" si="9"/>
        <v>46</v>
      </c>
      <c r="W22" s="55">
        <f t="shared" si="10"/>
        <v>46</v>
      </c>
      <c r="X22">
        <f t="shared" si="11"/>
        <v>10.434782608695652</v>
      </c>
      <c r="AA22">
        <f t="shared" si="12"/>
        <v>460.79999999999995</v>
      </c>
      <c r="AB22">
        <f t="shared" si="0"/>
        <v>38</v>
      </c>
      <c r="AC22">
        <f t="shared" si="13"/>
        <v>864</v>
      </c>
      <c r="AD22">
        <f t="shared" si="1"/>
        <v>78</v>
      </c>
      <c r="AE22">
        <f t="shared" si="2"/>
        <v>576</v>
      </c>
      <c r="AF22">
        <f t="shared" si="3"/>
        <v>57</v>
      </c>
    </row>
    <row r="23" spans="2:32" x14ac:dyDescent="0.2">
      <c r="B23">
        <v>8</v>
      </c>
      <c r="K23" s="51"/>
      <c r="L23" s="9"/>
      <c r="M23" s="51"/>
      <c r="N23" s="9"/>
      <c r="O23" s="3">
        <v>21</v>
      </c>
      <c r="P23" s="3"/>
      <c r="Q23" s="9">
        <f t="shared" si="4"/>
        <v>2100</v>
      </c>
      <c r="R23" s="9">
        <f t="shared" si="5"/>
        <v>520</v>
      </c>
      <c r="S23" s="9">
        <f t="shared" si="6"/>
        <v>470</v>
      </c>
      <c r="T23" s="48">
        <f t="shared" si="7"/>
        <v>49.9</v>
      </c>
      <c r="U23" s="48">
        <f t="shared" si="8"/>
        <v>49.9</v>
      </c>
      <c r="V23" s="48">
        <f t="shared" si="9"/>
        <v>49.9</v>
      </c>
      <c r="W23" s="55">
        <f t="shared" si="10"/>
        <v>49.9</v>
      </c>
      <c r="X23">
        <f t="shared" si="11"/>
        <v>10.420841683366733</v>
      </c>
      <c r="AA23">
        <f t="shared" si="12"/>
        <v>499.2</v>
      </c>
      <c r="AB23">
        <f t="shared" si="0"/>
        <v>41.25</v>
      </c>
      <c r="AC23">
        <f t="shared" si="13"/>
        <v>936</v>
      </c>
      <c r="AD23">
        <f t="shared" si="1"/>
        <v>84.5</v>
      </c>
      <c r="AE23">
        <f t="shared" si="2"/>
        <v>624</v>
      </c>
      <c r="AF23">
        <f t="shared" si="3"/>
        <v>61.875</v>
      </c>
    </row>
    <row r="24" spans="2:32" x14ac:dyDescent="0.2">
      <c r="B24">
        <v>9</v>
      </c>
      <c r="K24" s="51"/>
      <c r="L24" s="9"/>
      <c r="M24" s="51"/>
      <c r="N24" s="9"/>
      <c r="O24" s="3">
        <v>22</v>
      </c>
      <c r="P24" s="3"/>
      <c r="Q24" s="9">
        <f t="shared" si="4"/>
        <v>2200</v>
      </c>
      <c r="R24" s="9">
        <f t="shared" si="5"/>
        <v>562</v>
      </c>
      <c r="S24" s="9">
        <f t="shared" si="6"/>
        <v>490</v>
      </c>
      <c r="T24" s="48">
        <f t="shared" si="7"/>
        <v>54</v>
      </c>
      <c r="U24" s="48">
        <f t="shared" si="8"/>
        <v>54</v>
      </c>
      <c r="V24" s="48">
        <f t="shared" si="9"/>
        <v>54</v>
      </c>
      <c r="W24" s="55">
        <f t="shared" si="10"/>
        <v>54</v>
      </c>
      <c r="X24">
        <f t="shared" si="11"/>
        <v>10.407407407407407</v>
      </c>
      <c r="AA24">
        <f t="shared" si="12"/>
        <v>539.52</v>
      </c>
      <c r="AB24">
        <f t="shared" si="0"/>
        <v>44.666666666666664</v>
      </c>
      <c r="AC24">
        <f t="shared" si="13"/>
        <v>1011.6</v>
      </c>
      <c r="AD24">
        <f t="shared" si="1"/>
        <v>91.333333333333329</v>
      </c>
      <c r="AE24">
        <f t="shared" si="2"/>
        <v>674.4</v>
      </c>
      <c r="AF24">
        <f t="shared" si="3"/>
        <v>67</v>
      </c>
    </row>
    <row r="25" spans="2:32" x14ac:dyDescent="0.2">
      <c r="B25">
        <v>10</v>
      </c>
      <c r="K25" s="51"/>
      <c r="L25" s="9"/>
      <c r="M25" s="51"/>
      <c r="N25" s="9"/>
      <c r="O25" s="3">
        <v>23</v>
      </c>
      <c r="P25" s="3"/>
      <c r="Q25" s="9">
        <f t="shared" si="4"/>
        <v>2300</v>
      </c>
      <c r="R25" s="9">
        <f t="shared" si="5"/>
        <v>606</v>
      </c>
      <c r="S25" s="9">
        <f t="shared" si="6"/>
        <v>510</v>
      </c>
      <c r="T25" s="48">
        <f t="shared" si="7"/>
        <v>58.3</v>
      </c>
      <c r="U25" s="48">
        <f t="shared" si="8"/>
        <v>58.3</v>
      </c>
      <c r="V25" s="48">
        <f t="shared" si="9"/>
        <v>58.3</v>
      </c>
      <c r="W25" s="55">
        <f t="shared" si="10"/>
        <v>58.3</v>
      </c>
      <c r="X25">
        <f t="shared" si="11"/>
        <v>10.394511149228132</v>
      </c>
      <c r="AA25">
        <f t="shared" si="12"/>
        <v>581.76</v>
      </c>
      <c r="AB25">
        <f t="shared" si="0"/>
        <v>48.25</v>
      </c>
      <c r="AC25">
        <f t="shared" si="13"/>
        <v>1090.8000000000002</v>
      </c>
      <c r="AD25">
        <f t="shared" si="1"/>
        <v>98.5</v>
      </c>
      <c r="AE25">
        <f t="shared" si="2"/>
        <v>727.19999999999993</v>
      </c>
      <c r="AF25">
        <f t="shared" si="3"/>
        <v>72.375</v>
      </c>
    </row>
    <row r="26" spans="2:32" x14ac:dyDescent="0.2">
      <c r="B26">
        <v>11</v>
      </c>
      <c r="K26" s="51"/>
      <c r="L26" s="9"/>
      <c r="M26" s="51"/>
      <c r="N26" s="9"/>
      <c r="O26" s="3">
        <v>24</v>
      </c>
      <c r="P26" s="3"/>
      <c r="Q26" s="9">
        <f t="shared" si="4"/>
        <v>2400</v>
      </c>
      <c r="R26" s="9">
        <f t="shared" si="5"/>
        <v>652</v>
      </c>
      <c r="S26" s="9">
        <f t="shared" si="6"/>
        <v>530</v>
      </c>
      <c r="T26" s="48">
        <f t="shared" si="7"/>
        <v>62.8</v>
      </c>
      <c r="U26" s="48">
        <f t="shared" si="8"/>
        <v>62.8</v>
      </c>
      <c r="V26" s="48">
        <f t="shared" si="9"/>
        <v>62.8</v>
      </c>
      <c r="W26" s="55">
        <f t="shared" si="10"/>
        <v>62.8</v>
      </c>
      <c r="X26">
        <f t="shared" si="11"/>
        <v>10.382165605095542</v>
      </c>
      <c r="AA26">
        <f t="shared" si="12"/>
        <v>625.91999999999996</v>
      </c>
      <c r="AB26">
        <f t="shared" si="0"/>
        <v>52</v>
      </c>
      <c r="AC26">
        <f t="shared" si="13"/>
        <v>1173.5999999999999</v>
      </c>
      <c r="AD26">
        <f t="shared" si="1"/>
        <v>106</v>
      </c>
      <c r="AE26">
        <f t="shared" si="2"/>
        <v>782.4</v>
      </c>
      <c r="AF26">
        <f t="shared" si="3"/>
        <v>78</v>
      </c>
    </row>
    <row r="27" spans="2:32" x14ac:dyDescent="0.2">
      <c r="B27">
        <v>12</v>
      </c>
      <c r="K27" s="51"/>
      <c r="L27" s="9"/>
      <c r="M27" s="51"/>
      <c r="N27" s="9"/>
      <c r="O27" s="3">
        <v>25</v>
      </c>
      <c r="P27" s="3"/>
      <c r="Q27" s="9">
        <f t="shared" si="4"/>
        <v>2500</v>
      </c>
      <c r="R27" s="9">
        <f t="shared" si="5"/>
        <v>700</v>
      </c>
      <c r="S27" s="9">
        <f t="shared" si="6"/>
        <v>550</v>
      </c>
      <c r="T27" s="48">
        <f t="shared" si="7"/>
        <v>67.5</v>
      </c>
      <c r="U27" s="48">
        <f t="shared" si="8"/>
        <v>67.5</v>
      </c>
      <c r="V27" s="48">
        <f t="shared" si="9"/>
        <v>67.5</v>
      </c>
      <c r="W27" s="55">
        <f t="shared" si="10"/>
        <v>67.5</v>
      </c>
      <c r="X27">
        <f t="shared" si="11"/>
        <v>10.37037037037037</v>
      </c>
      <c r="AA27">
        <f t="shared" si="12"/>
        <v>672</v>
      </c>
      <c r="AB27">
        <f t="shared" si="0"/>
        <v>55.916666666666664</v>
      </c>
      <c r="AC27">
        <f t="shared" si="13"/>
        <v>1260</v>
      </c>
      <c r="AD27">
        <f t="shared" si="1"/>
        <v>113.83333333333333</v>
      </c>
      <c r="AE27">
        <f t="shared" si="2"/>
        <v>840</v>
      </c>
      <c r="AF27">
        <f t="shared" si="3"/>
        <v>83.875</v>
      </c>
    </row>
    <row r="28" spans="2:32" x14ac:dyDescent="0.2">
      <c r="B28">
        <v>13</v>
      </c>
      <c r="K28" s="51"/>
      <c r="L28" s="9"/>
      <c r="M28" s="51"/>
      <c r="N28" s="9"/>
      <c r="O28" s="3">
        <v>26</v>
      </c>
      <c r="P28" s="3"/>
      <c r="Q28" s="9">
        <f t="shared" si="4"/>
        <v>2600</v>
      </c>
      <c r="R28" s="9">
        <f t="shared" si="5"/>
        <v>750</v>
      </c>
      <c r="S28" s="9">
        <f t="shared" si="6"/>
        <v>570</v>
      </c>
      <c r="T28" s="48">
        <f t="shared" si="7"/>
        <v>72.400000000000006</v>
      </c>
      <c r="U28" s="48">
        <f t="shared" si="8"/>
        <v>72.400000000000006</v>
      </c>
      <c r="V28" s="48">
        <f t="shared" si="9"/>
        <v>72.400000000000006</v>
      </c>
      <c r="W28" s="55">
        <f t="shared" si="10"/>
        <v>72.400000000000006</v>
      </c>
      <c r="X28">
        <f t="shared" si="11"/>
        <v>10.359116022099446</v>
      </c>
      <c r="AA28">
        <f t="shared" si="12"/>
        <v>720</v>
      </c>
      <c r="AB28">
        <f t="shared" si="0"/>
        <v>60</v>
      </c>
      <c r="AC28">
        <f t="shared" si="13"/>
        <v>1350</v>
      </c>
      <c r="AD28">
        <f t="shared" si="1"/>
        <v>122</v>
      </c>
      <c r="AE28">
        <f t="shared" si="2"/>
        <v>900</v>
      </c>
      <c r="AF28">
        <f t="shared" si="3"/>
        <v>90</v>
      </c>
    </row>
    <row r="29" spans="2:32" x14ac:dyDescent="0.2">
      <c r="B29">
        <v>14</v>
      </c>
      <c r="K29" s="51"/>
      <c r="L29" s="9"/>
      <c r="M29" s="51"/>
      <c r="N29" s="9"/>
      <c r="O29" s="3">
        <v>27</v>
      </c>
      <c r="P29" s="3"/>
      <c r="Q29" s="9">
        <f t="shared" si="4"/>
        <v>2700</v>
      </c>
      <c r="R29" s="9">
        <f t="shared" si="5"/>
        <v>802</v>
      </c>
      <c r="S29" s="9">
        <f t="shared" si="6"/>
        <v>590</v>
      </c>
      <c r="T29" s="48">
        <f t="shared" si="7"/>
        <v>77.5</v>
      </c>
      <c r="U29" s="48">
        <f t="shared" si="8"/>
        <v>77.5</v>
      </c>
      <c r="V29" s="48">
        <f t="shared" si="9"/>
        <v>77.5</v>
      </c>
      <c r="W29" s="55">
        <f t="shared" si="10"/>
        <v>77.5</v>
      </c>
      <c r="X29">
        <f t="shared" si="11"/>
        <v>10.348387096774193</v>
      </c>
      <c r="AA29">
        <f t="shared" si="12"/>
        <v>769.92</v>
      </c>
      <c r="AB29">
        <f t="shared" si="0"/>
        <v>64.25</v>
      </c>
      <c r="AC29">
        <f t="shared" si="13"/>
        <v>1443.6000000000001</v>
      </c>
      <c r="AD29">
        <f t="shared" si="1"/>
        <v>130.5</v>
      </c>
      <c r="AE29">
        <f t="shared" si="2"/>
        <v>962.4</v>
      </c>
      <c r="AF29">
        <f t="shared" si="3"/>
        <v>96.375</v>
      </c>
    </row>
    <row r="30" spans="2:32" x14ac:dyDescent="0.2">
      <c r="B30">
        <v>15</v>
      </c>
      <c r="K30" s="51"/>
      <c r="L30" s="9"/>
      <c r="M30" s="51"/>
      <c r="N30" s="9"/>
      <c r="O30" s="3">
        <v>28</v>
      </c>
      <c r="P30" s="3"/>
      <c r="Q30" s="9">
        <f t="shared" si="4"/>
        <v>2800</v>
      </c>
      <c r="R30" s="9">
        <f t="shared" si="5"/>
        <v>856</v>
      </c>
      <c r="S30" s="9">
        <f t="shared" si="6"/>
        <v>610</v>
      </c>
      <c r="T30" s="48">
        <f t="shared" si="7"/>
        <v>82.8</v>
      </c>
      <c r="U30" s="48">
        <f t="shared" si="8"/>
        <v>82.8</v>
      </c>
      <c r="V30" s="48">
        <f t="shared" si="9"/>
        <v>82.8</v>
      </c>
      <c r="W30" s="55">
        <f t="shared" si="10"/>
        <v>82.8</v>
      </c>
      <c r="X30">
        <f t="shared" si="11"/>
        <v>10.338164251207729</v>
      </c>
      <c r="AA30">
        <f t="shared" si="12"/>
        <v>821.7600000000001</v>
      </c>
      <c r="AB30">
        <f t="shared" si="0"/>
        <v>68.666666666666657</v>
      </c>
      <c r="AC30">
        <f t="shared" si="13"/>
        <v>1540.8</v>
      </c>
      <c r="AD30">
        <f t="shared" si="1"/>
        <v>139.33333333333331</v>
      </c>
      <c r="AE30">
        <f t="shared" si="2"/>
        <v>1027.1999999999998</v>
      </c>
      <c r="AF30">
        <f t="shared" si="3"/>
        <v>103</v>
      </c>
    </row>
    <row r="31" spans="2:32" x14ac:dyDescent="0.2">
      <c r="B31">
        <v>16</v>
      </c>
      <c r="K31" s="51"/>
      <c r="L31" s="9"/>
      <c r="M31" s="51"/>
      <c r="N31" s="9"/>
      <c r="O31" s="3">
        <v>29</v>
      </c>
      <c r="P31" s="3"/>
      <c r="Q31" s="9">
        <f t="shared" si="4"/>
        <v>2900</v>
      </c>
      <c r="R31" s="9">
        <f t="shared" si="5"/>
        <v>912</v>
      </c>
      <c r="S31" s="9">
        <f t="shared" si="6"/>
        <v>630</v>
      </c>
      <c r="T31" s="48">
        <f t="shared" si="7"/>
        <v>88.3</v>
      </c>
      <c r="U31" s="48">
        <f t="shared" si="8"/>
        <v>88.3</v>
      </c>
      <c r="V31" s="48">
        <f t="shared" si="9"/>
        <v>88.3</v>
      </c>
      <c r="W31" s="55">
        <f t="shared" si="10"/>
        <v>88.3</v>
      </c>
      <c r="X31">
        <f t="shared" si="11"/>
        <v>10.328425821064553</v>
      </c>
      <c r="AA31">
        <f t="shared" si="12"/>
        <v>875.52</v>
      </c>
      <c r="AB31">
        <f t="shared" si="0"/>
        <v>73.25</v>
      </c>
      <c r="AC31">
        <f t="shared" si="13"/>
        <v>1641.6000000000001</v>
      </c>
      <c r="AD31">
        <f t="shared" si="1"/>
        <v>148.5</v>
      </c>
      <c r="AE31">
        <f t="shared" si="2"/>
        <v>1094.4000000000001</v>
      </c>
      <c r="AF31">
        <f t="shared" si="3"/>
        <v>109.875</v>
      </c>
    </row>
    <row r="32" spans="2:32" x14ac:dyDescent="0.2">
      <c r="B32">
        <v>17</v>
      </c>
      <c r="K32" s="51"/>
      <c r="L32" s="9"/>
      <c r="M32" s="51"/>
      <c r="N32" s="9"/>
      <c r="O32" s="3">
        <v>30</v>
      </c>
      <c r="P32" s="3"/>
      <c r="Q32" s="9">
        <f t="shared" si="4"/>
        <v>3000</v>
      </c>
      <c r="R32" s="9">
        <f t="shared" si="5"/>
        <v>970</v>
      </c>
      <c r="S32" s="9">
        <f t="shared" si="6"/>
        <v>650</v>
      </c>
      <c r="T32" s="48">
        <f t="shared" si="7"/>
        <v>94</v>
      </c>
      <c r="U32" s="48">
        <f t="shared" si="8"/>
        <v>94</v>
      </c>
      <c r="V32" s="48">
        <f t="shared" si="9"/>
        <v>94</v>
      </c>
      <c r="W32" s="55">
        <f t="shared" si="10"/>
        <v>94</v>
      </c>
      <c r="X32">
        <f t="shared" si="11"/>
        <v>10.319148936170214</v>
      </c>
      <c r="AA32">
        <f t="shared" si="12"/>
        <v>931.19999999999993</v>
      </c>
      <c r="AB32">
        <f t="shared" si="0"/>
        <v>78</v>
      </c>
      <c r="AC32">
        <f t="shared" si="13"/>
        <v>1746</v>
      </c>
      <c r="AD32">
        <f t="shared" si="1"/>
        <v>158</v>
      </c>
      <c r="AE32">
        <f t="shared" si="2"/>
        <v>1164</v>
      </c>
      <c r="AF32">
        <f t="shared" si="3"/>
        <v>117</v>
      </c>
    </row>
    <row r="33" spans="2:32" x14ac:dyDescent="0.2">
      <c r="B33">
        <v>18</v>
      </c>
      <c r="K33" s="51"/>
      <c r="L33" s="9"/>
      <c r="M33" s="51"/>
      <c r="N33" s="9"/>
      <c r="O33" s="3">
        <v>31</v>
      </c>
      <c r="P33" s="3"/>
      <c r="Q33" s="9">
        <f t="shared" si="4"/>
        <v>3100</v>
      </c>
      <c r="R33" s="9">
        <f t="shared" si="5"/>
        <v>1030</v>
      </c>
      <c r="S33" s="9">
        <f t="shared" si="6"/>
        <v>670</v>
      </c>
      <c r="T33" s="48">
        <f t="shared" si="7"/>
        <v>99.9</v>
      </c>
      <c r="U33" s="48">
        <f t="shared" si="8"/>
        <v>99.9</v>
      </c>
      <c r="V33" s="48">
        <f t="shared" si="9"/>
        <v>99.9</v>
      </c>
      <c r="W33" s="55">
        <f t="shared" si="10"/>
        <v>99.9</v>
      </c>
      <c r="X33">
        <f t="shared" si="11"/>
        <v>10.31031031031031</v>
      </c>
      <c r="AA33">
        <f t="shared" si="12"/>
        <v>988.8</v>
      </c>
      <c r="AB33">
        <f t="shared" si="0"/>
        <v>82.916666666666671</v>
      </c>
      <c r="AC33">
        <f t="shared" si="13"/>
        <v>1854</v>
      </c>
      <c r="AD33">
        <f t="shared" si="1"/>
        <v>167.83333333333334</v>
      </c>
      <c r="AE33">
        <f t="shared" si="2"/>
        <v>1236</v>
      </c>
      <c r="AF33">
        <f t="shared" si="3"/>
        <v>124.375</v>
      </c>
    </row>
    <row r="34" spans="2:32" x14ac:dyDescent="0.2">
      <c r="B34">
        <v>19</v>
      </c>
      <c r="K34" s="51"/>
      <c r="L34" s="9"/>
      <c r="M34" s="51"/>
      <c r="N34" s="9"/>
      <c r="O34" s="3">
        <v>32</v>
      </c>
      <c r="P34" s="3"/>
      <c r="Q34" s="9">
        <f t="shared" si="4"/>
        <v>3200</v>
      </c>
      <c r="R34" s="9">
        <f t="shared" si="5"/>
        <v>1092</v>
      </c>
      <c r="S34" s="9">
        <f t="shared" si="6"/>
        <v>690</v>
      </c>
      <c r="T34" s="48">
        <f t="shared" si="7"/>
        <v>106</v>
      </c>
      <c r="U34" s="48">
        <f t="shared" si="8"/>
        <v>106</v>
      </c>
      <c r="V34" s="48">
        <f t="shared" si="9"/>
        <v>106</v>
      </c>
      <c r="W34" s="55">
        <f t="shared" si="10"/>
        <v>106</v>
      </c>
      <c r="X34">
        <f t="shared" si="11"/>
        <v>10.30188679245283</v>
      </c>
      <c r="AA34">
        <f t="shared" si="12"/>
        <v>1048.32</v>
      </c>
      <c r="AB34">
        <f t="shared" si="0"/>
        <v>88</v>
      </c>
      <c r="AC34">
        <f t="shared" si="13"/>
        <v>1965.6000000000001</v>
      </c>
      <c r="AD34">
        <f t="shared" si="1"/>
        <v>178</v>
      </c>
      <c r="AE34">
        <f t="shared" si="2"/>
        <v>1310.3999999999999</v>
      </c>
      <c r="AF34">
        <f t="shared" si="3"/>
        <v>132</v>
      </c>
    </row>
    <row r="35" spans="2:32" x14ac:dyDescent="0.2">
      <c r="B35">
        <v>20</v>
      </c>
      <c r="C35" t="s">
        <v>665</v>
      </c>
      <c r="E35" s="61">
        <v>10000</v>
      </c>
      <c r="F35" t="s">
        <v>666</v>
      </c>
      <c r="G35">
        <v>0</v>
      </c>
      <c r="H35">
        <v>0</v>
      </c>
      <c r="I35" s="14">
        <v>0</v>
      </c>
      <c r="J35">
        <v>0</v>
      </c>
      <c r="K35" s="51">
        <v>10</v>
      </c>
      <c r="L35" t="s">
        <v>646</v>
      </c>
      <c r="M35" s="51">
        <v>0</v>
      </c>
      <c r="N35" s="9">
        <v>0</v>
      </c>
      <c r="O35" s="3">
        <v>33</v>
      </c>
      <c r="P35" s="3"/>
      <c r="Q35" s="9">
        <f t="shared" si="4"/>
        <v>3300</v>
      </c>
      <c r="R35" s="9">
        <f t="shared" si="5"/>
        <v>1156</v>
      </c>
      <c r="S35" s="9">
        <f t="shared" si="6"/>
        <v>710</v>
      </c>
      <c r="T35" s="48">
        <f t="shared" si="7"/>
        <v>112.3</v>
      </c>
      <c r="U35" s="48">
        <f t="shared" si="8"/>
        <v>112.3</v>
      </c>
      <c r="V35" s="48">
        <f t="shared" si="9"/>
        <v>112.3</v>
      </c>
      <c r="W35" s="55">
        <f t="shared" si="10"/>
        <v>112.3</v>
      </c>
      <c r="X35">
        <f t="shared" si="11"/>
        <v>10.293855743544079</v>
      </c>
      <c r="AA35">
        <f t="shared" si="12"/>
        <v>1109.76</v>
      </c>
      <c r="AB35">
        <f t="shared" ref="AB35:AB52" si="14">8+O35*(O35-2)/12</f>
        <v>93.25</v>
      </c>
      <c r="AC35">
        <f t="shared" si="13"/>
        <v>2080.8000000000002</v>
      </c>
      <c r="AD35">
        <f t="shared" ref="AD35:AD52" si="15">18+O35*(O35-2)/6</f>
        <v>188.5</v>
      </c>
      <c r="AE35">
        <f t="shared" ref="AE35:AE52" si="16">120+O35*(O35-1)*1.2</f>
        <v>1387.2</v>
      </c>
      <c r="AF35">
        <f t="shared" ref="AF35:AF52" si="17">12+O35*(O35-2)/8</f>
        <v>139.875</v>
      </c>
    </row>
    <row r="36" spans="2:32" x14ac:dyDescent="0.2">
      <c r="B36">
        <v>21</v>
      </c>
      <c r="C36" t="s">
        <v>228</v>
      </c>
      <c r="E36" s="14">
        <v>100</v>
      </c>
      <c r="F36" t="s">
        <v>636</v>
      </c>
      <c r="G36">
        <v>100</v>
      </c>
      <c r="H36">
        <v>0</v>
      </c>
      <c r="I36" s="14">
        <v>8</v>
      </c>
      <c r="J36" t="s">
        <v>644</v>
      </c>
      <c r="K36" s="51">
        <v>12</v>
      </c>
      <c r="L36" t="s">
        <v>647</v>
      </c>
      <c r="M36" s="51">
        <v>10</v>
      </c>
      <c r="N36" s="9" t="s">
        <v>652</v>
      </c>
      <c r="O36" s="3">
        <v>34</v>
      </c>
      <c r="P36" s="3"/>
      <c r="Q36" s="9">
        <f t="shared" si="4"/>
        <v>3400</v>
      </c>
      <c r="R36" s="9">
        <f t="shared" si="5"/>
        <v>1222</v>
      </c>
      <c r="S36" s="9">
        <f t="shared" si="6"/>
        <v>730</v>
      </c>
      <c r="T36" s="48">
        <f t="shared" si="7"/>
        <v>118.8</v>
      </c>
      <c r="U36" s="48">
        <f t="shared" si="8"/>
        <v>118.8</v>
      </c>
      <c r="V36" s="48">
        <f t="shared" si="9"/>
        <v>118.8</v>
      </c>
      <c r="W36" s="55">
        <f t="shared" si="10"/>
        <v>118.8</v>
      </c>
      <c r="X36">
        <f t="shared" si="11"/>
        <v>10.286195286195287</v>
      </c>
      <c r="AA36">
        <f t="shared" si="12"/>
        <v>1173.1199999999999</v>
      </c>
      <c r="AB36">
        <f t="shared" si="14"/>
        <v>98.666666666666671</v>
      </c>
      <c r="AC36">
        <f t="shared" si="13"/>
        <v>2199.6000000000004</v>
      </c>
      <c r="AD36">
        <f t="shared" si="15"/>
        <v>199.33333333333334</v>
      </c>
      <c r="AE36">
        <f t="shared" si="16"/>
        <v>1466.3999999999999</v>
      </c>
      <c r="AF36">
        <f t="shared" si="17"/>
        <v>148</v>
      </c>
    </row>
    <row r="37" spans="2:32" x14ac:dyDescent="0.2">
      <c r="B37">
        <v>22</v>
      </c>
      <c r="C37" t="s">
        <v>229</v>
      </c>
      <c r="E37" s="14">
        <v>100</v>
      </c>
      <c r="F37" t="s">
        <v>637</v>
      </c>
      <c r="G37">
        <v>100</v>
      </c>
      <c r="H37">
        <v>0</v>
      </c>
      <c r="I37" s="14">
        <v>9</v>
      </c>
      <c r="J37" t="s">
        <v>645</v>
      </c>
      <c r="K37" s="51">
        <v>9</v>
      </c>
      <c r="L37" t="s">
        <v>645</v>
      </c>
      <c r="M37" s="51">
        <v>10</v>
      </c>
      <c r="N37" s="9" t="s">
        <v>652</v>
      </c>
      <c r="O37" s="3">
        <v>35</v>
      </c>
      <c r="P37" s="3"/>
      <c r="Q37" s="9">
        <f t="shared" si="4"/>
        <v>3500</v>
      </c>
      <c r="R37" s="9">
        <f t="shared" si="5"/>
        <v>1290</v>
      </c>
      <c r="S37" s="9">
        <f t="shared" si="6"/>
        <v>750</v>
      </c>
      <c r="T37" s="48">
        <f t="shared" si="7"/>
        <v>125.5</v>
      </c>
      <c r="U37" s="48">
        <f t="shared" si="8"/>
        <v>125.5</v>
      </c>
      <c r="V37" s="48">
        <f t="shared" si="9"/>
        <v>125.5</v>
      </c>
      <c r="W37" s="55">
        <f t="shared" si="10"/>
        <v>125.5</v>
      </c>
      <c r="X37">
        <f t="shared" si="11"/>
        <v>10.278884462151394</v>
      </c>
      <c r="AA37">
        <f t="shared" si="12"/>
        <v>1238.3999999999999</v>
      </c>
      <c r="AB37">
        <f t="shared" si="14"/>
        <v>104.25</v>
      </c>
      <c r="AC37">
        <f t="shared" si="13"/>
        <v>2322</v>
      </c>
      <c r="AD37">
        <f t="shared" si="15"/>
        <v>210.5</v>
      </c>
      <c r="AE37">
        <f t="shared" si="16"/>
        <v>1548</v>
      </c>
      <c r="AF37">
        <f t="shared" si="17"/>
        <v>156.375</v>
      </c>
    </row>
    <row r="38" spans="2:32" x14ac:dyDescent="0.2">
      <c r="B38">
        <v>23</v>
      </c>
      <c r="C38" t="s">
        <v>230</v>
      </c>
      <c r="E38" s="14">
        <v>100</v>
      </c>
      <c r="F38" t="s">
        <v>638</v>
      </c>
      <c r="G38">
        <v>100</v>
      </c>
      <c r="H38">
        <v>0</v>
      </c>
      <c r="I38" s="14">
        <v>10</v>
      </c>
      <c r="J38" t="s">
        <v>646</v>
      </c>
      <c r="K38" s="51">
        <v>10</v>
      </c>
      <c r="L38" t="s">
        <v>646</v>
      </c>
      <c r="M38" s="51">
        <v>11</v>
      </c>
      <c r="N38" s="9" t="s">
        <v>651</v>
      </c>
      <c r="O38" s="3">
        <v>36</v>
      </c>
      <c r="P38" s="3"/>
      <c r="Q38" s="9">
        <f t="shared" si="4"/>
        <v>3600</v>
      </c>
      <c r="R38" s="9">
        <f t="shared" si="5"/>
        <v>1360</v>
      </c>
      <c r="S38" s="9">
        <f t="shared" si="6"/>
        <v>770</v>
      </c>
      <c r="T38" s="48">
        <f t="shared" si="7"/>
        <v>132.4</v>
      </c>
      <c r="U38" s="48">
        <f t="shared" si="8"/>
        <v>132.4</v>
      </c>
      <c r="V38" s="48">
        <f t="shared" si="9"/>
        <v>132.4</v>
      </c>
      <c r="W38" s="55">
        <f t="shared" si="10"/>
        <v>132.4</v>
      </c>
      <c r="X38">
        <f t="shared" si="11"/>
        <v>10.271903323262839</v>
      </c>
      <c r="AA38">
        <f t="shared" si="12"/>
        <v>1305.5999999999999</v>
      </c>
      <c r="AB38">
        <f t="shared" si="14"/>
        <v>110</v>
      </c>
      <c r="AC38">
        <f t="shared" si="13"/>
        <v>2448</v>
      </c>
      <c r="AD38">
        <f t="shared" si="15"/>
        <v>222</v>
      </c>
      <c r="AE38">
        <f t="shared" si="16"/>
        <v>1632</v>
      </c>
      <c r="AF38">
        <f t="shared" si="17"/>
        <v>165</v>
      </c>
    </row>
    <row r="39" spans="2:32" x14ac:dyDescent="0.2">
      <c r="B39">
        <v>24</v>
      </c>
      <c r="C39" t="s">
        <v>231</v>
      </c>
      <c r="E39" s="14">
        <v>80</v>
      </c>
      <c r="F39" t="s">
        <v>637</v>
      </c>
      <c r="G39">
        <v>100</v>
      </c>
      <c r="H39">
        <v>0</v>
      </c>
      <c r="I39" s="14">
        <v>8</v>
      </c>
      <c r="J39" t="s">
        <v>644</v>
      </c>
      <c r="K39" s="51">
        <v>8</v>
      </c>
      <c r="L39" t="s">
        <v>644</v>
      </c>
      <c r="M39" s="54">
        <v>9</v>
      </c>
      <c r="N39" s="9" t="s">
        <v>651</v>
      </c>
      <c r="O39" s="3">
        <v>37</v>
      </c>
      <c r="P39" s="3"/>
      <c r="Q39" s="9">
        <f t="shared" si="4"/>
        <v>3700</v>
      </c>
      <c r="R39" s="9">
        <f t="shared" si="5"/>
        <v>1432</v>
      </c>
      <c r="S39" s="9">
        <f t="shared" si="6"/>
        <v>790</v>
      </c>
      <c r="T39" s="48">
        <f t="shared" si="7"/>
        <v>139.5</v>
      </c>
      <c r="U39" s="48">
        <f t="shared" si="8"/>
        <v>139.5</v>
      </c>
      <c r="V39" s="48">
        <f t="shared" si="9"/>
        <v>139.5</v>
      </c>
      <c r="W39" s="55">
        <f t="shared" si="10"/>
        <v>139.5</v>
      </c>
      <c r="X39">
        <f t="shared" si="11"/>
        <v>10.265232974910393</v>
      </c>
      <c r="AA39">
        <f t="shared" si="12"/>
        <v>1374.72</v>
      </c>
      <c r="AB39">
        <f t="shared" si="14"/>
        <v>115.91666666666667</v>
      </c>
      <c r="AC39">
        <f t="shared" si="13"/>
        <v>2577.6</v>
      </c>
      <c r="AD39">
        <f t="shared" si="15"/>
        <v>233.83333333333334</v>
      </c>
      <c r="AE39">
        <f t="shared" si="16"/>
        <v>1718.3999999999999</v>
      </c>
      <c r="AF39">
        <f t="shared" si="17"/>
        <v>173.875</v>
      </c>
    </row>
    <row r="40" spans="2:32" x14ac:dyDescent="0.2">
      <c r="B40">
        <v>25</v>
      </c>
      <c r="C40" t="s">
        <v>232</v>
      </c>
      <c r="E40" s="14">
        <v>80</v>
      </c>
      <c r="F40" t="s">
        <v>637</v>
      </c>
      <c r="G40">
        <v>100</v>
      </c>
      <c r="H40">
        <v>0</v>
      </c>
      <c r="I40" s="14">
        <v>10</v>
      </c>
      <c r="J40" t="s">
        <v>646</v>
      </c>
      <c r="K40" s="51">
        <v>8</v>
      </c>
      <c r="L40" t="s">
        <v>644</v>
      </c>
      <c r="M40" s="54">
        <v>9</v>
      </c>
      <c r="N40" s="9" t="s">
        <v>651</v>
      </c>
      <c r="O40" s="3">
        <v>38</v>
      </c>
      <c r="P40" s="3"/>
      <c r="Q40" s="9">
        <f t="shared" si="4"/>
        <v>3800</v>
      </c>
      <c r="R40" s="9">
        <f t="shared" si="5"/>
        <v>1506</v>
      </c>
      <c r="S40" s="9">
        <f t="shared" si="6"/>
        <v>810</v>
      </c>
      <c r="T40" s="48">
        <f t="shared" si="7"/>
        <v>146.80000000000001</v>
      </c>
      <c r="U40" s="48">
        <f t="shared" si="8"/>
        <v>146.80000000000001</v>
      </c>
      <c r="V40" s="48">
        <f t="shared" si="9"/>
        <v>146.80000000000001</v>
      </c>
      <c r="W40" s="55">
        <f t="shared" si="10"/>
        <v>146.80000000000001</v>
      </c>
      <c r="X40">
        <f t="shared" si="11"/>
        <v>10.258855585831062</v>
      </c>
      <c r="AA40">
        <f t="shared" si="12"/>
        <v>1445.76</v>
      </c>
      <c r="AB40">
        <f t="shared" si="14"/>
        <v>122</v>
      </c>
      <c r="AC40">
        <f t="shared" si="13"/>
        <v>2710.8</v>
      </c>
      <c r="AD40">
        <f t="shared" si="15"/>
        <v>246</v>
      </c>
      <c r="AE40">
        <f t="shared" si="16"/>
        <v>1807.2</v>
      </c>
      <c r="AF40">
        <f t="shared" si="17"/>
        <v>183</v>
      </c>
    </row>
    <row r="41" spans="2:32" x14ac:dyDescent="0.2">
      <c r="B41">
        <v>26</v>
      </c>
      <c r="C41" t="s">
        <v>233</v>
      </c>
      <c r="E41" s="14">
        <v>120</v>
      </c>
      <c r="F41" t="s">
        <v>639</v>
      </c>
      <c r="G41">
        <v>100</v>
      </c>
      <c r="H41">
        <v>0</v>
      </c>
      <c r="I41" s="14">
        <v>12</v>
      </c>
      <c r="J41" t="s">
        <v>647</v>
      </c>
      <c r="K41" s="51">
        <v>10</v>
      </c>
      <c r="L41" t="s">
        <v>646</v>
      </c>
      <c r="M41" s="51">
        <v>15</v>
      </c>
      <c r="N41" s="9" t="s">
        <v>651</v>
      </c>
      <c r="O41" s="3">
        <v>39</v>
      </c>
      <c r="P41" s="3"/>
      <c r="Q41" s="9">
        <f t="shared" si="4"/>
        <v>3900</v>
      </c>
      <c r="R41" s="9">
        <f t="shared" si="5"/>
        <v>1582</v>
      </c>
      <c r="S41" s="9">
        <f t="shared" si="6"/>
        <v>830</v>
      </c>
      <c r="T41" s="48">
        <f t="shared" si="7"/>
        <v>154.30000000000001</v>
      </c>
      <c r="U41" s="48">
        <f t="shared" si="8"/>
        <v>154.30000000000001</v>
      </c>
      <c r="V41" s="48">
        <f t="shared" si="9"/>
        <v>154.30000000000001</v>
      </c>
      <c r="W41" s="55">
        <f t="shared" si="10"/>
        <v>154.30000000000001</v>
      </c>
      <c r="X41">
        <f t="shared" si="11"/>
        <v>10.252754374594945</v>
      </c>
      <c r="AA41">
        <f t="shared" si="12"/>
        <v>1518.72</v>
      </c>
      <c r="AB41">
        <f t="shared" si="14"/>
        <v>128.25</v>
      </c>
      <c r="AC41">
        <f t="shared" si="13"/>
        <v>2847.6</v>
      </c>
      <c r="AD41">
        <f t="shared" si="15"/>
        <v>258.5</v>
      </c>
      <c r="AE41">
        <f t="shared" si="16"/>
        <v>1898.3999999999999</v>
      </c>
      <c r="AF41">
        <f t="shared" si="17"/>
        <v>192.375</v>
      </c>
    </row>
    <row r="42" spans="2:32" x14ac:dyDescent="0.2">
      <c r="B42">
        <v>27</v>
      </c>
      <c r="C42" t="s">
        <v>238</v>
      </c>
      <c r="E42" s="14">
        <v>110</v>
      </c>
      <c r="F42" t="s">
        <v>640</v>
      </c>
      <c r="G42">
        <v>100</v>
      </c>
      <c r="H42">
        <v>0</v>
      </c>
      <c r="I42" s="14">
        <v>11</v>
      </c>
      <c r="J42" t="s">
        <v>648</v>
      </c>
      <c r="K42" s="51">
        <v>10</v>
      </c>
      <c r="L42" t="s">
        <v>646</v>
      </c>
      <c r="M42" s="51">
        <v>15</v>
      </c>
      <c r="N42" s="9" t="s">
        <v>651</v>
      </c>
      <c r="O42" s="3">
        <v>40</v>
      </c>
      <c r="P42" s="3"/>
      <c r="Q42" s="9">
        <f t="shared" si="4"/>
        <v>4000</v>
      </c>
      <c r="R42" s="9">
        <f t="shared" si="5"/>
        <v>1660</v>
      </c>
      <c r="S42" s="9">
        <f t="shared" si="6"/>
        <v>850</v>
      </c>
      <c r="T42" s="48">
        <f t="shared" si="7"/>
        <v>162</v>
      </c>
      <c r="U42" s="48">
        <f t="shared" si="8"/>
        <v>162</v>
      </c>
      <c r="V42" s="48">
        <f t="shared" si="9"/>
        <v>162</v>
      </c>
      <c r="W42" s="55">
        <f t="shared" si="10"/>
        <v>162</v>
      </c>
      <c r="X42">
        <f t="shared" si="11"/>
        <v>10.246913580246913</v>
      </c>
      <c r="AA42">
        <f t="shared" si="12"/>
        <v>1593.6</v>
      </c>
      <c r="AB42">
        <f t="shared" si="14"/>
        <v>134.66666666666669</v>
      </c>
      <c r="AC42">
        <f t="shared" si="13"/>
        <v>2988</v>
      </c>
      <c r="AD42">
        <f t="shared" si="15"/>
        <v>271.33333333333337</v>
      </c>
      <c r="AE42">
        <f t="shared" si="16"/>
        <v>1992</v>
      </c>
      <c r="AF42">
        <f t="shared" si="17"/>
        <v>202</v>
      </c>
    </row>
    <row r="43" spans="2:32" x14ac:dyDescent="0.2">
      <c r="B43">
        <v>28</v>
      </c>
      <c r="C43" t="s">
        <v>235</v>
      </c>
      <c r="E43" s="14">
        <v>180</v>
      </c>
      <c r="F43" t="s">
        <v>641</v>
      </c>
      <c r="G43">
        <v>100</v>
      </c>
      <c r="H43">
        <v>0</v>
      </c>
      <c r="I43" s="14">
        <v>18</v>
      </c>
      <c r="J43" t="s">
        <v>649</v>
      </c>
      <c r="K43" s="51">
        <v>15</v>
      </c>
      <c r="L43" t="s">
        <v>650</v>
      </c>
      <c r="M43" s="51">
        <v>20</v>
      </c>
      <c r="N43" s="9" t="s">
        <v>651</v>
      </c>
      <c r="O43" s="3">
        <v>41</v>
      </c>
      <c r="P43" s="3"/>
      <c r="Q43" s="9">
        <f t="shared" si="4"/>
        <v>4100</v>
      </c>
      <c r="R43" s="9">
        <f t="shared" si="5"/>
        <v>1740</v>
      </c>
      <c r="S43" s="9">
        <f t="shared" si="6"/>
        <v>870</v>
      </c>
      <c r="T43" s="48">
        <f t="shared" si="7"/>
        <v>169.9</v>
      </c>
      <c r="U43" s="48">
        <f t="shared" si="8"/>
        <v>169.9</v>
      </c>
      <c r="V43" s="48">
        <f t="shared" si="9"/>
        <v>169.9</v>
      </c>
      <c r="W43" s="55">
        <f t="shared" si="10"/>
        <v>169.9</v>
      </c>
      <c r="X43">
        <f t="shared" si="11"/>
        <v>10.24131842260153</v>
      </c>
      <c r="AA43">
        <f t="shared" si="12"/>
        <v>1670.3999999999999</v>
      </c>
      <c r="AB43">
        <f t="shared" si="14"/>
        <v>141.25</v>
      </c>
      <c r="AC43">
        <f t="shared" si="13"/>
        <v>3132</v>
      </c>
      <c r="AD43">
        <f t="shared" si="15"/>
        <v>284.5</v>
      </c>
      <c r="AE43">
        <f t="shared" si="16"/>
        <v>2088</v>
      </c>
      <c r="AF43">
        <f t="shared" si="17"/>
        <v>211.875</v>
      </c>
    </row>
    <row r="44" spans="2:32" x14ac:dyDescent="0.2">
      <c r="B44">
        <v>29</v>
      </c>
      <c r="C44" t="s">
        <v>237</v>
      </c>
      <c r="E44" s="14">
        <v>150</v>
      </c>
      <c r="F44" t="s">
        <v>642</v>
      </c>
      <c r="G44">
        <v>100</v>
      </c>
      <c r="H44">
        <v>0</v>
      </c>
      <c r="I44" s="14">
        <v>15</v>
      </c>
      <c r="J44" t="s">
        <v>650</v>
      </c>
      <c r="K44" s="51">
        <v>15</v>
      </c>
      <c r="L44" t="s">
        <v>650</v>
      </c>
      <c r="M44" s="51">
        <v>20</v>
      </c>
      <c r="N44" s="9" t="s">
        <v>651</v>
      </c>
      <c r="O44" s="3">
        <v>42</v>
      </c>
      <c r="P44" s="3"/>
      <c r="Q44" s="9">
        <f t="shared" si="4"/>
        <v>4200</v>
      </c>
      <c r="R44" s="9">
        <f t="shared" si="5"/>
        <v>1822</v>
      </c>
      <c r="S44" s="9">
        <f t="shared" si="6"/>
        <v>890</v>
      </c>
      <c r="T44" s="48">
        <f t="shared" si="7"/>
        <v>178</v>
      </c>
      <c r="U44" s="48">
        <f t="shared" si="8"/>
        <v>178</v>
      </c>
      <c r="V44" s="48">
        <f t="shared" si="9"/>
        <v>178</v>
      </c>
      <c r="W44" s="55">
        <f t="shared" si="10"/>
        <v>178</v>
      </c>
      <c r="X44">
        <f t="shared" si="11"/>
        <v>10.235955056179776</v>
      </c>
      <c r="AA44">
        <f t="shared" si="12"/>
        <v>1749.1200000000001</v>
      </c>
      <c r="AB44">
        <f t="shared" si="14"/>
        <v>148</v>
      </c>
      <c r="AC44">
        <f t="shared" si="13"/>
        <v>3279.6</v>
      </c>
      <c r="AD44">
        <f t="shared" si="15"/>
        <v>298</v>
      </c>
      <c r="AE44">
        <f t="shared" si="16"/>
        <v>2186.4</v>
      </c>
      <c r="AF44">
        <f t="shared" si="17"/>
        <v>222</v>
      </c>
    </row>
    <row r="45" spans="2:32" x14ac:dyDescent="0.2">
      <c r="B45">
        <v>30</v>
      </c>
      <c r="C45" t="s">
        <v>667</v>
      </c>
      <c r="D45" t="s">
        <v>668</v>
      </c>
      <c r="K45" s="51"/>
      <c r="L45" s="9"/>
      <c r="M45" s="51"/>
      <c r="N45" s="9"/>
      <c r="O45" s="3">
        <v>43</v>
      </c>
      <c r="P45" s="3"/>
      <c r="Q45" s="9">
        <f t="shared" si="4"/>
        <v>4300</v>
      </c>
      <c r="R45" s="9">
        <f t="shared" si="5"/>
        <v>1906</v>
      </c>
      <c r="S45" s="9">
        <f t="shared" si="6"/>
        <v>910</v>
      </c>
      <c r="T45" s="48">
        <f t="shared" si="7"/>
        <v>186.3</v>
      </c>
      <c r="U45" s="48">
        <f t="shared" si="8"/>
        <v>186.3</v>
      </c>
      <c r="V45" s="48">
        <f t="shared" si="9"/>
        <v>186.3</v>
      </c>
      <c r="W45" s="55">
        <f t="shared" si="10"/>
        <v>186.3</v>
      </c>
      <c r="X45">
        <f t="shared" si="11"/>
        <v>10.230810520665592</v>
      </c>
      <c r="AA45">
        <f t="shared" si="12"/>
        <v>1829.7600000000002</v>
      </c>
      <c r="AB45">
        <f t="shared" si="14"/>
        <v>154.91666666666666</v>
      </c>
      <c r="AC45">
        <f t="shared" si="13"/>
        <v>3430.8</v>
      </c>
      <c r="AD45">
        <f t="shared" si="15"/>
        <v>311.83333333333331</v>
      </c>
      <c r="AE45">
        <f t="shared" si="16"/>
        <v>2287.1999999999998</v>
      </c>
      <c r="AF45">
        <f t="shared" si="17"/>
        <v>232.375</v>
      </c>
    </row>
    <row r="46" spans="2:32" x14ac:dyDescent="0.2">
      <c r="K46" s="51"/>
      <c r="L46" s="9"/>
      <c r="M46" s="51"/>
      <c r="N46" s="9"/>
      <c r="O46" s="3">
        <v>44</v>
      </c>
      <c r="P46" s="3"/>
      <c r="Q46" s="9">
        <f t="shared" si="4"/>
        <v>4400</v>
      </c>
      <c r="R46" s="9">
        <f t="shared" si="5"/>
        <v>1992</v>
      </c>
      <c r="S46" s="9">
        <f t="shared" si="6"/>
        <v>930</v>
      </c>
      <c r="T46" s="48">
        <f t="shared" si="7"/>
        <v>194.8</v>
      </c>
      <c r="U46" s="48">
        <f t="shared" si="8"/>
        <v>194.8</v>
      </c>
      <c r="V46" s="48">
        <f t="shared" si="9"/>
        <v>194.8</v>
      </c>
      <c r="W46" s="55">
        <f t="shared" si="10"/>
        <v>194.8</v>
      </c>
      <c r="X46">
        <f t="shared" si="11"/>
        <v>10.225872689938397</v>
      </c>
      <c r="AA46">
        <f t="shared" si="12"/>
        <v>1912.3200000000002</v>
      </c>
      <c r="AB46">
        <f t="shared" si="14"/>
        <v>162</v>
      </c>
      <c r="AC46">
        <f t="shared" si="13"/>
        <v>3585.6</v>
      </c>
      <c r="AD46">
        <f t="shared" si="15"/>
        <v>326</v>
      </c>
      <c r="AE46">
        <f t="shared" si="16"/>
        <v>2390.4</v>
      </c>
      <c r="AF46">
        <f t="shared" si="17"/>
        <v>243</v>
      </c>
    </row>
    <row r="47" spans="2:32" x14ac:dyDescent="0.2">
      <c r="K47" s="51"/>
      <c r="L47" s="9"/>
      <c r="M47" s="51"/>
      <c r="N47" s="9"/>
      <c r="O47" s="3">
        <v>45</v>
      </c>
      <c r="P47" s="3"/>
      <c r="Q47" s="9">
        <f t="shared" si="4"/>
        <v>4500</v>
      </c>
      <c r="R47" s="9">
        <f t="shared" si="5"/>
        <v>2080</v>
      </c>
      <c r="S47" s="9">
        <f t="shared" si="6"/>
        <v>950</v>
      </c>
      <c r="T47" s="48">
        <f t="shared" si="7"/>
        <v>203.5</v>
      </c>
      <c r="U47" s="48">
        <f t="shared" si="8"/>
        <v>203.5</v>
      </c>
      <c r="V47" s="48">
        <f t="shared" si="9"/>
        <v>203.5</v>
      </c>
      <c r="W47" s="55">
        <f t="shared" si="10"/>
        <v>203.5</v>
      </c>
      <c r="X47">
        <f t="shared" si="11"/>
        <v>10.22113022113022</v>
      </c>
      <c r="AA47">
        <f t="shared" si="12"/>
        <v>1996.8</v>
      </c>
      <c r="AB47">
        <f t="shared" si="14"/>
        <v>169.25</v>
      </c>
      <c r="AC47">
        <f t="shared" si="13"/>
        <v>3744</v>
      </c>
      <c r="AD47">
        <f t="shared" si="15"/>
        <v>340.5</v>
      </c>
      <c r="AE47">
        <f t="shared" si="16"/>
        <v>2496</v>
      </c>
      <c r="AF47">
        <f t="shared" si="17"/>
        <v>253.875</v>
      </c>
    </row>
    <row r="48" spans="2:32" x14ac:dyDescent="0.2">
      <c r="K48" s="51"/>
      <c r="L48" s="9"/>
      <c r="M48" s="51"/>
      <c r="N48" s="9"/>
      <c r="O48" s="3">
        <v>46</v>
      </c>
      <c r="P48" s="3"/>
      <c r="Q48" s="9">
        <f t="shared" si="4"/>
        <v>4600</v>
      </c>
      <c r="R48" s="9">
        <f t="shared" si="5"/>
        <v>2170</v>
      </c>
      <c r="S48" s="9">
        <f t="shared" si="6"/>
        <v>970</v>
      </c>
      <c r="T48" s="48">
        <f t="shared" si="7"/>
        <v>212.4</v>
      </c>
      <c r="U48" s="48">
        <f t="shared" si="8"/>
        <v>212.4</v>
      </c>
      <c r="V48" s="48">
        <f t="shared" si="9"/>
        <v>212.4</v>
      </c>
      <c r="W48" s="55">
        <f t="shared" si="10"/>
        <v>212.4</v>
      </c>
      <c r="X48">
        <f t="shared" si="11"/>
        <v>10.216572504708097</v>
      </c>
      <c r="AA48">
        <f t="shared" si="12"/>
        <v>2083.1999999999998</v>
      </c>
      <c r="AB48">
        <f t="shared" si="14"/>
        <v>176.66666666666666</v>
      </c>
      <c r="AC48">
        <f t="shared" si="13"/>
        <v>3906</v>
      </c>
      <c r="AD48">
        <f t="shared" si="15"/>
        <v>355.33333333333331</v>
      </c>
      <c r="AE48">
        <f t="shared" si="16"/>
        <v>2604</v>
      </c>
      <c r="AF48">
        <f t="shared" si="17"/>
        <v>265</v>
      </c>
    </row>
    <row r="49" spans="5:32" x14ac:dyDescent="0.2">
      <c r="K49" s="51"/>
      <c r="L49" s="9"/>
      <c r="M49" s="51"/>
      <c r="N49" s="9"/>
      <c r="O49" s="3">
        <v>47</v>
      </c>
      <c r="P49" s="3"/>
      <c r="Q49" s="9">
        <f t="shared" si="4"/>
        <v>4700</v>
      </c>
      <c r="R49" s="9">
        <f t="shared" si="5"/>
        <v>2262</v>
      </c>
      <c r="S49" s="9">
        <f t="shared" si="6"/>
        <v>990</v>
      </c>
      <c r="T49" s="48">
        <f t="shared" si="7"/>
        <v>221.5</v>
      </c>
      <c r="U49" s="48">
        <f t="shared" si="8"/>
        <v>221.5</v>
      </c>
      <c r="V49" s="48">
        <f t="shared" si="9"/>
        <v>221.5</v>
      </c>
      <c r="W49" s="55">
        <f t="shared" si="10"/>
        <v>221.5</v>
      </c>
      <c r="X49">
        <f t="shared" si="11"/>
        <v>10.212189616252822</v>
      </c>
      <c r="AA49">
        <f t="shared" si="12"/>
        <v>2171.52</v>
      </c>
      <c r="AB49">
        <f t="shared" si="14"/>
        <v>184.25</v>
      </c>
      <c r="AC49">
        <f t="shared" si="13"/>
        <v>4071.6</v>
      </c>
      <c r="AD49">
        <f t="shared" si="15"/>
        <v>370.5</v>
      </c>
      <c r="AE49">
        <f t="shared" si="16"/>
        <v>2714.4</v>
      </c>
      <c r="AF49">
        <f t="shared" si="17"/>
        <v>276.375</v>
      </c>
    </row>
    <row r="50" spans="5:32" x14ac:dyDescent="0.2">
      <c r="K50" s="51"/>
      <c r="L50" s="9"/>
      <c r="M50" s="51"/>
      <c r="N50" s="9"/>
      <c r="O50" s="3">
        <v>48</v>
      </c>
      <c r="P50" s="3"/>
      <c r="Q50" s="9">
        <f t="shared" si="4"/>
        <v>4800</v>
      </c>
      <c r="R50" s="9">
        <f t="shared" si="5"/>
        <v>2356</v>
      </c>
      <c r="S50" s="9">
        <f t="shared" si="6"/>
        <v>1010</v>
      </c>
      <c r="T50" s="48">
        <f t="shared" si="7"/>
        <v>230.8</v>
      </c>
      <c r="U50" s="48">
        <f t="shared" si="8"/>
        <v>230.8</v>
      </c>
      <c r="V50" s="48">
        <f t="shared" si="9"/>
        <v>230.8</v>
      </c>
      <c r="W50" s="55">
        <f t="shared" si="10"/>
        <v>230.8</v>
      </c>
      <c r="X50">
        <f t="shared" si="11"/>
        <v>10.207972270363951</v>
      </c>
      <c r="AA50">
        <f t="shared" si="12"/>
        <v>2261.7600000000002</v>
      </c>
      <c r="AB50">
        <f t="shared" si="14"/>
        <v>192</v>
      </c>
      <c r="AC50">
        <f t="shared" si="13"/>
        <v>4240.8</v>
      </c>
      <c r="AD50">
        <f t="shared" si="15"/>
        <v>386</v>
      </c>
      <c r="AE50">
        <f t="shared" si="16"/>
        <v>2827.2</v>
      </c>
      <c r="AF50">
        <f t="shared" si="17"/>
        <v>288</v>
      </c>
    </row>
    <row r="51" spans="5:32" x14ac:dyDescent="0.2">
      <c r="K51" s="51"/>
      <c r="L51" s="9"/>
      <c r="M51" s="51"/>
      <c r="N51" s="9"/>
      <c r="O51" s="3">
        <v>49</v>
      </c>
      <c r="P51" s="3"/>
      <c r="Q51" s="9">
        <f t="shared" si="4"/>
        <v>4900</v>
      </c>
      <c r="R51" s="9">
        <f t="shared" si="5"/>
        <v>2452</v>
      </c>
      <c r="S51" s="9">
        <f t="shared" si="6"/>
        <v>1030</v>
      </c>
      <c r="T51" s="48">
        <f t="shared" si="7"/>
        <v>240.3</v>
      </c>
      <c r="U51" s="48">
        <f t="shared" si="8"/>
        <v>240.3</v>
      </c>
      <c r="V51" s="48">
        <f t="shared" si="9"/>
        <v>240.3</v>
      </c>
      <c r="W51" s="55">
        <f t="shared" si="10"/>
        <v>240.3</v>
      </c>
      <c r="X51">
        <f t="shared" si="11"/>
        <v>10.203911776945484</v>
      </c>
      <c r="AA51">
        <f t="shared" si="12"/>
        <v>2353.92</v>
      </c>
      <c r="AB51">
        <f t="shared" si="14"/>
        <v>199.91666666666666</v>
      </c>
      <c r="AC51">
        <f t="shared" si="13"/>
        <v>4413.6000000000004</v>
      </c>
      <c r="AD51">
        <f t="shared" si="15"/>
        <v>401.83333333333331</v>
      </c>
      <c r="AE51">
        <f t="shared" si="16"/>
        <v>2942.4</v>
      </c>
      <c r="AF51">
        <f t="shared" si="17"/>
        <v>299.875</v>
      </c>
    </row>
    <row r="52" spans="5:32" x14ac:dyDescent="0.2">
      <c r="K52" s="51"/>
      <c r="L52" s="9"/>
      <c r="M52" s="51"/>
      <c r="N52" s="9"/>
      <c r="O52" s="4">
        <v>50</v>
      </c>
      <c r="P52" s="4"/>
      <c r="Q52" s="12">
        <f t="shared" si="4"/>
        <v>5000</v>
      </c>
      <c r="R52" s="12">
        <f t="shared" si="5"/>
        <v>2550</v>
      </c>
      <c r="S52" s="12">
        <f t="shared" si="6"/>
        <v>1050</v>
      </c>
      <c r="T52" s="56">
        <f t="shared" si="7"/>
        <v>250</v>
      </c>
      <c r="U52" s="56">
        <f t="shared" si="8"/>
        <v>250</v>
      </c>
      <c r="V52" s="56">
        <f t="shared" si="9"/>
        <v>250</v>
      </c>
      <c r="W52" s="57">
        <f t="shared" si="10"/>
        <v>250</v>
      </c>
      <c r="X52">
        <f t="shared" si="11"/>
        <v>10.199999999999999</v>
      </c>
      <c r="AA52">
        <f t="shared" si="12"/>
        <v>2448</v>
      </c>
      <c r="AB52">
        <f t="shared" si="14"/>
        <v>208</v>
      </c>
      <c r="AC52">
        <f t="shared" si="13"/>
        <v>4590</v>
      </c>
      <c r="AD52">
        <f t="shared" si="15"/>
        <v>418</v>
      </c>
      <c r="AE52">
        <f t="shared" si="16"/>
        <v>3060</v>
      </c>
      <c r="AF52">
        <f t="shared" si="17"/>
        <v>312</v>
      </c>
    </row>
    <row r="53" spans="5:32" x14ac:dyDescent="0.2">
      <c r="K53" s="51"/>
      <c r="L53" s="9"/>
      <c r="M53" s="51"/>
      <c r="N53" s="9"/>
      <c r="O53" s="10"/>
      <c r="P53" s="3"/>
      <c r="Q53" s="50"/>
      <c r="R53" s="50"/>
      <c r="S53" s="50"/>
      <c r="T53" s="49"/>
      <c r="U53" s="58"/>
      <c r="V53" s="58"/>
      <c r="W53" s="59"/>
    </row>
    <row r="54" spans="5:32" x14ac:dyDescent="0.2">
      <c r="K54" s="51"/>
      <c r="L54" s="9"/>
      <c r="M54" s="51"/>
      <c r="N54" s="9"/>
      <c r="O54" s="10"/>
      <c r="P54" s="3"/>
      <c r="Q54" s="50"/>
      <c r="R54" s="50"/>
      <c r="S54" s="50"/>
      <c r="T54" s="49"/>
      <c r="U54" s="58"/>
      <c r="V54" s="58"/>
      <c r="W54" s="59"/>
    </row>
    <row r="55" spans="5:32" x14ac:dyDescent="0.2">
      <c r="K55" s="51"/>
      <c r="L55" s="9"/>
      <c r="M55" s="51"/>
      <c r="N55" s="9"/>
      <c r="O55" s="60"/>
      <c r="Q55" s="50"/>
      <c r="R55" s="50"/>
      <c r="S55" s="50"/>
      <c r="T55" s="49"/>
      <c r="U55" s="58"/>
      <c r="V55" s="58"/>
      <c r="W55" s="59"/>
    </row>
    <row r="56" spans="5:32" x14ac:dyDescent="0.2">
      <c r="E56" t="s">
        <v>582</v>
      </c>
      <c r="F56" t="s">
        <v>583</v>
      </c>
      <c r="G56" t="s">
        <v>584</v>
      </c>
      <c r="H56" t="s">
        <v>585</v>
      </c>
      <c r="K56" s="51"/>
      <c r="L56" s="9"/>
      <c r="M56" s="51"/>
      <c r="N56" s="9"/>
      <c r="O56" s="60"/>
      <c r="Q56" s="50"/>
      <c r="R56" s="50"/>
      <c r="S56" s="50"/>
      <c r="T56" s="49"/>
      <c r="U56" s="58"/>
      <c r="V56" s="58"/>
      <c r="W56" s="59"/>
    </row>
    <row r="57" spans="5:32" x14ac:dyDescent="0.2">
      <c r="E57">
        <v>10</v>
      </c>
      <c r="F57">
        <v>1</v>
      </c>
      <c r="G57">
        <f>E57*(1+LOG10(E57/F57))</f>
        <v>20</v>
      </c>
      <c r="H57">
        <f>E57*(1+LOG(E57/F57,3))</f>
        <v>30.959032742893847</v>
      </c>
      <c r="K57" s="51"/>
      <c r="L57" s="9"/>
      <c r="M57" s="51"/>
      <c r="N57" s="9"/>
    </row>
    <row r="58" spans="5:32" x14ac:dyDescent="0.2">
      <c r="E58">
        <v>10</v>
      </c>
      <c r="F58">
        <v>2</v>
      </c>
      <c r="G58">
        <f t="shared" ref="G58:G86" si="18">E58*(1+LOG10(E58/F58))</f>
        <v>16.989700043360187</v>
      </c>
      <c r="H58">
        <f t="shared" ref="H58:H86" si="19">E58*(1+LOG(E58/F58,3))</f>
        <v>24.649735207179269</v>
      </c>
      <c r="K58" s="51"/>
      <c r="L58" s="9"/>
      <c r="M58" s="51"/>
      <c r="N58" s="9"/>
    </row>
    <row r="59" spans="5:32" x14ac:dyDescent="0.2">
      <c r="E59">
        <v>10</v>
      </c>
      <c r="F59">
        <v>3</v>
      </c>
      <c r="G59">
        <f t="shared" si="18"/>
        <v>15.228787452803376</v>
      </c>
      <c r="H59">
        <f t="shared" si="19"/>
        <v>20.959032742893847</v>
      </c>
      <c r="K59" s="51"/>
      <c r="L59" s="9"/>
      <c r="M59" s="51"/>
      <c r="N59" s="9"/>
    </row>
    <row r="60" spans="5:32" x14ac:dyDescent="0.2">
      <c r="E60">
        <v>10</v>
      </c>
      <c r="F60">
        <v>4</v>
      </c>
      <c r="G60">
        <f t="shared" si="18"/>
        <v>13.979400086720375</v>
      </c>
      <c r="H60">
        <f t="shared" si="19"/>
        <v>18.340437671464699</v>
      </c>
      <c r="K60" s="51"/>
      <c r="L60" s="9"/>
      <c r="M60" s="51"/>
      <c r="N60" s="9"/>
    </row>
    <row r="61" spans="5:32" x14ac:dyDescent="0.2">
      <c r="E61">
        <v>10</v>
      </c>
      <c r="F61">
        <v>5</v>
      </c>
      <c r="G61">
        <f t="shared" si="18"/>
        <v>13.010299956639813</v>
      </c>
      <c r="H61">
        <f t="shared" si="19"/>
        <v>16.309297535714574</v>
      </c>
      <c r="K61" s="51"/>
      <c r="L61" s="9"/>
      <c r="M61" s="51"/>
      <c r="N61" s="9"/>
    </row>
    <row r="62" spans="5:32" x14ac:dyDescent="0.2">
      <c r="E62">
        <v>10</v>
      </c>
      <c r="F62">
        <v>6</v>
      </c>
      <c r="G62">
        <f t="shared" si="18"/>
        <v>12.218487496163563</v>
      </c>
      <c r="H62">
        <f t="shared" si="19"/>
        <v>14.649735207179271</v>
      </c>
      <c r="K62" s="51"/>
      <c r="L62" s="9"/>
      <c r="M62" s="51"/>
      <c r="N62" s="9"/>
    </row>
    <row r="63" spans="5:32" x14ac:dyDescent="0.2">
      <c r="E63">
        <v>10</v>
      </c>
      <c r="F63">
        <v>7</v>
      </c>
      <c r="G63">
        <f t="shared" si="18"/>
        <v>11.549019599857431</v>
      </c>
      <c r="H63">
        <f t="shared" si="19"/>
        <v>13.246595251279622</v>
      </c>
      <c r="K63" s="51"/>
      <c r="L63" s="9"/>
      <c r="M63" s="51"/>
      <c r="N63" s="9"/>
    </row>
    <row r="64" spans="5:32" x14ac:dyDescent="0.2">
      <c r="E64">
        <v>10</v>
      </c>
      <c r="F64">
        <v>8</v>
      </c>
      <c r="G64">
        <f t="shared" si="18"/>
        <v>10.969100130080564</v>
      </c>
      <c r="H64">
        <f t="shared" si="19"/>
        <v>12.031140135750123</v>
      </c>
      <c r="K64" s="51"/>
      <c r="L64" s="9"/>
      <c r="M64" s="51"/>
      <c r="N64" s="9"/>
    </row>
    <row r="65" spans="5:14" x14ac:dyDescent="0.2">
      <c r="E65">
        <v>10</v>
      </c>
      <c r="F65">
        <v>9</v>
      </c>
      <c r="G65">
        <f t="shared" si="18"/>
        <v>10.457574905606752</v>
      </c>
      <c r="H65">
        <f t="shared" si="19"/>
        <v>10.959032742893847</v>
      </c>
      <c r="K65" s="51"/>
      <c r="L65" s="9"/>
      <c r="M65" s="51"/>
      <c r="N65" s="9"/>
    </row>
    <row r="66" spans="5:14" x14ac:dyDescent="0.2">
      <c r="E66">
        <v>10</v>
      </c>
      <c r="F66">
        <v>10</v>
      </c>
      <c r="G66">
        <f t="shared" si="18"/>
        <v>10</v>
      </c>
      <c r="H66">
        <f t="shared" si="19"/>
        <v>10</v>
      </c>
      <c r="K66" s="51"/>
      <c r="L66" s="9"/>
      <c r="M66" s="51"/>
      <c r="N66" s="9"/>
    </row>
    <row r="67" spans="5:14" x14ac:dyDescent="0.2">
      <c r="E67">
        <v>10</v>
      </c>
      <c r="F67">
        <v>11</v>
      </c>
      <c r="G67">
        <f t="shared" si="18"/>
        <v>9.5860731484177499</v>
      </c>
      <c r="H67">
        <f t="shared" si="19"/>
        <v>9.1324493564524651</v>
      </c>
      <c r="K67" s="51"/>
      <c r="L67" s="9"/>
      <c r="M67" s="51"/>
      <c r="N67" s="9"/>
    </row>
    <row r="68" spans="5:14" x14ac:dyDescent="0.2">
      <c r="E68">
        <v>10</v>
      </c>
      <c r="F68">
        <v>12</v>
      </c>
      <c r="G68">
        <f t="shared" si="18"/>
        <v>9.2081875395237525</v>
      </c>
      <c r="H68">
        <f t="shared" si="19"/>
        <v>8.3404376714646986</v>
      </c>
      <c r="K68" s="51"/>
      <c r="L68" s="9"/>
      <c r="M68" s="51"/>
      <c r="N68" s="9"/>
    </row>
    <row r="69" spans="5:14" x14ac:dyDescent="0.2">
      <c r="E69">
        <v>10</v>
      </c>
      <c r="F69">
        <v>13</v>
      </c>
      <c r="G69">
        <f t="shared" si="18"/>
        <v>8.8605664769316324</v>
      </c>
      <c r="H69">
        <f t="shared" si="19"/>
        <v>7.6118575481659203</v>
      </c>
      <c r="K69" s="51"/>
      <c r="L69" s="9"/>
      <c r="M69" s="51"/>
      <c r="N69" s="9"/>
    </row>
    <row r="70" spans="5:14" x14ac:dyDescent="0.2">
      <c r="E70">
        <v>10</v>
      </c>
      <c r="F70">
        <v>14</v>
      </c>
      <c r="G70">
        <f t="shared" si="18"/>
        <v>8.53871964321762</v>
      </c>
      <c r="H70">
        <f t="shared" si="19"/>
        <v>6.9372977155650499</v>
      </c>
      <c r="K70" s="51"/>
      <c r="L70" s="9"/>
      <c r="M70" s="51"/>
      <c r="N70" s="9"/>
    </row>
    <row r="71" spans="5:14" x14ac:dyDescent="0.2">
      <c r="E71">
        <v>10</v>
      </c>
      <c r="F71">
        <v>15</v>
      </c>
      <c r="G71">
        <f t="shared" si="18"/>
        <v>8.2390874094431883</v>
      </c>
      <c r="H71">
        <f t="shared" si="19"/>
        <v>6.309297535714574</v>
      </c>
      <c r="K71" s="51"/>
      <c r="L71" s="9"/>
      <c r="M71" s="51"/>
      <c r="N71" s="9"/>
    </row>
    <row r="72" spans="5:14" x14ac:dyDescent="0.2">
      <c r="E72">
        <v>10</v>
      </c>
      <c r="F72">
        <v>16</v>
      </c>
      <c r="G72">
        <f t="shared" si="18"/>
        <v>7.9588001734407516</v>
      </c>
      <c r="H72">
        <f t="shared" si="19"/>
        <v>5.7218426000355489</v>
      </c>
      <c r="K72" s="51"/>
      <c r="L72" s="9"/>
      <c r="M72" s="51"/>
      <c r="N72" s="9"/>
    </row>
    <row r="73" spans="5:14" x14ac:dyDescent="0.2">
      <c r="E73">
        <v>10</v>
      </c>
      <c r="F73">
        <v>17</v>
      </c>
      <c r="G73">
        <f t="shared" si="18"/>
        <v>7.6955107862172607</v>
      </c>
      <c r="H73">
        <f t="shared" si="19"/>
        <v>5.1700135112681878</v>
      </c>
      <c r="K73" s="51"/>
      <c r="L73" s="9"/>
      <c r="M73" s="51"/>
      <c r="N73" s="9"/>
    </row>
    <row r="74" spans="5:14" x14ac:dyDescent="0.2">
      <c r="E74">
        <v>10</v>
      </c>
      <c r="F74">
        <v>18</v>
      </c>
      <c r="G74">
        <f t="shared" si="18"/>
        <v>7.4472749489669399</v>
      </c>
      <c r="H74">
        <f t="shared" si="19"/>
        <v>4.6497352071792726</v>
      </c>
      <c r="K74" s="51"/>
      <c r="L74" s="9"/>
      <c r="M74" s="51"/>
      <c r="N74" s="9"/>
    </row>
    <row r="75" spans="5:14" x14ac:dyDescent="0.2">
      <c r="E75">
        <v>10</v>
      </c>
      <c r="F75">
        <v>19</v>
      </c>
      <c r="G75">
        <f t="shared" si="18"/>
        <v>7.2124639904717105</v>
      </c>
      <c r="H75">
        <f t="shared" si="19"/>
        <v>4.1575941504300928</v>
      </c>
      <c r="K75" s="51"/>
      <c r="L75" s="9"/>
      <c r="M75" s="51"/>
      <c r="N75" s="9"/>
    </row>
    <row r="76" spans="5:14" x14ac:dyDescent="0.2">
      <c r="E76">
        <v>10</v>
      </c>
      <c r="F76">
        <v>20</v>
      </c>
      <c r="G76">
        <f t="shared" si="18"/>
        <v>6.9897000433601875</v>
      </c>
      <c r="H76">
        <f t="shared" si="19"/>
        <v>3.690702464285426</v>
      </c>
      <c r="K76" s="51"/>
      <c r="L76" s="9"/>
      <c r="M76" s="51"/>
      <c r="N76" s="9"/>
    </row>
    <row r="77" spans="5:14" x14ac:dyDescent="0.2">
      <c r="E77">
        <v>10</v>
      </c>
      <c r="F77">
        <v>21</v>
      </c>
      <c r="G77">
        <f t="shared" si="18"/>
        <v>6.7778070526608065</v>
      </c>
      <c r="H77">
        <f t="shared" si="19"/>
        <v>3.2465952512796239</v>
      </c>
      <c r="K77" s="51"/>
      <c r="L77" s="9"/>
      <c r="M77" s="51"/>
      <c r="N77" s="9"/>
    </row>
    <row r="78" spans="5:14" x14ac:dyDescent="0.2">
      <c r="E78">
        <v>10</v>
      </c>
      <c r="F78">
        <v>22</v>
      </c>
      <c r="G78">
        <f t="shared" si="18"/>
        <v>6.5757731917779383</v>
      </c>
      <c r="H78">
        <f t="shared" si="19"/>
        <v>2.8231518207378912</v>
      </c>
      <c r="K78" s="51"/>
      <c r="L78" s="9"/>
      <c r="M78" s="51"/>
      <c r="N78" s="9"/>
    </row>
    <row r="79" spans="5:14" x14ac:dyDescent="0.2">
      <c r="E79">
        <v>10</v>
      </c>
      <c r="F79">
        <v>23</v>
      </c>
      <c r="G79">
        <f t="shared" si="18"/>
        <v>6.3827216398240711</v>
      </c>
      <c r="H79">
        <f t="shared" si="19"/>
        <v>2.4185344408911358</v>
      </c>
      <c r="K79" s="51"/>
      <c r="L79" s="9"/>
      <c r="M79" s="51"/>
      <c r="N79" s="9"/>
    </row>
    <row r="80" spans="5:14" x14ac:dyDescent="0.2">
      <c r="E80">
        <v>10</v>
      </c>
      <c r="F80">
        <v>24</v>
      </c>
      <c r="G80">
        <f t="shared" si="18"/>
        <v>6.1978875828839399</v>
      </c>
      <c r="H80">
        <f t="shared" si="19"/>
        <v>2.0311401357501246</v>
      </c>
      <c r="K80" s="51"/>
      <c r="L80" s="9"/>
      <c r="M80" s="51"/>
      <c r="N80" s="9"/>
    </row>
    <row r="81" spans="5:14" x14ac:dyDescent="0.2">
      <c r="E81">
        <v>10</v>
      </c>
      <c r="F81">
        <v>25</v>
      </c>
      <c r="G81">
        <f t="shared" si="18"/>
        <v>6.0205999132796242</v>
      </c>
      <c r="H81">
        <f t="shared" si="19"/>
        <v>1.6595623285353045</v>
      </c>
      <c r="K81" s="51"/>
      <c r="L81" s="9"/>
      <c r="M81" s="51"/>
      <c r="N81" s="9"/>
    </row>
    <row r="82" spans="5:14" x14ac:dyDescent="0.2">
      <c r="E82">
        <v>10</v>
      </c>
      <c r="F82">
        <v>26</v>
      </c>
      <c r="G82">
        <f t="shared" si="18"/>
        <v>5.8502665202918198</v>
      </c>
      <c r="H82">
        <f t="shared" si="19"/>
        <v>1.3025600124513459</v>
      </c>
      <c r="K82" s="51"/>
      <c r="L82" s="9"/>
      <c r="M82" s="51"/>
      <c r="N82" s="9"/>
    </row>
    <row r="83" spans="5:14" x14ac:dyDescent="0.2">
      <c r="E83">
        <v>10</v>
      </c>
      <c r="F83">
        <v>27</v>
      </c>
      <c r="G83">
        <f t="shared" si="18"/>
        <v>5.6863623584101264</v>
      </c>
      <c r="H83">
        <f t="shared" si="19"/>
        <v>0.9590327428938461</v>
      </c>
      <c r="K83" s="51"/>
      <c r="L83" s="9"/>
      <c r="M83" s="51"/>
      <c r="N83" s="9"/>
    </row>
    <row r="84" spans="5:14" x14ac:dyDescent="0.2">
      <c r="E84">
        <v>10</v>
      </c>
      <c r="F84">
        <v>28</v>
      </c>
      <c r="G84">
        <f t="shared" si="18"/>
        <v>5.5284196865778075</v>
      </c>
      <c r="H84">
        <f t="shared" si="19"/>
        <v>0.6280001798504764</v>
      </c>
      <c r="K84" s="51"/>
      <c r="L84" s="9"/>
      <c r="M84" s="51"/>
      <c r="N84" s="9"/>
    </row>
    <row r="85" spans="5:14" x14ac:dyDescent="0.2">
      <c r="E85">
        <v>10</v>
      </c>
      <c r="F85">
        <v>29</v>
      </c>
      <c r="G85">
        <f t="shared" si="18"/>
        <v>5.3760200210104392</v>
      </c>
      <c r="H85">
        <f t="shared" si="19"/>
        <v>0.30858522178722092</v>
      </c>
      <c r="K85" s="51"/>
      <c r="L85" s="9"/>
      <c r="M85" s="51"/>
      <c r="N85" s="9"/>
    </row>
    <row r="86" spans="5:14" x14ac:dyDescent="0.2">
      <c r="E86">
        <v>10</v>
      </c>
      <c r="F86">
        <v>30</v>
      </c>
      <c r="G86">
        <f t="shared" si="18"/>
        <v>5.2287874528033758</v>
      </c>
      <c r="H86">
        <f t="shared" si="19"/>
        <v>0</v>
      </c>
      <c r="K86" s="51"/>
      <c r="L86" s="9"/>
      <c r="M86" s="51"/>
      <c r="N86" s="9"/>
    </row>
    <row r="87" spans="5:14" x14ac:dyDescent="0.2">
      <c r="K87" s="51"/>
      <c r="L87" s="9"/>
      <c r="M87" s="51"/>
      <c r="N87" s="9"/>
    </row>
    <row r="88" spans="5:14" x14ac:dyDescent="0.2">
      <c r="G88">
        <f>-LOG10(250/312)+1</f>
        <v>1.0962145853464051</v>
      </c>
      <c r="K88" s="51"/>
      <c r="L88" s="9"/>
      <c r="M88" s="51"/>
      <c r="N88" s="9"/>
    </row>
    <row r="89" spans="5:14" x14ac:dyDescent="0.2">
      <c r="K89" s="51"/>
      <c r="L89" s="9"/>
      <c r="M89" s="51"/>
      <c r="N89" s="9"/>
    </row>
    <row r="90" spans="5:14" x14ac:dyDescent="0.2">
      <c r="K90" s="51"/>
      <c r="L90" s="9"/>
      <c r="M90" s="51"/>
      <c r="N90" s="9"/>
    </row>
    <row r="91" spans="5:14" x14ac:dyDescent="0.2">
      <c r="K91" s="51"/>
      <c r="L91" s="9"/>
      <c r="M91" s="51"/>
      <c r="N91" s="9"/>
    </row>
    <row r="92" spans="5:14" x14ac:dyDescent="0.2">
      <c r="K92" s="51"/>
      <c r="L92" s="9"/>
      <c r="M92" s="51"/>
      <c r="N92" s="9"/>
    </row>
    <row r="93" spans="5:14" x14ac:dyDescent="0.2">
      <c r="K93" s="51"/>
      <c r="L93" s="9"/>
      <c r="M93" s="51"/>
      <c r="N93" s="9"/>
    </row>
    <row r="94" spans="5:14" x14ac:dyDescent="0.2">
      <c r="K94" s="51"/>
      <c r="L94" s="9"/>
      <c r="M94" s="51"/>
      <c r="N94" s="9"/>
    </row>
    <row r="95" spans="5:14" x14ac:dyDescent="0.2">
      <c r="K95" s="51"/>
      <c r="L95" s="9"/>
      <c r="M95" s="51"/>
      <c r="N95" s="9"/>
    </row>
    <row r="96" spans="5:14" x14ac:dyDescent="0.2">
      <c r="K96" s="51"/>
      <c r="L96" s="9"/>
      <c r="M96" s="51"/>
      <c r="N96" s="9"/>
    </row>
    <row r="97" spans="11:14" x14ac:dyDescent="0.2">
      <c r="K97" s="51"/>
      <c r="L97" s="9"/>
      <c r="M97" s="51"/>
      <c r="N97" s="9"/>
    </row>
    <row r="98" spans="11:14" x14ac:dyDescent="0.2">
      <c r="K98" s="51"/>
      <c r="L98" s="9"/>
      <c r="M98" s="51"/>
      <c r="N98" s="9"/>
    </row>
    <row r="99" spans="11:14" x14ac:dyDescent="0.2">
      <c r="K99" s="51"/>
      <c r="L99" s="9"/>
      <c r="M99" s="51"/>
      <c r="N99" s="9"/>
    </row>
    <row r="100" spans="11:14" x14ac:dyDescent="0.2">
      <c r="K100" s="51"/>
      <c r="L100" s="9"/>
      <c r="M100" s="51"/>
      <c r="N100" s="9"/>
    </row>
    <row r="101" spans="11:14" x14ac:dyDescent="0.2">
      <c r="K101" s="51"/>
      <c r="L101" s="9"/>
      <c r="M101" s="51"/>
      <c r="N101" s="9"/>
    </row>
    <row r="102" spans="11:14" x14ac:dyDescent="0.2">
      <c r="K102" s="51"/>
      <c r="L102" s="9"/>
      <c r="M102" s="51"/>
      <c r="N102" s="9"/>
    </row>
    <row r="103" spans="11:14" x14ac:dyDescent="0.2">
      <c r="K103" s="51"/>
      <c r="L103" s="9"/>
      <c r="M103" s="51"/>
      <c r="N103" s="9"/>
    </row>
    <row r="104" spans="11:14" x14ac:dyDescent="0.2">
      <c r="K104" s="51"/>
      <c r="L104" s="9"/>
      <c r="M104" s="51"/>
      <c r="N104" s="9"/>
    </row>
    <row r="105" spans="11:14" x14ac:dyDescent="0.2">
      <c r="K105" s="51"/>
      <c r="L105" s="9"/>
      <c r="M105" s="51"/>
      <c r="N105" s="9"/>
    </row>
    <row r="106" spans="11:14" x14ac:dyDescent="0.2">
      <c r="K106" s="51"/>
      <c r="L106" s="9"/>
      <c r="M106" s="51"/>
      <c r="N106" s="9"/>
    </row>
    <row r="107" spans="11:14" x14ac:dyDescent="0.2">
      <c r="K107" s="51"/>
      <c r="L107" s="9"/>
      <c r="M107" s="51"/>
      <c r="N107" s="9"/>
    </row>
    <row r="108" spans="11:14" x14ac:dyDescent="0.2">
      <c r="K108" s="51"/>
      <c r="L108" s="9"/>
      <c r="M108" s="51"/>
      <c r="N108" s="9"/>
    </row>
    <row r="109" spans="11:14" x14ac:dyDescent="0.2">
      <c r="K109" s="51"/>
      <c r="L109" s="9"/>
      <c r="M109" s="51"/>
      <c r="N109" s="9"/>
    </row>
    <row r="110" spans="11:14" x14ac:dyDescent="0.2">
      <c r="K110" s="51"/>
      <c r="L110" s="9"/>
      <c r="M110" s="51"/>
      <c r="N110" s="9"/>
    </row>
    <row r="111" spans="11:14" x14ac:dyDescent="0.2">
      <c r="K111" s="51"/>
      <c r="L111" s="9"/>
      <c r="M111" s="51"/>
      <c r="N111" s="9"/>
    </row>
    <row r="112" spans="11:14" x14ac:dyDescent="0.2">
      <c r="K112" s="51"/>
      <c r="L112" s="9"/>
      <c r="M112" s="51"/>
      <c r="N112" s="9"/>
    </row>
    <row r="113" spans="11:14" x14ac:dyDescent="0.2">
      <c r="K113" s="51"/>
      <c r="L113" s="9"/>
      <c r="M113" s="51"/>
      <c r="N113" s="9"/>
    </row>
    <row r="114" spans="11:14" x14ac:dyDescent="0.2">
      <c r="K114" s="51"/>
      <c r="L114" s="9"/>
      <c r="M114" s="51"/>
      <c r="N114" s="9"/>
    </row>
    <row r="115" spans="11:14" x14ac:dyDescent="0.2">
      <c r="K115" s="51"/>
      <c r="L115" s="9"/>
      <c r="M115" s="51"/>
      <c r="N115" s="9"/>
    </row>
    <row r="116" spans="11:14" x14ac:dyDescent="0.2">
      <c r="K116" s="51"/>
      <c r="L116" s="9"/>
      <c r="M116" s="51"/>
      <c r="N116" s="9"/>
    </row>
    <row r="117" spans="11:14" x14ac:dyDescent="0.2">
      <c r="K117" s="51"/>
      <c r="L117" s="9"/>
      <c r="M117" s="51"/>
      <c r="N117" s="9"/>
    </row>
    <row r="118" spans="11:14" x14ac:dyDescent="0.2">
      <c r="K118" s="51"/>
      <c r="L118" s="9"/>
      <c r="M118" s="51"/>
      <c r="N118" s="9"/>
    </row>
    <row r="119" spans="11:14" x14ac:dyDescent="0.2">
      <c r="K119" s="51"/>
      <c r="L119" s="9"/>
      <c r="M119" s="51"/>
      <c r="N119" s="9"/>
    </row>
    <row r="120" spans="11:14" x14ac:dyDescent="0.2">
      <c r="K120" s="51"/>
      <c r="L120" s="9"/>
      <c r="M120" s="51"/>
      <c r="N120" s="9"/>
    </row>
    <row r="121" spans="11:14" x14ac:dyDescent="0.2">
      <c r="K121" s="51"/>
      <c r="L121" s="9"/>
      <c r="M121" s="51"/>
      <c r="N121" s="9"/>
    </row>
    <row r="122" spans="11:14" x14ac:dyDescent="0.2">
      <c r="K122" s="51"/>
      <c r="L122" s="9"/>
      <c r="M122" s="51"/>
      <c r="N122" s="9"/>
    </row>
    <row r="123" spans="11:14" x14ac:dyDescent="0.2">
      <c r="K123" s="51"/>
      <c r="L123" s="9"/>
      <c r="M123" s="51"/>
      <c r="N123" s="9"/>
    </row>
    <row r="124" spans="11:14" x14ac:dyDescent="0.2">
      <c r="K124" s="51"/>
      <c r="L124" s="9"/>
      <c r="M124" s="51"/>
      <c r="N124" s="9"/>
    </row>
    <row r="125" spans="11:14" x14ac:dyDescent="0.2">
      <c r="K125" s="51"/>
      <c r="L125" s="9"/>
      <c r="M125" s="51"/>
      <c r="N125" s="9"/>
    </row>
    <row r="126" spans="11:14" x14ac:dyDescent="0.2">
      <c r="K126" s="51"/>
      <c r="L126" s="9"/>
      <c r="M126" s="51"/>
      <c r="N126" s="9"/>
    </row>
    <row r="127" spans="11:14" x14ac:dyDescent="0.2">
      <c r="K127" s="51"/>
      <c r="L127" s="9"/>
      <c r="M127" s="51"/>
      <c r="N127" s="9"/>
    </row>
    <row r="128" spans="11:14" x14ac:dyDescent="0.2">
      <c r="K128" s="51"/>
      <c r="L128" s="9"/>
      <c r="M128" s="51"/>
      <c r="N128" s="9"/>
    </row>
    <row r="129" spans="11:14" x14ac:dyDescent="0.2">
      <c r="K129" s="51"/>
      <c r="L129" s="9"/>
      <c r="M129" s="51"/>
      <c r="N129" s="9"/>
    </row>
    <row r="130" spans="11:14" x14ac:dyDescent="0.2">
      <c r="K130" s="51"/>
      <c r="L130" s="9"/>
      <c r="M130" s="51"/>
      <c r="N130" s="9"/>
    </row>
    <row r="131" spans="11:14" x14ac:dyDescent="0.2">
      <c r="K131" s="51"/>
      <c r="L131" s="9"/>
      <c r="M131" s="51"/>
      <c r="N131" s="9"/>
    </row>
    <row r="132" spans="11:14" x14ac:dyDescent="0.2">
      <c r="K132" s="51"/>
      <c r="L132" s="9"/>
      <c r="M132" s="51"/>
      <c r="N132" s="9"/>
    </row>
    <row r="133" spans="11:14" x14ac:dyDescent="0.2">
      <c r="K133" s="51"/>
      <c r="L133" s="9"/>
      <c r="M133" s="51"/>
      <c r="N133" s="9"/>
    </row>
    <row r="134" spans="11:14" x14ac:dyDescent="0.2">
      <c r="K134" s="51"/>
      <c r="L134" s="9"/>
      <c r="M134" s="51"/>
      <c r="N134" s="9"/>
    </row>
    <row r="135" spans="11:14" x14ac:dyDescent="0.2">
      <c r="K135" s="51"/>
      <c r="L135" s="9"/>
      <c r="M135" s="51"/>
      <c r="N135" s="9"/>
    </row>
    <row r="136" spans="11:14" x14ac:dyDescent="0.2">
      <c r="K136" s="51"/>
      <c r="L136" s="9"/>
      <c r="M136" s="51"/>
      <c r="N136" s="9"/>
    </row>
    <row r="137" spans="11:14" x14ac:dyDescent="0.2">
      <c r="K137" s="51"/>
      <c r="L137" s="9"/>
      <c r="M137" s="51"/>
      <c r="N137" s="9"/>
    </row>
    <row r="138" spans="11:14" x14ac:dyDescent="0.2">
      <c r="K138" s="51"/>
      <c r="L138" s="9"/>
      <c r="M138" s="51"/>
      <c r="N138" s="9"/>
    </row>
    <row r="139" spans="11:14" x14ac:dyDescent="0.2">
      <c r="K139" s="51"/>
      <c r="L139" s="9"/>
      <c r="M139" s="51"/>
      <c r="N139" s="9"/>
    </row>
    <row r="140" spans="11:14" x14ac:dyDescent="0.2">
      <c r="K140" s="51"/>
      <c r="L140" s="9"/>
      <c r="M140" s="51"/>
      <c r="N140" s="9"/>
    </row>
    <row r="141" spans="11:14" x14ac:dyDescent="0.2">
      <c r="K141" s="51"/>
      <c r="L141" s="9"/>
      <c r="M141" s="51"/>
      <c r="N141" s="9"/>
    </row>
    <row r="142" spans="11:14" x14ac:dyDescent="0.2">
      <c r="K142" s="51"/>
      <c r="L142" s="9"/>
      <c r="M142" s="51"/>
      <c r="N142" s="9"/>
    </row>
    <row r="143" spans="11:14" x14ac:dyDescent="0.2">
      <c r="K143" s="51"/>
      <c r="L143" s="9"/>
      <c r="M143" s="51"/>
      <c r="N143" s="9"/>
    </row>
    <row r="144" spans="11:14" x14ac:dyDescent="0.2">
      <c r="K144" s="51"/>
      <c r="L144" s="9"/>
      <c r="M144" s="51"/>
      <c r="N144" s="9"/>
    </row>
    <row r="145" spans="11:14" x14ac:dyDescent="0.2">
      <c r="K145" s="51"/>
      <c r="L145" s="9"/>
      <c r="M145" s="51"/>
      <c r="N145" s="9"/>
    </row>
    <row r="146" spans="11:14" x14ac:dyDescent="0.2">
      <c r="K146" s="51"/>
      <c r="L146" s="9"/>
      <c r="M146" s="51"/>
      <c r="N146" s="9"/>
    </row>
    <row r="147" spans="11:14" x14ac:dyDescent="0.2">
      <c r="K147" s="51"/>
      <c r="L147" s="9"/>
      <c r="M147" s="51"/>
      <c r="N147" s="9"/>
    </row>
    <row r="148" spans="11:14" x14ac:dyDescent="0.2">
      <c r="K148" s="51"/>
      <c r="L148" s="9"/>
      <c r="M148" s="51"/>
      <c r="N148" s="9"/>
    </row>
    <row r="149" spans="11:14" x14ac:dyDescent="0.2">
      <c r="K149" s="51"/>
      <c r="L149" s="9"/>
      <c r="M149" s="51"/>
      <c r="N149" s="9"/>
    </row>
    <row r="150" spans="11:14" x14ac:dyDescent="0.2">
      <c r="K150" s="51"/>
      <c r="L150" s="9"/>
      <c r="M150" s="51"/>
      <c r="N150" s="9"/>
    </row>
    <row r="151" spans="11:14" x14ac:dyDescent="0.2">
      <c r="K151" s="51"/>
      <c r="L151" s="9"/>
      <c r="M151" s="51"/>
      <c r="N151" s="9"/>
    </row>
    <row r="152" spans="11:14" x14ac:dyDescent="0.2">
      <c r="K152" s="51"/>
      <c r="L152" s="9"/>
      <c r="M152" s="51"/>
      <c r="N152" s="9"/>
    </row>
    <row r="153" spans="11:14" x14ac:dyDescent="0.2">
      <c r="K153" s="51"/>
      <c r="L153" s="9"/>
      <c r="M153" s="51"/>
      <c r="N153" s="9"/>
    </row>
    <row r="154" spans="11:14" x14ac:dyDescent="0.2">
      <c r="K154" s="51"/>
      <c r="L154" s="9"/>
      <c r="M154" s="51"/>
      <c r="N154" s="9"/>
    </row>
    <row r="155" spans="11:14" x14ac:dyDescent="0.2">
      <c r="K155" s="51"/>
      <c r="L155" s="9"/>
      <c r="M155" s="51"/>
      <c r="N155" s="9"/>
    </row>
    <row r="156" spans="11:14" x14ac:dyDescent="0.2">
      <c r="K156" s="51"/>
      <c r="L156" s="9"/>
      <c r="M156" s="51"/>
      <c r="N156" s="9"/>
    </row>
    <row r="157" spans="11:14" x14ac:dyDescent="0.2">
      <c r="K157" s="51"/>
      <c r="L157" s="9"/>
      <c r="M157" s="51"/>
      <c r="N157" s="9"/>
    </row>
    <row r="158" spans="11:14" x14ac:dyDescent="0.2">
      <c r="K158" s="51"/>
      <c r="L158" s="9"/>
      <c r="M158" s="51"/>
      <c r="N158" s="9"/>
    </row>
    <row r="159" spans="11:14" x14ac:dyDescent="0.2">
      <c r="K159" s="51"/>
      <c r="L159" s="9"/>
      <c r="M159" s="51"/>
      <c r="N159" s="9"/>
    </row>
    <row r="160" spans="11:14" x14ac:dyDescent="0.2">
      <c r="K160" s="51"/>
      <c r="L160" s="9"/>
      <c r="M160" s="51"/>
      <c r="N160" s="9"/>
    </row>
    <row r="161" spans="11:14" x14ac:dyDescent="0.2">
      <c r="K161" s="51"/>
      <c r="L161" s="9"/>
      <c r="M161" s="51"/>
      <c r="N161" s="9"/>
    </row>
    <row r="162" spans="11:14" x14ac:dyDescent="0.2">
      <c r="K162" s="51"/>
      <c r="L162" s="9"/>
      <c r="M162" s="51"/>
      <c r="N162" s="9"/>
    </row>
    <row r="163" spans="11:14" x14ac:dyDescent="0.2">
      <c r="K163" s="51"/>
      <c r="L163" s="9"/>
      <c r="M163" s="51"/>
      <c r="N163" s="9"/>
    </row>
    <row r="164" spans="11:14" x14ac:dyDescent="0.2">
      <c r="K164" s="51"/>
      <c r="L164" s="9"/>
      <c r="M164" s="51"/>
      <c r="N164" s="9"/>
    </row>
    <row r="165" spans="11:14" x14ac:dyDescent="0.2">
      <c r="K165" s="51"/>
      <c r="L165" s="9"/>
      <c r="M165" s="51"/>
      <c r="N165" s="9"/>
    </row>
    <row r="166" spans="11:14" x14ac:dyDescent="0.2">
      <c r="K166" s="51"/>
      <c r="L166" s="9"/>
      <c r="M166" s="51"/>
      <c r="N166" s="9"/>
    </row>
    <row r="167" spans="11:14" x14ac:dyDescent="0.2">
      <c r="K167" s="51"/>
      <c r="L167" s="9"/>
      <c r="M167" s="51"/>
      <c r="N167" s="9"/>
    </row>
    <row r="168" spans="11:14" x14ac:dyDescent="0.2">
      <c r="K168" s="51"/>
      <c r="L168" s="9"/>
      <c r="M168" s="51"/>
      <c r="N168" s="9"/>
    </row>
    <row r="169" spans="11:14" x14ac:dyDescent="0.2">
      <c r="K169" s="51"/>
      <c r="L169" s="9"/>
      <c r="M169" s="51"/>
      <c r="N169" s="9"/>
    </row>
    <row r="170" spans="11:14" x14ac:dyDescent="0.2">
      <c r="K170" s="51"/>
      <c r="L170" s="9"/>
      <c r="M170" s="51"/>
      <c r="N170" s="9"/>
    </row>
    <row r="171" spans="11:14" x14ac:dyDescent="0.2">
      <c r="K171" s="51"/>
      <c r="L171" s="9"/>
      <c r="M171" s="51"/>
      <c r="N171" s="9"/>
    </row>
    <row r="172" spans="11:14" x14ac:dyDescent="0.2">
      <c r="K172" s="51"/>
      <c r="L172" s="9"/>
      <c r="M172" s="51"/>
      <c r="N172" s="9"/>
    </row>
    <row r="173" spans="11:14" x14ac:dyDescent="0.2">
      <c r="K173" s="51"/>
      <c r="L173" s="9"/>
      <c r="M173" s="51"/>
      <c r="N173" s="9"/>
    </row>
    <row r="174" spans="11:14" x14ac:dyDescent="0.2">
      <c r="K174" s="51"/>
      <c r="L174" s="9"/>
      <c r="M174" s="51"/>
      <c r="N174" s="9"/>
    </row>
    <row r="175" spans="11:14" x14ac:dyDescent="0.2">
      <c r="K175" s="51"/>
      <c r="L175" s="9"/>
      <c r="M175" s="51"/>
      <c r="N175" s="9"/>
    </row>
    <row r="176" spans="11:14" x14ac:dyDescent="0.2">
      <c r="K176" s="51"/>
      <c r="L176" s="9"/>
      <c r="M176" s="51"/>
      <c r="N176" s="9"/>
    </row>
    <row r="177" spans="11:14" x14ac:dyDescent="0.2">
      <c r="K177" s="51"/>
      <c r="L177" s="9"/>
      <c r="M177" s="51"/>
      <c r="N177" s="9"/>
    </row>
    <row r="178" spans="11:14" x14ac:dyDescent="0.2">
      <c r="K178" s="51"/>
      <c r="L178" s="9"/>
      <c r="M178" s="51"/>
      <c r="N178" s="9"/>
    </row>
    <row r="179" spans="11:14" x14ac:dyDescent="0.2">
      <c r="K179" s="51"/>
      <c r="L179" s="9"/>
      <c r="M179" s="51"/>
      <c r="N179" s="9"/>
    </row>
    <row r="180" spans="11:14" x14ac:dyDescent="0.2">
      <c r="K180" s="51"/>
      <c r="L180" s="9"/>
      <c r="M180" s="51"/>
      <c r="N180" s="9"/>
    </row>
    <row r="181" spans="11:14" x14ac:dyDescent="0.2">
      <c r="K181" s="51"/>
      <c r="L181" s="9"/>
      <c r="M181" s="51"/>
      <c r="N181" s="9"/>
    </row>
    <row r="182" spans="11:14" x14ac:dyDescent="0.2">
      <c r="K182" s="51"/>
      <c r="L182" s="9"/>
      <c r="M182" s="51"/>
      <c r="N182" s="9"/>
    </row>
    <row r="183" spans="11:14" x14ac:dyDescent="0.2">
      <c r="K183" s="51"/>
      <c r="L183" s="9"/>
      <c r="M183" s="51"/>
      <c r="N183" s="9"/>
    </row>
    <row r="184" spans="11:14" x14ac:dyDescent="0.2">
      <c r="K184" s="51"/>
      <c r="L184" s="9"/>
      <c r="M184" s="51"/>
      <c r="N184" s="9"/>
    </row>
    <row r="185" spans="11:14" x14ac:dyDescent="0.2">
      <c r="K185" s="51"/>
      <c r="L185" s="9"/>
      <c r="M185" s="51"/>
      <c r="N185" s="9"/>
    </row>
    <row r="186" spans="11:14" x14ac:dyDescent="0.2">
      <c r="K186" s="51"/>
      <c r="L186" s="9"/>
      <c r="M186" s="51"/>
      <c r="N186" s="9"/>
    </row>
    <row r="187" spans="11:14" x14ac:dyDescent="0.2">
      <c r="K187" s="51"/>
      <c r="L187" s="9"/>
      <c r="M187" s="51"/>
      <c r="N187" s="9"/>
    </row>
    <row r="188" spans="11:14" x14ac:dyDescent="0.2">
      <c r="K188" s="51"/>
      <c r="L188" s="9"/>
      <c r="M188" s="51"/>
      <c r="N188" s="9"/>
    </row>
    <row r="189" spans="11:14" x14ac:dyDescent="0.2">
      <c r="K189" s="51"/>
      <c r="L189" s="9"/>
      <c r="M189" s="51"/>
      <c r="N189" s="9"/>
    </row>
    <row r="190" spans="11:14" x14ac:dyDescent="0.2">
      <c r="K190" s="51"/>
      <c r="L190" s="9"/>
      <c r="M190" s="51"/>
      <c r="N190" s="9"/>
    </row>
    <row r="191" spans="11:14" x14ac:dyDescent="0.2">
      <c r="K191" s="51"/>
      <c r="L191" s="9"/>
      <c r="M191" s="51"/>
      <c r="N191" s="9"/>
    </row>
    <row r="192" spans="11:14" x14ac:dyDescent="0.2">
      <c r="K192" s="51"/>
      <c r="L192" s="9"/>
      <c r="M192" s="51"/>
      <c r="N192" s="9"/>
    </row>
    <row r="193" spans="11:14" x14ac:dyDescent="0.2">
      <c r="K193" s="51"/>
      <c r="L193" s="9"/>
      <c r="M193" s="51"/>
      <c r="N193" s="9"/>
    </row>
    <row r="194" spans="11:14" x14ac:dyDescent="0.2">
      <c r="K194" s="51"/>
      <c r="L194" s="9"/>
      <c r="M194" s="51"/>
      <c r="N194" s="9"/>
    </row>
    <row r="195" spans="11:14" x14ac:dyDescent="0.2">
      <c r="K195" s="51"/>
      <c r="L195" s="9"/>
      <c r="M195" s="51"/>
      <c r="N195" s="9"/>
    </row>
    <row r="196" spans="11:14" x14ac:dyDescent="0.2">
      <c r="K196" s="51"/>
      <c r="L196" s="9"/>
      <c r="M196" s="51"/>
      <c r="N196" s="9"/>
    </row>
    <row r="197" spans="11:14" x14ac:dyDescent="0.2">
      <c r="K197" s="51"/>
      <c r="L197" s="9"/>
      <c r="M197" s="51"/>
      <c r="N197" s="9"/>
    </row>
    <row r="198" spans="11:14" x14ac:dyDescent="0.2">
      <c r="K198" s="51"/>
      <c r="L198" s="9"/>
      <c r="M198" s="51"/>
      <c r="N198" s="9"/>
    </row>
    <row r="199" spans="11:14" x14ac:dyDescent="0.2">
      <c r="K199" s="51"/>
      <c r="L199" s="9"/>
      <c r="M199" s="51"/>
      <c r="N199" s="9"/>
    </row>
    <row r="200" spans="11:14" x14ac:dyDescent="0.2">
      <c r="K200" s="51"/>
      <c r="L200" s="9"/>
      <c r="M200" s="51"/>
      <c r="N200" s="9"/>
    </row>
    <row r="201" spans="11:14" x14ac:dyDescent="0.2">
      <c r="K201" s="51"/>
      <c r="L201" s="9"/>
      <c r="M201" s="51"/>
      <c r="N201" s="9"/>
    </row>
    <row r="202" spans="11:14" x14ac:dyDescent="0.2">
      <c r="K202" s="51"/>
      <c r="L202" s="9"/>
      <c r="M202" s="51"/>
      <c r="N202" s="9"/>
    </row>
    <row r="203" spans="11:14" x14ac:dyDescent="0.2">
      <c r="K203" s="51"/>
      <c r="L203" s="9"/>
      <c r="M203" s="51"/>
      <c r="N203" s="9"/>
    </row>
    <row r="204" spans="11:14" x14ac:dyDescent="0.2">
      <c r="K204" s="51"/>
      <c r="L204" s="9"/>
      <c r="M204" s="51"/>
      <c r="N204" s="9"/>
    </row>
    <row r="205" spans="11:14" x14ac:dyDescent="0.2">
      <c r="K205" s="51"/>
      <c r="L205" s="9"/>
      <c r="M205" s="51"/>
      <c r="N205" s="9"/>
    </row>
    <row r="206" spans="11:14" x14ac:dyDescent="0.2">
      <c r="K206" s="51"/>
      <c r="L206" s="9"/>
      <c r="M206" s="51"/>
      <c r="N206" s="9"/>
    </row>
    <row r="207" spans="11:14" x14ac:dyDescent="0.2">
      <c r="K207" s="51"/>
      <c r="L207" s="9"/>
      <c r="M207" s="51"/>
      <c r="N207" s="9"/>
    </row>
    <row r="208" spans="11:14" x14ac:dyDescent="0.2">
      <c r="K208" s="51"/>
      <c r="L208" s="9"/>
      <c r="M208" s="51"/>
      <c r="N208" s="9"/>
    </row>
    <row r="209" spans="11:14" x14ac:dyDescent="0.2">
      <c r="K209" s="51"/>
      <c r="L209" s="9"/>
      <c r="M209" s="51"/>
      <c r="N209" s="9"/>
    </row>
    <row r="210" spans="11:14" x14ac:dyDescent="0.2">
      <c r="K210" s="51"/>
      <c r="L210" s="9"/>
      <c r="M210" s="51"/>
      <c r="N210" s="9"/>
    </row>
    <row r="211" spans="11:14" x14ac:dyDescent="0.2">
      <c r="K211" s="51"/>
      <c r="L211" s="9"/>
      <c r="M211" s="51"/>
      <c r="N211" s="9"/>
    </row>
    <row r="212" spans="11:14" x14ac:dyDescent="0.2">
      <c r="K212" s="51"/>
      <c r="L212" s="9"/>
      <c r="M212" s="51"/>
      <c r="N212" s="9"/>
    </row>
    <row r="213" spans="11:14" x14ac:dyDescent="0.2">
      <c r="K213" s="51"/>
      <c r="L213" s="9"/>
      <c r="M213" s="51"/>
      <c r="N213" s="9"/>
    </row>
    <row r="214" spans="11:14" x14ac:dyDescent="0.2">
      <c r="K214" s="51"/>
      <c r="L214" s="9"/>
      <c r="M214" s="51"/>
      <c r="N214" s="9"/>
    </row>
    <row r="215" spans="11:14" x14ac:dyDescent="0.2">
      <c r="K215" s="51"/>
      <c r="L215" s="9"/>
      <c r="M215" s="51"/>
      <c r="N215" s="9"/>
    </row>
    <row r="216" spans="11:14" x14ac:dyDescent="0.2">
      <c r="K216" s="51"/>
      <c r="L216" s="9"/>
      <c r="M216" s="51"/>
      <c r="N216" s="9"/>
    </row>
    <row r="217" spans="11:14" x14ac:dyDescent="0.2">
      <c r="K217" s="51"/>
      <c r="L217" s="9"/>
      <c r="M217" s="51"/>
      <c r="N217" s="9"/>
    </row>
    <row r="218" spans="11:14" x14ac:dyDescent="0.2">
      <c r="K218" s="51"/>
      <c r="L218" s="9"/>
      <c r="M218" s="51"/>
      <c r="N218" s="9"/>
    </row>
    <row r="219" spans="11:14" x14ac:dyDescent="0.2">
      <c r="K219" s="51"/>
      <c r="L219" s="9"/>
      <c r="M219" s="51"/>
      <c r="N219" s="9"/>
    </row>
    <row r="220" spans="11:14" x14ac:dyDescent="0.2">
      <c r="K220" s="51"/>
      <c r="L220" s="9"/>
      <c r="M220" s="51"/>
      <c r="N220" s="9"/>
    </row>
  </sheetData>
  <mergeCells count="1"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workbookViewId="0">
      <selection activeCell="F26" sqref="F26"/>
    </sheetView>
  </sheetViews>
  <sheetFormatPr defaultRowHeight="14.25" x14ac:dyDescent="0.2"/>
  <cols>
    <col min="1" max="1" width="9" style="37"/>
    <col min="2" max="4" width="9" style="38"/>
    <col min="5" max="5" width="13" style="44" bestFit="1" customWidth="1"/>
    <col min="6" max="6" width="9" style="45"/>
    <col min="7" max="7" width="16.875" style="44" bestFit="1" customWidth="1"/>
    <col min="8" max="8" width="9" style="47" bestFit="1" customWidth="1"/>
    <col min="9" max="9" width="16.125" style="44" bestFit="1" customWidth="1"/>
    <col min="10" max="10" width="9" style="45"/>
    <col min="11" max="13" width="9" style="37"/>
    <col min="14" max="14" width="15.25" style="37" bestFit="1" customWidth="1"/>
    <col min="15" max="15" width="9" style="37"/>
    <col min="16" max="16" width="11.75" style="37" bestFit="1" customWidth="1"/>
    <col min="17" max="17" width="15.5" style="37" customWidth="1"/>
    <col min="18" max="16384" width="9" style="37"/>
  </cols>
  <sheetData>
    <row r="2" spans="2:15" x14ac:dyDescent="0.2">
      <c r="E2" s="65" t="s">
        <v>98</v>
      </c>
      <c r="F2" s="66"/>
      <c r="G2" s="65" t="s">
        <v>99</v>
      </c>
      <c r="H2" s="66"/>
      <c r="I2" s="65" t="s">
        <v>100</v>
      </c>
      <c r="J2" s="66"/>
      <c r="K2" s="37" t="s">
        <v>122</v>
      </c>
    </row>
    <row r="3" spans="2:15" x14ac:dyDescent="0.2">
      <c r="B3" s="39" t="s">
        <v>57</v>
      </c>
      <c r="C3" s="39" t="s">
        <v>92</v>
      </c>
      <c r="D3" s="40" t="s">
        <v>93</v>
      </c>
      <c r="E3" s="41" t="s">
        <v>111</v>
      </c>
      <c r="F3" s="42" t="s">
        <v>623</v>
      </c>
      <c r="G3" s="41" t="s">
        <v>112</v>
      </c>
      <c r="H3" s="42" t="s">
        <v>110</v>
      </c>
      <c r="I3" s="41" t="s">
        <v>111</v>
      </c>
      <c r="J3" s="42" t="s">
        <v>109</v>
      </c>
      <c r="N3" s="37" t="s">
        <v>624</v>
      </c>
      <c r="O3" s="37" t="s">
        <v>625</v>
      </c>
    </row>
    <row r="4" spans="2:15" x14ac:dyDescent="0.2">
      <c r="B4" s="38">
        <v>1</v>
      </c>
      <c r="C4" s="37" t="s">
        <v>417</v>
      </c>
      <c r="D4" s="43">
        <v>20</v>
      </c>
      <c r="E4" s="44" t="s">
        <v>65</v>
      </c>
      <c r="F4" s="45">
        <v>30</v>
      </c>
      <c r="G4" s="44" t="s">
        <v>67</v>
      </c>
      <c r="H4" s="45">
        <v>6</v>
      </c>
      <c r="I4" s="44" t="s">
        <v>89</v>
      </c>
      <c r="K4" s="37" t="s">
        <v>604</v>
      </c>
      <c r="L4" s="37" t="s">
        <v>607</v>
      </c>
      <c r="M4" s="37" t="s">
        <v>614</v>
      </c>
      <c r="N4" s="37">
        <f>H4*D4+F4</f>
        <v>150</v>
      </c>
      <c r="O4" s="37">
        <v>0</v>
      </c>
    </row>
    <row r="5" spans="2:15" x14ac:dyDescent="0.2">
      <c r="B5" s="38">
        <v>2</v>
      </c>
      <c r="C5" s="37" t="s">
        <v>418</v>
      </c>
      <c r="D5" s="46">
        <v>25</v>
      </c>
      <c r="E5" s="44" t="s">
        <v>65</v>
      </c>
      <c r="F5" s="45">
        <v>50</v>
      </c>
      <c r="G5" s="44" t="s">
        <v>67</v>
      </c>
      <c r="H5" s="45">
        <v>7</v>
      </c>
      <c r="I5" s="44" t="s">
        <v>89</v>
      </c>
      <c r="N5" s="37">
        <f t="shared" ref="N5:N6" si="0">H5*D5+F5</f>
        <v>225</v>
      </c>
    </row>
    <row r="6" spans="2:15" x14ac:dyDescent="0.2">
      <c r="B6" s="38">
        <v>3</v>
      </c>
      <c r="C6" s="37" t="s">
        <v>427</v>
      </c>
      <c r="D6" s="46">
        <v>30</v>
      </c>
      <c r="E6" s="44" t="s">
        <v>65</v>
      </c>
      <c r="F6" s="45">
        <v>70</v>
      </c>
      <c r="G6" s="44" t="s">
        <v>67</v>
      </c>
      <c r="H6" s="45">
        <v>8</v>
      </c>
      <c r="I6" s="44" t="s">
        <v>89</v>
      </c>
      <c r="N6" s="37">
        <f t="shared" si="0"/>
        <v>310</v>
      </c>
    </row>
    <row r="7" spans="2:15" x14ac:dyDescent="0.2">
      <c r="B7" s="38">
        <v>4</v>
      </c>
      <c r="C7" s="37" t="s">
        <v>426</v>
      </c>
      <c r="D7" s="46">
        <v>5</v>
      </c>
      <c r="E7" s="44" t="s">
        <v>67</v>
      </c>
      <c r="F7" s="45">
        <v>20</v>
      </c>
      <c r="G7" s="44" t="s">
        <v>89</v>
      </c>
      <c r="H7" s="45"/>
      <c r="I7" s="44" t="s">
        <v>89</v>
      </c>
      <c r="K7" s="37" t="s">
        <v>605</v>
      </c>
      <c r="L7" s="37" t="s">
        <v>615</v>
      </c>
      <c r="N7" s="37">
        <f>F7*D7</f>
        <v>100</v>
      </c>
    </row>
    <row r="8" spans="2:15" x14ac:dyDescent="0.2">
      <c r="B8" s="38">
        <v>5</v>
      </c>
      <c r="C8" s="37" t="s">
        <v>428</v>
      </c>
      <c r="D8" s="46">
        <v>6</v>
      </c>
      <c r="E8" s="44" t="s">
        <v>67</v>
      </c>
      <c r="F8" s="45">
        <v>30</v>
      </c>
      <c r="G8" s="44" t="s">
        <v>89</v>
      </c>
      <c r="H8" s="45"/>
      <c r="I8" s="44" t="s">
        <v>89</v>
      </c>
      <c r="N8" s="37">
        <f t="shared" ref="N8:N9" si="1">F8*D8</f>
        <v>180</v>
      </c>
    </row>
    <row r="9" spans="2:15" x14ac:dyDescent="0.2">
      <c r="B9" s="38">
        <v>6</v>
      </c>
      <c r="C9" s="37" t="s">
        <v>121</v>
      </c>
      <c r="D9" s="46">
        <v>7</v>
      </c>
      <c r="E9" s="44" t="s">
        <v>67</v>
      </c>
      <c r="F9" s="45">
        <v>40</v>
      </c>
      <c r="G9" s="44" t="s">
        <v>89</v>
      </c>
      <c r="H9" s="45"/>
      <c r="I9" s="44" t="s">
        <v>89</v>
      </c>
      <c r="N9" s="37">
        <f t="shared" si="1"/>
        <v>280</v>
      </c>
    </row>
    <row r="10" spans="2:15" x14ac:dyDescent="0.2">
      <c r="B10" s="38">
        <v>7</v>
      </c>
      <c r="C10" s="37" t="s">
        <v>419</v>
      </c>
      <c r="D10" s="46">
        <v>9</v>
      </c>
      <c r="E10" s="44" t="s">
        <v>65</v>
      </c>
      <c r="F10" s="45">
        <v>50</v>
      </c>
      <c r="G10" s="44" t="s">
        <v>610</v>
      </c>
      <c r="H10" s="45">
        <v>50</v>
      </c>
      <c r="I10" s="44" t="s">
        <v>612</v>
      </c>
      <c r="J10" s="45">
        <v>15</v>
      </c>
      <c r="K10" s="37" t="s">
        <v>606</v>
      </c>
      <c r="L10" s="37" t="s">
        <v>616</v>
      </c>
      <c r="M10" s="37" t="s">
        <v>617</v>
      </c>
      <c r="N10" s="37">
        <f>F10</f>
        <v>50</v>
      </c>
      <c r="O10" s="37">
        <f>J10*D10+H10</f>
        <v>185</v>
      </c>
    </row>
    <row r="11" spans="2:15" x14ac:dyDescent="0.2">
      <c r="B11" s="38">
        <v>8</v>
      </c>
      <c r="C11" s="37" t="s">
        <v>420</v>
      </c>
      <c r="D11" s="46">
        <v>12</v>
      </c>
      <c r="E11" s="44" t="s">
        <v>65</v>
      </c>
      <c r="F11" s="45">
        <v>75</v>
      </c>
      <c r="G11" s="44" t="s">
        <v>610</v>
      </c>
      <c r="H11" s="45">
        <v>75</v>
      </c>
      <c r="I11" s="44" t="s">
        <v>612</v>
      </c>
      <c r="J11" s="45">
        <v>20</v>
      </c>
      <c r="N11" s="37">
        <f t="shared" ref="N11:N12" si="2">F11</f>
        <v>75</v>
      </c>
      <c r="O11" s="37">
        <f>J11*D11+H11</f>
        <v>315</v>
      </c>
    </row>
    <row r="12" spans="2:15" x14ac:dyDescent="0.2">
      <c r="B12" s="38">
        <v>9</v>
      </c>
      <c r="C12" s="37" t="s">
        <v>421</v>
      </c>
      <c r="D12" s="46">
        <v>15</v>
      </c>
      <c r="E12" s="44" t="s">
        <v>65</v>
      </c>
      <c r="F12" s="45">
        <v>100</v>
      </c>
      <c r="G12" s="44" t="s">
        <v>610</v>
      </c>
      <c r="H12" s="45">
        <v>100</v>
      </c>
      <c r="I12" s="44" t="s">
        <v>612</v>
      </c>
      <c r="J12" s="45">
        <v>25</v>
      </c>
      <c r="N12" s="37">
        <f t="shared" si="2"/>
        <v>100</v>
      </c>
      <c r="O12" s="37">
        <f>J12*D12+H12</f>
        <v>475</v>
      </c>
    </row>
    <row r="13" spans="2:15" x14ac:dyDescent="0.2">
      <c r="B13" s="38">
        <v>10</v>
      </c>
      <c r="D13" s="46"/>
      <c r="H13" s="45"/>
    </row>
    <row r="14" spans="2:15" x14ac:dyDescent="0.2">
      <c r="B14" s="38">
        <v>11</v>
      </c>
      <c r="D14" s="46"/>
      <c r="H14" s="45"/>
    </row>
    <row r="15" spans="2:15" x14ac:dyDescent="0.2">
      <c r="B15" s="38">
        <v>12</v>
      </c>
      <c r="D15" s="46"/>
      <c r="H15" s="45"/>
    </row>
    <row r="16" spans="2:15" x14ac:dyDescent="0.2">
      <c r="B16" s="38">
        <v>13</v>
      </c>
      <c r="D16" s="46"/>
      <c r="H16" s="45"/>
    </row>
    <row r="17" spans="2:10" x14ac:dyDescent="0.2">
      <c r="B17" s="38">
        <v>14</v>
      </c>
      <c r="D17" s="46"/>
      <c r="H17" s="45"/>
    </row>
    <row r="18" spans="2:10" x14ac:dyDescent="0.2">
      <c r="B18" s="38">
        <v>15</v>
      </c>
      <c r="D18" s="43"/>
      <c r="H18" s="45"/>
    </row>
    <row r="19" spans="2:10" x14ac:dyDescent="0.2">
      <c r="B19" s="38">
        <v>16</v>
      </c>
      <c r="D19" s="43"/>
      <c r="H19" s="45"/>
    </row>
    <row r="20" spans="2:10" x14ac:dyDescent="0.2">
      <c r="B20" s="38">
        <v>17</v>
      </c>
      <c r="D20" s="43"/>
      <c r="H20" s="45"/>
    </row>
    <row r="21" spans="2:10" x14ac:dyDescent="0.2">
      <c r="B21" s="38">
        <v>18</v>
      </c>
      <c r="D21" s="43"/>
      <c r="H21" s="45"/>
    </row>
    <row r="22" spans="2:10" x14ac:dyDescent="0.2">
      <c r="B22" s="38">
        <v>19</v>
      </c>
      <c r="D22" s="43"/>
      <c r="H22" s="45"/>
    </row>
    <row r="23" spans="2:10" x14ac:dyDescent="0.2">
      <c r="B23" s="38">
        <v>20</v>
      </c>
      <c r="C23" s="38" t="s">
        <v>671</v>
      </c>
      <c r="D23" s="43">
        <v>10</v>
      </c>
      <c r="E23" s="44" t="s">
        <v>69</v>
      </c>
      <c r="F23" s="45">
        <v>30</v>
      </c>
      <c r="G23" s="44" t="s">
        <v>73</v>
      </c>
      <c r="H23" s="45">
        <v>30</v>
      </c>
      <c r="I23" s="44" t="s">
        <v>72</v>
      </c>
      <c r="J23" s="45">
        <v>30</v>
      </c>
    </row>
    <row r="24" spans="2:10" x14ac:dyDescent="0.2">
      <c r="B24" s="38">
        <v>21</v>
      </c>
      <c r="C24" s="38" t="s">
        <v>672</v>
      </c>
      <c r="D24" s="43">
        <v>10</v>
      </c>
      <c r="E24" s="44" t="s">
        <v>673</v>
      </c>
      <c r="F24" s="45">
        <v>10</v>
      </c>
      <c r="G24" s="44" t="s">
        <v>72</v>
      </c>
      <c r="H24" s="45">
        <v>30</v>
      </c>
      <c r="I24" s="44" t="s">
        <v>74</v>
      </c>
      <c r="J24" s="45">
        <v>30</v>
      </c>
    </row>
    <row r="25" spans="2:10" x14ac:dyDescent="0.2">
      <c r="B25" s="38">
        <v>22</v>
      </c>
      <c r="D25" s="43"/>
      <c r="H25" s="45"/>
    </row>
    <row r="26" spans="2:10" x14ac:dyDescent="0.2">
      <c r="B26" s="38">
        <v>23</v>
      </c>
      <c r="D26" s="43"/>
      <c r="H26" s="45"/>
    </row>
    <row r="27" spans="2:10" x14ac:dyDescent="0.2">
      <c r="B27" s="38">
        <v>24</v>
      </c>
      <c r="D27" s="43"/>
      <c r="H27" s="45"/>
    </row>
    <row r="28" spans="2:10" x14ac:dyDescent="0.2">
      <c r="B28" s="38">
        <v>25</v>
      </c>
      <c r="D28" s="43"/>
      <c r="H28" s="45"/>
    </row>
    <row r="29" spans="2:10" x14ac:dyDescent="0.2">
      <c r="B29" s="38">
        <v>26</v>
      </c>
      <c r="D29" s="43"/>
      <c r="H29" s="45"/>
    </row>
    <row r="30" spans="2:10" x14ac:dyDescent="0.2">
      <c r="B30" s="38">
        <v>27</v>
      </c>
      <c r="D30" s="43"/>
      <c r="H30" s="45"/>
    </row>
    <row r="31" spans="2:10" x14ac:dyDescent="0.2">
      <c r="B31" s="38">
        <v>28</v>
      </c>
      <c r="D31" s="43"/>
      <c r="H31" s="45"/>
    </row>
    <row r="32" spans="2:10" x14ac:dyDescent="0.2">
      <c r="B32" s="38">
        <v>29</v>
      </c>
      <c r="D32" s="43"/>
      <c r="H32" s="45"/>
    </row>
    <row r="33" spans="2:10" x14ac:dyDescent="0.2">
      <c r="B33" s="38">
        <v>30</v>
      </c>
      <c r="D33" s="43"/>
      <c r="H33" s="45"/>
    </row>
    <row r="34" spans="2:10" x14ac:dyDescent="0.2">
      <c r="B34" s="38">
        <v>31</v>
      </c>
      <c r="C34" s="38" t="s">
        <v>127</v>
      </c>
      <c r="D34" s="43">
        <v>12</v>
      </c>
      <c r="E34" s="44" t="s">
        <v>66</v>
      </c>
      <c r="F34" s="45">
        <v>50</v>
      </c>
      <c r="G34" s="44" t="s">
        <v>68</v>
      </c>
      <c r="H34" s="45">
        <v>120</v>
      </c>
      <c r="I34" s="44" t="s">
        <v>74</v>
      </c>
      <c r="J34" s="45">
        <v>3</v>
      </c>
    </row>
    <row r="35" spans="2:10" x14ac:dyDescent="0.2">
      <c r="B35" s="38">
        <v>32</v>
      </c>
      <c r="D35" s="43"/>
      <c r="H35" s="45"/>
    </row>
    <row r="36" spans="2:10" x14ac:dyDescent="0.2">
      <c r="B36" s="38">
        <v>33</v>
      </c>
      <c r="D36" s="43"/>
      <c r="H36" s="45"/>
    </row>
    <row r="37" spans="2:10" x14ac:dyDescent="0.2">
      <c r="B37" s="38">
        <v>34</v>
      </c>
      <c r="D37" s="43"/>
      <c r="H37" s="45"/>
    </row>
    <row r="38" spans="2:10" x14ac:dyDescent="0.2">
      <c r="B38" s="38">
        <v>35</v>
      </c>
      <c r="D38" s="43"/>
      <c r="H38" s="45"/>
    </row>
    <row r="39" spans="2:10" x14ac:dyDescent="0.2">
      <c r="B39" s="38">
        <v>36</v>
      </c>
      <c r="D39" s="43"/>
      <c r="H39" s="45"/>
    </row>
    <row r="40" spans="2:10" x14ac:dyDescent="0.2">
      <c r="B40" s="38">
        <v>37</v>
      </c>
      <c r="D40" s="43"/>
      <c r="H40" s="45"/>
    </row>
    <row r="41" spans="2:10" x14ac:dyDescent="0.2">
      <c r="B41" s="38">
        <v>38</v>
      </c>
      <c r="D41" s="43"/>
      <c r="H41" s="45"/>
    </row>
    <row r="42" spans="2:10" x14ac:dyDescent="0.2">
      <c r="B42" s="38">
        <v>39</v>
      </c>
      <c r="D42" s="43"/>
      <c r="H42" s="45"/>
    </row>
    <row r="43" spans="2:10" x14ac:dyDescent="0.2">
      <c r="B43" s="38">
        <v>40</v>
      </c>
      <c r="C43" s="38" t="s">
        <v>377</v>
      </c>
      <c r="D43" s="43">
        <v>30</v>
      </c>
      <c r="E43" s="44" t="s">
        <v>69</v>
      </c>
      <c r="F43" s="45">
        <v>10</v>
      </c>
      <c r="G43" s="44" t="s">
        <v>73</v>
      </c>
      <c r="H43" s="45">
        <v>1</v>
      </c>
      <c r="I43" s="44" t="s">
        <v>72</v>
      </c>
      <c r="J43" s="45">
        <v>5</v>
      </c>
    </row>
    <row r="44" spans="2:10" x14ac:dyDescent="0.2">
      <c r="B44" s="38">
        <v>41</v>
      </c>
      <c r="D44" s="43"/>
      <c r="H44" s="45"/>
    </row>
    <row r="45" spans="2:10" x14ac:dyDescent="0.2">
      <c r="B45" s="38">
        <v>42</v>
      </c>
      <c r="D45" s="43"/>
      <c r="H45" s="45"/>
    </row>
    <row r="46" spans="2:10" x14ac:dyDescent="0.2">
      <c r="B46" s="38">
        <v>43</v>
      </c>
      <c r="D46" s="43"/>
      <c r="H46" s="45"/>
    </row>
    <row r="47" spans="2:10" x14ac:dyDescent="0.2">
      <c r="B47" s="38">
        <v>44</v>
      </c>
      <c r="D47" s="43"/>
      <c r="H47" s="45"/>
    </row>
    <row r="48" spans="2:10" x14ac:dyDescent="0.2">
      <c r="B48" s="38">
        <v>45</v>
      </c>
      <c r="D48" s="43"/>
      <c r="H48" s="45"/>
    </row>
    <row r="49" spans="2:8" x14ac:dyDescent="0.2">
      <c r="B49" s="38">
        <v>46</v>
      </c>
      <c r="D49" s="43"/>
      <c r="H49" s="45"/>
    </row>
    <row r="50" spans="2:8" x14ac:dyDescent="0.2">
      <c r="B50" s="38">
        <v>47</v>
      </c>
      <c r="D50" s="43"/>
      <c r="H50" s="45"/>
    </row>
    <row r="51" spans="2:8" x14ac:dyDescent="0.2">
      <c r="B51" s="38">
        <v>48</v>
      </c>
      <c r="D51" s="43"/>
      <c r="H51" s="45"/>
    </row>
    <row r="52" spans="2:8" x14ac:dyDescent="0.2">
      <c r="B52" s="38">
        <v>49</v>
      </c>
      <c r="D52" s="43"/>
      <c r="H52" s="45"/>
    </row>
    <row r="53" spans="2:8" x14ac:dyDescent="0.2">
      <c r="B53" s="38">
        <v>50</v>
      </c>
      <c r="D53" s="43"/>
      <c r="H53" s="45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Effect!$B$6:$B$19</xm:f>
          </x14:formula1>
          <xm:sqref>I4:I53 G4:G53</xm:sqref>
        </x14:dataValidation>
        <x14:dataValidation type="list" allowBlank="1" showInputMessage="1" showErrorMessage="1">
          <x14:formula1>
            <xm:f>Effect!$B$6:$B$20</xm:f>
          </x14:formula1>
          <xm:sqref>E4:E53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0"/>
  <sheetViews>
    <sheetView workbookViewId="0">
      <selection activeCell="C24" sqref="C24"/>
    </sheetView>
  </sheetViews>
  <sheetFormatPr defaultRowHeight="14.25" x14ac:dyDescent="0.2"/>
  <cols>
    <col min="1" max="1" width="9" style="14"/>
    <col min="2" max="2" width="9" style="21"/>
    <col min="3" max="4" width="9" style="14"/>
    <col min="5" max="5" width="10.625" style="14" bestFit="1" customWidth="1"/>
    <col min="6" max="6" width="10.625" style="14" customWidth="1"/>
    <col min="7" max="23" width="9" style="14"/>
    <col min="24" max="24" width="17.625" style="14" bestFit="1" customWidth="1"/>
    <col min="25" max="25" width="9" style="14"/>
    <col min="26" max="26" width="15" style="37" bestFit="1" customWidth="1"/>
    <col min="27" max="16384" width="9" style="14"/>
  </cols>
  <sheetData>
    <row r="2" spans="2:25" x14ac:dyDescent="0.2">
      <c r="G2" s="62" t="s">
        <v>64</v>
      </c>
      <c r="H2" s="62"/>
      <c r="I2" s="62"/>
      <c r="J2" s="62" t="s">
        <v>120</v>
      </c>
      <c r="K2" s="62"/>
      <c r="L2" s="62"/>
    </row>
    <row r="3" spans="2:25" x14ac:dyDescent="0.2">
      <c r="B3" s="15" t="s">
        <v>57</v>
      </c>
      <c r="C3" s="18" t="s">
        <v>55</v>
      </c>
      <c r="D3" s="15" t="s">
        <v>54</v>
      </c>
      <c r="E3" s="15" t="s">
        <v>56</v>
      </c>
      <c r="F3" s="16" t="s">
        <v>622</v>
      </c>
      <c r="G3" s="16" t="s">
        <v>63</v>
      </c>
      <c r="H3" s="17" t="s">
        <v>58</v>
      </c>
      <c r="I3" s="18" t="s">
        <v>59</v>
      </c>
      <c r="J3" s="16" t="s">
        <v>60</v>
      </c>
      <c r="K3" s="17" t="s">
        <v>61</v>
      </c>
      <c r="L3" s="18" t="s">
        <v>62</v>
      </c>
      <c r="M3" s="14" t="s">
        <v>385</v>
      </c>
      <c r="N3" s="14" t="s">
        <v>621</v>
      </c>
      <c r="O3" s="14" t="s">
        <v>620</v>
      </c>
      <c r="R3" s="14" t="s">
        <v>384</v>
      </c>
    </row>
    <row r="4" spans="2:25" x14ac:dyDescent="0.2">
      <c r="B4" s="21">
        <v>1</v>
      </c>
      <c r="C4" s="14" t="s">
        <v>382</v>
      </c>
      <c r="D4" s="14" t="s">
        <v>123</v>
      </c>
      <c r="E4" s="14">
        <v>0</v>
      </c>
      <c r="F4" s="14">
        <v>0</v>
      </c>
      <c r="M4" s="14" t="s">
        <v>386</v>
      </c>
      <c r="N4" s="14" t="s">
        <v>599</v>
      </c>
      <c r="O4" s="14" t="s">
        <v>391</v>
      </c>
      <c r="R4" s="14" t="s">
        <v>383</v>
      </c>
    </row>
    <row r="5" spans="2:25" x14ac:dyDescent="0.2">
      <c r="B5" s="21">
        <v>2</v>
      </c>
      <c r="C5" s="14" t="s">
        <v>491</v>
      </c>
    </row>
    <row r="6" spans="2:25" x14ac:dyDescent="0.2">
      <c r="B6" s="21">
        <v>3</v>
      </c>
      <c r="C6" s="14" t="s">
        <v>553</v>
      </c>
      <c r="M6" s="14" t="s">
        <v>388</v>
      </c>
    </row>
    <row r="7" spans="2:25" x14ac:dyDescent="0.2">
      <c r="B7" s="21">
        <v>4</v>
      </c>
      <c r="C7" s="14" t="s">
        <v>554</v>
      </c>
      <c r="M7" s="14" t="s">
        <v>387</v>
      </c>
      <c r="O7" s="14" t="s">
        <v>390</v>
      </c>
    </row>
    <row r="8" spans="2:25" x14ac:dyDescent="0.2">
      <c r="B8" s="21">
        <v>5</v>
      </c>
      <c r="C8" s="14" t="s">
        <v>555</v>
      </c>
      <c r="M8" s="14" t="s">
        <v>387</v>
      </c>
    </row>
    <row r="9" spans="2:25" x14ac:dyDescent="0.2">
      <c r="B9" s="21">
        <v>6</v>
      </c>
      <c r="C9" s="14" t="s">
        <v>556</v>
      </c>
      <c r="M9" s="14" t="s">
        <v>602</v>
      </c>
      <c r="U9" s="14" t="s">
        <v>492</v>
      </c>
      <c r="V9" s="37" t="s">
        <v>508</v>
      </c>
    </row>
    <row r="10" spans="2:25" x14ac:dyDescent="0.2">
      <c r="B10" s="21">
        <v>7</v>
      </c>
      <c r="C10" s="14" t="s">
        <v>557</v>
      </c>
      <c r="M10" s="14" t="s">
        <v>603</v>
      </c>
    </row>
    <row r="11" spans="2:25" x14ac:dyDescent="0.2">
      <c r="B11" s="21">
        <v>8</v>
      </c>
      <c r="C11" s="14" t="s">
        <v>558</v>
      </c>
      <c r="M11" s="14" t="s">
        <v>389</v>
      </c>
      <c r="U11" s="14" t="s">
        <v>493</v>
      </c>
      <c r="V11" s="37" t="s">
        <v>509</v>
      </c>
    </row>
    <row r="12" spans="2:25" x14ac:dyDescent="0.2">
      <c r="B12" s="21">
        <v>9</v>
      </c>
      <c r="C12" s="14" t="s">
        <v>559</v>
      </c>
      <c r="M12" s="14" t="s">
        <v>603</v>
      </c>
      <c r="V12" s="14" t="s">
        <v>496</v>
      </c>
      <c r="W12" s="37" t="s">
        <v>503</v>
      </c>
    </row>
    <row r="13" spans="2:25" x14ac:dyDescent="0.2">
      <c r="B13" s="21">
        <v>10</v>
      </c>
      <c r="C13" s="14" t="s">
        <v>495</v>
      </c>
      <c r="M13" s="14" t="s">
        <v>600</v>
      </c>
      <c r="N13" s="14" t="s">
        <v>601</v>
      </c>
      <c r="V13" s="14" t="s">
        <v>497</v>
      </c>
      <c r="W13" s="37" t="s">
        <v>504</v>
      </c>
    </row>
    <row r="14" spans="2:25" x14ac:dyDescent="0.2">
      <c r="B14" s="21">
        <v>11</v>
      </c>
      <c r="O14" s="14" t="s">
        <v>392</v>
      </c>
      <c r="P14" s="14" t="s">
        <v>393</v>
      </c>
      <c r="Q14" s="14" t="s">
        <v>394</v>
      </c>
      <c r="V14" s="14" t="s">
        <v>498</v>
      </c>
      <c r="W14" s="37" t="s">
        <v>505</v>
      </c>
    </row>
    <row r="15" spans="2:25" x14ac:dyDescent="0.2">
      <c r="B15" s="21">
        <v>12</v>
      </c>
      <c r="V15" s="14" t="s">
        <v>499</v>
      </c>
      <c r="W15" s="37" t="s">
        <v>506</v>
      </c>
    </row>
    <row r="16" spans="2:25" x14ac:dyDescent="0.2">
      <c r="B16" s="21">
        <v>13</v>
      </c>
      <c r="V16" s="14" t="s">
        <v>500</v>
      </c>
      <c r="W16" s="37" t="s">
        <v>511</v>
      </c>
      <c r="X16" s="37"/>
      <c r="Y16" s="37"/>
    </row>
    <row r="17" spans="2:27" x14ac:dyDescent="0.2">
      <c r="B17" s="21">
        <v>14</v>
      </c>
      <c r="V17" s="14" t="s">
        <v>501</v>
      </c>
      <c r="W17" s="37" t="s">
        <v>507</v>
      </c>
    </row>
    <row r="18" spans="2:27" x14ac:dyDescent="0.2">
      <c r="B18" s="21">
        <v>15</v>
      </c>
      <c r="V18" s="14" t="s">
        <v>502</v>
      </c>
      <c r="W18" s="37" t="s">
        <v>510</v>
      </c>
    </row>
    <row r="19" spans="2:27" x14ac:dyDescent="0.2">
      <c r="B19" s="21">
        <v>16</v>
      </c>
      <c r="U19" s="14" t="s">
        <v>527</v>
      </c>
      <c r="W19" s="14" t="s">
        <v>525</v>
      </c>
      <c r="X19" s="14" t="s">
        <v>526</v>
      </c>
      <c r="Y19" s="14" t="s">
        <v>533</v>
      </c>
      <c r="Z19" s="37" t="s">
        <v>532</v>
      </c>
      <c r="AA19" s="14" t="s">
        <v>542</v>
      </c>
    </row>
    <row r="20" spans="2:27" x14ac:dyDescent="0.2">
      <c r="B20" s="21">
        <v>17</v>
      </c>
      <c r="U20" s="14" t="s">
        <v>495</v>
      </c>
      <c r="W20" s="14" t="s">
        <v>512</v>
      </c>
      <c r="Y20" s="14" t="s">
        <v>534</v>
      </c>
      <c r="Z20" s="37" t="s">
        <v>535</v>
      </c>
    </row>
    <row r="21" spans="2:27" x14ac:dyDescent="0.2">
      <c r="B21" s="21">
        <v>18</v>
      </c>
      <c r="U21" s="14" t="s">
        <v>494</v>
      </c>
      <c r="V21" s="14" t="s">
        <v>496</v>
      </c>
      <c r="W21" s="14" t="s">
        <v>520</v>
      </c>
      <c r="X21" s="37" t="s">
        <v>524</v>
      </c>
      <c r="Y21" s="37" t="s">
        <v>518</v>
      </c>
      <c r="Z21" s="37" t="s">
        <v>550</v>
      </c>
      <c r="AA21" s="14" t="s">
        <v>543</v>
      </c>
    </row>
    <row r="22" spans="2:27" x14ac:dyDescent="0.2">
      <c r="B22" s="21">
        <v>19</v>
      </c>
      <c r="V22" s="14" t="s">
        <v>497</v>
      </c>
      <c r="W22" s="14" t="s">
        <v>537</v>
      </c>
      <c r="X22" s="37" t="s">
        <v>540</v>
      </c>
      <c r="Y22" s="37" t="s">
        <v>528</v>
      </c>
      <c r="Z22" s="37" t="s">
        <v>551</v>
      </c>
      <c r="AA22" s="14" t="s">
        <v>544</v>
      </c>
    </row>
    <row r="23" spans="2:27" x14ac:dyDescent="0.2">
      <c r="B23" s="21">
        <v>20</v>
      </c>
      <c r="C23" s="14" t="s">
        <v>669</v>
      </c>
      <c r="D23" s="14" t="s">
        <v>670</v>
      </c>
      <c r="E23" s="14">
        <v>0</v>
      </c>
      <c r="F23" s="14">
        <v>70</v>
      </c>
      <c r="V23" s="14" t="s">
        <v>498</v>
      </c>
      <c r="W23" s="14" t="s">
        <v>536</v>
      </c>
      <c r="X23" s="37" t="s">
        <v>516</v>
      </c>
      <c r="Y23" s="37" t="s">
        <v>517</v>
      </c>
      <c r="Z23" s="37" t="s">
        <v>541</v>
      </c>
      <c r="AA23" s="14" t="s">
        <v>545</v>
      </c>
    </row>
    <row r="24" spans="2:27" x14ac:dyDescent="0.2">
      <c r="B24" s="21">
        <v>21</v>
      </c>
      <c r="V24" s="14" t="s">
        <v>499</v>
      </c>
      <c r="W24" s="14" t="s">
        <v>513</v>
      </c>
      <c r="X24" s="37" t="s">
        <v>515</v>
      </c>
      <c r="Y24" s="37" t="s">
        <v>519</v>
      </c>
      <c r="Z24" s="37" t="s">
        <v>552</v>
      </c>
      <c r="AA24" s="14" t="s">
        <v>546</v>
      </c>
    </row>
    <row r="25" spans="2:27" x14ac:dyDescent="0.2">
      <c r="B25" s="21">
        <v>22</v>
      </c>
      <c r="V25" s="14" t="s">
        <v>500</v>
      </c>
      <c r="W25" s="14" t="s">
        <v>521</v>
      </c>
      <c r="X25" s="37" t="s">
        <v>514</v>
      </c>
      <c r="Y25" s="37" t="s">
        <v>522</v>
      </c>
      <c r="AA25" s="14" t="s">
        <v>547</v>
      </c>
    </row>
    <row r="26" spans="2:27" x14ac:dyDescent="0.2">
      <c r="B26" s="21">
        <v>23</v>
      </c>
      <c r="V26" s="14" t="s">
        <v>501</v>
      </c>
      <c r="W26" s="14" t="s">
        <v>529</v>
      </c>
      <c r="X26" s="37" t="s">
        <v>530</v>
      </c>
      <c r="Y26" s="37" t="s">
        <v>531</v>
      </c>
      <c r="AA26" s="14" t="s">
        <v>548</v>
      </c>
    </row>
    <row r="27" spans="2:27" x14ac:dyDescent="0.2">
      <c r="B27" s="21">
        <v>24</v>
      </c>
      <c r="V27" s="14" t="s">
        <v>502</v>
      </c>
      <c r="W27" s="14" t="s">
        <v>538</v>
      </c>
      <c r="X27" s="37" t="s">
        <v>539</v>
      </c>
      <c r="Y27" s="37" t="s">
        <v>523</v>
      </c>
      <c r="Z27" s="37" t="s">
        <v>562</v>
      </c>
      <c r="AA27" s="14" t="s">
        <v>549</v>
      </c>
    </row>
    <row r="28" spans="2:27" x14ac:dyDescent="0.2">
      <c r="B28" s="21">
        <v>25</v>
      </c>
      <c r="U28" s="14" t="s">
        <v>492</v>
      </c>
      <c r="W28" s="14" t="s">
        <v>520</v>
      </c>
      <c r="Y28" s="14" t="s">
        <v>560</v>
      </c>
      <c r="AA28" s="14" t="s">
        <v>561</v>
      </c>
    </row>
    <row r="29" spans="2:27" x14ac:dyDescent="0.2">
      <c r="B29" s="21">
        <v>26</v>
      </c>
    </row>
    <row r="30" spans="2:27" x14ac:dyDescent="0.2">
      <c r="B30" s="21">
        <v>27</v>
      </c>
    </row>
    <row r="31" spans="2:27" x14ac:dyDescent="0.2">
      <c r="B31" s="21">
        <v>28</v>
      </c>
    </row>
    <row r="32" spans="2:27" x14ac:dyDescent="0.2">
      <c r="B32" s="21">
        <v>29</v>
      </c>
    </row>
    <row r="33" spans="2:4" x14ac:dyDescent="0.2">
      <c r="B33" s="21">
        <v>30</v>
      </c>
    </row>
    <row r="36" spans="2:4" x14ac:dyDescent="0.2">
      <c r="D36" s="14" t="s">
        <v>124</v>
      </c>
    </row>
    <row r="40" spans="2:4" x14ac:dyDescent="0.2">
      <c r="D40" s="14" t="s">
        <v>125</v>
      </c>
    </row>
  </sheetData>
  <mergeCells count="2">
    <mergeCell ref="G2:I2"/>
    <mergeCell ref="J2:L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C21" sqref="C21"/>
    </sheetView>
  </sheetViews>
  <sheetFormatPr defaultRowHeight="14.25" x14ac:dyDescent="0.2"/>
  <cols>
    <col min="1" max="1" width="5.25" style="14" bestFit="1" customWidth="1"/>
    <col min="2" max="2" width="22.625" bestFit="1" customWidth="1"/>
    <col min="4" max="4" width="17.875" bestFit="1" customWidth="1"/>
  </cols>
  <sheetData>
    <row r="2" spans="1:3" x14ac:dyDescent="0.2">
      <c r="B2" t="s">
        <v>90</v>
      </c>
    </row>
    <row r="3" spans="1:3" x14ac:dyDescent="0.2">
      <c r="B3" t="s">
        <v>91</v>
      </c>
    </row>
    <row r="4" spans="1:3" x14ac:dyDescent="0.2">
      <c r="A4" s="15" t="s">
        <v>95</v>
      </c>
      <c r="B4" s="20" t="s">
        <v>96</v>
      </c>
      <c r="C4" s="19" t="s">
        <v>97</v>
      </c>
    </row>
    <row r="5" spans="1:3" x14ac:dyDescent="0.2">
      <c r="A5" s="15" t="s">
        <v>94</v>
      </c>
      <c r="B5" s="20" t="s">
        <v>76</v>
      </c>
      <c r="C5" s="19" t="s">
        <v>77</v>
      </c>
    </row>
    <row r="6" spans="1:3" x14ac:dyDescent="0.2">
      <c r="A6" s="15">
        <v>0</v>
      </c>
      <c r="B6" t="s">
        <v>118</v>
      </c>
      <c r="C6" t="s">
        <v>119</v>
      </c>
    </row>
    <row r="7" spans="1:3" x14ac:dyDescent="0.2">
      <c r="A7" s="15">
        <v>1</v>
      </c>
      <c r="B7" t="s">
        <v>65</v>
      </c>
      <c r="C7" t="s">
        <v>78</v>
      </c>
    </row>
    <row r="8" spans="1:3" x14ac:dyDescent="0.2">
      <c r="A8" s="15">
        <v>2</v>
      </c>
      <c r="B8" t="s">
        <v>66</v>
      </c>
      <c r="C8" t="s">
        <v>79</v>
      </c>
    </row>
    <row r="9" spans="1:3" x14ac:dyDescent="0.2">
      <c r="A9" s="15">
        <v>3</v>
      </c>
      <c r="B9" t="s">
        <v>67</v>
      </c>
      <c r="C9" t="s">
        <v>80</v>
      </c>
    </row>
    <row r="10" spans="1:3" x14ac:dyDescent="0.2">
      <c r="A10" s="15">
        <v>4</v>
      </c>
      <c r="B10" t="s">
        <v>68</v>
      </c>
      <c r="C10" t="s">
        <v>81</v>
      </c>
    </row>
    <row r="11" spans="1:3" x14ac:dyDescent="0.2">
      <c r="A11" s="15">
        <v>5</v>
      </c>
      <c r="B11" t="s">
        <v>69</v>
      </c>
      <c r="C11" t="s">
        <v>82</v>
      </c>
    </row>
    <row r="12" spans="1:3" x14ac:dyDescent="0.2">
      <c r="A12" s="15">
        <v>6</v>
      </c>
      <c r="B12" t="s">
        <v>70</v>
      </c>
      <c r="C12" t="s">
        <v>83</v>
      </c>
    </row>
    <row r="13" spans="1:3" x14ac:dyDescent="0.2">
      <c r="A13" s="15">
        <v>7</v>
      </c>
      <c r="B13" t="s">
        <v>71</v>
      </c>
      <c r="C13" t="s">
        <v>84</v>
      </c>
    </row>
    <row r="14" spans="1:3" x14ac:dyDescent="0.2">
      <c r="A14" s="15">
        <v>8</v>
      </c>
      <c r="B14" t="s">
        <v>72</v>
      </c>
      <c r="C14" t="s">
        <v>85</v>
      </c>
    </row>
    <row r="15" spans="1:3" x14ac:dyDescent="0.2">
      <c r="A15" s="15">
        <v>9</v>
      </c>
      <c r="B15" t="s">
        <v>73</v>
      </c>
      <c r="C15" t="s">
        <v>86</v>
      </c>
    </row>
    <row r="16" spans="1:3" x14ac:dyDescent="0.2">
      <c r="A16" s="15">
        <v>10</v>
      </c>
      <c r="B16" t="s">
        <v>74</v>
      </c>
      <c r="C16" t="s">
        <v>87</v>
      </c>
    </row>
    <row r="17" spans="1:3" x14ac:dyDescent="0.2">
      <c r="A17" s="15">
        <v>11</v>
      </c>
      <c r="B17" t="s">
        <v>75</v>
      </c>
      <c r="C17" t="s">
        <v>88</v>
      </c>
    </row>
    <row r="18" spans="1:3" x14ac:dyDescent="0.2">
      <c r="A18" s="15">
        <v>12</v>
      </c>
      <c r="B18" t="s">
        <v>611</v>
      </c>
      <c r="C18" t="s">
        <v>608</v>
      </c>
    </row>
    <row r="19" spans="1:3" x14ac:dyDescent="0.2">
      <c r="A19" s="15">
        <v>13</v>
      </c>
      <c r="B19" t="s">
        <v>613</v>
      </c>
      <c r="C19" t="s">
        <v>609</v>
      </c>
    </row>
    <row r="20" spans="1:3" x14ac:dyDescent="0.2">
      <c r="A20" s="15">
        <v>14</v>
      </c>
      <c r="B20" t="s">
        <v>674</v>
      </c>
      <c r="C20" t="s">
        <v>675</v>
      </c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D1" workbookViewId="0">
      <selection activeCell="K21" sqref="K21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135</v>
      </c>
    </row>
    <row r="2" spans="1:20" x14ac:dyDescent="0.2">
      <c r="B2" t="s">
        <v>136</v>
      </c>
    </row>
    <row r="3" spans="1:20" x14ac:dyDescent="0.2">
      <c r="B3" t="s">
        <v>134</v>
      </c>
      <c r="C3" t="s">
        <v>137</v>
      </c>
    </row>
    <row r="4" spans="1:20" x14ac:dyDescent="0.2">
      <c r="C4" t="s">
        <v>193</v>
      </c>
      <c r="F4" s="25" t="s">
        <v>194</v>
      </c>
      <c r="G4" s="25" t="s">
        <v>199</v>
      </c>
      <c r="H4" t="s">
        <v>309</v>
      </c>
      <c r="I4" s="34" t="s">
        <v>346</v>
      </c>
      <c r="J4" s="25" t="s">
        <v>308</v>
      </c>
      <c r="K4" s="26" t="s">
        <v>195</v>
      </c>
      <c r="L4" s="27" t="s">
        <v>210</v>
      </c>
      <c r="S4" s="27" t="s">
        <v>210</v>
      </c>
      <c r="T4" t="s">
        <v>334</v>
      </c>
    </row>
    <row r="5" spans="1:20" x14ac:dyDescent="0.2">
      <c r="F5" s="26" t="s">
        <v>195</v>
      </c>
      <c r="G5" s="26" t="s">
        <v>200</v>
      </c>
      <c r="H5" t="s">
        <v>310</v>
      </c>
      <c r="L5" s="28" t="s">
        <v>211</v>
      </c>
      <c r="N5" s="26" t="s">
        <v>306</v>
      </c>
      <c r="O5" s="27" t="s">
        <v>212</v>
      </c>
      <c r="S5" s="27" t="s">
        <v>212</v>
      </c>
      <c r="T5" t="s">
        <v>335</v>
      </c>
    </row>
    <row r="6" spans="1:20" x14ac:dyDescent="0.2">
      <c r="F6" s="27" t="s">
        <v>196</v>
      </c>
      <c r="G6" s="27" t="s">
        <v>198</v>
      </c>
      <c r="H6" t="s">
        <v>344</v>
      </c>
      <c r="K6" s="26" t="s">
        <v>306</v>
      </c>
      <c r="L6" s="27" t="s">
        <v>212</v>
      </c>
      <c r="O6" s="27" t="s">
        <v>379</v>
      </c>
      <c r="S6" s="27" t="s">
        <v>283</v>
      </c>
      <c r="T6" t="s">
        <v>336</v>
      </c>
    </row>
    <row r="7" spans="1:20" x14ac:dyDescent="0.2">
      <c r="B7" s="12" t="s">
        <v>164</v>
      </c>
      <c r="C7" s="12" t="s">
        <v>165</v>
      </c>
      <c r="D7" s="12" t="s">
        <v>166</v>
      </c>
      <c r="F7" s="28" t="s">
        <v>197</v>
      </c>
      <c r="G7" s="28" t="s">
        <v>198</v>
      </c>
      <c r="H7" t="s">
        <v>345</v>
      </c>
      <c r="L7" s="28" t="s">
        <v>305</v>
      </c>
      <c r="O7" s="28" t="s">
        <v>378</v>
      </c>
      <c r="S7" s="27" t="s">
        <v>333</v>
      </c>
      <c r="T7" t="s">
        <v>337</v>
      </c>
    </row>
    <row r="8" spans="1:20" x14ac:dyDescent="0.2">
      <c r="B8" t="s">
        <v>138</v>
      </c>
      <c r="C8" t="s">
        <v>139</v>
      </c>
      <c r="D8" t="s">
        <v>142</v>
      </c>
      <c r="K8" s="26" t="s">
        <v>307</v>
      </c>
      <c r="L8" s="27" t="s">
        <v>283</v>
      </c>
      <c r="M8" s="27" t="s">
        <v>303</v>
      </c>
      <c r="S8" s="27" t="s">
        <v>213</v>
      </c>
      <c r="T8" t="s">
        <v>338</v>
      </c>
    </row>
    <row r="9" spans="1:20" x14ac:dyDescent="0.2">
      <c r="B9" t="s">
        <v>132</v>
      </c>
      <c r="C9" t="s">
        <v>140</v>
      </c>
      <c r="D9" t="s">
        <v>143</v>
      </c>
      <c r="L9" s="28" t="s">
        <v>201</v>
      </c>
      <c r="M9" s="28" t="s">
        <v>304</v>
      </c>
      <c r="S9" s="27" t="s">
        <v>313</v>
      </c>
      <c r="T9" t="s">
        <v>339</v>
      </c>
    </row>
    <row r="10" spans="1:20" x14ac:dyDescent="0.2">
      <c r="B10" t="s">
        <v>138</v>
      </c>
      <c r="C10" t="s">
        <v>141</v>
      </c>
      <c r="D10" t="s">
        <v>142</v>
      </c>
      <c r="F10" t="s">
        <v>351</v>
      </c>
      <c r="G10" t="s">
        <v>353</v>
      </c>
      <c r="K10" s="26" t="s">
        <v>195</v>
      </c>
      <c r="L10" s="27" t="s">
        <v>213</v>
      </c>
      <c r="S10" s="27" t="s">
        <v>328</v>
      </c>
      <c r="T10" t="s">
        <v>343</v>
      </c>
    </row>
    <row r="11" spans="1:20" x14ac:dyDescent="0.2">
      <c r="B11" t="s">
        <v>132</v>
      </c>
      <c r="C11" t="s">
        <v>141</v>
      </c>
      <c r="D11" t="s">
        <v>143</v>
      </c>
      <c r="F11" t="s">
        <v>352</v>
      </c>
      <c r="G11" t="s">
        <v>354</v>
      </c>
      <c r="L11" s="25" t="s">
        <v>194</v>
      </c>
      <c r="M11" s="26" t="s">
        <v>306</v>
      </c>
      <c r="N11" s="27" t="s">
        <v>313</v>
      </c>
      <c r="O11" t="s">
        <v>327</v>
      </c>
      <c r="S11" s="27" t="s">
        <v>314</v>
      </c>
      <c r="T11" t="s">
        <v>340</v>
      </c>
    </row>
    <row r="12" spans="1:20" x14ac:dyDescent="0.2">
      <c r="N12" s="26" t="s">
        <v>306</v>
      </c>
      <c r="O12" s="27" t="s">
        <v>322</v>
      </c>
      <c r="S12" s="27" t="s">
        <v>315</v>
      </c>
      <c r="T12" t="s">
        <v>341</v>
      </c>
    </row>
    <row r="13" spans="1:20" x14ac:dyDescent="0.2">
      <c r="B13" t="s">
        <v>133</v>
      </c>
      <c r="C13" t="s">
        <v>144</v>
      </c>
      <c r="D13" t="s">
        <v>192</v>
      </c>
      <c r="O13" s="28" t="s">
        <v>320</v>
      </c>
      <c r="S13" s="27" t="s">
        <v>214</v>
      </c>
      <c r="T13" t="s">
        <v>342</v>
      </c>
    </row>
    <row r="14" spans="1:20" x14ac:dyDescent="0.2">
      <c r="O14" s="28" t="s">
        <v>205</v>
      </c>
    </row>
    <row r="15" spans="1:20" x14ac:dyDescent="0.2">
      <c r="N15" s="26" t="s">
        <v>306</v>
      </c>
      <c r="O15" s="27" t="s">
        <v>323</v>
      </c>
    </row>
    <row r="16" spans="1:20" x14ac:dyDescent="0.2">
      <c r="B16" s="12" t="s">
        <v>163</v>
      </c>
      <c r="C16" s="12"/>
      <c r="D16" s="12"/>
      <c r="O16" s="28" t="s">
        <v>321</v>
      </c>
    </row>
    <row r="17" spans="1:20" x14ac:dyDescent="0.2">
      <c r="A17" t="s">
        <v>208</v>
      </c>
      <c r="B17" t="s">
        <v>153</v>
      </c>
      <c r="C17" t="s">
        <v>156</v>
      </c>
      <c r="H17" t="s">
        <v>350</v>
      </c>
      <c r="O17" s="28" t="s">
        <v>205</v>
      </c>
    </row>
    <row r="18" spans="1:20" x14ac:dyDescent="0.2">
      <c r="A18" t="s">
        <v>201</v>
      </c>
      <c r="B18" t="s">
        <v>177</v>
      </c>
      <c r="C18" t="s">
        <v>178</v>
      </c>
      <c r="E18" t="s">
        <v>179</v>
      </c>
      <c r="M18" s="26" t="s">
        <v>195</v>
      </c>
      <c r="N18" s="27" t="s">
        <v>328</v>
      </c>
    </row>
    <row r="19" spans="1:20" x14ac:dyDescent="0.2">
      <c r="A19" s="31" t="s">
        <v>202</v>
      </c>
      <c r="B19" s="31" t="s">
        <v>152</v>
      </c>
      <c r="C19" s="31" t="s">
        <v>155</v>
      </c>
      <c r="D19" s="31" t="s">
        <v>286</v>
      </c>
      <c r="E19" s="67"/>
      <c r="N19" s="28" t="s">
        <v>204</v>
      </c>
    </row>
    <row r="20" spans="1:20" x14ac:dyDescent="0.2">
      <c r="A20" s="32" t="s">
        <v>203</v>
      </c>
      <c r="B20" s="32" t="s">
        <v>159</v>
      </c>
      <c r="C20" s="32" t="s">
        <v>160</v>
      </c>
      <c r="D20" s="32"/>
      <c r="E20" s="67"/>
      <c r="M20" s="26" t="s">
        <v>195</v>
      </c>
      <c r="N20" s="27" t="s">
        <v>302</v>
      </c>
    </row>
    <row r="21" spans="1:20" x14ac:dyDescent="0.2">
      <c r="A21" s="32" t="s">
        <v>204</v>
      </c>
      <c r="B21" s="32" t="s">
        <v>161</v>
      </c>
      <c r="C21" s="32" t="s">
        <v>162</v>
      </c>
      <c r="D21" s="32"/>
      <c r="E21" s="67"/>
      <c r="N21" s="28" t="s">
        <v>312</v>
      </c>
      <c r="T21" t="s">
        <v>324</v>
      </c>
    </row>
    <row r="22" spans="1:20" x14ac:dyDescent="0.2">
      <c r="A22" s="31" t="s">
        <v>205</v>
      </c>
      <c r="B22" s="31" t="s">
        <v>168</v>
      </c>
      <c r="C22" s="31" t="s">
        <v>169</v>
      </c>
      <c r="D22" s="31"/>
      <c r="E22" s="67"/>
      <c r="N22" s="25" t="s">
        <v>308</v>
      </c>
      <c r="O22" s="26" t="s">
        <v>195</v>
      </c>
      <c r="P22" s="27" t="s">
        <v>349</v>
      </c>
      <c r="S22" s="28" t="s">
        <v>207</v>
      </c>
      <c r="T22" t="s">
        <v>325</v>
      </c>
    </row>
    <row r="23" spans="1:20" x14ac:dyDescent="0.2">
      <c r="A23" s="31" t="s">
        <v>284</v>
      </c>
      <c r="B23" s="31" t="s">
        <v>285</v>
      </c>
      <c r="C23" s="31" t="s">
        <v>287</v>
      </c>
      <c r="D23" s="31" t="s">
        <v>326</v>
      </c>
      <c r="E23" s="67"/>
      <c r="P23" s="28" t="s">
        <v>348</v>
      </c>
      <c r="S23" s="28" t="s">
        <v>305</v>
      </c>
      <c r="T23" t="s">
        <v>316</v>
      </c>
    </row>
    <row r="24" spans="1:20" x14ac:dyDescent="0.2">
      <c r="A24" t="s">
        <v>206</v>
      </c>
      <c r="B24" t="s">
        <v>157</v>
      </c>
      <c r="C24" t="s">
        <v>158</v>
      </c>
      <c r="E24" t="s">
        <v>180</v>
      </c>
      <c r="O24" s="28" t="s">
        <v>330</v>
      </c>
      <c r="S24" s="28" t="s">
        <v>201</v>
      </c>
      <c r="T24" t="s">
        <v>317</v>
      </c>
    </row>
    <row r="25" spans="1:20" x14ac:dyDescent="0.2">
      <c r="A25" t="s">
        <v>207</v>
      </c>
      <c r="B25" t="s">
        <v>154</v>
      </c>
      <c r="C25" t="s">
        <v>167</v>
      </c>
      <c r="E25" t="s">
        <v>181</v>
      </c>
      <c r="M25" s="28" t="s">
        <v>332</v>
      </c>
      <c r="S25" s="28" t="s">
        <v>311</v>
      </c>
      <c r="T25" t="s">
        <v>318</v>
      </c>
    </row>
    <row r="26" spans="1:20" x14ac:dyDescent="0.2">
      <c r="B26" t="s">
        <v>170</v>
      </c>
      <c r="K26" s="26" t="s">
        <v>195</v>
      </c>
      <c r="L26" s="27" t="s">
        <v>214</v>
      </c>
      <c r="S26" s="28" t="s">
        <v>312</v>
      </c>
      <c r="T26" t="s">
        <v>319</v>
      </c>
    </row>
    <row r="27" spans="1:20" x14ac:dyDescent="0.2">
      <c r="B27" t="s">
        <v>171</v>
      </c>
      <c r="C27" t="s">
        <v>172</v>
      </c>
      <c r="L27" s="28" t="s">
        <v>208</v>
      </c>
      <c r="S27" s="28" t="s">
        <v>204</v>
      </c>
      <c r="T27" t="s">
        <v>329</v>
      </c>
    </row>
    <row r="28" spans="1:20" x14ac:dyDescent="0.2">
      <c r="B28" t="s">
        <v>173</v>
      </c>
      <c r="C28" t="s">
        <v>174</v>
      </c>
      <c r="K28" s="28" t="s">
        <v>215</v>
      </c>
      <c r="S28" s="28" t="s">
        <v>205</v>
      </c>
      <c r="T28" t="s">
        <v>331</v>
      </c>
    </row>
    <row r="29" spans="1:20" x14ac:dyDescent="0.2">
      <c r="B29" t="s">
        <v>175</v>
      </c>
      <c r="C29" t="s">
        <v>176</v>
      </c>
    </row>
    <row r="31" spans="1:20" x14ac:dyDescent="0.2">
      <c r="S31" s="33"/>
    </row>
    <row r="32" spans="1:20" x14ac:dyDescent="0.2">
      <c r="B32" t="s">
        <v>145</v>
      </c>
      <c r="C32" t="s">
        <v>146</v>
      </c>
      <c r="D32" t="s">
        <v>147</v>
      </c>
      <c r="I32" s="34" t="s">
        <v>347</v>
      </c>
    </row>
    <row r="33" spans="2:12" x14ac:dyDescent="0.2">
      <c r="D33" t="s">
        <v>130</v>
      </c>
    </row>
    <row r="34" spans="2:12" x14ac:dyDescent="0.2">
      <c r="D34" t="s">
        <v>131</v>
      </c>
    </row>
    <row r="35" spans="2:12" x14ac:dyDescent="0.2">
      <c r="C35" t="s">
        <v>148</v>
      </c>
      <c r="D35" t="s">
        <v>149</v>
      </c>
    </row>
    <row r="36" spans="2:12" x14ac:dyDescent="0.2">
      <c r="D36" t="s">
        <v>150</v>
      </c>
    </row>
    <row r="37" spans="2:12" x14ac:dyDescent="0.2">
      <c r="D37" t="s">
        <v>151</v>
      </c>
    </row>
    <row r="39" spans="2:12" x14ac:dyDescent="0.2">
      <c r="B39" t="s">
        <v>226</v>
      </c>
      <c r="C39" t="s">
        <v>182</v>
      </c>
      <c r="D39" t="s">
        <v>183</v>
      </c>
    </row>
    <row r="40" spans="2:12" x14ac:dyDescent="0.2">
      <c r="C40" t="s">
        <v>184</v>
      </c>
      <c r="D40" t="s">
        <v>186</v>
      </c>
    </row>
    <row r="41" spans="2:12" x14ac:dyDescent="0.2">
      <c r="C41" t="s">
        <v>185</v>
      </c>
      <c r="D41" t="s">
        <v>187</v>
      </c>
    </row>
    <row r="42" spans="2:12" x14ac:dyDescent="0.2">
      <c r="C42" t="s">
        <v>188</v>
      </c>
      <c r="D42" t="s">
        <v>189</v>
      </c>
    </row>
    <row r="43" spans="2:12" x14ac:dyDescent="0.2">
      <c r="C43" t="s">
        <v>190</v>
      </c>
      <c r="D43" t="s">
        <v>191</v>
      </c>
    </row>
    <row r="44" spans="2:12" x14ac:dyDescent="0.2">
      <c r="C44" t="s">
        <v>216</v>
      </c>
      <c r="D44" t="s">
        <v>217</v>
      </c>
      <c r="H44" t="s">
        <v>218</v>
      </c>
      <c r="I44" t="s">
        <v>240</v>
      </c>
      <c r="J44" t="s">
        <v>265</v>
      </c>
      <c r="K44" t="s">
        <v>242</v>
      </c>
      <c r="L44" t="s">
        <v>241</v>
      </c>
    </row>
    <row r="45" spans="2:12" x14ac:dyDescent="0.2">
      <c r="F45" s="29"/>
      <c r="G45" t="s">
        <v>219</v>
      </c>
      <c r="H45" t="s">
        <v>228</v>
      </c>
      <c r="I45" t="s">
        <v>243</v>
      </c>
      <c r="J45" t="s">
        <v>253</v>
      </c>
      <c r="K45" t="s">
        <v>245</v>
      </c>
      <c r="L45" t="s">
        <v>244</v>
      </c>
    </row>
    <row r="46" spans="2:12" x14ac:dyDescent="0.2">
      <c r="F46" s="29"/>
      <c r="G46" t="s">
        <v>225</v>
      </c>
      <c r="H46" t="s">
        <v>229</v>
      </c>
      <c r="I46" t="s">
        <v>257</v>
      </c>
      <c r="J46" t="s">
        <v>247</v>
      </c>
      <c r="K46" t="s">
        <v>245</v>
      </c>
      <c r="L46" t="s">
        <v>239</v>
      </c>
    </row>
    <row r="47" spans="2:12" x14ac:dyDescent="0.2">
      <c r="B47" t="s">
        <v>227</v>
      </c>
      <c r="F47" s="29"/>
      <c r="G47" t="s">
        <v>220</v>
      </c>
      <c r="H47" t="s">
        <v>230</v>
      </c>
      <c r="I47" t="s">
        <v>251</v>
      </c>
      <c r="J47" t="s">
        <v>268</v>
      </c>
      <c r="K47" t="s">
        <v>248</v>
      </c>
      <c r="L47" t="s">
        <v>248</v>
      </c>
    </row>
    <row r="48" spans="2:12" x14ac:dyDescent="0.2">
      <c r="B48" t="s">
        <v>209</v>
      </c>
      <c r="F48" s="29"/>
      <c r="G48" t="s">
        <v>221</v>
      </c>
      <c r="H48" t="s">
        <v>231</v>
      </c>
      <c r="I48" t="s">
        <v>251</v>
      </c>
      <c r="J48" t="s">
        <v>247</v>
      </c>
      <c r="K48" t="s">
        <v>249</v>
      </c>
      <c r="L48" t="s">
        <v>264</v>
      </c>
    </row>
    <row r="49" spans="6:14" x14ac:dyDescent="0.2">
      <c r="F49" s="29"/>
      <c r="G49" t="s">
        <v>222</v>
      </c>
      <c r="H49" t="s">
        <v>232</v>
      </c>
      <c r="I49" t="s">
        <v>256</v>
      </c>
      <c r="J49" t="s">
        <v>239</v>
      </c>
      <c r="K49" t="s">
        <v>250</v>
      </c>
      <c r="L49" t="s">
        <v>253</v>
      </c>
    </row>
    <row r="50" spans="6:14" x14ac:dyDescent="0.2">
      <c r="F50" s="29"/>
      <c r="G50" t="s">
        <v>223</v>
      </c>
      <c r="H50" t="s">
        <v>233</v>
      </c>
      <c r="I50" t="s">
        <v>239</v>
      </c>
      <c r="J50" t="s">
        <v>252</v>
      </c>
      <c r="K50" t="s">
        <v>248</v>
      </c>
      <c r="L50" t="s">
        <v>263</v>
      </c>
    </row>
    <row r="51" spans="6:14" x14ac:dyDescent="0.2">
      <c r="F51" s="29"/>
      <c r="G51" t="s">
        <v>224</v>
      </c>
      <c r="H51" t="s">
        <v>238</v>
      </c>
      <c r="I51" t="s">
        <v>252</v>
      </c>
      <c r="J51" t="s">
        <v>246</v>
      </c>
      <c r="K51" t="s">
        <v>259</v>
      </c>
      <c r="L51" t="s">
        <v>246</v>
      </c>
    </row>
    <row r="52" spans="6:14" x14ac:dyDescent="0.2">
      <c r="F52" s="29"/>
      <c r="G52" t="s">
        <v>234</v>
      </c>
      <c r="H52" t="s">
        <v>235</v>
      </c>
      <c r="I52" t="s">
        <v>254</v>
      </c>
      <c r="J52" t="s">
        <v>267</v>
      </c>
      <c r="K52" t="s">
        <v>260</v>
      </c>
      <c r="L52" t="s">
        <v>262</v>
      </c>
    </row>
    <row r="53" spans="6:14" x14ac:dyDescent="0.2">
      <c r="F53" s="29"/>
      <c r="G53" t="s">
        <v>236</v>
      </c>
      <c r="H53" t="s">
        <v>237</v>
      </c>
      <c r="I53" t="s">
        <v>255</v>
      </c>
      <c r="J53" t="s">
        <v>266</v>
      </c>
      <c r="K53" t="s">
        <v>258</v>
      </c>
      <c r="L53" t="s">
        <v>261</v>
      </c>
    </row>
    <row r="62" spans="6:14" x14ac:dyDescent="0.2">
      <c r="H62" t="s">
        <v>269</v>
      </c>
      <c r="J62" t="s">
        <v>270</v>
      </c>
      <c r="L62" t="s">
        <v>289</v>
      </c>
      <c r="N62" t="s">
        <v>290</v>
      </c>
    </row>
    <row r="63" spans="6:14" ht="57" x14ac:dyDescent="0.2">
      <c r="G63" t="s">
        <v>219</v>
      </c>
      <c r="H63" t="s">
        <v>288</v>
      </c>
      <c r="I63" s="30" t="s">
        <v>300</v>
      </c>
      <c r="J63" t="s">
        <v>291</v>
      </c>
      <c r="L63" t="s">
        <v>276</v>
      </c>
      <c r="M63" s="30" t="s">
        <v>301</v>
      </c>
    </row>
    <row r="64" spans="6:14" x14ac:dyDescent="0.2">
      <c r="G64" t="s">
        <v>225</v>
      </c>
      <c r="H64" t="s">
        <v>292</v>
      </c>
      <c r="I64" s="30"/>
      <c r="L64" t="s">
        <v>273</v>
      </c>
      <c r="M64" t="s">
        <v>277</v>
      </c>
    </row>
    <row r="65" spans="7:13" x14ac:dyDescent="0.2">
      <c r="G65" t="s">
        <v>220</v>
      </c>
      <c r="H65" t="s">
        <v>293</v>
      </c>
      <c r="I65" s="30"/>
      <c r="L65" t="s">
        <v>275</v>
      </c>
      <c r="M65" t="s">
        <v>278</v>
      </c>
    </row>
    <row r="66" spans="7:13" x14ac:dyDescent="0.2">
      <c r="G66" t="s">
        <v>221</v>
      </c>
      <c r="H66" t="s">
        <v>294</v>
      </c>
      <c r="I66" s="30"/>
      <c r="L66" t="s">
        <v>272</v>
      </c>
      <c r="M66" t="s">
        <v>279</v>
      </c>
    </row>
    <row r="67" spans="7:13" x14ac:dyDescent="0.2">
      <c r="G67" t="s">
        <v>222</v>
      </c>
      <c r="H67" t="s">
        <v>295</v>
      </c>
      <c r="I67" s="30" t="s">
        <v>296</v>
      </c>
      <c r="L67" t="s">
        <v>271</v>
      </c>
      <c r="M67" t="s">
        <v>280</v>
      </c>
    </row>
    <row r="68" spans="7:13" ht="28.5" x14ac:dyDescent="0.2">
      <c r="G68" t="s">
        <v>223</v>
      </c>
      <c r="H68" t="s">
        <v>298</v>
      </c>
      <c r="I68" s="30" t="s">
        <v>299</v>
      </c>
      <c r="L68" t="s">
        <v>274</v>
      </c>
      <c r="M68" t="s">
        <v>297</v>
      </c>
    </row>
    <row r="69" spans="7:13" x14ac:dyDescent="0.2">
      <c r="G69" t="s">
        <v>224</v>
      </c>
      <c r="I69" s="30"/>
      <c r="L69" t="s">
        <v>281</v>
      </c>
      <c r="M69" t="s">
        <v>282</v>
      </c>
    </row>
    <row r="70" spans="7:13" x14ac:dyDescent="0.2">
      <c r="G70" t="s">
        <v>234</v>
      </c>
      <c r="I70" s="30"/>
    </row>
    <row r="71" spans="7:13" x14ac:dyDescent="0.2">
      <c r="G71" t="s">
        <v>236</v>
      </c>
      <c r="I71" s="30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workbookViewId="0">
      <selection activeCell="G21" sqref="G21"/>
    </sheetView>
  </sheetViews>
  <sheetFormatPr defaultRowHeight="14.25" x14ac:dyDescent="0.2"/>
  <sheetData>
    <row r="7" spans="4:7" x14ac:dyDescent="0.2">
      <c r="D7" t="s">
        <v>397</v>
      </c>
      <c r="F7" t="s">
        <v>398</v>
      </c>
    </row>
    <row r="8" spans="4:7" x14ac:dyDescent="0.2">
      <c r="D8" t="s">
        <v>409</v>
      </c>
      <c r="F8" t="s">
        <v>402</v>
      </c>
      <c r="G8" t="s">
        <v>404</v>
      </c>
    </row>
    <row r="9" spans="4:7" x14ac:dyDescent="0.2">
      <c r="F9" t="s">
        <v>403</v>
      </c>
      <c r="G9" t="s">
        <v>405</v>
      </c>
    </row>
    <row r="10" spans="4:7" x14ac:dyDescent="0.2">
      <c r="D10" t="s">
        <v>399</v>
      </c>
      <c r="E10" t="s">
        <v>406</v>
      </c>
      <c r="F10" t="s">
        <v>407</v>
      </c>
      <c r="G10" t="s">
        <v>408</v>
      </c>
    </row>
    <row r="13" spans="4:7" x14ac:dyDescent="0.2">
      <c r="D13" t="s">
        <v>400</v>
      </c>
    </row>
    <row r="15" spans="4:7" x14ac:dyDescent="0.2">
      <c r="D15" t="s">
        <v>401</v>
      </c>
    </row>
    <row r="16" spans="4:7" x14ac:dyDescent="0.2">
      <c r="D16" t="s">
        <v>410</v>
      </c>
    </row>
    <row r="17" spans="4:4" x14ac:dyDescent="0.2">
      <c r="D17" t="s">
        <v>411</v>
      </c>
    </row>
    <row r="18" spans="4:4" x14ac:dyDescent="0.2">
      <c r="D18" t="s">
        <v>412</v>
      </c>
    </row>
    <row r="19" spans="4:4" x14ac:dyDescent="0.2">
      <c r="D19" t="s">
        <v>413</v>
      </c>
    </row>
    <row r="20" spans="4:4" x14ac:dyDescent="0.2">
      <c r="D20" t="s">
        <v>414</v>
      </c>
    </row>
    <row r="21" spans="4:4" x14ac:dyDescent="0.2">
      <c r="D21" t="s">
        <v>415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Items</vt:lpstr>
      <vt:lpstr>Roles</vt:lpstr>
      <vt:lpstr>Buff</vt:lpstr>
      <vt:lpstr>Skills</vt:lpstr>
      <vt:lpstr>Effect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2017-08-30T09:54:09Z</dcterms:modified>
</cp:coreProperties>
</file>