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olson/dev_work/HOUS-permit-portal/db/templates/"/>
    </mc:Choice>
  </mc:AlternateContent>
  <xr:revisionPtr revIDLastSave="0" documentId="13_ncr:1_{14E6F1E8-6915-FB49-BAF1-5C460E31C75A}" xr6:coauthVersionLast="47" xr6:coauthVersionMax="47" xr10:uidLastSave="{00000000-0000-0000-0000-000000000000}"/>
  <bookViews>
    <workbookView xWindow="0" yWindow="760" windowWidth="30240" windowHeight="18880" xr2:uid="{8E2548FE-B4E9-3E4E-A41D-7A591C9A53F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<sst xmlns="http://schemas.openxmlformats.org/spreadsheetml/2006/main" count="29" uniqueCount="17">
  <si>
    <t>4 - Less than 3000</t>
  </si>
  <si>
    <t>5 - 3000 to 3999</t>
  </si>
  <si>
    <t>6 - 4000 to 4999</t>
  </si>
  <si>
    <t>7A - 5000 to 5999</t>
  </si>
  <si>
    <t>7B - 6000 to 6999</t>
  </si>
  <si>
    <t>8 - More than 6999</t>
  </si>
  <si>
    <t>step</t>
  </si>
  <si>
    <t>ltrh_over_300</t>
  </si>
  <si>
    <t>ltrh_under_300</t>
  </si>
  <si>
    <t>hdd</t>
  </si>
  <si>
    <t>ach</t>
  </si>
  <si>
    <t>nla</t>
  </si>
  <si>
    <t>nlr</t>
  </si>
  <si>
    <t>tedi</t>
  </si>
  <si>
    <t>hdd_adjusted_tedi</t>
  </si>
  <si>
    <t>gshl_over_300</t>
  </si>
  <si>
    <t>gshl_under_300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</si>
</sst>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5" xfId="2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0" fontId="2" fillId="4" borderId="4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2" fillId="4" borderId="3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</cellXfs>
  <cellStyles count="3">
    <cellStyle name="Normal" xfId="0" builtinId="0"/>
    <cellStyle name="Normal 2" xfId="2" xr:uid="{56AB4634-521A-984E-ADD7-410802CF950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lolson/Downloads/Test%20Model%20Side%202%20-%20Step%20Code%20Checklist.xlsm" TargetMode="External"/><Relationship Id="rId1" Type="http://schemas.openxmlformats.org/officeDocument/2006/relationships/externalLinkPath" Target="/Users/laurelolson/Downloads/Test%20Model%20Side%202%20-%20Step%20Code%20Check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 Con Checklist"/>
      <sheetName val="Mid Con Checklist"/>
      <sheetName val="As Built Checklist"/>
      <sheetName val="Calculator"/>
      <sheetName val="Suite 1"/>
      <sheetName val="Checklist Guide"/>
      <sheetName val="Pre Con Hot2000 Details"/>
      <sheetName val="As Built Hot2000 Details"/>
      <sheetName val="References"/>
    </sheetNames>
    <sheetDataSet>
      <sheetData sheetId="0"/>
      <sheetData sheetId="1"/>
      <sheetData sheetId="2"/>
      <sheetData sheetId="3">
        <row r="121">
          <cell r="G121">
            <v>2851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6762-F9C2-7548-8B72-EF02E838F214}">
  <dimension ref="A1:K19"/>
  <sheetViews>
    <sheetView tabSelected="1" workbookViewId="0">
      <selection activeCell="K2" sqref="K2"/>
    </sheetView>
  </sheetViews>
  <sheetFormatPr baseColWidth="10" defaultRowHeight="16" x14ac:dyDescent="0.2"/>
  <cols>
    <col min="2" max="2" width="16" bestFit="1" customWidth="1"/>
    <col min="6" max="6" width="12.5" bestFit="1" customWidth="1"/>
    <col min="7" max="7" width="13.6640625" bestFit="1" customWidth="1"/>
    <col min="9" max="9" width="16.5" bestFit="1" customWidth="1"/>
    <col min="10" max="10" width="22.5" bestFit="1" customWidth="1"/>
    <col min="11" max="11" width="23.6640625" bestFit="1" customWidth="1"/>
  </cols>
  <sheetData>
    <row r="1" spans="1:11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7</v>
      </c>
      <c r="G1" t="s">
        <v>8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s="1">
        <v>3</v>
      </c>
      <c r="B2" s="5" t="s">
        <v>0</v>
      </c>
      <c r="C2" s="2">
        <v>2.5</v>
      </c>
      <c r="D2" s="2">
        <v>1.2</v>
      </c>
      <c r="E2" s="2">
        <v>0.89</v>
      </c>
      <c r="F2" s="3">
        <v>20</v>
      </c>
      <c r="G2" s="3">
        <v>10</v>
      </c>
      <c r="H2" s="4">
        <v>30</v>
      </c>
      <c r="I2" s="6">
        <f>(H2+(H5-H2)*([1]Calculator!$G$121-2500)/500)</f>
        <v>37.019999999999996</v>
      </c>
      <c r="J2" s="6">
        <v>10</v>
      </c>
      <c r="K2" s="6">
        <v>5</v>
      </c>
    </row>
    <row r="3" spans="1:11" x14ac:dyDescent="0.2">
      <c r="A3" s="1">
        <v>4</v>
      </c>
      <c r="B3" s="5" t="s">
        <v>0</v>
      </c>
      <c r="C3" s="2">
        <v>1.5</v>
      </c>
      <c r="D3" s="2">
        <v>0.72</v>
      </c>
      <c r="E3" s="2">
        <v>0.53</v>
      </c>
      <c r="F3" s="3">
        <v>40</v>
      </c>
      <c r="G3" s="3">
        <v>30</v>
      </c>
      <c r="H3" s="4">
        <v>20</v>
      </c>
      <c r="I3" s="6">
        <f>(H3+(H6-H3)*([1]Calculator!$G$121-2500)/500)</f>
        <v>27.02</v>
      </c>
      <c r="J3" s="6">
        <v>20</v>
      </c>
      <c r="K3" s="6">
        <v>15</v>
      </c>
    </row>
    <row r="4" spans="1:11" x14ac:dyDescent="0.2">
      <c r="A4" s="1">
        <v>5</v>
      </c>
      <c r="B4" s="5" t="s">
        <v>0</v>
      </c>
      <c r="C4" s="2">
        <v>1</v>
      </c>
      <c r="D4" s="2">
        <v>0.48</v>
      </c>
      <c r="E4" s="2">
        <v>0.35</v>
      </c>
      <c r="F4" s="3">
        <v>70</v>
      </c>
      <c r="G4" s="3">
        <v>60</v>
      </c>
      <c r="H4" s="4">
        <v>15</v>
      </c>
      <c r="I4" s="6">
        <f>(H4+(H7-H4)*([1]Calculator!$G$121-2500)/500)</f>
        <v>18.509999999999998</v>
      </c>
      <c r="J4" s="6">
        <v>40</v>
      </c>
      <c r="K4" s="6">
        <v>25</v>
      </c>
    </row>
    <row r="5" spans="1:11" x14ac:dyDescent="0.2">
      <c r="A5" s="7">
        <v>3</v>
      </c>
      <c r="B5" s="8" t="s">
        <v>1</v>
      </c>
      <c r="C5" s="9">
        <v>2.5</v>
      </c>
      <c r="D5" s="9">
        <v>1.2</v>
      </c>
      <c r="E5" s="9">
        <v>0.89</v>
      </c>
      <c r="F5" s="10">
        <v>20</v>
      </c>
      <c r="G5" s="13">
        <v>10</v>
      </c>
      <c r="H5" s="11">
        <v>40</v>
      </c>
      <c r="I5" s="12">
        <f>(H5+(H8-H5)*([1]Calculator!$G$121-3000)/1000)</f>
        <v>38.51</v>
      </c>
      <c r="J5" s="12">
        <v>10</v>
      </c>
      <c r="K5" s="12">
        <v>5</v>
      </c>
    </row>
    <row r="6" spans="1:11" x14ac:dyDescent="0.2">
      <c r="A6" s="7">
        <v>4</v>
      </c>
      <c r="B6" s="8" t="s">
        <v>1</v>
      </c>
      <c r="C6" s="9">
        <v>1.5</v>
      </c>
      <c r="D6" s="9">
        <v>0.72</v>
      </c>
      <c r="E6" s="9">
        <v>0.53</v>
      </c>
      <c r="F6" s="10">
        <v>40</v>
      </c>
      <c r="G6" s="13">
        <v>30</v>
      </c>
      <c r="H6" s="11">
        <v>30</v>
      </c>
      <c r="I6" s="12">
        <f>(H6+(H9-H6)*([1]Calculator!$G$121-3000)/1000)</f>
        <v>28.51</v>
      </c>
      <c r="J6" s="12">
        <v>20</v>
      </c>
      <c r="K6" s="12">
        <v>15</v>
      </c>
    </row>
    <row r="7" spans="1:11" x14ac:dyDescent="0.2">
      <c r="A7" s="7">
        <v>5</v>
      </c>
      <c r="B7" s="8" t="s">
        <v>1</v>
      </c>
      <c r="C7" s="9">
        <v>1</v>
      </c>
      <c r="D7" s="9">
        <v>0.48</v>
      </c>
      <c r="E7" s="9">
        <v>0.35</v>
      </c>
      <c r="F7" s="10">
        <v>70</v>
      </c>
      <c r="G7" s="13">
        <v>60</v>
      </c>
      <c r="H7" s="11">
        <v>20</v>
      </c>
      <c r="I7" s="12">
        <f>(H7+(H10-H7)*([1]Calculator!$G$121-3000)/1000)</f>
        <v>19.254999999999999</v>
      </c>
      <c r="J7" s="12">
        <v>40</v>
      </c>
      <c r="K7" s="12">
        <v>25</v>
      </c>
    </row>
    <row r="8" spans="1:11" x14ac:dyDescent="0.2">
      <c r="A8" s="14">
        <v>3</v>
      </c>
      <c r="B8" s="5" t="s">
        <v>2</v>
      </c>
      <c r="C8" s="15">
        <v>2.5</v>
      </c>
      <c r="D8" s="2">
        <v>1.2</v>
      </c>
      <c r="E8" s="2">
        <v>0.89</v>
      </c>
      <c r="F8" s="16">
        <v>20</v>
      </c>
      <c r="G8" s="3">
        <v>10</v>
      </c>
      <c r="H8" s="4">
        <v>50</v>
      </c>
      <c r="I8" s="6">
        <f>(H8+(H11-H8)*([1]Calculator!$G$121-4000)/1000)</f>
        <v>27.02</v>
      </c>
      <c r="J8" s="6">
        <v>10</v>
      </c>
      <c r="K8" s="6">
        <v>5</v>
      </c>
    </row>
    <row r="9" spans="1:11" x14ac:dyDescent="0.2">
      <c r="A9" s="14">
        <v>4</v>
      </c>
      <c r="B9" s="5" t="s">
        <v>2</v>
      </c>
      <c r="C9" s="15">
        <v>1.5</v>
      </c>
      <c r="D9" s="2">
        <v>0.72</v>
      </c>
      <c r="E9" s="2">
        <v>0.53</v>
      </c>
      <c r="F9" s="16">
        <v>40</v>
      </c>
      <c r="G9" s="3">
        <v>30</v>
      </c>
      <c r="H9" s="4">
        <v>40</v>
      </c>
      <c r="I9" s="6">
        <f>(H9+(H12-H9)*([1]Calculator!$G$121-4000)/1000)</f>
        <v>22.765000000000001</v>
      </c>
      <c r="J9" s="6">
        <v>20</v>
      </c>
      <c r="K9" s="6">
        <v>15</v>
      </c>
    </row>
    <row r="10" spans="1:11" x14ac:dyDescent="0.2">
      <c r="A10" s="14">
        <v>5</v>
      </c>
      <c r="B10" s="5" t="s">
        <v>2</v>
      </c>
      <c r="C10" s="15">
        <v>1</v>
      </c>
      <c r="D10" s="2">
        <v>0.48</v>
      </c>
      <c r="E10" s="2">
        <v>0.35</v>
      </c>
      <c r="F10" s="16">
        <v>70</v>
      </c>
      <c r="G10" s="3">
        <v>60</v>
      </c>
      <c r="H10" s="4">
        <v>25</v>
      </c>
      <c r="I10" s="6">
        <f>(H10+(H13-H10)*([1]Calculator!$G$121-4000)/1000)</f>
        <v>13.51</v>
      </c>
      <c r="J10" s="6">
        <v>40</v>
      </c>
      <c r="K10" s="6">
        <v>25</v>
      </c>
    </row>
    <row r="11" spans="1:11" x14ac:dyDescent="0.2">
      <c r="A11" s="7">
        <v>3</v>
      </c>
      <c r="B11" s="8" t="s">
        <v>3</v>
      </c>
      <c r="C11" s="9">
        <v>2.5</v>
      </c>
      <c r="D11" s="9">
        <v>1.2</v>
      </c>
      <c r="E11" s="9">
        <v>0.89</v>
      </c>
      <c r="F11" s="10">
        <v>20</v>
      </c>
      <c r="G11" s="13">
        <v>10</v>
      </c>
      <c r="H11" s="11">
        <v>70</v>
      </c>
      <c r="I11" s="12">
        <f>(H11+(H14-H11)*([1]Calculator!$G$121-5000)/1000)</f>
        <v>27.020000000000003</v>
      </c>
      <c r="J11" s="12">
        <v>10</v>
      </c>
      <c r="K11" s="12">
        <v>5</v>
      </c>
    </row>
    <row r="12" spans="1:11" x14ac:dyDescent="0.2">
      <c r="A12" s="7">
        <v>4</v>
      </c>
      <c r="B12" s="8" t="s">
        <v>3</v>
      </c>
      <c r="C12" s="9">
        <v>1.5</v>
      </c>
      <c r="D12" s="9">
        <v>0.72</v>
      </c>
      <c r="E12" s="9">
        <v>0.53</v>
      </c>
      <c r="F12" s="10">
        <v>40</v>
      </c>
      <c r="G12" s="13">
        <v>30</v>
      </c>
      <c r="H12" s="11">
        <v>55</v>
      </c>
      <c r="I12" s="12">
        <f>(H12+(H15-H12)*([1]Calculator!$G$121-5000)/1000)</f>
        <v>33.510000000000005</v>
      </c>
      <c r="J12" s="12">
        <v>20</v>
      </c>
      <c r="K12" s="12">
        <v>15</v>
      </c>
    </row>
    <row r="13" spans="1:11" x14ac:dyDescent="0.2">
      <c r="A13" s="7">
        <v>5</v>
      </c>
      <c r="B13" s="8" t="s">
        <v>3</v>
      </c>
      <c r="C13" s="9">
        <v>1</v>
      </c>
      <c r="D13" s="9">
        <v>0.48</v>
      </c>
      <c r="E13" s="9">
        <v>0.35</v>
      </c>
      <c r="F13" s="10">
        <v>70</v>
      </c>
      <c r="G13" s="13">
        <v>60</v>
      </c>
      <c r="H13" s="11">
        <v>35</v>
      </c>
      <c r="I13" s="12">
        <f>(H13+(H16-H13)*([1]Calculator!$G$121-5000)/1000)</f>
        <v>2.7650000000000006</v>
      </c>
      <c r="J13" s="12">
        <v>40</v>
      </c>
      <c r="K13" s="12">
        <v>25</v>
      </c>
    </row>
    <row r="14" spans="1:11" x14ac:dyDescent="0.2">
      <c r="A14" s="14">
        <v>3</v>
      </c>
      <c r="B14" s="5" t="s">
        <v>4</v>
      </c>
      <c r="C14" s="15">
        <v>2.5</v>
      </c>
      <c r="D14" s="2">
        <v>1.2</v>
      </c>
      <c r="E14" s="2">
        <v>0.89</v>
      </c>
      <c r="F14" s="16">
        <v>20</v>
      </c>
      <c r="G14" s="3">
        <v>10</v>
      </c>
      <c r="H14" s="4">
        <v>90</v>
      </c>
      <c r="I14" s="6">
        <f>(H14+(H17-H14)*([1]Calculator!$G$121-6000)/1000)</f>
        <v>42.765000000000001</v>
      </c>
      <c r="J14" s="6">
        <v>10</v>
      </c>
      <c r="K14" s="6">
        <v>5</v>
      </c>
    </row>
    <row r="15" spans="1:11" x14ac:dyDescent="0.2">
      <c r="A15" s="14">
        <v>4</v>
      </c>
      <c r="B15" s="5" t="s">
        <v>4</v>
      </c>
      <c r="C15" s="15">
        <v>1.5</v>
      </c>
      <c r="D15" s="2">
        <v>0.72</v>
      </c>
      <c r="E15" s="2">
        <v>0.53</v>
      </c>
      <c r="F15" s="16">
        <v>40</v>
      </c>
      <c r="G15" s="3">
        <v>30</v>
      </c>
      <c r="H15" s="4">
        <v>65</v>
      </c>
      <c r="I15" s="6">
        <f>(H15+(H18-H15)*([1]Calculator!$G$121-6000)/1000)</f>
        <v>17.765000000000001</v>
      </c>
      <c r="J15" s="6">
        <v>20</v>
      </c>
      <c r="K15" s="6">
        <v>15</v>
      </c>
    </row>
    <row r="16" spans="1:11" x14ac:dyDescent="0.2">
      <c r="A16" s="14">
        <v>5</v>
      </c>
      <c r="B16" s="5" t="s">
        <v>4</v>
      </c>
      <c r="C16" s="15">
        <v>1</v>
      </c>
      <c r="D16" s="2">
        <v>0.48</v>
      </c>
      <c r="E16" s="2">
        <v>0.35</v>
      </c>
      <c r="F16" s="16">
        <v>70</v>
      </c>
      <c r="G16" s="3">
        <v>60</v>
      </c>
      <c r="H16" s="4">
        <v>50</v>
      </c>
      <c r="I16" s="6">
        <f>(H16+(H19-H16)*([1]Calculator!$G$121-6000)/1000)</f>
        <v>18.510000000000002</v>
      </c>
      <c r="J16" s="6">
        <v>40</v>
      </c>
      <c r="K16" s="6">
        <v>25</v>
      </c>
    </row>
    <row r="17" spans="1:11" x14ac:dyDescent="0.2">
      <c r="A17" s="7">
        <v>3</v>
      </c>
      <c r="B17" s="8" t="s">
        <v>5</v>
      </c>
      <c r="C17" s="9">
        <v>2.5</v>
      </c>
      <c r="D17" s="9">
        <v>1.2</v>
      </c>
      <c r="E17" s="9">
        <v>0.89</v>
      </c>
      <c r="F17" s="10">
        <v>20</v>
      </c>
      <c r="G17" s="13">
        <v>10</v>
      </c>
      <c r="H17" s="11">
        <v>105</v>
      </c>
      <c r="I17" s="12">
        <f>(H17+(H17-H14)*([1]Calculator!$G$121-7000)/1000)</f>
        <v>42.765000000000001</v>
      </c>
      <c r="J17" s="12">
        <v>10</v>
      </c>
      <c r="K17" s="12">
        <v>5</v>
      </c>
    </row>
    <row r="18" spans="1:11" x14ac:dyDescent="0.2">
      <c r="A18" s="7">
        <v>4</v>
      </c>
      <c r="B18" s="8" t="s">
        <v>5</v>
      </c>
      <c r="C18" s="9">
        <v>1.5</v>
      </c>
      <c r="D18" s="9">
        <v>0.72</v>
      </c>
      <c r="E18" s="17">
        <v>0.53</v>
      </c>
      <c r="F18" s="10">
        <v>40</v>
      </c>
      <c r="G18" s="13">
        <v>30</v>
      </c>
      <c r="H18" s="11">
        <v>80</v>
      </c>
      <c r="I18" s="12">
        <f>(H18+(H18-H15)*([1]Calculator!$G$121-7000)/1000)</f>
        <v>17.765000000000001</v>
      </c>
      <c r="J18" s="12">
        <v>20</v>
      </c>
      <c r="K18" s="12">
        <v>15</v>
      </c>
    </row>
    <row r="19" spans="1:11" x14ac:dyDescent="0.2">
      <c r="A19" s="18">
        <v>5</v>
      </c>
      <c r="B19" s="19" t="s">
        <v>5</v>
      </c>
      <c r="C19" s="20">
        <v>1</v>
      </c>
      <c r="D19" s="21">
        <v>0.48</v>
      </c>
      <c r="E19" s="20">
        <v>0.35</v>
      </c>
      <c r="F19" s="22">
        <v>70</v>
      </c>
      <c r="G19" s="23">
        <v>60</v>
      </c>
      <c r="H19" s="24">
        <v>60</v>
      </c>
      <c r="I19" s="25">
        <f>(H19+(H19-H16)*([1]Calculator!$G$121-7000)/1000)</f>
        <v>18.509999999999998</v>
      </c>
      <c r="J19" s="25">
        <v>40</v>
      </c>
      <c r="K19" s="25">
        <v>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Olson</dc:creator>
  <cp:lastModifiedBy>Laurel Olson</cp:lastModifiedBy>
  <dcterms:created xsi:type="dcterms:W3CDTF">2024-02-01T00:38:07Z</dcterms:created>
  <dcterms:modified xsi:type="dcterms:W3CDTF">2024-02-06T23:43:53Z</dcterms:modified>
</cp:coreProperties>
</file>