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l\agileEstimation\"/>
    </mc:Choice>
  </mc:AlternateContent>
  <bookViews>
    <workbookView xWindow="0" yWindow="0" windowWidth="17775" windowHeight="7170"/>
  </bookViews>
  <sheets>
    <sheet name="dashboard" sheetId="1" r:id="rId1"/>
    <sheet name="model" sheetId="4" r:id="rId2"/>
    <sheet name="PMTable" sheetId="2" state="hidden" r:id="rId3"/>
    <sheet name="SIPmath Chart Data" sheetId="3" state="hidden" r:id="rId4"/>
  </sheets>
  <definedNames>
    <definedName name="calendar_days_in_a_sprint">dashboard!$C$6</definedName>
    <definedName name="completion_date">PMTable!$C$4:$C$1003</definedName>
    <definedName name="duration_days">model!$C$7</definedName>
    <definedName name="planned_end_date">dashboard!$C$5</definedName>
    <definedName name="planned_start_date">dashboard!$C$4</definedName>
    <definedName name="PM_cdf_Y" hidden="1">'SIPmath Chart Data'!$A$323:$A$427</definedName>
    <definedName name="PM_completion_date_axis_lbls" hidden="1">OFFSET( 'SIPmath Chart Data'!$B$220:$B$321, 0, 0, 'SIPmath Chart Data'!$B$6 )</definedName>
    <definedName name="PM_completion_date_bins" hidden="1">'SIPmath Chart Data'!$B$15:$B$115</definedName>
    <definedName name="PM_completion_date_cdf_X" hidden="1">'SIPmath Chart Data'!$B$323:$B$427</definedName>
    <definedName name="PM_completion_date_freq" hidden="1">'SIPmath Chart Data'!$B$117:$B$218</definedName>
    <definedName name="PM_completion_date_hist_data" hidden="1">OFFSET( 'SIPmath Chart Data'!$B$117:$B$218, 0, 0, 'SIPmath Chart Data'!$B$6 )</definedName>
    <definedName name="PM_completion_date_lbls" hidden="1">'SIPmath Chart Data'!$B$220:$B$321</definedName>
    <definedName name="PM_Index">PMTable!$A$1</definedName>
    <definedName name="PM_InitialVariableID" hidden="1">5898556</definedName>
    <definedName name="PM_library_file_name" hidden="1">"agileModel1.xlsx"</definedName>
    <definedName name="PM_library_file_path" hidden="1">"C:\Users\brian\Documents\ml\agileEstimation"</definedName>
    <definedName name="PM_local_library" hidden="1">TRUE</definedName>
    <definedName name="PM_MaxBins" hidden="1">100</definedName>
    <definedName name="PM_random_mode" hidden="1">TRUE</definedName>
    <definedName name="PM_Trials">1000</definedName>
    <definedName name="sprints">model!$C$6</definedName>
    <definedName name="story_points">model!$C$4</definedName>
    <definedName name="velocity">model!$C$5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B10" i="4" s="1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14" i="3"/>
  <c r="B220" i="3" s="1"/>
  <c r="B13" i="3"/>
  <c r="B6" i="3"/>
  <c r="B2" i="3"/>
  <c r="B3" i="3" s="1"/>
  <c r="J2" i="1"/>
  <c r="G2" i="1"/>
  <c r="J5" i="1"/>
  <c r="I5" i="1"/>
  <c r="H5" i="1"/>
  <c r="G5" i="1"/>
  <c r="D5" i="4"/>
  <c r="C5" i="4" s="1"/>
  <c r="D4" i="4"/>
  <c r="C4" i="4" s="1"/>
  <c r="A31" i="3"/>
  <c r="A29" i="3"/>
  <c r="A24" i="3"/>
  <c r="B8" i="3" l="1"/>
  <c r="B15" i="3" s="1"/>
  <c r="C6" i="4"/>
  <c r="C7" i="4" s="1"/>
  <c r="C8" i="4" s="1"/>
  <c r="C3" i="2" s="1"/>
  <c r="B221" i="3" l="1"/>
  <c r="B16" i="3"/>
  <c r="B17" i="3" l="1"/>
  <c r="B222" i="3"/>
  <c r="B223" i="3" l="1"/>
  <c r="B18" i="3"/>
  <c r="B224" i="3" l="1"/>
  <c r="B19" i="3"/>
  <c r="B225" i="3" l="1"/>
  <c r="B20" i="3"/>
  <c r="B21" i="3" l="1"/>
  <c r="B226" i="3"/>
  <c r="B22" i="3" l="1"/>
  <c r="B227" i="3"/>
  <c r="B228" i="3" l="1"/>
  <c r="B23" i="3"/>
  <c r="B229" i="3" l="1"/>
  <c r="B24" i="3"/>
  <c r="B25" i="3" l="1"/>
  <c r="B230" i="3"/>
  <c r="B231" i="3" l="1"/>
  <c r="B26" i="3"/>
  <c r="B232" i="3" l="1"/>
  <c r="B27" i="3"/>
  <c r="B233" i="3" l="1"/>
  <c r="B28" i="3"/>
  <c r="B29" i="3" l="1"/>
  <c r="B234" i="3"/>
  <c r="B30" i="3" l="1"/>
  <c r="B235" i="3"/>
  <c r="B236" i="3" l="1"/>
  <c r="B31" i="3"/>
  <c r="B237" i="3" l="1"/>
  <c r="B32" i="3"/>
  <c r="B33" i="3" l="1"/>
  <c r="B238" i="3"/>
  <c r="B239" i="3" l="1"/>
  <c r="B34" i="3"/>
  <c r="B240" i="3" l="1"/>
  <c r="B35" i="3"/>
  <c r="B241" i="3" l="1"/>
  <c r="B36" i="3"/>
  <c r="B37" i="3" l="1"/>
  <c r="B242" i="3"/>
  <c r="B38" i="3" l="1"/>
  <c r="B243" i="3"/>
  <c r="B244" i="3" l="1"/>
  <c r="B39" i="3"/>
  <c r="B245" i="3" l="1"/>
  <c r="B40" i="3"/>
  <c r="B41" i="3" l="1"/>
  <c r="B246" i="3"/>
  <c r="B247" i="3" l="1"/>
  <c r="B42" i="3"/>
  <c r="B248" i="3" l="1"/>
  <c r="B43" i="3"/>
  <c r="B249" i="3" l="1"/>
  <c r="B44" i="3"/>
  <c r="B45" i="3" l="1"/>
  <c r="B250" i="3"/>
  <c r="B46" i="3" l="1"/>
  <c r="B251" i="3"/>
  <c r="B252" i="3" l="1"/>
  <c r="B47" i="3"/>
  <c r="B253" i="3" l="1"/>
  <c r="B48" i="3"/>
  <c r="B49" i="3" l="1"/>
  <c r="B254" i="3"/>
  <c r="B255" i="3" l="1"/>
  <c r="B50" i="3"/>
  <c r="B256" i="3" l="1"/>
  <c r="B51" i="3"/>
  <c r="B52" i="3" l="1"/>
  <c r="B257" i="3"/>
  <c r="B53" i="3" l="1"/>
  <c r="B258" i="3"/>
  <c r="B54" i="3" l="1"/>
  <c r="B259" i="3"/>
  <c r="B260" i="3" l="1"/>
  <c r="B55" i="3"/>
  <c r="B261" i="3" l="1"/>
  <c r="B56" i="3"/>
  <c r="B57" i="3" l="1"/>
  <c r="B262" i="3"/>
  <c r="B263" i="3" l="1"/>
  <c r="B58" i="3"/>
  <c r="B264" i="3" l="1"/>
  <c r="B59" i="3"/>
  <c r="B265" i="3" l="1"/>
  <c r="B60" i="3"/>
  <c r="B61" i="3" l="1"/>
  <c r="B266" i="3"/>
  <c r="B62" i="3" l="1"/>
  <c r="B267" i="3"/>
  <c r="B268" i="3" l="1"/>
  <c r="B63" i="3"/>
  <c r="B269" i="3" l="1"/>
  <c r="B64" i="3"/>
  <c r="B65" i="3" l="1"/>
  <c r="B270" i="3"/>
  <c r="B271" i="3" l="1"/>
  <c r="B66" i="3"/>
  <c r="B272" i="3" l="1"/>
  <c r="B67" i="3"/>
  <c r="B68" i="3" l="1"/>
  <c r="B273" i="3"/>
  <c r="B69" i="3" l="1"/>
  <c r="B274" i="3"/>
  <c r="B70" i="3" l="1"/>
  <c r="B275" i="3"/>
  <c r="B276" i="3" l="1"/>
  <c r="B71" i="3"/>
  <c r="B72" i="3" l="1"/>
  <c r="B277" i="3"/>
  <c r="B73" i="3" l="1"/>
  <c r="B278" i="3"/>
  <c r="B279" i="3" l="1"/>
  <c r="B74" i="3"/>
  <c r="B280" i="3" l="1"/>
  <c r="B75" i="3"/>
  <c r="B281" i="3" l="1"/>
  <c r="B76" i="3"/>
  <c r="B77" i="3" l="1"/>
  <c r="B282" i="3"/>
  <c r="B78" i="3" l="1"/>
  <c r="B283" i="3"/>
  <c r="B284" i="3" l="1"/>
  <c r="B79" i="3"/>
  <c r="B285" i="3" l="1"/>
  <c r="B80" i="3"/>
  <c r="B81" i="3" l="1"/>
  <c r="B286" i="3"/>
  <c r="B287" i="3" l="1"/>
  <c r="B82" i="3"/>
  <c r="B288" i="3" l="1"/>
  <c r="B83" i="3"/>
  <c r="B84" i="3" l="1"/>
  <c r="B289" i="3"/>
  <c r="B85" i="3" l="1"/>
  <c r="B290" i="3"/>
  <c r="B86" i="3" l="1"/>
  <c r="B291" i="3"/>
  <c r="B292" i="3" l="1"/>
  <c r="B87" i="3"/>
  <c r="B293" i="3" l="1"/>
  <c r="B88" i="3"/>
  <c r="B89" i="3" l="1"/>
  <c r="B294" i="3"/>
  <c r="B295" i="3" l="1"/>
  <c r="B90" i="3"/>
  <c r="B296" i="3" l="1"/>
  <c r="B91" i="3"/>
  <c r="B297" i="3" l="1"/>
  <c r="B92" i="3"/>
  <c r="B93" i="3" l="1"/>
  <c r="B298" i="3"/>
  <c r="B94" i="3" l="1"/>
  <c r="B299" i="3"/>
  <c r="B300" i="3" l="1"/>
  <c r="B95" i="3"/>
  <c r="B301" i="3" l="1"/>
  <c r="B96" i="3"/>
  <c r="B97" i="3" l="1"/>
  <c r="B302" i="3"/>
  <c r="B303" i="3" l="1"/>
  <c r="B98" i="3"/>
  <c r="B304" i="3" l="1"/>
  <c r="B99" i="3"/>
  <c r="B100" i="3" l="1"/>
  <c r="B305" i="3"/>
  <c r="B101" i="3" l="1"/>
  <c r="B306" i="3"/>
  <c r="B102" i="3" l="1"/>
  <c r="B307" i="3"/>
  <c r="B308" i="3" l="1"/>
  <c r="B103" i="3"/>
  <c r="B309" i="3" l="1"/>
  <c r="B104" i="3"/>
  <c r="B105" i="3" l="1"/>
  <c r="B310" i="3"/>
  <c r="B311" i="3" l="1"/>
  <c r="B106" i="3"/>
  <c r="B312" i="3" l="1"/>
  <c r="B107" i="3"/>
  <c r="B313" i="3" l="1"/>
  <c r="B108" i="3"/>
  <c r="B109" i="3" l="1"/>
  <c r="B314" i="3"/>
  <c r="B110" i="3" l="1"/>
  <c r="B315" i="3"/>
  <c r="B316" i="3" l="1"/>
  <c r="B111" i="3"/>
  <c r="B317" i="3" l="1"/>
  <c r="B112" i="3"/>
  <c r="B113" i="3" l="1"/>
  <c r="B318" i="3"/>
  <c r="B319" i="3" l="1"/>
  <c r="B114" i="3"/>
  <c r="B320" i="3" l="1"/>
  <c r="B115" i="3"/>
  <c r="B116" i="3" l="1"/>
  <c r="B321" i="3"/>
  <c r="B117" i="3" a="1"/>
  <c r="B118" i="3" l="1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218" i="3"/>
  <c r="B121" i="3"/>
  <c r="B127" i="3"/>
  <c r="B132" i="3"/>
  <c r="B137" i="3"/>
  <c r="B143" i="3"/>
  <c r="B148" i="3"/>
  <c r="B153" i="3"/>
  <c r="B159" i="3"/>
  <c r="B164" i="3"/>
  <c r="B169" i="3"/>
  <c r="B175" i="3"/>
  <c r="B180" i="3"/>
  <c r="B185" i="3"/>
  <c r="B191" i="3"/>
  <c r="B196" i="3"/>
  <c r="B201" i="3"/>
  <c r="B207" i="3"/>
  <c r="B212" i="3"/>
  <c r="B217" i="3"/>
  <c r="B119" i="3"/>
  <c r="B124" i="3"/>
  <c r="B129" i="3"/>
  <c r="B135" i="3"/>
  <c r="B145" i="3"/>
  <c r="B151" i="3"/>
  <c r="B161" i="3"/>
  <c r="B172" i="3"/>
  <c r="B183" i="3"/>
  <c r="B193" i="3"/>
  <c r="B204" i="3"/>
  <c r="B215" i="3"/>
  <c r="B117" i="3"/>
  <c r="B123" i="3"/>
  <c r="B128" i="3"/>
  <c r="B133" i="3"/>
  <c r="B139" i="3"/>
  <c r="B144" i="3"/>
  <c r="B149" i="3"/>
  <c r="B155" i="3"/>
  <c r="B160" i="3"/>
  <c r="B165" i="3"/>
  <c r="B171" i="3"/>
  <c r="B176" i="3"/>
  <c r="B181" i="3"/>
  <c r="B187" i="3"/>
  <c r="B192" i="3"/>
  <c r="B197" i="3"/>
  <c r="B203" i="3"/>
  <c r="B208" i="3"/>
  <c r="B213" i="3"/>
  <c r="B140" i="3"/>
  <c r="B156" i="3"/>
  <c r="B167" i="3"/>
  <c r="B177" i="3"/>
  <c r="B188" i="3"/>
  <c r="B199" i="3"/>
  <c r="B209" i="3"/>
  <c r="B136" i="3"/>
  <c r="B157" i="3"/>
  <c r="B179" i="3"/>
  <c r="B200" i="3"/>
  <c r="B120" i="3"/>
  <c r="B141" i="3"/>
  <c r="B163" i="3"/>
  <c r="B184" i="3"/>
  <c r="B205" i="3"/>
  <c r="B125" i="3"/>
  <c r="B147" i="3"/>
  <c r="B168" i="3"/>
  <c r="B189" i="3"/>
  <c r="B211" i="3"/>
  <c r="B131" i="3"/>
  <c r="B152" i="3"/>
  <c r="B173" i="3"/>
  <c r="B195" i="3"/>
  <c r="B216" i="3"/>
</calcChain>
</file>

<file path=xl/comments1.xml><?xml version="1.0" encoding="utf-8"?>
<comments xmlns="http://schemas.openxmlformats.org/spreadsheetml/2006/main">
  <authors>
    <author>brian</author>
  </authors>
  <commentList>
    <comment ref="A34" authorId="0" shapeId="0">
      <text>
        <r>
          <rPr>
            <sz val="9"/>
            <color indexed="81"/>
            <rFont val="Tahoma"/>
            <family val="2"/>
          </rPr>
          <t>Custom Format String</t>
        </r>
      </text>
    </comment>
  </commentList>
</comments>
</file>

<file path=xl/sharedStrings.xml><?xml version="1.0" encoding="utf-8"?>
<sst xmlns="http://schemas.openxmlformats.org/spreadsheetml/2006/main" count="64" uniqueCount="60">
  <si>
    <t>planned start date</t>
  </si>
  <si>
    <t>planned end date</t>
  </si>
  <si>
    <t>story points per sprint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</si>
  <si>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</si>
  <si>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</si>
  <si>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</si>
  <si>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</si>
  <si>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</si>
  <si>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</si>
  <si>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</si>
  <si>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</si>
  <si>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</si>
  <si>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</si>
  <si>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</si>
  <si>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</si>
  <si>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Format Char</t>
  </si>
  <si>
    <t>Use Axis Title?</t>
  </si>
  <si>
    <t>Axis Title</t>
  </si>
  <si>
    <t>Min</t>
  </si>
  <si>
    <t>Bin Range</t>
  </si>
  <si>
    <t>Frequency</t>
  </si>
  <si>
    <t>Labels</t>
  </si>
  <si>
    <t>Cumulative</t>
  </si>
  <si>
    <t>Format Strings</t>
  </si>
  <si>
    <t>General</t>
  </si>
  <si>
    <t>$#,##0.00</t>
  </si>
  <si>
    <t>_($* #,##0.00_);_($* (#,##0.00);_($* " - "??_);_(@_)</t>
  </si>
  <si>
    <t>m/d/yyyy</t>
  </si>
  <si>
    <t>[$-x-systime] h: mm: ss AM / PM</t>
  </si>
  <si>
    <t># ?/?</t>
  </si>
  <si>
    <t>@</t>
  </si>
  <si>
    <t>00000-0000</t>
  </si>
  <si>
    <t>Format Names</t>
  </si>
  <si>
    <t>Number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</si>
  <si>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</si>
  <si>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</si>
  <si>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</si>
  <si>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</si>
  <si>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</si>
  <si>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</si>
  <si>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</si>
  <si>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</si>
  <si>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Special</t>
  </si>
  <si>
    <t>Custom</t>
  </si>
  <si>
    <t>total story points</t>
  </si>
  <si>
    <t>size</t>
  </si>
  <si>
    <t>velocity</t>
  </si>
  <si>
    <t>lowest possible</t>
  </si>
  <si>
    <t>most likely</t>
  </si>
  <si>
    <t>highest possible</t>
  </si>
  <si>
    <t>calendar days in a sprint</t>
  </si>
  <si>
    <t>probable</t>
  </si>
  <si>
    <t>story points</t>
  </si>
  <si>
    <t>duration days</t>
  </si>
  <si>
    <t>sprints</t>
  </si>
  <si>
    <t>completion date</t>
  </si>
  <si>
    <t>completion_date</t>
  </si>
  <si>
    <t>chance of completion</t>
  </si>
  <si>
    <t>by percentage confidence</t>
  </si>
  <si>
    <t>average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</si>
</sst>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0" fontId="0" fillId="0" borderId="1" xfId="0" applyBorder="1"/>
    <xf numFmtId="0" fontId="0" fillId="2" borderId="3" xfId="0" applyFill="1" applyBorder="1"/>
    <xf numFmtId="0" fontId="0" fillId="2" borderId="5" xfId="0" applyFill="1" applyBorder="1"/>
    <xf numFmtId="165" fontId="0" fillId="0" borderId="2" xfId="0" applyNumberFormat="1" applyBorder="1"/>
    <xf numFmtId="165" fontId="0" fillId="8" borderId="4" xfId="0" applyNumberFormat="1" applyFill="1" applyBorder="1"/>
    <xf numFmtId="165" fontId="0" fillId="8" borderId="6" xfId="0" applyNumberFormat="1" applyFill="1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9" fontId="0" fillId="0" borderId="7" xfId="0" applyNumberFormat="1" applyBorder="1"/>
    <xf numFmtId="0" fontId="0" fillId="0" borderId="7" xfId="0" applyBorder="1" applyAlignment="1">
      <alignment horizontal="center"/>
    </xf>
    <xf numFmtId="165" fontId="0" fillId="0" borderId="7" xfId="0" applyNumberFormat="1" applyBorder="1"/>
    <xf numFmtId="0" fontId="0" fillId="0" borderId="7" xfId="0" applyBorder="1" applyAlignment="1">
      <alignment wrapText="1"/>
    </xf>
    <xf numFmtId="14" fontId="0" fillId="2" borderId="7" xfId="0" applyNumberFormat="1" applyFill="1" applyBorder="1"/>
    <xf numFmtId="0" fontId="0" fillId="2" borderId="7" xfId="0" applyFill="1" applyBorder="1"/>
    <xf numFmtId="3" fontId="0" fillId="2" borderId="7" xfId="0" applyNumberForma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model!$B$10</c:f>
          <c:strCache>
            <c:ptCount val="1"/>
            <c:pt idx="0">
              <c:v>average completion date 12/03/23</c:v>
            </c:pt>
          </c:strCache>
        </c:strRef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completion_date Avg 45263</c:v>
                </c:pt>
              </c:strCache>
            </c:strRef>
          </c:tx>
          <c:marker>
            <c:symbol val="none"/>
          </c:marker>
          <c:xVal>
            <c:numRef>
              <c:f>[0]!PM_completion_date_cdf_X</c:f>
              <c:numCache>
                <c:formatCode>General</c:formatCode>
                <c:ptCount val="105"/>
                <c:pt idx="0">
                  <c:v>44978.716979977704</c:v>
                </c:pt>
                <c:pt idx="1">
                  <c:v>44994.924284136199</c:v>
                </c:pt>
                <c:pt idx="2">
                  <c:v>45011.402104399669</c:v>
                </c:pt>
                <c:pt idx="3">
                  <c:v>45016.714846740411</c:v>
                </c:pt>
                <c:pt idx="4">
                  <c:v>45030.896373598247</c:v>
                </c:pt>
                <c:pt idx="5">
                  <c:v>45046.688235587251</c:v>
                </c:pt>
                <c:pt idx="6">
                  <c:v>45058.802689691358</c:v>
                </c:pt>
                <c:pt idx="7">
                  <c:v>45070.605199201338</c:v>
                </c:pt>
                <c:pt idx="8">
                  <c:v>45076.889133829747</c:v>
                </c:pt>
                <c:pt idx="9">
                  <c:v>45084.551047424546</c:v>
                </c:pt>
                <c:pt idx="10">
                  <c:v>45089.105439302642</c:v>
                </c:pt>
                <c:pt idx="11">
                  <c:v>45093.680242165756</c:v>
                </c:pt>
                <c:pt idx="12">
                  <c:v>45100.045731282284</c:v>
                </c:pt>
                <c:pt idx="13">
                  <c:v>45102.769803581316</c:v>
                </c:pt>
                <c:pt idx="14">
                  <c:v>45108.219983403818</c:v>
                </c:pt>
                <c:pt idx="15">
                  <c:v>45110.646030867654</c:v>
                </c:pt>
                <c:pt idx="16">
                  <c:v>45114.302286833677</c:v>
                </c:pt>
                <c:pt idx="17">
                  <c:v>45119.94602030723</c:v>
                </c:pt>
                <c:pt idx="18">
                  <c:v>45125.009346480256</c:v>
                </c:pt>
                <c:pt idx="19">
                  <c:v>45129.565445657041</c:v>
                </c:pt>
                <c:pt idx="20">
                  <c:v>45136.387561470925</c:v>
                </c:pt>
                <c:pt idx="21">
                  <c:v>45142.268645846911</c:v>
                </c:pt>
                <c:pt idx="22">
                  <c:v>45144.460990307445</c:v>
                </c:pt>
                <c:pt idx="23">
                  <c:v>45147.196413256628</c:v>
                </c:pt>
                <c:pt idx="24">
                  <c:v>45149.992322912018</c:v>
                </c:pt>
                <c:pt idx="25">
                  <c:v>45153.189337704447</c:v>
                </c:pt>
                <c:pt idx="26">
                  <c:v>45156.578227022168</c:v>
                </c:pt>
                <c:pt idx="27">
                  <c:v>45160.79871337489</c:v>
                </c:pt>
                <c:pt idx="28">
                  <c:v>45163.377474790461</c:v>
                </c:pt>
                <c:pt idx="29">
                  <c:v>45165.982977065876</c:v>
                </c:pt>
                <c:pt idx="30">
                  <c:v>45168.996348884517</c:v>
                </c:pt>
                <c:pt idx="31">
                  <c:v>45172.577256534729</c:v>
                </c:pt>
                <c:pt idx="32">
                  <c:v>45174.898911717122</c:v>
                </c:pt>
                <c:pt idx="33">
                  <c:v>45179.723225314934</c:v>
                </c:pt>
                <c:pt idx="34">
                  <c:v>45184.31325723917</c:v>
                </c:pt>
                <c:pt idx="35">
                  <c:v>45189.295883489918</c:v>
                </c:pt>
                <c:pt idx="36">
                  <c:v>45195.203159098601</c:v>
                </c:pt>
                <c:pt idx="37">
                  <c:v>45198.363891925299</c:v>
                </c:pt>
                <c:pt idx="38">
                  <c:v>45199.962606887595</c:v>
                </c:pt>
                <c:pt idx="39">
                  <c:v>45200.979206376433</c:v>
                </c:pt>
                <c:pt idx="40">
                  <c:v>45203.33134905887</c:v>
                </c:pt>
                <c:pt idx="41">
                  <c:v>45208.980731225543</c:v>
                </c:pt>
                <c:pt idx="42">
                  <c:v>45212.592113744737</c:v>
                </c:pt>
                <c:pt idx="43">
                  <c:v>45216.7355526908</c:v>
                </c:pt>
                <c:pt idx="44">
                  <c:v>45219.423057763735</c:v>
                </c:pt>
                <c:pt idx="45">
                  <c:v>45223.558612863846</c:v>
                </c:pt>
                <c:pt idx="46">
                  <c:v>45226.55348204574</c:v>
                </c:pt>
                <c:pt idx="47">
                  <c:v>45231.589737360446</c:v>
                </c:pt>
                <c:pt idx="48">
                  <c:v>45235.004929117269</c:v>
                </c:pt>
                <c:pt idx="49">
                  <c:v>45237.133977599748</c:v>
                </c:pt>
                <c:pt idx="50">
                  <c:v>45241.00306727377</c:v>
                </c:pt>
                <c:pt idx="51">
                  <c:v>45246.445108743057</c:v>
                </c:pt>
                <c:pt idx="52">
                  <c:v>45249.04070343019</c:v>
                </c:pt>
                <c:pt idx="53">
                  <c:v>45253.443888609698</c:v>
                </c:pt>
                <c:pt idx="54">
                  <c:v>45257.424969705011</c:v>
                </c:pt>
                <c:pt idx="55">
                  <c:v>45261.812447444798</c:v>
                </c:pt>
                <c:pt idx="56">
                  <c:v>45264.337980505661</c:v>
                </c:pt>
                <c:pt idx="57">
                  <c:v>45268.94366028213</c:v>
                </c:pt>
                <c:pt idx="58">
                  <c:v>45271.569030496968</c:v>
                </c:pt>
                <c:pt idx="59">
                  <c:v>45276.686382453292</c:v>
                </c:pt>
                <c:pt idx="60">
                  <c:v>45279.087721201402</c:v>
                </c:pt>
                <c:pt idx="61">
                  <c:v>45280.572042841472</c:v>
                </c:pt>
                <c:pt idx="62">
                  <c:v>45282.996306747584</c:v>
                </c:pt>
                <c:pt idx="63">
                  <c:v>45287.230663334485</c:v>
                </c:pt>
                <c:pt idx="64">
                  <c:v>45291.172695346671</c:v>
                </c:pt>
                <c:pt idx="65">
                  <c:v>45295.527081424661</c:v>
                </c:pt>
                <c:pt idx="66">
                  <c:v>45298.507494918224</c:v>
                </c:pt>
                <c:pt idx="67">
                  <c:v>45302.455317378881</c:v>
                </c:pt>
                <c:pt idx="68">
                  <c:v>45308.574271477701</c:v>
                </c:pt>
                <c:pt idx="69">
                  <c:v>45311.452641882606</c:v>
                </c:pt>
                <c:pt idx="70">
                  <c:v>45317.18145393466</c:v>
                </c:pt>
                <c:pt idx="71">
                  <c:v>45322.732791107141</c:v>
                </c:pt>
                <c:pt idx="72">
                  <c:v>45327.164351102823</c:v>
                </c:pt>
                <c:pt idx="73">
                  <c:v>45332.652502893485</c:v>
                </c:pt>
                <c:pt idx="74">
                  <c:v>45339.635989558134</c:v>
                </c:pt>
                <c:pt idx="75">
                  <c:v>45345.323288055668</c:v>
                </c:pt>
                <c:pt idx="76">
                  <c:v>45348.941904414729</c:v>
                </c:pt>
                <c:pt idx="77">
                  <c:v>45352.55837400259</c:v>
                </c:pt>
                <c:pt idx="78">
                  <c:v>45358.143577548217</c:v>
                </c:pt>
                <c:pt idx="79">
                  <c:v>45361.257722524955</c:v>
                </c:pt>
                <c:pt idx="80">
                  <c:v>45369.188833026477</c:v>
                </c:pt>
                <c:pt idx="81">
                  <c:v>45374.086791210735</c:v>
                </c:pt>
                <c:pt idx="82">
                  <c:v>45378.43879591611</c:v>
                </c:pt>
                <c:pt idx="83">
                  <c:v>45383.33981137519</c:v>
                </c:pt>
                <c:pt idx="84">
                  <c:v>45387.915957156452</c:v>
                </c:pt>
                <c:pt idx="85">
                  <c:v>45393.70841159283</c:v>
                </c:pt>
                <c:pt idx="86">
                  <c:v>45404.449765441903</c:v>
                </c:pt>
                <c:pt idx="87">
                  <c:v>45412.146231914288</c:v>
                </c:pt>
                <c:pt idx="88">
                  <c:v>45416.544201231482</c:v>
                </c:pt>
                <c:pt idx="89">
                  <c:v>45423.870930045407</c:v>
                </c:pt>
                <c:pt idx="90">
                  <c:v>45437.306678244124</c:v>
                </c:pt>
                <c:pt idx="91">
                  <c:v>45443.929001058023</c:v>
                </c:pt>
                <c:pt idx="92">
                  <c:v>45454.167266818295</c:v>
                </c:pt>
                <c:pt idx="93">
                  <c:v>45462.167556267799</c:v>
                </c:pt>
                <c:pt idx="94">
                  <c:v>45469.253380660557</c:v>
                </c:pt>
                <c:pt idx="95">
                  <c:v>45479.517165551486</c:v>
                </c:pt>
                <c:pt idx="96">
                  <c:v>45498.276133338622</c:v>
                </c:pt>
                <c:pt idx="97">
                  <c:v>45516.395209683309</c:v>
                </c:pt>
                <c:pt idx="98">
                  <c:v>45537.873931073947</c:v>
                </c:pt>
                <c:pt idx="99">
                  <c:v>45559.909740919051</c:v>
                </c:pt>
                <c:pt idx="100">
                  <c:v>45580.792315527542</c:v>
                </c:pt>
                <c:pt idx="101">
                  <c:v>45612.704631371416</c:v>
                </c:pt>
                <c:pt idx="102">
                  <c:v>45636.447459575669</c:v>
                </c:pt>
                <c:pt idx="103">
                  <c:v>45657.787557920412</c:v>
                </c:pt>
                <c:pt idx="104">
                  <c:v>45700.12899606079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30944"/>
        <c:axId val="828737216"/>
      </c:scatterChart>
      <c:valAx>
        <c:axId val="82873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Completion Date</a:t>
                </a:r>
              </a:p>
            </c:rich>
          </c:tx>
          <c:layout>
            <c:manualLayout>
              <c:xMode val="edge"/>
              <c:yMode val="edge"/>
              <c:x val="0.44141525676637361"/>
              <c:y val="0.87639132372604367"/>
            </c:manualLayout>
          </c:layout>
          <c:overlay val="0"/>
        </c:title>
        <c:numFmt formatCode="[$-409]mmm\-yy;@" sourceLinked="0"/>
        <c:majorTickMark val="out"/>
        <c:minorTickMark val="none"/>
        <c:tickLblPos val="nextTo"/>
        <c:crossAx val="828737216"/>
        <c:crosses val="autoZero"/>
        <c:crossBetween val="midCat"/>
      </c:valAx>
      <c:valAx>
        <c:axId val="82873721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Chance</a:t>
                </a:r>
                <a:r>
                  <a:rPr lang="en-US" baseline="0"/>
                  <a:t> of Completion</a:t>
                </a:r>
                <a:endParaRPr lang="en-US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828730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model!$B$10</c:f>
          <c:strCache>
            <c:ptCount val="1"/>
            <c:pt idx="0">
              <c:v>average completion date 12/03/23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completion_date Avg 45263</c:v>
                </c:pt>
              </c:strCache>
            </c:strRef>
          </c:tx>
          <c:invertIfNegative val="0"/>
          <c:cat>
            <c:strRef>
              <c:f>[0]!PM_completion_date_axis_lbls</c:f>
              <c:strCache>
                <c:ptCount val="10"/>
                <c:pt idx="0">
                  <c:v>44962          </c:v>
                </c:pt>
                <c:pt idx="1">
                  <c:v>45040          </c:v>
                </c:pt>
                <c:pt idx="2">
                  <c:v>45118          </c:v>
                </c:pt>
                <c:pt idx="3">
                  <c:v>45196          </c:v>
                </c:pt>
                <c:pt idx="4">
                  <c:v>45274          </c:v>
                </c:pt>
                <c:pt idx="5">
                  <c:v>45352          </c:v>
                </c:pt>
                <c:pt idx="6">
                  <c:v>45430          </c:v>
                </c:pt>
                <c:pt idx="7">
                  <c:v>45508          </c:v>
                </c:pt>
                <c:pt idx="8">
                  <c:v>45586          </c:v>
                </c:pt>
                <c:pt idx="9">
                  <c:v>45664          </c:v>
                </c:pt>
              </c:strCache>
            </c:strRef>
          </c:cat>
          <c:val>
            <c:numRef>
              <c:f>[0]!PM_completion_date_hist_data</c:f>
              <c:numCache>
                <c:formatCode>General</c:formatCode>
                <c:ptCount val="10"/>
                <c:pt idx="0">
                  <c:v>2.5999999999999999E-2</c:v>
                </c:pt>
                <c:pt idx="1">
                  <c:v>0.11799999999999999</c:v>
                </c:pt>
                <c:pt idx="2">
                  <c:v>0.19900000000000001</c:v>
                </c:pt>
                <c:pt idx="3">
                  <c:v>0.219</c:v>
                </c:pt>
                <c:pt idx="4">
                  <c:v>0.187</c:v>
                </c:pt>
                <c:pt idx="5">
                  <c:v>0.123</c:v>
                </c:pt>
                <c:pt idx="6">
                  <c:v>7.2999999999999995E-2</c:v>
                </c:pt>
                <c:pt idx="7">
                  <c:v>3.5999999999999997E-2</c:v>
                </c:pt>
                <c:pt idx="8">
                  <c:v>1.6E-2</c:v>
                </c:pt>
                <c:pt idx="9">
                  <c:v>3.0000000000000001E-3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674941544"/>
        <c:axId val="674942328"/>
      </c:barChart>
      <c:catAx>
        <c:axId val="674941544"/>
        <c:scaling>
          <c:orientation val="minMax"/>
        </c:scaling>
        <c:delete val="0"/>
        <c:axPos val="b"/>
        <c:title>
          <c:tx>
            <c:strRef>
              <c:f>'SIPmath Chart Data'!$B$13</c:f>
              <c:strCache>
                <c:ptCount val="1"/>
                <c:pt idx="0">
                  <c:v>Axis Title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4942328"/>
        <c:crosses val="autoZero"/>
        <c:auto val="1"/>
        <c:lblAlgn val="ctr"/>
        <c:lblOffset val="100"/>
        <c:noMultiLvlLbl val="0"/>
      </c:catAx>
      <c:valAx>
        <c:axId val="674942328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674941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13</xdr:col>
      <xdr:colOff>88900</xdr:colOff>
      <xdr:row>20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88900</xdr:colOff>
      <xdr:row>24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202104</xdr:colOff>
      <xdr:row>0</xdr:row>
      <xdr:rowOff>723048</xdr:rowOff>
    </xdr:to>
    <xdr:pic>
      <xdr:nvPicPr>
        <xdr:cNvPr id="2" name="PM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0"/>
          <a:ext cx="2011854" cy="72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" sqref="C1"/>
    </sheetView>
  </sheetViews>
  <sheetFormatPr defaultRowHeight="15" x14ac:dyDescent="0.25"/>
  <cols>
    <col min="2" max="2" width="22.5703125" bestFit="1" customWidth="1"/>
    <col min="3" max="3" width="9.7109375" bestFit="1" customWidth="1"/>
  </cols>
  <sheetData>
    <row r="1" spans="1:10" ht="15.75" x14ac:dyDescent="0.25">
      <c r="G1" s="14" t="s">
        <v>57</v>
      </c>
      <c r="H1" s="14"/>
      <c r="I1" s="14"/>
      <c r="J1" s="14"/>
    </row>
    <row r="2" spans="1:10" x14ac:dyDescent="0.25">
      <c r="G2" s="15" t="str">
        <f>"by promised date of "&amp;TEXT(planned_end_date,"mm/dd/yy")</f>
        <v>by promised date of 03/01/24</v>
      </c>
      <c r="H2" s="15"/>
      <c r="I2" s="15"/>
      <c r="J2" s="16">
        <f>_xlfn.PERCENTRANK.EXC(completion_date,planned_end_date)</f>
        <v>0.748</v>
      </c>
    </row>
    <row r="3" spans="1:10" x14ac:dyDescent="0.25">
      <c r="G3" s="17" t="s">
        <v>58</v>
      </c>
      <c r="H3" s="17"/>
      <c r="I3" s="17"/>
      <c r="J3" s="17"/>
    </row>
    <row r="4" spans="1:10" x14ac:dyDescent="0.25">
      <c r="B4" s="15" t="s">
        <v>0</v>
      </c>
      <c r="C4" s="20">
        <v>44621</v>
      </c>
      <c r="G4" s="16">
        <v>0.1</v>
      </c>
      <c r="H4" s="16">
        <v>0.5</v>
      </c>
      <c r="I4" s="16">
        <v>0.7</v>
      </c>
      <c r="J4" s="16">
        <v>0.9</v>
      </c>
    </row>
    <row r="5" spans="1:10" x14ac:dyDescent="0.25">
      <c r="B5" s="15" t="s">
        <v>1</v>
      </c>
      <c r="C5" s="20">
        <v>45352</v>
      </c>
      <c r="G5" s="18">
        <f>_xlfn.PERCENTILE.EXC(completion_date,G$4)</f>
        <v>45099.527886144075</v>
      </c>
      <c r="H5" s="18">
        <f>_xlfn.PERCENTILE.EXC(completion_date,H$4)</f>
        <v>45249.04070343019</v>
      </c>
      <c r="I5" s="18">
        <f>_xlfn.PERCENTILE.EXC(completion_date,I$4)</f>
        <v>45327.283792380229</v>
      </c>
      <c r="J5" s="18">
        <f>_xlfn.PERCENTILE.EXC(completion_date,J$4)</f>
        <v>45454.432008501884</v>
      </c>
    </row>
    <row r="6" spans="1:10" x14ac:dyDescent="0.25">
      <c r="B6" s="15" t="s">
        <v>50</v>
      </c>
      <c r="C6" s="21">
        <v>21</v>
      </c>
    </row>
    <row r="8" spans="1:10" ht="30" x14ac:dyDescent="0.25">
      <c r="A8" s="15"/>
      <c r="B8" s="15"/>
      <c r="C8" s="19" t="s">
        <v>47</v>
      </c>
      <c r="D8" s="19" t="s">
        <v>48</v>
      </c>
      <c r="E8" s="19" t="s">
        <v>49</v>
      </c>
    </row>
    <row r="9" spans="1:10" x14ac:dyDescent="0.25">
      <c r="A9" s="15" t="s">
        <v>45</v>
      </c>
      <c r="B9" s="15" t="s">
        <v>44</v>
      </c>
      <c r="C9" s="22">
        <v>1000</v>
      </c>
      <c r="D9" s="22">
        <v>1500</v>
      </c>
      <c r="E9" s="22">
        <v>2500</v>
      </c>
    </row>
    <row r="10" spans="1:10" x14ac:dyDescent="0.25">
      <c r="A10" s="15" t="s">
        <v>46</v>
      </c>
      <c r="B10" s="15" t="s">
        <v>2</v>
      </c>
      <c r="C10" s="22">
        <v>40</v>
      </c>
      <c r="D10" s="22">
        <v>50</v>
      </c>
      <c r="E10" s="22">
        <v>75</v>
      </c>
    </row>
  </sheetData>
  <mergeCells count="2">
    <mergeCell ref="G1:J1"/>
    <mergeCell ref="G3:J3"/>
  </mergeCells>
  <conditionalFormatting sqref="J2">
    <cfRule type="cellIs" dxfId="0" priority="2" operator="lessThan">
      <formula>50</formula>
    </cfRule>
    <cfRule type="cellIs" dxfId="1" priority="1" operator="greaterThan">
      <formula>0.7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C12" sqref="C12"/>
    </sheetView>
  </sheetViews>
  <sheetFormatPr defaultRowHeight="15" x14ac:dyDescent="0.25"/>
  <cols>
    <col min="2" max="2" width="20.140625" bestFit="1" customWidth="1"/>
  </cols>
  <sheetData>
    <row r="3" spans="2:4" x14ac:dyDescent="0.25">
      <c r="B3" t="s">
        <v>51</v>
      </c>
    </row>
    <row r="4" spans="2:4" x14ac:dyDescent="0.25">
      <c r="B4" t="s">
        <v>52</v>
      </c>
      <c r="C4">
        <f>_xlfn.BETA.INV( D4, ( 4*dashboard!D9 + dashboard!E9 - 5*dashboard!C9 ) / ( dashboard!E9 - dashboard!C9 ), ( 5*dashboard!E9 - dashboard!C9 - 4*dashboard!D9 ) / ( dashboard!E9 - dashboard!C9 ), dashboard!C9, dashboard!E9 )</f>
        <v>1096.1660866614113</v>
      </c>
      <c r="D4">
        <f>( MOD(( MOD( MOD( 999999999999989, MOD( PM_Index*2499997 + (5898554)*1800451 + (1)*2000371 + (0)*1796777 + (0)*2299603, 7450589 ) * 4658 + 7450581 ) * 383, 99991 ) * 7440893 + MOD( MOD( 999999999999989, MOD( PM_Index*2246527 + (5898554)*2399993 + (1)*2100869 + (0)*1918303 + (0)*1624729, 7450987 ) * 7580 + 7560584 ) * 17669, 7440893 )) * 1343, 4294967296 ) + 0.5 ) / 4294967296</f>
        <v>1.5676476177759469E-2</v>
      </c>
    </row>
    <row r="5" spans="2:4" x14ac:dyDescent="0.25">
      <c r="B5" t="s">
        <v>46</v>
      </c>
      <c r="C5">
        <f>_xlfn.BETA.INV( D5, ( 4*dashboard!D10 + dashboard!E10 - 5*dashboard!C10 ) / ( dashboard!E10 - dashboard!C10 ), ( 5*dashboard!E10 - dashboard!C10 - 4*dashboard!D10 ) / ( dashboard!E10 - dashboard!C10 ), dashboard!C10, dashboard!E10 )</f>
        <v>51.656468253840188</v>
      </c>
      <c r="D5">
        <f>( MOD(( MOD( MOD( 999999999999989, MOD( PM_Index*2499997 + (5898555)*1800451 + (1)*2000371 + (0)*1796777 + (0)*2299603, 7450589 ) * 4658 + 7450581 ) * 383, 99991 ) * 7440893 + MOD( MOD( 999999999999989, MOD( PM_Index*2246527 + (5898555)*2399993 + (1)*2100869 + (0)*1918303 + (0)*1624729, 7450987 ) * 7580 + 7560584 ) * 17669, 7440893 )) * 1343, 4294967296 ) + 0.5 ) / 4294967296</f>
        <v>0.48541368043515831</v>
      </c>
    </row>
    <row r="6" spans="2:4" x14ac:dyDescent="0.25">
      <c r="B6" t="s">
        <v>54</v>
      </c>
      <c r="C6">
        <f>story_points/velocity</f>
        <v>21.220306453682522</v>
      </c>
    </row>
    <row r="7" spans="2:4" x14ac:dyDescent="0.25">
      <c r="B7" t="s">
        <v>53</v>
      </c>
      <c r="C7">
        <f>C6*calendar_days_in_a_sprint</f>
        <v>445.62643552733294</v>
      </c>
    </row>
    <row r="8" spans="2:4" x14ac:dyDescent="0.25">
      <c r="B8" t="s">
        <v>55</v>
      </c>
      <c r="C8" s="7">
        <f>planned_start_date+duration_days</f>
        <v>45066.626435527331</v>
      </c>
    </row>
    <row r="9" spans="2:4" x14ac:dyDescent="0.25">
      <c r="B9" t="s">
        <v>59</v>
      </c>
      <c r="C9">
        <f>AVERAGE(completion_date)</f>
        <v>45263.432370665774</v>
      </c>
    </row>
    <row r="10" spans="2:4" x14ac:dyDescent="0.25">
      <c r="B10" t="str">
        <f>B9&amp;" "&amp;TEXT($C$9,"mm/dd/yy")</f>
        <v>average completion date 12/03/23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3" max="3" width="9.140625" style="7"/>
  </cols>
  <sheetData>
    <row r="1" spans="1:3" ht="69.95" customHeight="1" x14ac:dyDescent="0.25">
      <c r="A1" s="1">
        <v>1</v>
      </c>
      <c r="B1" t="s">
        <v>3</v>
      </c>
    </row>
    <row r="2" spans="1:3" x14ac:dyDescent="0.25">
      <c r="B2" t="s">
        <v>4</v>
      </c>
      <c r="C2" s="7" t="s">
        <v>56</v>
      </c>
    </row>
    <row r="3" spans="1:3" x14ac:dyDescent="0.25">
      <c r="B3" s="8" t="s">
        <v>5</v>
      </c>
      <c r="C3" s="11">
        <f>model!$C$8</f>
        <v>45066.626435527331</v>
      </c>
    </row>
    <row r="4" spans="1:3" x14ac:dyDescent="0.25">
      <c r="B4" s="9">
        <v>1</v>
      </c>
      <c r="C4" s="12">
        <f t="dataTable" ref="C4:C1003" dt2D="0" dtr="0" r1="A1"/>
        <v>45066.626435527331</v>
      </c>
    </row>
    <row r="5" spans="1:3" x14ac:dyDescent="0.25">
      <c r="B5" s="9">
        <v>2</v>
      </c>
      <c r="C5" s="12">
        <v>45142.616645275331</v>
      </c>
    </row>
    <row r="6" spans="1:3" x14ac:dyDescent="0.25">
      <c r="B6" s="9">
        <v>3</v>
      </c>
      <c r="C6" s="12">
        <v>45578.820098857868</v>
      </c>
    </row>
    <row r="7" spans="1:3" x14ac:dyDescent="0.25">
      <c r="B7" s="9">
        <v>4</v>
      </c>
      <c r="C7" s="12">
        <v>45212.232471105272</v>
      </c>
    </row>
    <row r="8" spans="1:3" x14ac:dyDescent="0.25">
      <c r="B8" s="9">
        <v>5</v>
      </c>
      <c r="C8" s="12">
        <v>45002.23155951222</v>
      </c>
    </row>
    <row r="9" spans="1:3" x14ac:dyDescent="0.25">
      <c r="B9" s="9">
        <v>6</v>
      </c>
      <c r="C9" s="12">
        <v>45464.852721002972</v>
      </c>
    </row>
    <row r="10" spans="1:3" x14ac:dyDescent="0.25">
      <c r="B10" s="9">
        <v>7</v>
      </c>
      <c r="C10" s="12">
        <v>45238.050266102779</v>
      </c>
    </row>
    <row r="11" spans="1:3" x14ac:dyDescent="0.25">
      <c r="B11" s="9">
        <v>8</v>
      </c>
      <c r="C11" s="12">
        <v>45200.825651479463</v>
      </c>
    </row>
    <row r="12" spans="1:3" x14ac:dyDescent="0.25">
      <c r="B12" s="9">
        <v>9</v>
      </c>
      <c r="C12" s="12">
        <v>45216.932146778083</v>
      </c>
    </row>
    <row r="13" spans="1:3" x14ac:dyDescent="0.25">
      <c r="B13" s="9">
        <v>10</v>
      </c>
      <c r="C13" s="12">
        <v>45357.78751659079</v>
      </c>
    </row>
    <row r="14" spans="1:3" x14ac:dyDescent="0.25">
      <c r="B14" s="9">
        <v>11</v>
      </c>
      <c r="C14" s="12">
        <v>45468.750875472368</v>
      </c>
    </row>
    <row r="15" spans="1:3" x14ac:dyDescent="0.25">
      <c r="B15" s="9">
        <v>12</v>
      </c>
      <c r="C15" s="12">
        <v>45148.537868385421</v>
      </c>
    </row>
    <row r="16" spans="1:3" x14ac:dyDescent="0.25">
      <c r="B16" s="9">
        <v>13</v>
      </c>
      <c r="C16" s="12">
        <v>45231.851064891518</v>
      </c>
    </row>
    <row r="17" spans="2:3" x14ac:dyDescent="0.25">
      <c r="B17" s="9">
        <v>14</v>
      </c>
      <c r="C17" s="12">
        <v>45219.62180623856</v>
      </c>
    </row>
    <row r="18" spans="2:3" x14ac:dyDescent="0.25">
      <c r="B18" s="9">
        <v>15</v>
      </c>
      <c r="C18" s="12">
        <v>45375.74583469877</v>
      </c>
    </row>
    <row r="19" spans="2:3" x14ac:dyDescent="0.25">
      <c r="B19" s="9">
        <v>16</v>
      </c>
      <c r="C19" s="12">
        <v>45142.976293245796</v>
      </c>
    </row>
    <row r="20" spans="2:3" x14ac:dyDescent="0.25">
      <c r="B20" s="9">
        <v>17</v>
      </c>
      <c r="C20" s="12">
        <v>45226.607567449537</v>
      </c>
    </row>
    <row r="21" spans="2:3" x14ac:dyDescent="0.25">
      <c r="B21" s="9">
        <v>18</v>
      </c>
      <c r="C21" s="12">
        <v>45416.70072299453</v>
      </c>
    </row>
    <row r="22" spans="2:3" x14ac:dyDescent="0.25">
      <c r="B22" s="9">
        <v>19</v>
      </c>
      <c r="C22" s="12">
        <v>45050.307885937837</v>
      </c>
    </row>
    <row r="23" spans="2:3" x14ac:dyDescent="0.25">
      <c r="B23" s="9">
        <v>20</v>
      </c>
      <c r="C23" s="12">
        <v>45433.564162702773</v>
      </c>
    </row>
    <row r="24" spans="2:3" x14ac:dyDescent="0.25">
      <c r="B24" s="9">
        <v>21</v>
      </c>
      <c r="C24" s="12">
        <v>45150.140626149463</v>
      </c>
    </row>
    <row r="25" spans="2:3" x14ac:dyDescent="0.25">
      <c r="B25" s="9">
        <v>22</v>
      </c>
      <c r="C25" s="12">
        <v>45534.514020433191</v>
      </c>
    </row>
    <row r="26" spans="2:3" x14ac:dyDescent="0.25">
      <c r="B26" s="9">
        <v>23</v>
      </c>
      <c r="C26" s="12">
        <v>45095.413173943671</v>
      </c>
    </row>
    <row r="27" spans="2:3" x14ac:dyDescent="0.25">
      <c r="B27" s="9">
        <v>24</v>
      </c>
      <c r="C27" s="12">
        <v>45166.622199889411</v>
      </c>
    </row>
    <row r="28" spans="2:3" x14ac:dyDescent="0.25">
      <c r="B28" s="9">
        <v>25</v>
      </c>
      <c r="C28" s="12">
        <v>45205.908721395659</v>
      </c>
    </row>
    <row r="29" spans="2:3" x14ac:dyDescent="0.25">
      <c r="B29" s="9">
        <v>26</v>
      </c>
      <c r="C29" s="12">
        <v>45537.855356093147</v>
      </c>
    </row>
    <row r="30" spans="2:3" x14ac:dyDescent="0.25">
      <c r="B30" s="9">
        <v>27</v>
      </c>
      <c r="C30" s="12">
        <v>45198.12109700108</v>
      </c>
    </row>
    <row r="31" spans="2:3" x14ac:dyDescent="0.25">
      <c r="B31" s="9">
        <v>28</v>
      </c>
      <c r="C31" s="12">
        <v>45471.525363070854</v>
      </c>
    </row>
    <row r="32" spans="2:3" x14ac:dyDescent="0.25">
      <c r="B32" s="9">
        <v>29</v>
      </c>
      <c r="C32" s="12">
        <v>45361.237944564025</v>
      </c>
    </row>
    <row r="33" spans="2:3" x14ac:dyDescent="0.25">
      <c r="B33" s="9">
        <v>30</v>
      </c>
      <c r="C33" s="12">
        <v>45271.059572715283</v>
      </c>
    </row>
    <row r="34" spans="2:3" x14ac:dyDescent="0.25">
      <c r="B34" s="9">
        <v>31</v>
      </c>
      <c r="C34" s="12">
        <v>45148.089033556738</v>
      </c>
    </row>
    <row r="35" spans="2:3" x14ac:dyDescent="0.25">
      <c r="B35" s="9">
        <v>32</v>
      </c>
      <c r="C35" s="12">
        <v>45228.749303980301</v>
      </c>
    </row>
    <row r="36" spans="2:3" x14ac:dyDescent="0.25">
      <c r="B36" s="9">
        <v>33</v>
      </c>
      <c r="C36" s="12">
        <v>45110.16436035723</v>
      </c>
    </row>
    <row r="37" spans="2:3" x14ac:dyDescent="0.25">
      <c r="B37" s="9">
        <v>34</v>
      </c>
      <c r="C37" s="12">
        <v>45188.333055860829</v>
      </c>
    </row>
    <row r="38" spans="2:3" x14ac:dyDescent="0.25">
      <c r="B38" s="9">
        <v>35</v>
      </c>
      <c r="C38" s="12">
        <v>45273.816755849388</v>
      </c>
    </row>
    <row r="39" spans="2:3" x14ac:dyDescent="0.25">
      <c r="B39" s="9">
        <v>36</v>
      </c>
      <c r="C39" s="12">
        <v>45498.237852538812</v>
      </c>
    </row>
    <row r="40" spans="2:3" x14ac:dyDescent="0.25">
      <c r="B40" s="9">
        <v>37</v>
      </c>
      <c r="C40" s="12">
        <v>45260.347381862717</v>
      </c>
    </row>
    <row r="41" spans="2:3" x14ac:dyDescent="0.25">
      <c r="B41" s="9">
        <v>38</v>
      </c>
      <c r="C41" s="12">
        <v>45269.587020813829</v>
      </c>
    </row>
    <row r="42" spans="2:3" x14ac:dyDescent="0.25">
      <c r="B42" s="9">
        <v>39</v>
      </c>
      <c r="C42" s="12">
        <v>45453.726972511708</v>
      </c>
    </row>
    <row r="43" spans="2:3" x14ac:dyDescent="0.25">
      <c r="B43" s="9">
        <v>40</v>
      </c>
      <c r="C43" s="12">
        <v>45245.874711695353</v>
      </c>
    </row>
    <row r="44" spans="2:3" x14ac:dyDescent="0.25">
      <c r="B44" s="9">
        <v>41</v>
      </c>
      <c r="C44" s="12">
        <v>45280.978132428543</v>
      </c>
    </row>
    <row r="45" spans="2:3" x14ac:dyDescent="0.25">
      <c r="B45" s="9">
        <v>42</v>
      </c>
      <c r="C45" s="12">
        <v>45345.843825820513</v>
      </c>
    </row>
    <row r="46" spans="2:3" x14ac:dyDescent="0.25">
      <c r="B46" s="9">
        <v>43</v>
      </c>
      <c r="C46" s="12">
        <v>45472.922333523857</v>
      </c>
    </row>
    <row r="47" spans="2:3" x14ac:dyDescent="0.25">
      <c r="B47" s="9">
        <v>44</v>
      </c>
      <c r="C47" s="12">
        <v>45020.134315155308</v>
      </c>
    </row>
    <row r="48" spans="2:3" x14ac:dyDescent="0.25">
      <c r="B48" s="9">
        <v>45</v>
      </c>
      <c r="C48" s="12">
        <v>45274.567499639335</v>
      </c>
    </row>
    <row r="49" spans="2:3" x14ac:dyDescent="0.25">
      <c r="B49" s="9">
        <v>46</v>
      </c>
      <c r="C49" s="12">
        <v>45355.496519888642</v>
      </c>
    </row>
    <row r="50" spans="2:3" x14ac:dyDescent="0.25">
      <c r="B50" s="9">
        <v>47</v>
      </c>
      <c r="C50" s="12">
        <v>45285.106451321109</v>
      </c>
    </row>
    <row r="51" spans="2:3" x14ac:dyDescent="0.25">
      <c r="B51" s="9">
        <v>48</v>
      </c>
      <c r="C51" s="12">
        <v>45460.28271651129</v>
      </c>
    </row>
    <row r="52" spans="2:3" x14ac:dyDescent="0.25">
      <c r="B52" s="9">
        <v>49</v>
      </c>
      <c r="C52" s="12">
        <v>45068.483618794809</v>
      </c>
    </row>
    <row r="53" spans="2:3" x14ac:dyDescent="0.25">
      <c r="B53" s="9">
        <v>50</v>
      </c>
      <c r="C53" s="12">
        <v>45508.890241286659</v>
      </c>
    </row>
    <row r="54" spans="2:3" x14ac:dyDescent="0.25">
      <c r="B54" s="9">
        <v>51</v>
      </c>
      <c r="C54" s="12">
        <v>45210.789357641959</v>
      </c>
    </row>
    <row r="55" spans="2:3" x14ac:dyDescent="0.25">
      <c r="B55" s="9">
        <v>52</v>
      </c>
      <c r="C55" s="12">
        <v>45167.077632218148</v>
      </c>
    </row>
    <row r="56" spans="2:3" x14ac:dyDescent="0.25">
      <c r="B56" s="9">
        <v>53</v>
      </c>
      <c r="C56" s="12">
        <v>45442.133507893217</v>
      </c>
    </row>
    <row r="57" spans="2:3" x14ac:dyDescent="0.25">
      <c r="B57" s="9">
        <v>54</v>
      </c>
      <c r="C57" s="12">
        <v>45387.711061375827</v>
      </c>
    </row>
    <row r="58" spans="2:3" x14ac:dyDescent="0.25">
      <c r="B58" s="9">
        <v>55</v>
      </c>
      <c r="C58" s="12">
        <v>45173.409013939068</v>
      </c>
    </row>
    <row r="59" spans="2:3" x14ac:dyDescent="0.25">
      <c r="B59" s="9">
        <v>56</v>
      </c>
      <c r="C59" s="12">
        <v>45437.916830391623</v>
      </c>
    </row>
    <row r="60" spans="2:3" x14ac:dyDescent="0.25">
      <c r="B60" s="9">
        <v>57</v>
      </c>
      <c r="C60" s="12">
        <v>45183.491771039349</v>
      </c>
    </row>
    <row r="61" spans="2:3" x14ac:dyDescent="0.25">
      <c r="B61" s="9">
        <v>58</v>
      </c>
      <c r="C61" s="12">
        <v>45257.574522410621</v>
      </c>
    </row>
    <row r="62" spans="2:3" x14ac:dyDescent="0.25">
      <c r="B62" s="9">
        <v>59</v>
      </c>
      <c r="C62" s="12">
        <v>45233.494924378072</v>
      </c>
    </row>
    <row r="63" spans="2:3" x14ac:dyDescent="0.25">
      <c r="B63" s="9">
        <v>60</v>
      </c>
      <c r="C63" s="12">
        <v>45278.40743950451</v>
      </c>
    </row>
    <row r="64" spans="2:3" x14ac:dyDescent="0.25">
      <c r="B64" s="9">
        <v>61</v>
      </c>
      <c r="C64" s="12">
        <v>45276.450078606176</v>
      </c>
    </row>
    <row r="65" spans="2:3" x14ac:dyDescent="0.25">
      <c r="B65" s="9">
        <v>62</v>
      </c>
      <c r="C65" s="12">
        <v>45224.526357557719</v>
      </c>
    </row>
    <row r="66" spans="2:3" x14ac:dyDescent="0.25">
      <c r="B66" s="9">
        <v>63</v>
      </c>
      <c r="C66" s="12">
        <v>45237.179512531358</v>
      </c>
    </row>
    <row r="67" spans="2:3" x14ac:dyDescent="0.25">
      <c r="B67" s="9">
        <v>64</v>
      </c>
      <c r="C67" s="12">
        <v>45012.796959133702</v>
      </c>
    </row>
    <row r="68" spans="2:3" x14ac:dyDescent="0.25">
      <c r="B68" s="9">
        <v>65</v>
      </c>
      <c r="C68" s="12">
        <v>45225.524791563985</v>
      </c>
    </row>
    <row r="69" spans="2:3" x14ac:dyDescent="0.25">
      <c r="B69" s="9">
        <v>66</v>
      </c>
      <c r="C69" s="12">
        <v>45346.256689801754</v>
      </c>
    </row>
    <row r="70" spans="2:3" x14ac:dyDescent="0.25">
      <c r="B70" s="9">
        <v>67</v>
      </c>
      <c r="C70" s="12">
        <v>45305.749003420628</v>
      </c>
    </row>
    <row r="71" spans="2:3" x14ac:dyDescent="0.25">
      <c r="B71" s="9">
        <v>68</v>
      </c>
      <c r="C71" s="12">
        <v>45169.624703651054</v>
      </c>
    </row>
    <row r="72" spans="2:3" x14ac:dyDescent="0.25">
      <c r="B72" s="9">
        <v>69</v>
      </c>
      <c r="C72" s="12">
        <v>45088.522342706208</v>
      </c>
    </row>
    <row r="73" spans="2:3" x14ac:dyDescent="0.25">
      <c r="B73" s="9">
        <v>70</v>
      </c>
      <c r="C73" s="12">
        <v>45313.164756156308</v>
      </c>
    </row>
    <row r="74" spans="2:3" x14ac:dyDescent="0.25">
      <c r="B74" s="9">
        <v>71</v>
      </c>
      <c r="C74" s="12">
        <v>45098.661659100915</v>
      </c>
    </row>
    <row r="75" spans="2:3" x14ac:dyDescent="0.25">
      <c r="B75" s="9">
        <v>72</v>
      </c>
      <c r="C75" s="12">
        <v>45244.207576520443</v>
      </c>
    </row>
    <row r="76" spans="2:3" x14ac:dyDescent="0.25">
      <c r="B76" s="9">
        <v>73</v>
      </c>
      <c r="C76" s="12">
        <v>45154.98127471887</v>
      </c>
    </row>
    <row r="77" spans="2:3" x14ac:dyDescent="0.25">
      <c r="B77" s="9">
        <v>74</v>
      </c>
      <c r="C77" s="12">
        <v>45191.022071013758</v>
      </c>
    </row>
    <row r="78" spans="2:3" x14ac:dyDescent="0.25">
      <c r="B78" s="9">
        <v>75</v>
      </c>
      <c r="C78" s="12">
        <v>45178.812388865881</v>
      </c>
    </row>
    <row r="79" spans="2:3" x14ac:dyDescent="0.25">
      <c r="B79" s="9">
        <v>76</v>
      </c>
      <c r="C79" s="12">
        <v>45085.000501774754</v>
      </c>
    </row>
    <row r="80" spans="2:3" x14ac:dyDescent="0.25">
      <c r="B80" s="9">
        <v>77</v>
      </c>
      <c r="C80" s="12">
        <v>45202.273777095375</v>
      </c>
    </row>
    <row r="81" spans="2:3" x14ac:dyDescent="0.25">
      <c r="B81" s="9">
        <v>78</v>
      </c>
      <c r="C81" s="12">
        <v>45374.58894802448</v>
      </c>
    </row>
    <row r="82" spans="2:3" x14ac:dyDescent="0.25">
      <c r="B82" s="9">
        <v>79</v>
      </c>
      <c r="C82" s="12">
        <v>45311.310706353193</v>
      </c>
    </row>
    <row r="83" spans="2:3" x14ac:dyDescent="0.25">
      <c r="B83" s="9">
        <v>80</v>
      </c>
      <c r="C83" s="12">
        <v>45043.088781883962</v>
      </c>
    </row>
    <row r="84" spans="2:3" x14ac:dyDescent="0.25">
      <c r="B84" s="9">
        <v>81</v>
      </c>
      <c r="C84" s="12">
        <v>45113.798432757561</v>
      </c>
    </row>
    <row r="85" spans="2:3" x14ac:dyDescent="0.25">
      <c r="B85" s="9">
        <v>82</v>
      </c>
      <c r="C85" s="12">
        <v>45088.858882725683</v>
      </c>
    </row>
    <row r="86" spans="2:3" x14ac:dyDescent="0.25">
      <c r="B86" s="9">
        <v>83</v>
      </c>
      <c r="C86" s="12">
        <v>45172.91104520511</v>
      </c>
    </row>
    <row r="87" spans="2:3" x14ac:dyDescent="0.25">
      <c r="B87" s="9">
        <v>84</v>
      </c>
      <c r="C87" s="12">
        <v>45081.194541688848</v>
      </c>
    </row>
    <row r="88" spans="2:3" x14ac:dyDescent="0.25">
      <c r="B88" s="9">
        <v>85</v>
      </c>
      <c r="C88" s="12">
        <v>45320.898457508847</v>
      </c>
    </row>
    <row r="89" spans="2:3" x14ac:dyDescent="0.25">
      <c r="B89" s="9">
        <v>86</v>
      </c>
      <c r="C89" s="12">
        <v>45378.616365850357</v>
      </c>
    </row>
    <row r="90" spans="2:3" x14ac:dyDescent="0.25">
      <c r="B90" s="9">
        <v>87</v>
      </c>
      <c r="C90" s="12">
        <v>45287.075584405102</v>
      </c>
    </row>
    <row r="91" spans="2:3" x14ac:dyDescent="0.25">
      <c r="B91" s="9">
        <v>88</v>
      </c>
      <c r="C91" s="12">
        <v>45373.681455525017</v>
      </c>
    </row>
    <row r="92" spans="2:3" x14ac:dyDescent="0.25">
      <c r="B92" s="9">
        <v>89</v>
      </c>
      <c r="C92" s="12">
        <v>45319.578595159568</v>
      </c>
    </row>
    <row r="93" spans="2:3" x14ac:dyDescent="0.25">
      <c r="B93" s="9">
        <v>90</v>
      </c>
      <c r="C93" s="12">
        <v>45383.967852894828</v>
      </c>
    </row>
    <row r="94" spans="2:3" x14ac:dyDescent="0.25">
      <c r="B94" s="9">
        <v>91</v>
      </c>
      <c r="C94" s="12">
        <v>45178.19348615178</v>
      </c>
    </row>
    <row r="95" spans="2:3" x14ac:dyDescent="0.25">
      <c r="B95" s="9">
        <v>92</v>
      </c>
      <c r="C95" s="12">
        <v>45296.983665429885</v>
      </c>
    </row>
    <row r="96" spans="2:3" x14ac:dyDescent="0.25">
      <c r="B96" s="9">
        <v>93</v>
      </c>
      <c r="C96" s="12">
        <v>45216.590921608127</v>
      </c>
    </row>
    <row r="97" spans="2:3" x14ac:dyDescent="0.25">
      <c r="B97" s="9">
        <v>94</v>
      </c>
      <c r="C97" s="12">
        <v>45349.118498238815</v>
      </c>
    </row>
    <row r="98" spans="2:3" x14ac:dyDescent="0.25">
      <c r="B98" s="9">
        <v>95</v>
      </c>
      <c r="C98" s="12">
        <v>45075.497517350261</v>
      </c>
    </row>
    <row r="99" spans="2:3" x14ac:dyDescent="0.25">
      <c r="B99" s="9">
        <v>96</v>
      </c>
      <c r="C99" s="12">
        <v>45135.672009625319</v>
      </c>
    </row>
    <row r="100" spans="2:3" x14ac:dyDescent="0.25">
      <c r="B100" s="9">
        <v>97</v>
      </c>
      <c r="C100" s="12">
        <v>45456.790767566723</v>
      </c>
    </row>
    <row r="101" spans="2:3" x14ac:dyDescent="0.25">
      <c r="B101" s="9">
        <v>98</v>
      </c>
      <c r="C101" s="12">
        <v>45201.737129561276</v>
      </c>
    </row>
    <row r="102" spans="2:3" x14ac:dyDescent="0.25">
      <c r="B102" s="9">
        <v>99</v>
      </c>
      <c r="C102" s="12">
        <v>45447.641930504236</v>
      </c>
    </row>
    <row r="103" spans="2:3" x14ac:dyDescent="0.25">
      <c r="B103" s="9">
        <v>100</v>
      </c>
      <c r="C103" s="12">
        <v>45409.844117071421</v>
      </c>
    </row>
    <row r="104" spans="2:3" x14ac:dyDescent="0.25">
      <c r="B104" s="9">
        <v>101</v>
      </c>
      <c r="C104" s="12">
        <v>45413.278107617967</v>
      </c>
    </row>
    <row r="105" spans="2:3" x14ac:dyDescent="0.25">
      <c r="B105" s="9">
        <v>102</v>
      </c>
      <c r="C105" s="12">
        <v>45353.748733248831</v>
      </c>
    </row>
    <row r="106" spans="2:3" x14ac:dyDescent="0.25">
      <c r="B106" s="9">
        <v>103</v>
      </c>
      <c r="C106" s="12">
        <v>45085.587666754342</v>
      </c>
    </row>
    <row r="107" spans="2:3" x14ac:dyDescent="0.25">
      <c r="B107" s="9">
        <v>104</v>
      </c>
      <c r="C107" s="12">
        <v>45506.019495392495</v>
      </c>
    </row>
    <row r="108" spans="2:3" x14ac:dyDescent="0.25">
      <c r="B108" s="9">
        <v>105</v>
      </c>
      <c r="C108" s="12">
        <v>45370.77726437489</v>
      </c>
    </row>
    <row r="109" spans="2:3" x14ac:dyDescent="0.25">
      <c r="B109" s="9">
        <v>106</v>
      </c>
      <c r="C109" s="12">
        <v>45264.100219588006</v>
      </c>
    </row>
    <row r="110" spans="2:3" x14ac:dyDescent="0.25">
      <c r="B110" s="9">
        <v>107</v>
      </c>
      <c r="C110" s="12">
        <v>45328.597860132584</v>
      </c>
    </row>
    <row r="111" spans="2:3" x14ac:dyDescent="0.25">
      <c r="B111" s="9">
        <v>108</v>
      </c>
      <c r="C111" s="12">
        <v>45413.667954986428</v>
      </c>
    </row>
    <row r="112" spans="2:3" x14ac:dyDescent="0.25">
      <c r="B112" s="9">
        <v>109</v>
      </c>
      <c r="C112" s="12">
        <v>45226.115114111439</v>
      </c>
    </row>
    <row r="113" spans="2:3" x14ac:dyDescent="0.25">
      <c r="B113" s="9">
        <v>110</v>
      </c>
      <c r="C113" s="12">
        <v>45349.926995706657</v>
      </c>
    </row>
    <row r="114" spans="2:3" x14ac:dyDescent="0.25">
      <c r="B114" s="9">
        <v>111</v>
      </c>
      <c r="C114" s="12">
        <v>45323.020320496638</v>
      </c>
    </row>
    <row r="115" spans="2:3" x14ac:dyDescent="0.25">
      <c r="B115" s="9">
        <v>112</v>
      </c>
      <c r="C115" s="12">
        <v>45189.303750494502</v>
      </c>
    </row>
    <row r="116" spans="2:3" x14ac:dyDescent="0.25">
      <c r="B116" s="9">
        <v>113</v>
      </c>
      <c r="C116" s="12">
        <v>45127.212922488172</v>
      </c>
    </row>
    <row r="117" spans="2:3" x14ac:dyDescent="0.25">
      <c r="B117" s="9">
        <v>114</v>
      </c>
      <c r="C117" s="12">
        <v>45561.184615983337</v>
      </c>
    </row>
    <row r="118" spans="2:3" x14ac:dyDescent="0.25">
      <c r="B118" s="9">
        <v>115</v>
      </c>
      <c r="C118" s="12">
        <v>44978.73398124706</v>
      </c>
    </row>
    <row r="119" spans="2:3" x14ac:dyDescent="0.25">
      <c r="B119" s="9">
        <v>116</v>
      </c>
      <c r="C119" s="12">
        <v>45288.193950135821</v>
      </c>
    </row>
    <row r="120" spans="2:3" x14ac:dyDescent="0.25">
      <c r="B120" s="9">
        <v>117</v>
      </c>
      <c r="C120" s="12">
        <v>45200.211649462188</v>
      </c>
    </row>
    <row r="121" spans="2:3" x14ac:dyDescent="0.25">
      <c r="B121" s="9">
        <v>118</v>
      </c>
      <c r="C121" s="12">
        <v>45288.339652246621</v>
      </c>
    </row>
    <row r="122" spans="2:3" x14ac:dyDescent="0.25">
      <c r="B122" s="9">
        <v>119</v>
      </c>
      <c r="C122" s="12">
        <v>45291.518157591665</v>
      </c>
    </row>
    <row r="123" spans="2:3" x14ac:dyDescent="0.25">
      <c r="B123" s="9">
        <v>120</v>
      </c>
      <c r="C123" s="12">
        <v>45080.809130006644</v>
      </c>
    </row>
    <row r="124" spans="2:3" x14ac:dyDescent="0.25">
      <c r="B124" s="9">
        <v>121</v>
      </c>
      <c r="C124" s="12">
        <v>45222.138862618493</v>
      </c>
    </row>
    <row r="125" spans="2:3" x14ac:dyDescent="0.25">
      <c r="B125" s="9">
        <v>122</v>
      </c>
      <c r="C125" s="12">
        <v>45332.690644480936</v>
      </c>
    </row>
    <row r="126" spans="2:3" x14ac:dyDescent="0.25">
      <c r="B126" s="9">
        <v>123</v>
      </c>
      <c r="C126" s="12">
        <v>45567.320327996902</v>
      </c>
    </row>
    <row r="127" spans="2:3" x14ac:dyDescent="0.25">
      <c r="B127" s="9">
        <v>124</v>
      </c>
      <c r="C127" s="12">
        <v>45419.481861051951</v>
      </c>
    </row>
    <row r="128" spans="2:3" x14ac:dyDescent="0.25">
      <c r="B128" s="9">
        <v>125</v>
      </c>
      <c r="C128" s="12">
        <v>45398.681280455472</v>
      </c>
    </row>
    <row r="129" spans="2:3" x14ac:dyDescent="0.25">
      <c r="B129" s="9">
        <v>126</v>
      </c>
      <c r="C129" s="12">
        <v>45443.35448787763</v>
      </c>
    </row>
    <row r="130" spans="2:3" x14ac:dyDescent="0.25">
      <c r="B130" s="9">
        <v>127</v>
      </c>
      <c r="C130" s="12">
        <v>45344.327208322356</v>
      </c>
    </row>
    <row r="131" spans="2:3" x14ac:dyDescent="0.25">
      <c r="B131" s="9">
        <v>128</v>
      </c>
      <c r="C131" s="12">
        <v>45117.3149921859</v>
      </c>
    </row>
    <row r="132" spans="2:3" x14ac:dyDescent="0.25">
      <c r="B132" s="9">
        <v>129</v>
      </c>
      <c r="C132" s="12">
        <v>45268.376514401789</v>
      </c>
    </row>
    <row r="133" spans="2:3" x14ac:dyDescent="0.25">
      <c r="B133" s="9">
        <v>130</v>
      </c>
      <c r="C133" s="12">
        <v>45277.618733208896</v>
      </c>
    </row>
    <row r="134" spans="2:3" x14ac:dyDescent="0.25">
      <c r="B134" s="9">
        <v>131</v>
      </c>
      <c r="C134" s="12">
        <v>45286.924175354477</v>
      </c>
    </row>
    <row r="135" spans="2:3" x14ac:dyDescent="0.25">
      <c r="B135" s="9">
        <v>132</v>
      </c>
      <c r="C135" s="12">
        <v>45497.503850901092</v>
      </c>
    </row>
    <row r="136" spans="2:3" x14ac:dyDescent="0.25">
      <c r="B136" s="9">
        <v>133</v>
      </c>
      <c r="C136" s="12">
        <v>45225.560639858006</v>
      </c>
    </row>
    <row r="137" spans="2:3" x14ac:dyDescent="0.25">
      <c r="B137" s="9">
        <v>134</v>
      </c>
      <c r="C137" s="12">
        <v>45130.794890495294</v>
      </c>
    </row>
    <row r="138" spans="2:3" x14ac:dyDescent="0.25">
      <c r="B138" s="9">
        <v>135</v>
      </c>
      <c r="C138" s="12">
        <v>45351.301103152924</v>
      </c>
    </row>
    <row r="139" spans="2:3" x14ac:dyDescent="0.25">
      <c r="B139" s="9">
        <v>136</v>
      </c>
      <c r="C139" s="12">
        <v>45247.770459089537</v>
      </c>
    </row>
    <row r="140" spans="2:3" x14ac:dyDescent="0.25">
      <c r="B140" s="9">
        <v>137</v>
      </c>
      <c r="C140" s="12">
        <v>45359.271103913394</v>
      </c>
    </row>
    <row r="141" spans="2:3" x14ac:dyDescent="0.25">
      <c r="B141" s="9">
        <v>138</v>
      </c>
      <c r="C141" s="12">
        <v>45109.800556384034</v>
      </c>
    </row>
    <row r="142" spans="2:3" x14ac:dyDescent="0.25">
      <c r="B142" s="9">
        <v>139</v>
      </c>
      <c r="C142" s="12">
        <v>45657.785463471169</v>
      </c>
    </row>
    <row r="143" spans="2:3" x14ac:dyDescent="0.25">
      <c r="B143" s="9">
        <v>140</v>
      </c>
      <c r="C143" s="12">
        <v>45562.477179697838</v>
      </c>
    </row>
    <row r="144" spans="2:3" x14ac:dyDescent="0.25">
      <c r="B144" s="9">
        <v>141</v>
      </c>
      <c r="C144" s="12">
        <v>45361.691459437774</v>
      </c>
    </row>
    <row r="145" spans="2:3" x14ac:dyDescent="0.25">
      <c r="B145" s="9">
        <v>142</v>
      </c>
      <c r="C145" s="12">
        <v>45070.315380851862</v>
      </c>
    </row>
    <row r="146" spans="2:3" x14ac:dyDescent="0.25">
      <c r="B146" s="9">
        <v>143</v>
      </c>
      <c r="C146" s="12">
        <v>45160.749159512758</v>
      </c>
    </row>
    <row r="147" spans="2:3" x14ac:dyDescent="0.25">
      <c r="B147" s="9">
        <v>144</v>
      </c>
      <c r="C147" s="12">
        <v>45048.457186652544</v>
      </c>
    </row>
    <row r="148" spans="2:3" x14ac:dyDescent="0.25">
      <c r="B148" s="9">
        <v>145</v>
      </c>
      <c r="C148" s="12">
        <v>45365.825580874574</v>
      </c>
    </row>
    <row r="149" spans="2:3" x14ac:dyDescent="0.25">
      <c r="B149" s="9">
        <v>146</v>
      </c>
      <c r="C149" s="12">
        <v>45231.026416071683</v>
      </c>
    </row>
    <row r="150" spans="2:3" x14ac:dyDescent="0.25">
      <c r="B150" s="9">
        <v>147</v>
      </c>
      <c r="C150" s="12">
        <v>45404.83148016216</v>
      </c>
    </row>
    <row r="151" spans="2:3" x14ac:dyDescent="0.25">
      <c r="B151" s="9">
        <v>148</v>
      </c>
      <c r="C151" s="12">
        <v>45180.749350013422</v>
      </c>
    </row>
    <row r="152" spans="2:3" x14ac:dyDescent="0.25">
      <c r="B152" s="9">
        <v>149</v>
      </c>
      <c r="C152" s="12">
        <v>45218.459665636306</v>
      </c>
    </row>
    <row r="153" spans="2:3" x14ac:dyDescent="0.25">
      <c r="B153" s="9">
        <v>150</v>
      </c>
      <c r="C153" s="12">
        <v>45194.361083387557</v>
      </c>
    </row>
    <row r="154" spans="2:3" x14ac:dyDescent="0.25">
      <c r="B154" s="9">
        <v>151</v>
      </c>
      <c r="C154" s="12">
        <v>45156.977555513484</v>
      </c>
    </row>
    <row r="155" spans="2:3" x14ac:dyDescent="0.25">
      <c r="B155" s="9">
        <v>152</v>
      </c>
      <c r="C155" s="12">
        <v>45219.148595584214</v>
      </c>
    </row>
    <row r="156" spans="2:3" x14ac:dyDescent="0.25">
      <c r="B156" s="9">
        <v>153</v>
      </c>
      <c r="C156" s="12">
        <v>45391.892839102402</v>
      </c>
    </row>
    <row r="157" spans="2:3" x14ac:dyDescent="0.25">
      <c r="B157" s="9">
        <v>154</v>
      </c>
      <c r="C157" s="12">
        <v>45308.635857763955</v>
      </c>
    </row>
    <row r="158" spans="2:3" x14ac:dyDescent="0.25">
      <c r="B158" s="9">
        <v>155</v>
      </c>
      <c r="C158" s="12">
        <v>45449.734872313587</v>
      </c>
    </row>
    <row r="159" spans="2:3" x14ac:dyDescent="0.25">
      <c r="B159" s="9">
        <v>156</v>
      </c>
      <c r="C159" s="12">
        <v>44986.766313862412</v>
      </c>
    </row>
    <row r="160" spans="2:3" x14ac:dyDescent="0.25">
      <c r="B160" s="9">
        <v>157</v>
      </c>
      <c r="C160" s="12">
        <v>45282.829924273603</v>
      </c>
    </row>
    <row r="161" spans="2:3" x14ac:dyDescent="0.25">
      <c r="B161" s="9">
        <v>158</v>
      </c>
      <c r="C161" s="12">
        <v>45262.436665183552</v>
      </c>
    </row>
    <row r="162" spans="2:3" x14ac:dyDescent="0.25">
      <c r="B162" s="9">
        <v>159</v>
      </c>
      <c r="C162" s="12">
        <v>45360.632539285667</v>
      </c>
    </row>
    <row r="163" spans="2:3" x14ac:dyDescent="0.25">
      <c r="B163" s="9">
        <v>160</v>
      </c>
      <c r="C163" s="12">
        <v>45354.211350624566</v>
      </c>
    </row>
    <row r="164" spans="2:3" x14ac:dyDescent="0.25">
      <c r="B164" s="9">
        <v>161</v>
      </c>
      <c r="C164" s="12">
        <v>45212.192492122143</v>
      </c>
    </row>
    <row r="165" spans="2:3" x14ac:dyDescent="0.25">
      <c r="B165" s="9">
        <v>162</v>
      </c>
      <c r="C165" s="12">
        <v>45258.078057903309</v>
      </c>
    </row>
    <row r="166" spans="2:3" x14ac:dyDescent="0.25">
      <c r="B166" s="9">
        <v>163</v>
      </c>
      <c r="C166" s="12">
        <v>45146.55961867841</v>
      </c>
    </row>
    <row r="167" spans="2:3" x14ac:dyDescent="0.25">
      <c r="B167" s="9">
        <v>164</v>
      </c>
      <c r="C167" s="12">
        <v>45548.875101500038</v>
      </c>
    </row>
    <row r="168" spans="2:3" x14ac:dyDescent="0.25">
      <c r="B168" s="9">
        <v>165</v>
      </c>
      <c r="C168" s="12">
        <v>45424.467671893683</v>
      </c>
    </row>
    <row r="169" spans="2:3" x14ac:dyDescent="0.25">
      <c r="B169" s="9">
        <v>166</v>
      </c>
      <c r="C169" s="12">
        <v>45658.309075782039</v>
      </c>
    </row>
    <row r="170" spans="2:3" x14ac:dyDescent="0.25">
      <c r="B170" s="9">
        <v>167</v>
      </c>
      <c r="C170" s="12">
        <v>45377.291966259145</v>
      </c>
    </row>
    <row r="171" spans="2:3" x14ac:dyDescent="0.25">
      <c r="B171" s="9">
        <v>168</v>
      </c>
      <c r="C171" s="12">
        <v>45144.078967726418</v>
      </c>
    </row>
    <row r="172" spans="2:3" x14ac:dyDescent="0.25">
      <c r="B172" s="9">
        <v>169</v>
      </c>
      <c r="C172" s="12">
        <v>45374.564402725933</v>
      </c>
    </row>
    <row r="173" spans="2:3" x14ac:dyDescent="0.25">
      <c r="B173" s="9">
        <v>170</v>
      </c>
      <c r="C173" s="12">
        <v>45152.801294070654</v>
      </c>
    </row>
    <row r="174" spans="2:3" x14ac:dyDescent="0.25">
      <c r="B174" s="9">
        <v>171</v>
      </c>
      <c r="C174" s="12">
        <v>45046.723470186778</v>
      </c>
    </row>
    <row r="175" spans="2:3" x14ac:dyDescent="0.25">
      <c r="B175" s="9">
        <v>172</v>
      </c>
      <c r="C175" s="12">
        <v>45250.702457139552</v>
      </c>
    </row>
    <row r="176" spans="2:3" x14ac:dyDescent="0.25">
      <c r="B176" s="9">
        <v>173</v>
      </c>
      <c r="C176" s="12">
        <v>45313.914012775414</v>
      </c>
    </row>
    <row r="177" spans="2:3" x14ac:dyDescent="0.25">
      <c r="B177" s="9">
        <v>174</v>
      </c>
      <c r="C177" s="12">
        <v>45279.838203090621</v>
      </c>
    </row>
    <row r="178" spans="2:3" x14ac:dyDescent="0.25">
      <c r="B178" s="9">
        <v>175</v>
      </c>
      <c r="C178" s="12">
        <v>45199.971976031222</v>
      </c>
    </row>
    <row r="179" spans="2:3" x14ac:dyDescent="0.25">
      <c r="B179" s="9">
        <v>176</v>
      </c>
      <c r="C179" s="12">
        <v>45545.978253265319</v>
      </c>
    </row>
    <row r="180" spans="2:3" x14ac:dyDescent="0.25">
      <c r="B180" s="9">
        <v>177</v>
      </c>
      <c r="C180" s="12">
        <v>45291.994038187811</v>
      </c>
    </row>
    <row r="181" spans="2:3" x14ac:dyDescent="0.25">
      <c r="B181" s="9">
        <v>178</v>
      </c>
      <c r="C181" s="12">
        <v>45320.405746128454</v>
      </c>
    </row>
    <row r="182" spans="2:3" x14ac:dyDescent="0.25">
      <c r="B182" s="9">
        <v>179</v>
      </c>
      <c r="C182" s="12">
        <v>45479.549775529296</v>
      </c>
    </row>
    <row r="183" spans="2:3" x14ac:dyDescent="0.25">
      <c r="B183" s="9">
        <v>180</v>
      </c>
      <c r="C183" s="12">
        <v>45109.703102288157</v>
      </c>
    </row>
    <row r="184" spans="2:3" x14ac:dyDescent="0.25">
      <c r="B184" s="9">
        <v>181</v>
      </c>
      <c r="C184" s="12">
        <v>45301.281705229703</v>
      </c>
    </row>
    <row r="185" spans="2:3" x14ac:dyDescent="0.25">
      <c r="B185" s="9">
        <v>182</v>
      </c>
      <c r="C185" s="12">
        <v>45248.429161378102</v>
      </c>
    </row>
    <row r="186" spans="2:3" x14ac:dyDescent="0.25">
      <c r="B186" s="9">
        <v>183</v>
      </c>
      <c r="C186" s="12">
        <v>45485.101524600999</v>
      </c>
    </row>
    <row r="187" spans="2:3" x14ac:dyDescent="0.25">
      <c r="B187" s="9">
        <v>184</v>
      </c>
      <c r="C187" s="12">
        <v>45324.999477216828</v>
      </c>
    </row>
    <row r="188" spans="2:3" x14ac:dyDescent="0.25">
      <c r="B188" s="9">
        <v>185</v>
      </c>
      <c r="C188" s="12">
        <v>45270.621823898029</v>
      </c>
    </row>
    <row r="189" spans="2:3" x14ac:dyDescent="0.25">
      <c r="B189" s="9">
        <v>186</v>
      </c>
      <c r="C189" s="12">
        <v>45195.636955677022</v>
      </c>
    </row>
    <row r="190" spans="2:3" x14ac:dyDescent="0.25">
      <c r="B190" s="9">
        <v>187</v>
      </c>
      <c r="C190" s="12">
        <v>45267.724638879889</v>
      </c>
    </row>
    <row r="191" spans="2:3" x14ac:dyDescent="0.25">
      <c r="B191" s="9">
        <v>188</v>
      </c>
      <c r="C191" s="12">
        <v>45619.576070415103</v>
      </c>
    </row>
    <row r="192" spans="2:3" x14ac:dyDescent="0.25">
      <c r="B192" s="9">
        <v>189</v>
      </c>
      <c r="C192" s="12">
        <v>45361.3239356985</v>
      </c>
    </row>
    <row r="193" spans="2:3" x14ac:dyDescent="0.25">
      <c r="B193" s="9">
        <v>190</v>
      </c>
      <c r="C193" s="12">
        <v>45421.726260403579</v>
      </c>
    </row>
    <row r="194" spans="2:3" x14ac:dyDescent="0.25">
      <c r="B194" s="9">
        <v>191</v>
      </c>
      <c r="C194" s="12">
        <v>45249.069283853649</v>
      </c>
    </row>
    <row r="195" spans="2:3" x14ac:dyDescent="0.25">
      <c r="B195" s="9">
        <v>192</v>
      </c>
      <c r="C195" s="12">
        <v>45232.852821798355</v>
      </c>
    </row>
    <row r="196" spans="2:3" x14ac:dyDescent="0.25">
      <c r="B196" s="9">
        <v>193</v>
      </c>
      <c r="C196" s="12">
        <v>45304.548179332778</v>
      </c>
    </row>
    <row r="197" spans="2:3" x14ac:dyDescent="0.25">
      <c r="B197" s="9">
        <v>194</v>
      </c>
      <c r="C197" s="12">
        <v>45298.984195889185</v>
      </c>
    </row>
    <row r="198" spans="2:3" x14ac:dyDescent="0.25">
      <c r="B198" s="9">
        <v>195</v>
      </c>
      <c r="C198" s="12">
        <v>45470.681401199683</v>
      </c>
    </row>
    <row r="199" spans="2:3" x14ac:dyDescent="0.25">
      <c r="B199" s="9">
        <v>196</v>
      </c>
      <c r="C199" s="12">
        <v>45196.314501071589</v>
      </c>
    </row>
    <row r="200" spans="2:3" x14ac:dyDescent="0.25">
      <c r="B200" s="9">
        <v>197</v>
      </c>
      <c r="C200" s="12">
        <v>45093.214650071081</v>
      </c>
    </row>
    <row r="201" spans="2:3" x14ac:dyDescent="0.25">
      <c r="B201" s="9">
        <v>198</v>
      </c>
      <c r="C201" s="12">
        <v>45196.339119047349</v>
      </c>
    </row>
    <row r="202" spans="2:3" x14ac:dyDescent="0.25">
      <c r="B202" s="9">
        <v>199</v>
      </c>
      <c r="C202" s="12">
        <v>45340.125098980781</v>
      </c>
    </row>
    <row r="203" spans="2:3" x14ac:dyDescent="0.25">
      <c r="B203" s="9">
        <v>200</v>
      </c>
      <c r="C203" s="12">
        <v>45288.593969852664</v>
      </c>
    </row>
    <row r="204" spans="2:3" x14ac:dyDescent="0.25">
      <c r="B204" s="9">
        <v>201</v>
      </c>
      <c r="C204" s="12">
        <v>45104.758417168254</v>
      </c>
    </row>
    <row r="205" spans="2:3" x14ac:dyDescent="0.25">
      <c r="B205" s="9">
        <v>202</v>
      </c>
      <c r="C205" s="12">
        <v>45264.274690294769</v>
      </c>
    </row>
    <row r="206" spans="2:3" x14ac:dyDescent="0.25">
      <c r="B206" s="9">
        <v>203</v>
      </c>
      <c r="C206" s="12">
        <v>45378.394403432547</v>
      </c>
    </row>
    <row r="207" spans="2:3" x14ac:dyDescent="0.25">
      <c r="B207" s="9">
        <v>204</v>
      </c>
      <c r="C207" s="12">
        <v>45310.0336191565</v>
      </c>
    </row>
    <row r="208" spans="2:3" x14ac:dyDescent="0.25">
      <c r="B208" s="9">
        <v>205</v>
      </c>
      <c r="C208" s="12">
        <v>45307.43249392377</v>
      </c>
    </row>
    <row r="209" spans="2:3" x14ac:dyDescent="0.25">
      <c r="B209" s="9">
        <v>206</v>
      </c>
      <c r="C209" s="12">
        <v>45237.082629698147</v>
      </c>
    </row>
    <row r="210" spans="2:3" x14ac:dyDescent="0.25">
      <c r="B210" s="9">
        <v>207</v>
      </c>
      <c r="C210" s="12">
        <v>45379.200626067635</v>
      </c>
    </row>
    <row r="211" spans="2:3" x14ac:dyDescent="0.25">
      <c r="B211" s="9">
        <v>208</v>
      </c>
      <c r="C211" s="12">
        <v>45155.46625181823</v>
      </c>
    </row>
    <row r="212" spans="2:3" x14ac:dyDescent="0.25">
      <c r="B212" s="9">
        <v>209</v>
      </c>
      <c r="C212" s="12">
        <v>45326.6045493864</v>
      </c>
    </row>
    <row r="213" spans="2:3" x14ac:dyDescent="0.25">
      <c r="B213" s="9">
        <v>210</v>
      </c>
      <c r="C213" s="12">
        <v>45479.514711037031</v>
      </c>
    </row>
    <row r="214" spans="2:3" x14ac:dyDescent="0.25">
      <c r="B214" s="9">
        <v>211</v>
      </c>
      <c r="C214" s="12">
        <v>45268.974968827642</v>
      </c>
    </row>
    <row r="215" spans="2:3" x14ac:dyDescent="0.25">
      <c r="B215" s="9">
        <v>212</v>
      </c>
      <c r="C215" s="12">
        <v>45162.078089730778</v>
      </c>
    </row>
    <row r="216" spans="2:3" x14ac:dyDescent="0.25">
      <c r="B216" s="9">
        <v>213</v>
      </c>
      <c r="C216" s="12">
        <v>45412.285741096552</v>
      </c>
    </row>
    <row r="217" spans="2:3" x14ac:dyDescent="0.25">
      <c r="B217" s="9">
        <v>214</v>
      </c>
      <c r="C217" s="12">
        <v>45166.748167910984</v>
      </c>
    </row>
    <row r="218" spans="2:3" x14ac:dyDescent="0.25">
      <c r="B218" s="9">
        <v>215</v>
      </c>
      <c r="C218" s="12">
        <v>45377.401268567868</v>
      </c>
    </row>
    <row r="219" spans="2:3" x14ac:dyDescent="0.25">
      <c r="B219" s="9">
        <v>216</v>
      </c>
      <c r="C219" s="12">
        <v>45129.464083316052</v>
      </c>
    </row>
    <row r="220" spans="2:3" x14ac:dyDescent="0.25">
      <c r="B220" s="9">
        <v>217</v>
      </c>
      <c r="C220" s="12">
        <v>45326.153780319641</v>
      </c>
    </row>
    <row r="221" spans="2:3" x14ac:dyDescent="0.25">
      <c r="B221" s="9">
        <v>218</v>
      </c>
      <c r="C221" s="12">
        <v>45346.477551864635</v>
      </c>
    </row>
    <row r="222" spans="2:3" x14ac:dyDescent="0.25">
      <c r="B222" s="9">
        <v>219</v>
      </c>
      <c r="C222" s="12">
        <v>45166.518453938414</v>
      </c>
    </row>
    <row r="223" spans="2:3" x14ac:dyDescent="0.25">
      <c r="B223" s="9">
        <v>220</v>
      </c>
      <c r="C223" s="12">
        <v>45180.022091172897</v>
      </c>
    </row>
    <row r="224" spans="2:3" x14ac:dyDescent="0.25">
      <c r="B224" s="9">
        <v>221</v>
      </c>
      <c r="C224" s="12">
        <v>45412.231096814496</v>
      </c>
    </row>
    <row r="225" spans="2:3" x14ac:dyDescent="0.25">
      <c r="B225" s="9">
        <v>222</v>
      </c>
      <c r="C225" s="12">
        <v>45291.650546610595</v>
      </c>
    </row>
    <row r="226" spans="2:3" x14ac:dyDescent="0.25">
      <c r="B226" s="9">
        <v>223</v>
      </c>
      <c r="C226" s="12">
        <v>45404.995430570205</v>
      </c>
    </row>
    <row r="227" spans="2:3" x14ac:dyDescent="0.25">
      <c r="B227" s="9">
        <v>224</v>
      </c>
      <c r="C227" s="12">
        <v>45700.09183090266</v>
      </c>
    </row>
    <row r="228" spans="2:3" x14ac:dyDescent="0.25">
      <c r="B228" s="9">
        <v>225</v>
      </c>
      <c r="C228" s="12">
        <v>45234.365768204814</v>
      </c>
    </row>
    <row r="229" spans="2:3" x14ac:dyDescent="0.25">
      <c r="B229" s="9">
        <v>226</v>
      </c>
      <c r="C229" s="12">
        <v>45345.931320936063</v>
      </c>
    </row>
    <row r="230" spans="2:3" x14ac:dyDescent="0.25">
      <c r="B230" s="9">
        <v>227</v>
      </c>
      <c r="C230" s="12">
        <v>45294.322802594776</v>
      </c>
    </row>
    <row r="231" spans="2:3" x14ac:dyDescent="0.25">
      <c r="B231" s="9">
        <v>228</v>
      </c>
      <c r="C231" s="12">
        <v>45416.518720944478</v>
      </c>
    </row>
    <row r="232" spans="2:3" x14ac:dyDescent="0.25">
      <c r="B232" s="9">
        <v>229</v>
      </c>
      <c r="C232" s="12">
        <v>45212.078111491253</v>
      </c>
    </row>
    <row r="233" spans="2:3" x14ac:dyDescent="0.25">
      <c r="B233" s="9">
        <v>230</v>
      </c>
      <c r="C233" s="12">
        <v>45082.077552660136</v>
      </c>
    </row>
    <row r="234" spans="2:3" x14ac:dyDescent="0.25">
      <c r="B234" s="9">
        <v>231</v>
      </c>
      <c r="C234" s="12">
        <v>45209.051264077068</v>
      </c>
    </row>
    <row r="235" spans="2:3" x14ac:dyDescent="0.25">
      <c r="B235" s="9">
        <v>232</v>
      </c>
      <c r="C235" s="12">
        <v>45274.524879633129</v>
      </c>
    </row>
    <row r="236" spans="2:3" x14ac:dyDescent="0.25">
      <c r="B236" s="9">
        <v>233</v>
      </c>
      <c r="C236" s="12">
        <v>45152.462884589397</v>
      </c>
    </row>
    <row r="237" spans="2:3" x14ac:dyDescent="0.25">
      <c r="B237" s="9">
        <v>234</v>
      </c>
      <c r="C237" s="12">
        <v>45382.221676692941</v>
      </c>
    </row>
    <row r="238" spans="2:3" x14ac:dyDescent="0.25">
      <c r="B238" s="9">
        <v>235</v>
      </c>
      <c r="C238" s="12">
        <v>45277.353346853706</v>
      </c>
    </row>
    <row r="239" spans="2:3" x14ac:dyDescent="0.25">
      <c r="B239" s="9">
        <v>236</v>
      </c>
      <c r="C239" s="12">
        <v>45170.062453830898</v>
      </c>
    </row>
    <row r="240" spans="2:3" x14ac:dyDescent="0.25">
      <c r="B240" s="9">
        <v>237</v>
      </c>
      <c r="C240" s="12">
        <v>45260.566490204859</v>
      </c>
    </row>
    <row r="241" spans="2:3" x14ac:dyDescent="0.25">
      <c r="B241" s="9">
        <v>238</v>
      </c>
      <c r="C241" s="12">
        <v>45145.873108896325</v>
      </c>
    </row>
    <row r="242" spans="2:3" x14ac:dyDescent="0.25">
      <c r="B242" s="9">
        <v>239</v>
      </c>
      <c r="C242" s="12">
        <v>45119.27638894043</v>
      </c>
    </row>
    <row r="243" spans="2:3" x14ac:dyDescent="0.25">
      <c r="B243" s="9">
        <v>240</v>
      </c>
      <c r="C243" s="12">
        <v>45131.415591926336</v>
      </c>
    </row>
    <row r="244" spans="2:3" x14ac:dyDescent="0.25">
      <c r="B244" s="9">
        <v>241</v>
      </c>
      <c r="C244" s="12">
        <v>45437.541515882382</v>
      </c>
    </row>
    <row r="245" spans="2:3" x14ac:dyDescent="0.25">
      <c r="B245" s="9">
        <v>242</v>
      </c>
      <c r="C245" s="12">
        <v>45317.171679950727</v>
      </c>
    </row>
    <row r="246" spans="2:3" x14ac:dyDescent="0.25">
      <c r="B246" s="9">
        <v>243</v>
      </c>
      <c r="C246" s="12">
        <v>45125.897850153859</v>
      </c>
    </row>
    <row r="247" spans="2:3" x14ac:dyDescent="0.25">
      <c r="B247" s="9">
        <v>244</v>
      </c>
      <c r="C247" s="12">
        <v>45421.294079880638</v>
      </c>
    </row>
    <row r="248" spans="2:3" x14ac:dyDescent="0.25">
      <c r="B248" s="9">
        <v>245</v>
      </c>
      <c r="C248" s="12">
        <v>45168.899045349703</v>
      </c>
    </row>
    <row r="249" spans="2:3" x14ac:dyDescent="0.25">
      <c r="B249" s="9">
        <v>246</v>
      </c>
      <c r="C249" s="12">
        <v>45030.989363453431</v>
      </c>
    </row>
    <row r="250" spans="2:3" x14ac:dyDescent="0.25">
      <c r="B250" s="9">
        <v>247</v>
      </c>
      <c r="C250" s="12">
        <v>45100.926597549042</v>
      </c>
    </row>
    <row r="251" spans="2:3" x14ac:dyDescent="0.25">
      <c r="B251" s="9">
        <v>248</v>
      </c>
      <c r="C251" s="12">
        <v>45214.505807829126</v>
      </c>
    </row>
    <row r="252" spans="2:3" x14ac:dyDescent="0.25">
      <c r="B252" s="9">
        <v>249</v>
      </c>
      <c r="C252" s="12">
        <v>45383.192492994043</v>
      </c>
    </row>
    <row r="253" spans="2:3" x14ac:dyDescent="0.25">
      <c r="B253" s="9">
        <v>250</v>
      </c>
      <c r="C253" s="12">
        <v>45149.137889016245</v>
      </c>
    </row>
    <row r="254" spans="2:3" x14ac:dyDescent="0.25">
      <c r="B254" s="9">
        <v>251</v>
      </c>
      <c r="C254" s="12">
        <v>45309.498020993356</v>
      </c>
    </row>
    <row r="255" spans="2:3" x14ac:dyDescent="0.25">
      <c r="B255" s="9">
        <v>252</v>
      </c>
      <c r="C255" s="12">
        <v>45172.747339891852</v>
      </c>
    </row>
    <row r="256" spans="2:3" x14ac:dyDescent="0.25">
      <c r="B256" s="9">
        <v>253</v>
      </c>
      <c r="C256" s="12">
        <v>45254.386811283504</v>
      </c>
    </row>
    <row r="257" spans="2:3" x14ac:dyDescent="0.25">
      <c r="B257" s="9">
        <v>254</v>
      </c>
      <c r="C257" s="12">
        <v>45142.350217725347</v>
      </c>
    </row>
    <row r="258" spans="2:3" x14ac:dyDescent="0.25">
      <c r="B258" s="9">
        <v>255</v>
      </c>
      <c r="C258" s="12">
        <v>45612.635222896228</v>
      </c>
    </row>
    <row r="259" spans="2:3" x14ac:dyDescent="0.25">
      <c r="B259" s="9">
        <v>256</v>
      </c>
      <c r="C259" s="12">
        <v>45589.72147009425</v>
      </c>
    </row>
    <row r="260" spans="2:3" x14ac:dyDescent="0.25">
      <c r="B260" s="9">
        <v>257</v>
      </c>
      <c r="C260" s="12">
        <v>45212.058574107628</v>
      </c>
    </row>
    <row r="261" spans="2:3" x14ac:dyDescent="0.25">
      <c r="B261" s="9">
        <v>258</v>
      </c>
      <c r="C261" s="12">
        <v>45146.796441876453</v>
      </c>
    </row>
    <row r="262" spans="2:3" x14ac:dyDescent="0.25">
      <c r="B262" s="9">
        <v>259</v>
      </c>
      <c r="C262" s="12">
        <v>45283.245880458562</v>
      </c>
    </row>
    <row r="263" spans="2:3" x14ac:dyDescent="0.25">
      <c r="B263" s="9">
        <v>260</v>
      </c>
      <c r="C263" s="12">
        <v>45405.843201597003</v>
      </c>
    </row>
    <row r="264" spans="2:3" x14ac:dyDescent="0.25">
      <c r="B264" s="9">
        <v>261</v>
      </c>
      <c r="C264" s="12">
        <v>45492.006854126113</v>
      </c>
    </row>
    <row r="265" spans="2:3" x14ac:dyDescent="0.25">
      <c r="B265" s="9">
        <v>262</v>
      </c>
      <c r="C265" s="12">
        <v>45356.55043244089</v>
      </c>
    </row>
    <row r="266" spans="2:3" x14ac:dyDescent="0.25">
      <c r="B266" s="9">
        <v>263</v>
      </c>
      <c r="C266" s="12">
        <v>45237.058994407351</v>
      </c>
    </row>
    <row r="267" spans="2:3" x14ac:dyDescent="0.25">
      <c r="B267" s="9">
        <v>264</v>
      </c>
      <c r="C267" s="12">
        <v>45097.914636482921</v>
      </c>
    </row>
    <row r="268" spans="2:3" x14ac:dyDescent="0.25">
      <c r="B268" s="9">
        <v>265</v>
      </c>
      <c r="C268" s="12">
        <v>45523.989772587563</v>
      </c>
    </row>
    <row r="269" spans="2:3" x14ac:dyDescent="0.25">
      <c r="B269" s="9">
        <v>266</v>
      </c>
      <c r="C269" s="12">
        <v>45330.318538786603</v>
      </c>
    </row>
    <row r="270" spans="2:3" x14ac:dyDescent="0.25">
      <c r="B270" s="9">
        <v>267</v>
      </c>
      <c r="C270" s="12">
        <v>45254.957567585392</v>
      </c>
    </row>
    <row r="271" spans="2:3" x14ac:dyDescent="0.25">
      <c r="B271" s="9">
        <v>268</v>
      </c>
      <c r="C271" s="12">
        <v>45404.426309706418</v>
      </c>
    </row>
    <row r="272" spans="2:3" x14ac:dyDescent="0.25">
      <c r="B272" s="9">
        <v>269</v>
      </c>
      <c r="C272" s="12">
        <v>45329.425077043255</v>
      </c>
    </row>
    <row r="273" spans="2:3" x14ac:dyDescent="0.25">
      <c r="B273" s="9">
        <v>270</v>
      </c>
      <c r="C273" s="12">
        <v>45181.911505549695</v>
      </c>
    </row>
    <row r="274" spans="2:3" x14ac:dyDescent="0.25">
      <c r="B274" s="9">
        <v>271</v>
      </c>
      <c r="C274" s="12">
        <v>45383.002338241567</v>
      </c>
    </row>
    <row r="275" spans="2:3" x14ac:dyDescent="0.25">
      <c r="B275" s="9">
        <v>272</v>
      </c>
      <c r="C275" s="12">
        <v>45275.531155511293</v>
      </c>
    </row>
    <row r="276" spans="2:3" x14ac:dyDescent="0.25">
      <c r="B276" s="9">
        <v>273</v>
      </c>
      <c r="C276" s="12">
        <v>45412.131255755427</v>
      </c>
    </row>
    <row r="277" spans="2:3" x14ac:dyDescent="0.25">
      <c r="B277" s="9">
        <v>274</v>
      </c>
      <c r="C277" s="12">
        <v>45298.104766717333</v>
      </c>
    </row>
    <row r="278" spans="2:3" x14ac:dyDescent="0.25">
      <c r="B278" s="9">
        <v>275</v>
      </c>
      <c r="C278" s="12">
        <v>45280.003051846936</v>
      </c>
    </row>
    <row r="279" spans="2:3" x14ac:dyDescent="0.25">
      <c r="B279" s="9">
        <v>276</v>
      </c>
      <c r="C279" s="12">
        <v>45453.941942787533</v>
      </c>
    </row>
    <row r="280" spans="2:3" x14ac:dyDescent="0.25">
      <c r="B280" s="9">
        <v>277</v>
      </c>
      <c r="C280" s="12">
        <v>45168.661594931262</v>
      </c>
    </row>
    <row r="281" spans="2:3" x14ac:dyDescent="0.25">
      <c r="B281" s="9">
        <v>278</v>
      </c>
      <c r="C281" s="12">
        <v>45238.868807319945</v>
      </c>
    </row>
    <row r="282" spans="2:3" x14ac:dyDescent="0.25">
      <c r="B282" s="9">
        <v>279</v>
      </c>
      <c r="C282" s="12">
        <v>45350.959481960323</v>
      </c>
    </row>
    <row r="283" spans="2:3" x14ac:dyDescent="0.25">
      <c r="B283" s="9">
        <v>280</v>
      </c>
      <c r="C283" s="12">
        <v>45381.147042136923</v>
      </c>
    </row>
    <row r="284" spans="2:3" x14ac:dyDescent="0.25">
      <c r="B284" s="9">
        <v>281</v>
      </c>
      <c r="C284" s="12">
        <v>45190.822216402361</v>
      </c>
    </row>
    <row r="285" spans="2:3" x14ac:dyDescent="0.25">
      <c r="B285" s="9">
        <v>282</v>
      </c>
      <c r="C285" s="12">
        <v>45422.599338607419</v>
      </c>
    </row>
    <row r="286" spans="2:3" x14ac:dyDescent="0.25">
      <c r="B286" s="9">
        <v>283</v>
      </c>
      <c r="C286" s="12">
        <v>45103.522105687676</v>
      </c>
    </row>
    <row r="287" spans="2:3" x14ac:dyDescent="0.25">
      <c r="B287" s="9">
        <v>284</v>
      </c>
      <c r="C287" s="12">
        <v>45252.160732499651</v>
      </c>
    </row>
    <row r="288" spans="2:3" x14ac:dyDescent="0.25">
      <c r="B288" s="9">
        <v>285</v>
      </c>
      <c r="C288" s="12">
        <v>45034.665347744805</v>
      </c>
    </row>
    <row r="289" spans="2:3" x14ac:dyDescent="0.25">
      <c r="B289" s="9">
        <v>286</v>
      </c>
      <c r="C289" s="12">
        <v>45306.30321980732</v>
      </c>
    </row>
    <row r="290" spans="2:3" x14ac:dyDescent="0.25">
      <c r="B290" s="9">
        <v>287</v>
      </c>
      <c r="C290" s="12">
        <v>45360.780898930396</v>
      </c>
    </row>
    <row r="291" spans="2:3" x14ac:dyDescent="0.25">
      <c r="B291" s="9">
        <v>288</v>
      </c>
      <c r="C291" s="12">
        <v>45089.772400405229</v>
      </c>
    </row>
    <row r="292" spans="2:3" x14ac:dyDescent="0.25">
      <c r="B292" s="9">
        <v>289</v>
      </c>
      <c r="C292" s="12">
        <v>45124.284072830385</v>
      </c>
    </row>
    <row r="293" spans="2:3" x14ac:dyDescent="0.25">
      <c r="B293" s="9">
        <v>290</v>
      </c>
      <c r="C293" s="12">
        <v>45431.859262589045</v>
      </c>
    </row>
    <row r="294" spans="2:3" x14ac:dyDescent="0.25">
      <c r="B294" s="9">
        <v>291</v>
      </c>
      <c r="C294" s="12">
        <v>45198.60810600275</v>
      </c>
    </row>
    <row r="295" spans="2:3" x14ac:dyDescent="0.25">
      <c r="B295" s="9">
        <v>292</v>
      </c>
      <c r="C295" s="12">
        <v>45262.6432252749</v>
      </c>
    </row>
    <row r="296" spans="2:3" x14ac:dyDescent="0.25">
      <c r="B296" s="9">
        <v>293</v>
      </c>
      <c r="C296" s="12">
        <v>45261.383066431838</v>
      </c>
    </row>
    <row r="297" spans="2:3" x14ac:dyDescent="0.25">
      <c r="B297" s="9">
        <v>294</v>
      </c>
      <c r="C297" s="12">
        <v>45400.638541312903</v>
      </c>
    </row>
    <row r="298" spans="2:3" x14ac:dyDescent="0.25">
      <c r="B298" s="9">
        <v>295</v>
      </c>
      <c r="C298" s="12">
        <v>45167.672152584855</v>
      </c>
    </row>
    <row r="299" spans="2:3" x14ac:dyDescent="0.25">
      <c r="B299" s="9">
        <v>296</v>
      </c>
      <c r="C299" s="12">
        <v>45169.034189148057</v>
      </c>
    </row>
    <row r="300" spans="2:3" x14ac:dyDescent="0.25">
      <c r="B300" s="9">
        <v>297</v>
      </c>
      <c r="C300" s="12">
        <v>45279.267551245473</v>
      </c>
    </row>
    <row r="301" spans="2:3" x14ac:dyDescent="0.25">
      <c r="B301" s="9">
        <v>298</v>
      </c>
      <c r="C301" s="12">
        <v>45049.436207352417</v>
      </c>
    </row>
    <row r="302" spans="2:3" x14ac:dyDescent="0.25">
      <c r="B302" s="9">
        <v>299</v>
      </c>
      <c r="C302" s="12">
        <v>45336.876439036227</v>
      </c>
    </row>
    <row r="303" spans="2:3" x14ac:dyDescent="0.25">
      <c r="B303" s="9">
        <v>300</v>
      </c>
      <c r="C303" s="12">
        <v>45327.373373338276</v>
      </c>
    </row>
    <row r="304" spans="2:3" x14ac:dyDescent="0.25">
      <c r="B304" s="9">
        <v>301</v>
      </c>
      <c r="C304" s="12">
        <v>45191.653058593984</v>
      </c>
    </row>
    <row r="305" spans="2:3" x14ac:dyDescent="0.25">
      <c r="B305" s="9">
        <v>302</v>
      </c>
      <c r="C305" s="12">
        <v>45220.548069854689</v>
      </c>
    </row>
    <row r="306" spans="2:3" x14ac:dyDescent="0.25">
      <c r="B306" s="9">
        <v>303</v>
      </c>
      <c r="C306" s="12">
        <v>45254.825283023652</v>
      </c>
    </row>
    <row r="307" spans="2:3" x14ac:dyDescent="0.25">
      <c r="B307" s="9">
        <v>304</v>
      </c>
      <c r="C307" s="12">
        <v>45182.424826435672</v>
      </c>
    </row>
    <row r="308" spans="2:3" x14ac:dyDescent="0.25">
      <c r="B308" s="9">
        <v>305</v>
      </c>
      <c r="C308" s="12">
        <v>45418.440166863424</v>
      </c>
    </row>
    <row r="309" spans="2:3" x14ac:dyDescent="0.25">
      <c r="B309" s="9">
        <v>306</v>
      </c>
      <c r="C309" s="12">
        <v>45137.889784783285</v>
      </c>
    </row>
    <row r="310" spans="2:3" x14ac:dyDescent="0.25">
      <c r="B310" s="9">
        <v>307</v>
      </c>
      <c r="C310" s="12">
        <v>44961.732711894183</v>
      </c>
    </row>
    <row r="311" spans="2:3" x14ac:dyDescent="0.25">
      <c r="B311" s="9">
        <v>308</v>
      </c>
      <c r="C311" s="12">
        <v>45441.799339453726</v>
      </c>
    </row>
    <row r="312" spans="2:3" x14ac:dyDescent="0.25">
      <c r="B312" s="9">
        <v>309</v>
      </c>
      <c r="C312" s="12">
        <v>45225.006910487435</v>
      </c>
    </row>
    <row r="313" spans="2:3" x14ac:dyDescent="0.25">
      <c r="B313" s="9">
        <v>310</v>
      </c>
      <c r="C313" s="12">
        <v>45199.94595063226</v>
      </c>
    </row>
    <row r="314" spans="2:3" x14ac:dyDescent="0.25">
      <c r="B314" s="9">
        <v>311</v>
      </c>
      <c r="C314" s="12">
        <v>45123.797141119256</v>
      </c>
    </row>
    <row r="315" spans="2:3" x14ac:dyDescent="0.25">
      <c r="B315" s="9">
        <v>312</v>
      </c>
      <c r="C315" s="12">
        <v>45024.147294794297</v>
      </c>
    </row>
    <row r="316" spans="2:3" x14ac:dyDescent="0.25">
      <c r="B316" s="9">
        <v>313</v>
      </c>
      <c r="C316" s="12">
        <v>45251.566607869885</v>
      </c>
    </row>
    <row r="317" spans="2:3" x14ac:dyDescent="0.25">
      <c r="B317" s="9">
        <v>314</v>
      </c>
      <c r="C317" s="12">
        <v>45217.612617512284</v>
      </c>
    </row>
    <row r="318" spans="2:3" x14ac:dyDescent="0.25">
      <c r="B318" s="9">
        <v>315</v>
      </c>
      <c r="C318" s="12">
        <v>45451.438231112072</v>
      </c>
    </row>
    <row r="319" spans="2:3" x14ac:dyDescent="0.25">
      <c r="B319" s="9">
        <v>316</v>
      </c>
      <c r="C319" s="12">
        <v>45394.6514905449</v>
      </c>
    </row>
    <row r="320" spans="2:3" x14ac:dyDescent="0.25">
      <c r="B320" s="9">
        <v>317</v>
      </c>
      <c r="C320" s="12">
        <v>45559.901224574656</v>
      </c>
    </row>
    <row r="321" spans="2:3" x14ac:dyDescent="0.25">
      <c r="B321" s="9">
        <v>318</v>
      </c>
      <c r="C321" s="12">
        <v>45516.527373263016</v>
      </c>
    </row>
    <row r="322" spans="2:3" x14ac:dyDescent="0.25">
      <c r="B322" s="9">
        <v>319</v>
      </c>
      <c r="C322" s="12">
        <v>45540.215418397864</v>
      </c>
    </row>
    <row r="323" spans="2:3" x14ac:dyDescent="0.25">
      <c r="B323" s="9">
        <v>320</v>
      </c>
      <c r="C323" s="12">
        <v>45181.863652900814</v>
      </c>
    </row>
    <row r="324" spans="2:3" x14ac:dyDescent="0.25">
      <c r="B324" s="9">
        <v>321</v>
      </c>
      <c r="C324" s="12">
        <v>45387.865381797703</v>
      </c>
    </row>
    <row r="325" spans="2:3" x14ac:dyDescent="0.25">
      <c r="B325" s="9">
        <v>322</v>
      </c>
      <c r="C325" s="12">
        <v>45326.378503208733</v>
      </c>
    </row>
    <row r="326" spans="2:3" x14ac:dyDescent="0.25">
      <c r="B326" s="9">
        <v>323</v>
      </c>
      <c r="C326" s="12">
        <v>45109.459372077908</v>
      </c>
    </row>
    <row r="327" spans="2:3" x14ac:dyDescent="0.25">
      <c r="B327" s="9">
        <v>324</v>
      </c>
      <c r="C327" s="12">
        <v>45152.905101926313</v>
      </c>
    </row>
    <row r="328" spans="2:3" x14ac:dyDescent="0.25">
      <c r="B328" s="9">
        <v>325</v>
      </c>
      <c r="C328" s="12">
        <v>45282.47810395743</v>
      </c>
    </row>
    <row r="329" spans="2:3" x14ac:dyDescent="0.25">
      <c r="B329" s="9">
        <v>326</v>
      </c>
      <c r="C329" s="12">
        <v>45140.722210622254</v>
      </c>
    </row>
    <row r="330" spans="2:3" x14ac:dyDescent="0.25">
      <c r="B330" s="9">
        <v>327</v>
      </c>
      <c r="C330" s="12">
        <v>45470.648053423261</v>
      </c>
    </row>
    <row r="331" spans="2:3" x14ac:dyDescent="0.25">
      <c r="B331" s="9">
        <v>328</v>
      </c>
      <c r="C331" s="12">
        <v>45084.583287895985</v>
      </c>
    </row>
    <row r="332" spans="2:3" x14ac:dyDescent="0.25">
      <c r="B332" s="9">
        <v>329</v>
      </c>
      <c r="C332" s="12">
        <v>45073.88262687347</v>
      </c>
    </row>
    <row r="333" spans="2:3" x14ac:dyDescent="0.25">
      <c r="B333" s="9">
        <v>330</v>
      </c>
      <c r="C333" s="12">
        <v>45103.282457107329</v>
      </c>
    </row>
    <row r="334" spans="2:3" x14ac:dyDescent="0.25">
      <c r="B334" s="9">
        <v>331</v>
      </c>
      <c r="C334" s="12">
        <v>45399.448219861399</v>
      </c>
    </row>
    <row r="335" spans="2:3" x14ac:dyDescent="0.25">
      <c r="B335" s="9">
        <v>332</v>
      </c>
      <c r="C335" s="12">
        <v>45199.53237493382</v>
      </c>
    </row>
    <row r="336" spans="2:3" x14ac:dyDescent="0.25">
      <c r="B336" s="9">
        <v>333</v>
      </c>
      <c r="C336" s="12">
        <v>45388.146356012963</v>
      </c>
    </row>
    <row r="337" spans="2:3" x14ac:dyDescent="0.25">
      <c r="B337" s="9">
        <v>334</v>
      </c>
      <c r="C337" s="12">
        <v>45174.132869747977</v>
      </c>
    </row>
    <row r="338" spans="2:3" x14ac:dyDescent="0.25">
      <c r="B338" s="9">
        <v>335</v>
      </c>
      <c r="C338" s="12">
        <v>45174.89284217784</v>
      </c>
    </row>
    <row r="339" spans="2:3" x14ac:dyDescent="0.25">
      <c r="B339" s="9">
        <v>336</v>
      </c>
      <c r="C339" s="12">
        <v>45392.753971147831</v>
      </c>
    </row>
    <row r="340" spans="2:3" x14ac:dyDescent="0.25">
      <c r="B340" s="9">
        <v>337</v>
      </c>
      <c r="C340" s="12">
        <v>45297.560393452113</v>
      </c>
    </row>
    <row r="341" spans="2:3" x14ac:dyDescent="0.25">
      <c r="B341" s="9">
        <v>338</v>
      </c>
      <c r="C341" s="12">
        <v>45058.810868114386</v>
      </c>
    </row>
    <row r="342" spans="2:3" x14ac:dyDescent="0.25">
      <c r="B342" s="9">
        <v>339</v>
      </c>
      <c r="C342" s="12">
        <v>45094.010980386382</v>
      </c>
    </row>
    <row r="343" spans="2:3" x14ac:dyDescent="0.25">
      <c r="B343" s="9">
        <v>340</v>
      </c>
      <c r="C343" s="12">
        <v>45213.806153039615</v>
      </c>
    </row>
    <row r="344" spans="2:3" x14ac:dyDescent="0.25">
      <c r="B344" s="9">
        <v>341</v>
      </c>
      <c r="C344" s="12">
        <v>45360.70113701302</v>
      </c>
    </row>
    <row r="345" spans="2:3" x14ac:dyDescent="0.25">
      <c r="B345" s="9">
        <v>342</v>
      </c>
      <c r="C345" s="12">
        <v>45403.658020779287</v>
      </c>
    </row>
    <row r="346" spans="2:3" x14ac:dyDescent="0.25">
      <c r="B346" s="9">
        <v>343</v>
      </c>
      <c r="C346" s="12">
        <v>45436.94944854841</v>
      </c>
    </row>
    <row r="347" spans="2:3" x14ac:dyDescent="0.25">
      <c r="B347" s="9">
        <v>344</v>
      </c>
      <c r="C347" s="12">
        <v>45034.009035821167</v>
      </c>
    </row>
    <row r="348" spans="2:3" x14ac:dyDescent="0.25">
      <c r="B348" s="9">
        <v>345</v>
      </c>
      <c r="C348" s="12">
        <v>45292.934414173156</v>
      </c>
    </row>
    <row r="349" spans="2:3" x14ac:dyDescent="0.25">
      <c r="B349" s="9">
        <v>346</v>
      </c>
      <c r="C349" s="12">
        <v>45123.264687501687</v>
      </c>
    </row>
    <row r="350" spans="2:3" x14ac:dyDescent="0.25">
      <c r="B350" s="9">
        <v>347</v>
      </c>
      <c r="C350" s="12">
        <v>45305.201092110321</v>
      </c>
    </row>
    <row r="351" spans="2:3" x14ac:dyDescent="0.25">
      <c r="B351" s="9">
        <v>348</v>
      </c>
      <c r="C351" s="12">
        <v>45377.211538344272</v>
      </c>
    </row>
    <row r="352" spans="2:3" x14ac:dyDescent="0.25">
      <c r="B352" s="9">
        <v>349</v>
      </c>
      <c r="C352" s="12">
        <v>45160.815231328932</v>
      </c>
    </row>
    <row r="353" spans="2:3" x14ac:dyDescent="0.25">
      <c r="B353" s="9">
        <v>350</v>
      </c>
      <c r="C353" s="12">
        <v>45240.463982453417</v>
      </c>
    </row>
    <row r="354" spans="2:3" x14ac:dyDescent="0.25">
      <c r="B354" s="9">
        <v>351</v>
      </c>
      <c r="C354" s="12">
        <v>45235.539509050679</v>
      </c>
    </row>
    <row r="355" spans="2:3" x14ac:dyDescent="0.25">
      <c r="B355" s="9">
        <v>352</v>
      </c>
      <c r="C355" s="12">
        <v>45269.214978470045</v>
      </c>
    </row>
    <row r="356" spans="2:3" x14ac:dyDescent="0.25">
      <c r="B356" s="9">
        <v>353</v>
      </c>
      <c r="C356" s="12">
        <v>45134.743182069396</v>
      </c>
    </row>
    <row r="357" spans="2:3" x14ac:dyDescent="0.25">
      <c r="B357" s="9">
        <v>354</v>
      </c>
      <c r="C357" s="12">
        <v>45105.580364673049</v>
      </c>
    </row>
    <row r="358" spans="2:3" x14ac:dyDescent="0.25">
      <c r="B358" s="9">
        <v>355</v>
      </c>
      <c r="C358" s="12">
        <v>45293.991188303473</v>
      </c>
    </row>
    <row r="359" spans="2:3" x14ac:dyDescent="0.25">
      <c r="B359" s="9">
        <v>356</v>
      </c>
      <c r="C359" s="12">
        <v>45170.804395734602</v>
      </c>
    </row>
    <row r="360" spans="2:3" x14ac:dyDescent="0.25">
      <c r="B360" s="9">
        <v>357</v>
      </c>
      <c r="C360" s="12">
        <v>45079.877845591007</v>
      </c>
    </row>
    <row r="361" spans="2:3" x14ac:dyDescent="0.25">
      <c r="B361" s="9">
        <v>358</v>
      </c>
      <c r="C361" s="12">
        <v>45346.068514959341</v>
      </c>
    </row>
    <row r="362" spans="2:3" x14ac:dyDescent="0.25">
      <c r="B362" s="9">
        <v>359</v>
      </c>
      <c r="C362" s="12">
        <v>45255.1005371754</v>
      </c>
    </row>
    <row r="363" spans="2:3" x14ac:dyDescent="0.25">
      <c r="B363" s="9">
        <v>360</v>
      </c>
      <c r="C363" s="12">
        <v>45111.362965250912</v>
      </c>
    </row>
    <row r="364" spans="2:3" x14ac:dyDescent="0.25">
      <c r="B364" s="9">
        <v>361</v>
      </c>
      <c r="C364" s="12">
        <v>45246.489169237131</v>
      </c>
    </row>
    <row r="365" spans="2:3" x14ac:dyDescent="0.25">
      <c r="B365" s="9">
        <v>362</v>
      </c>
      <c r="C365" s="12">
        <v>45386.056429326403</v>
      </c>
    </row>
    <row r="366" spans="2:3" x14ac:dyDescent="0.25">
      <c r="B366" s="9">
        <v>363</v>
      </c>
      <c r="C366" s="12">
        <v>45258.176935773299</v>
      </c>
    </row>
    <row r="367" spans="2:3" x14ac:dyDescent="0.25">
      <c r="B367" s="9">
        <v>364</v>
      </c>
      <c r="C367" s="12">
        <v>45204.915647616624</v>
      </c>
    </row>
    <row r="368" spans="2:3" x14ac:dyDescent="0.25">
      <c r="B368" s="9">
        <v>365</v>
      </c>
      <c r="C368" s="12">
        <v>45342.587181466974</v>
      </c>
    </row>
    <row r="369" spans="2:3" x14ac:dyDescent="0.25">
      <c r="B369" s="9">
        <v>366</v>
      </c>
      <c r="C369" s="12">
        <v>45380.525428778987</v>
      </c>
    </row>
    <row r="370" spans="2:3" x14ac:dyDescent="0.25">
      <c r="B370" s="9">
        <v>367</v>
      </c>
      <c r="C370" s="12">
        <v>45423.78176172325</v>
      </c>
    </row>
    <row r="371" spans="2:3" x14ac:dyDescent="0.25">
      <c r="B371" s="9">
        <v>368</v>
      </c>
      <c r="C371" s="12">
        <v>45240.176233050486</v>
      </c>
    </row>
    <row r="372" spans="2:3" x14ac:dyDescent="0.25">
      <c r="B372" s="9">
        <v>369</v>
      </c>
      <c r="C372" s="12">
        <v>45280.233038176368</v>
      </c>
    </row>
    <row r="373" spans="2:3" x14ac:dyDescent="0.25">
      <c r="B373" s="9">
        <v>370</v>
      </c>
      <c r="C373" s="12">
        <v>45535.784754054504</v>
      </c>
    </row>
    <row r="374" spans="2:3" x14ac:dyDescent="0.25">
      <c r="B374" s="9">
        <v>371</v>
      </c>
      <c r="C374" s="12">
        <v>45111.999203170577</v>
      </c>
    </row>
    <row r="375" spans="2:3" x14ac:dyDescent="0.25">
      <c r="B375" s="9">
        <v>372</v>
      </c>
      <c r="C375" s="12">
        <v>45580.154206131709</v>
      </c>
    </row>
    <row r="376" spans="2:3" x14ac:dyDescent="0.25">
      <c r="B376" s="9">
        <v>373</v>
      </c>
      <c r="C376" s="12">
        <v>45097.039719597422</v>
      </c>
    </row>
    <row r="377" spans="2:3" x14ac:dyDescent="0.25">
      <c r="B377" s="9">
        <v>374</v>
      </c>
      <c r="C377" s="12">
        <v>45274.255144015122</v>
      </c>
    </row>
    <row r="378" spans="2:3" x14ac:dyDescent="0.25">
      <c r="B378" s="9">
        <v>375</v>
      </c>
      <c r="C378" s="12">
        <v>45045.548983535853</v>
      </c>
    </row>
    <row r="379" spans="2:3" x14ac:dyDescent="0.25">
      <c r="B379" s="9">
        <v>376</v>
      </c>
      <c r="C379" s="12">
        <v>45124.820076322525</v>
      </c>
    </row>
    <row r="380" spans="2:3" x14ac:dyDescent="0.25">
      <c r="B380" s="9">
        <v>377</v>
      </c>
      <c r="C380" s="12">
        <v>45060.09888172715</v>
      </c>
    </row>
    <row r="381" spans="2:3" x14ac:dyDescent="0.25">
      <c r="B381" s="9">
        <v>378</v>
      </c>
      <c r="C381" s="12">
        <v>45163.488073736502</v>
      </c>
    </row>
    <row r="382" spans="2:3" x14ac:dyDescent="0.25">
      <c r="B382" s="9">
        <v>379</v>
      </c>
      <c r="C382" s="12">
        <v>45222.928774895583</v>
      </c>
    </row>
    <row r="383" spans="2:3" x14ac:dyDescent="0.25">
      <c r="B383" s="9">
        <v>380</v>
      </c>
      <c r="C383" s="12">
        <v>45372.056246185988</v>
      </c>
    </row>
    <row r="384" spans="2:3" x14ac:dyDescent="0.25">
      <c r="B384" s="9">
        <v>381</v>
      </c>
      <c r="C384" s="12">
        <v>45503.834549310101</v>
      </c>
    </row>
    <row r="385" spans="2:3" x14ac:dyDescent="0.25">
      <c r="B385" s="9">
        <v>382</v>
      </c>
      <c r="C385" s="12">
        <v>45456.861597463932</v>
      </c>
    </row>
    <row r="386" spans="2:3" x14ac:dyDescent="0.25">
      <c r="B386" s="9">
        <v>383</v>
      </c>
      <c r="C386" s="12">
        <v>45499.201513140855</v>
      </c>
    </row>
    <row r="387" spans="2:3" x14ac:dyDescent="0.25">
      <c r="B387" s="9">
        <v>384</v>
      </c>
      <c r="C387" s="12">
        <v>45476.39365299129</v>
      </c>
    </row>
    <row r="388" spans="2:3" x14ac:dyDescent="0.25">
      <c r="B388" s="9">
        <v>385</v>
      </c>
      <c r="C388" s="12">
        <v>45235.893252787391</v>
      </c>
    </row>
    <row r="389" spans="2:3" x14ac:dyDescent="0.25">
      <c r="B389" s="9">
        <v>386</v>
      </c>
      <c r="C389" s="12">
        <v>45108.607279930693</v>
      </c>
    </row>
    <row r="390" spans="2:3" x14ac:dyDescent="0.25">
      <c r="B390" s="9">
        <v>387</v>
      </c>
      <c r="C390" s="12">
        <v>45178.960515408755</v>
      </c>
    </row>
    <row r="391" spans="2:3" x14ac:dyDescent="0.25">
      <c r="B391" s="9">
        <v>388</v>
      </c>
      <c r="C391" s="12">
        <v>45344.207671411583</v>
      </c>
    </row>
    <row r="392" spans="2:3" x14ac:dyDescent="0.25">
      <c r="B392" s="9">
        <v>389</v>
      </c>
      <c r="C392" s="12">
        <v>45150.550640442329</v>
      </c>
    </row>
    <row r="393" spans="2:3" x14ac:dyDescent="0.25">
      <c r="B393" s="9">
        <v>390</v>
      </c>
      <c r="C393" s="12">
        <v>45249.012123006723</v>
      </c>
    </row>
    <row r="394" spans="2:3" x14ac:dyDescent="0.25">
      <c r="B394" s="9">
        <v>391</v>
      </c>
      <c r="C394" s="12">
        <v>45352.656184408166</v>
      </c>
    </row>
    <row r="395" spans="2:3" x14ac:dyDescent="0.25">
      <c r="B395" s="9">
        <v>392</v>
      </c>
      <c r="C395" s="12">
        <v>45296.146894712554</v>
      </c>
    </row>
    <row r="396" spans="2:3" x14ac:dyDescent="0.25">
      <c r="B396" s="9">
        <v>393</v>
      </c>
      <c r="C396" s="12">
        <v>45549.581573579402</v>
      </c>
    </row>
    <row r="397" spans="2:3" x14ac:dyDescent="0.25">
      <c r="B397" s="9">
        <v>394</v>
      </c>
      <c r="C397" s="12">
        <v>45364.843457672752</v>
      </c>
    </row>
    <row r="398" spans="2:3" x14ac:dyDescent="0.25">
      <c r="B398" s="9">
        <v>395</v>
      </c>
      <c r="C398" s="12">
        <v>45198.920291812297</v>
      </c>
    </row>
    <row r="399" spans="2:3" x14ac:dyDescent="0.25">
      <c r="B399" s="9">
        <v>396</v>
      </c>
      <c r="C399" s="12">
        <v>45058.60640753866</v>
      </c>
    </row>
    <row r="400" spans="2:3" x14ac:dyDescent="0.25">
      <c r="B400" s="9">
        <v>397</v>
      </c>
      <c r="C400" s="12">
        <v>45372.720218030845</v>
      </c>
    </row>
    <row r="401" spans="2:3" x14ac:dyDescent="0.25">
      <c r="B401" s="9">
        <v>398</v>
      </c>
      <c r="C401" s="12">
        <v>45214.695957575299</v>
      </c>
    </row>
    <row r="402" spans="2:3" x14ac:dyDescent="0.25">
      <c r="B402" s="9">
        <v>399</v>
      </c>
      <c r="C402" s="12">
        <v>45512.453070841657</v>
      </c>
    </row>
    <row r="403" spans="2:3" x14ac:dyDescent="0.25">
      <c r="B403" s="9">
        <v>400</v>
      </c>
      <c r="C403" s="12">
        <v>45435.779528200874</v>
      </c>
    </row>
    <row r="404" spans="2:3" x14ac:dyDescent="0.25">
      <c r="B404" s="9">
        <v>401</v>
      </c>
      <c r="C404" s="12">
        <v>45024.30542090458</v>
      </c>
    </row>
    <row r="405" spans="2:3" x14ac:dyDescent="0.25">
      <c r="B405" s="9">
        <v>402</v>
      </c>
      <c r="C405" s="12">
        <v>45234.086708921423</v>
      </c>
    </row>
    <row r="406" spans="2:3" x14ac:dyDescent="0.25">
      <c r="B406" s="9">
        <v>403</v>
      </c>
      <c r="C406" s="12">
        <v>45639.291283311373</v>
      </c>
    </row>
    <row r="407" spans="2:3" x14ac:dyDescent="0.25">
      <c r="B407" s="9">
        <v>404</v>
      </c>
      <c r="C407" s="12">
        <v>45317.202223650514</v>
      </c>
    </row>
    <row r="408" spans="2:3" x14ac:dyDescent="0.25">
      <c r="B408" s="9">
        <v>405</v>
      </c>
      <c r="C408" s="12">
        <v>45247.208406096193</v>
      </c>
    </row>
    <row r="409" spans="2:3" x14ac:dyDescent="0.25">
      <c r="B409" s="9">
        <v>406</v>
      </c>
      <c r="C409" s="12">
        <v>45351.135276757726</v>
      </c>
    </row>
    <row r="410" spans="2:3" x14ac:dyDescent="0.25">
      <c r="B410" s="9">
        <v>407</v>
      </c>
      <c r="C410" s="12">
        <v>45197.766128156203</v>
      </c>
    </row>
    <row r="411" spans="2:3" x14ac:dyDescent="0.25">
      <c r="B411" s="9">
        <v>408</v>
      </c>
      <c r="C411" s="12">
        <v>45089.117926552535</v>
      </c>
    </row>
    <row r="412" spans="2:3" x14ac:dyDescent="0.25">
      <c r="B412" s="9">
        <v>409</v>
      </c>
      <c r="C412" s="12">
        <v>45090.544799296455</v>
      </c>
    </row>
    <row r="413" spans="2:3" x14ac:dyDescent="0.25">
      <c r="B413" s="9">
        <v>410</v>
      </c>
      <c r="C413" s="12">
        <v>45442.474997558209</v>
      </c>
    </row>
    <row r="414" spans="2:3" x14ac:dyDescent="0.25">
      <c r="B414" s="9">
        <v>411</v>
      </c>
      <c r="C414" s="12">
        <v>45035.125900117135</v>
      </c>
    </row>
    <row r="415" spans="2:3" x14ac:dyDescent="0.25">
      <c r="B415" s="9">
        <v>412</v>
      </c>
      <c r="C415" s="12">
        <v>45328.041889897067</v>
      </c>
    </row>
    <row r="416" spans="2:3" x14ac:dyDescent="0.25">
      <c r="B416" s="9">
        <v>413</v>
      </c>
      <c r="C416" s="12">
        <v>45102.591520314505</v>
      </c>
    </row>
    <row r="417" spans="2:3" x14ac:dyDescent="0.25">
      <c r="B417" s="9">
        <v>414</v>
      </c>
      <c r="C417" s="12">
        <v>45359.739382048036</v>
      </c>
    </row>
    <row r="418" spans="2:3" x14ac:dyDescent="0.25">
      <c r="B418" s="9">
        <v>415</v>
      </c>
      <c r="C418" s="12">
        <v>45268.918044199432</v>
      </c>
    </row>
    <row r="419" spans="2:3" x14ac:dyDescent="0.25">
      <c r="B419" s="9">
        <v>416</v>
      </c>
      <c r="C419" s="12">
        <v>45260.746495353662</v>
      </c>
    </row>
    <row r="420" spans="2:3" x14ac:dyDescent="0.25">
      <c r="B420" s="9">
        <v>417</v>
      </c>
      <c r="C420" s="12">
        <v>45074.86584006378</v>
      </c>
    </row>
    <row r="421" spans="2:3" x14ac:dyDescent="0.25">
      <c r="B421" s="9">
        <v>418</v>
      </c>
      <c r="C421" s="12">
        <v>45160.165273020306</v>
      </c>
    </row>
    <row r="422" spans="2:3" x14ac:dyDescent="0.25">
      <c r="B422" s="9">
        <v>419</v>
      </c>
      <c r="C422" s="12">
        <v>44994.957047069023</v>
      </c>
    </row>
    <row r="423" spans="2:3" x14ac:dyDescent="0.25">
      <c r="B423" s="9">
        <v>420</v>
      </c>
      <c r="C423" s="12">
        <v>45213.338341057024</v>
      </c>
    </row>
    <row r="424" spans="2:3" x14ac:dyDescent="0.25">
      <c r="B424" s="9">
        <v>421</v>
      </c>
      <c r="C424" s="12">
        <v>45199.769454336303</v>
      </c>
    </row>
    <row r="425" spans="2:3" x14ac:dyDescent="0.25">
      <c r="B425" s="9">
        <v>422</v>
      </c>
      <c r="C425" s="12">
        <v>45226.484646077275</v>
      </c>
    </row>
    <row r="426" spans="2:3" x14ac:dyDescent="0.25">
      <c r="B426" s="9">
        <v>423</v>
      </c>
      <c r="C426" s="12">
        <v>45110.386952076835</v>
      </c>
    </row>
    <row r="427" spans="2:3" x14ac:dyDescent="0.25">
      <c r="B427" s="9">
        <v>424</v>
      </c>
      <c r="C427" s="12">
        <v>45145.789337746355</v>
      </c>
    </row>
    <row r="428" spans="2:3" x14ac:dyDescent="0.25">
      <c r="B428" s="9">
        <v>425</v>
      </c>
      <c r="C428" s="12">
        <v>45277.360052733988</v>
      </c>
    </row>
    <row r="429" spans="2:3" x14ac:dyDescent="0.25">
      <c r="B429" s="9">
        <v>426</v>
      </c>
      <c r="C429" s="12">
        <v>45121.370447684079</v>
      </c>
    </row>
    <row r="430" spans="2:3" x14ac:dyDescent="0.25">
      <c r="B430" s="9">
        <v>427</v>
      </c>
      <c r="C430" s="12">
        <v>45125.045397938869</v>
      </c>
    </row>
    <row r="431" spans="2:3" x14ac:dyDescent="0.25">
      <c r="B431" s="9">
        <v>428</v>
      </c>
      <c r="C431" s="12">
        <v>45257.310578655553</v>
      </c>
    </row>
    <row r="432" spans="2:3" x14ac:dyDescent="0.25">
      <c r="B432" s="9">
        <v>429</v>
      </c>
      <c r="C432" s="12">
        <v>45208.87041061162</v>
      </c>
    </row>
    <row r="433" spans="2:3" x14ac:dyDescent="0.25">
      <c r="B433" s="9">
        <v>430</v>
      </c>
      <c r="C433" s="12">
        <v>45641.007322303922</v>
      </c>
    </row>
    <row r="434" spans="2:3" x14ac:dyDescent="0.25">
      <c r="B434" s="9">
        <v>431</v>
      </c>
      <c r="C434" s="12">
        <v>45361.048670460121</v>
      </c>
    </row>
    <row r="435" spans="2:3" x14ac:dyDescent="0.25">
      <c r="B435" s="9">
        <v>432</v>
      </c>
      <c r="C435" s="12">
        <v>45238.812716811233</v>
      </c>
    </row>
    <row r="436" spans="2:3" x14ac:dyDescent="0.25">
      <c r="B436" s="9">
        <v>433</v>
      </c>
      <c r="C436" s="12">
        <v>45462.141534978291</v>
      </c>
    </row>
    <row r="437" spans="2:3" x14ac:dyDescent="0.25">
      <c r="B437" s="9">
        <v>434</v>
      </c>
      <c r="C437" s="12">
        <v>45408.990074626432</v>
      </c>
    </row>
    <row r="438" spans="2:3" x14ac:dyDescent="0.25">
      <c r="B438" s="9">
        <v>435</v>
      </c>
      <c r="C438" s="12">
        <v>45201.526949114901</v>
      </c>
    </row>
    <row r="439" spans="2:3" x14ac:dyDescent="0.25">
      <c r="B439" s="9">
        <v>436</v>
      </c>
      <c r="C439" s="12">
        <v>45079.399205896632</v>
      </c>
    </row>
    <row r="440" spans="2:3" x14ac:dyDescent="0.25">
      <c r="B440" s="9">
        <v>437</v>
      </c>
      <c r="C440" s="12">
        <v>45136.544633827274</v>
      </c>
    </row>
    <row r="441" spans="2:3" x14ac:dyDescent="0.25">
      <c r="B441" s="9">
        <v>438</v>
      </c>
      <c r="C441" s="12">
        <v>45073.713750875293</v>
      </c>
    </row>
    <row r="442" spans="2:3" x14ac:dyDescent="0.25">
      <c r="B442" s="9">
        <v>439</v>
      </c>
      <c r="C442" s="12">
        <v>45480.227761127324</v>
      </c>
    </row>
    <row r="443" spans="2:3" x14ac:dyDescent="0.25">
      <c r="B443" s="9">
        <v>440</v>
      </c>
      <c r="C443" s="12">
        <v>45147.565249517575</v>
      </c>
    </row>
    <row r="444" spans="2:3" x14ac:dyDescent="0.25">
      <c r="B444" s="9">
        <v>441</v>
      </c>
      <c r="C444" s="12">
        <v>45278.185848961541</v>
      </c>
    </row>
    <row r="445" spans="2:3" x14ac:dyDescent="0.25">
      <c r="B445" s="9">
        <v>442</v>
      </c>
      <c r="C445" s="12">
        <v>45126.778996327397</v>
      </c>
    </row>
    <row r="446" spans="2:3" x14ac:dyDescent="0.25">
      <c r="B446" s="9">
        <v>443</v>
      </c>
      <c r="C446" s="12">
        <v>45246.287297247545</v>
      </c>
    </row>
    <row r="447" spans="2:3" x14ac:dyDescent="0.25">
      <c r="B447" s="9">
        <v>444</v>
      </c>
      <c r="C447" s="12">
        <v>45246.817882445546</v>
      </c>
    </row>
    <row r="448" spans="2:3" x14ac:dyDescent="0.25">
      <c r="B448" s="9">
        <v>445</v>
      </c>
      <c r="C448" s="12">
        <v>45118.98894978562</v>
      </c>
    </row>
    <row r="449" spans="2:3" x14ac:dyDescent="0.25">
      <c r="B449" s="9">
        <v>446</v>
      </c>
      <c r="C449" s="12">
        <v>45435.658843510239</v>
      </c>
    </row>
    <row r="450" spans="2:3" x14ac:dyDescent="0.25">
      <c r="B450" s="9">
        <v>447</v>
      </c>
      <c r="C450" s="12">
        <v>45298.883683367589</v>
      </c>
    </row>
    <row r="451" spans="2:3" x14ac:dyDescent="0.25">
      <c r="B451" s="9">
        <v>448</v>
      </c>
      <c r="C451" s="12">
        <v>45019.986762416316</v>
      </c>
    </row>
    <row r="452" spans="2:3" x14ac:dyDescent="0.25">
      <c r="B452" s="9">
        <v>449</v>
      </c>
      <c r="C452" s="12">
        <v>45620.947899442828</v>
      </c>
    </row>
    <row r="453" spans="2:3" x14ac:dyDescent="0.25">
      <c r="B453" s="9">
        <v>450</v>
      </c>
      <c r="C453" s="12">
        <v>45176.251085906319</v>
      </c>
    </row>
    <row r="454" spans="2:3" x14ac:dyDescent="0.25">
      <c r="B454" s="9">
        <v>451</v>
      </c>
      <c r="C454" s="12">
        <v>45248.577495922109</v>
      </c>
    </row>
    <row r="455" spans="2:3" x14ac:dyDescent="0.25">
      <c r="B455" s="9">
        <v>452</v>
      </c>
      <c r="C455" s="12">
        <v>45174.73540993315</v>
      </c>
    </row>
    <row r="456" spans="2:3" x14ac:dyDescent="0.25">
      <c r="B456" s="9">
        <v>453</v>
      </c>
      <c r="C456" s="12">
        <v>45217.494279759769</v>
      </c>
    </row>
    <row r="457" spans="2:3" x14ac:dyDescent="0.25">
      <c r="B457" s="9">
        <v>454</v>
      </c>
      <c r="C457" s="12">
        <v>45339.44578033821</v>
      </c>
    </row>
    <row r="458" spans="2:3" x14ac:dyDescent="0.25">
      <c r="B458" s="9">
        <v>455</v>
      </c>
      <c r="C458" s="12">
        <v>45312.999325404715</v>
      </c>
    </row>
    <row r="459" spans="2:3" x14ac:dyDescent="0.25">
      <c r="B459" s="9">
        <v>456</v>
      </c>
      <c r="C459" s="12">
        <v>45126.662693918537</v>
      </c>
    </row>
    <row r="460" spans="2:3" x14ac:dyDescent="0.25">
      <c r="B460" s="9">
        <v>457</v>
      </c>
      <c r="C460" s="12">
        <v>45462.430660417311</v>
      </c>
    </row>
    <row r="461" spans="2:3" x14ac:dyDescent="0.25">
      <c r="B461" s="9">
        <v>458</v>
      </c>
      <c r="C461" s="12">
        <v>45251.561269108533</v>
      </c>
    </row>
    <row r="462" spans="2:3" x14ac:dyDescent="0.25">
      <c r="B462" s="9">
        <v>459</v>
      </c>
      <c r="C462" s="12">
        <v>45413.194655938532</v>
      </c>
    </row>
    <row r="463" spans="2:3" x14ac:dyDescent="0.25">
      <c r="B463" s="9">
        <v>460</v>
      </c>
      <c r="C463" s="12">
        <v>45249.263502319598</v>
      </c>
    </row>
    <row r="464" spans="2:3" x14ac:dyDescent="0.25">
      <c r="B464" s="9">
        <v>461</v>
      </c>
      <c r="C464" s="12">
        <v>45290.960960422315</v>
      </c>
    </row>
    <row r="465" spans="2:3" x14ac:dyDescent="0.25">
      <c r="B465" s="9">
        <v>462</v>
      </c>
      <c r="C465" s="12">
        <v>45356.190957900042</v>
      </c>
    </row>
    <row r="466" spans="2:3" x14ac:dyDescent="0.25">
      <c r="B466" s="9">
        <v>463</v>
      </c>
      <c r="C466" s="12">
        <v>45282.551556935199</v>
      </c>
    </row>
    <row r="467" spans="2:3" x14ac:dyDescent="0.25">
      <c r="B467" s="9">
        <v>464</v>
      </c>
      <c r="C467" s="12">
        <v>45210.257675751185</v>
      </c>
    </row>
    <row r="468" spans="2:3" x14ac:dyDescent="0.25">
      <c r="B468" s="9">
        <v>465</v>
      </c>
      <c r="C468" s="12">
        <v>45283.69918613835</v>
      </c>
    </row>
    <row r="469" spans="2:3" x14ac:dyDescent="0.25">
      <c r="B469" s="9">
        <v>466</v>
      </c>
      <c r="C469" s="12">
        <v>45100.652549936887</v>
      </c>
    </row>
    <row r="470" spans="2:3" x14ac:dyDescent="0.25">
      <c r="B470" s="9">
        <v>467</v>
      </c>
      <c r="C470" s="12">
        <v>45466.394901242355</v>
      </c>
    </row>
    <row r="471" spans="2:3" x14ac:dyDescent="0.25">
      <c r="B471" s="9">
        <v>468</v>
      </c>
      <c r="C471" s="12">
        <v>45279.223525058675</v>
      </c>
    </row>
    <row r="472" spans="2:3" x14ac:dyDescent="0.25">
      <c r="B472" s="9">
        <v>469</v>
      </c>
      <c r="C472" s="12">
        <v>45048.344865585976</v>
      </c>
    </row>
    <row r="473" spans="2:3" x14ac:dyDescent="0.25">
      <c r="B473" s="9">
        <v>470</v>
      </c>
      <c r="C473" s="12">
        <v>45089.877659943188</v>
      </c>
    </row>
    <row r="474" spans="2:3" x14ac:dyDescent="0.25">
      <c r="B474" s="9">
        <v>471</v>
      </c>
      <c r="C474" s="12">
        <v>45023.838679579101</v>
      </c>
    </row>
    <row r="475" spans="2:3" x14ac:dyDescent="0.25">
      <c r="B475" s="9">
        <v>472</v>
      </c>
      <c r="C475" s="12">
        <v>45201.443085992156</v>
      </c>
    </row>
    <row r="476" spans="2:3" x14ac:dyDescent="0.25">
      <c r="B476" s="9">
        <v>473</v>
      </c>
      <c r="C476" s="12">
        <v>45080.370708306276</v>
      </c>
    </row>
    <row r="477" spans="2:3" x14ac:dyDescent="0.25">
      <c r="B477" s="9">
        <v>474</v>
      </c>
      <c r="C477" s="12">
        <v>45298.454223305329</v>
      </c>
    </row>
    <row r="478" spans="2:3" x14ac:dyDescent="0.25">
      <c r="B478" s="9">
        <v>475</v>
      </c>
      <c r="C478" s="12">
        <v>45516.388253705431</v>
      </c>
    </row>
    <row r="479" spans="2:3" x14ac:dyDescent="0.25">
      <c r="B479" s="9">
        <v>476</v>
      </c>
      <c r="C479" s="12">
        <v>45447.081478122906</v>
      </c>
    </row>
    <row r="480" spans="2:3" x14ac:dyDescent="0.25">
      <c r="B480" s="9">
        <v>477</v>
      </c>
      <c r="C480" s="12">
        <v>45280.587768734207</v>
      </c>
    </row>
    <row r="481" spans="2:3" x14ac:dyDescent="0.25">
      <c r="B481" s="9">
        <v>478</v>
      </c>
      <c r="C481" s="12">
        <v>45108.672166788332</v>
      </c>
    </row>
    <row r="482" spans="2:3" x14ac:dyDescent="0.25">
      <c r="B482" s="9">
        <v>479</v>
      </c>
      <c r="C482" s="12">
        <v>45235.757520298124</v>
      </c>
    </row>
    <row r="483" spans="2:3" x14ac:dyDescent="0.25">
      <c r="B483" s="9">
        <v>480</v>
      </c>
      <c r="C483" s="12">
        <v>45393.683294389637</v>
      </c>
    </row>
    <row r="484" spans="2:3" x14ac:dyDescent="0.25">
      <c r="B484" s="9">
        <v>481</v>
      </c>
      <c r="C484" s="12">
        <v>45148.065026089687</v>
      </c>
    </row>
    <row r="485" spans="2:3" x14ac:dyDescent="0.25">
      <c r="B485" s="9">
        <v>482</v>
      </c>
      <c r="C485" s="12">
        <v>45164.303712063513</v>
      </c>
    </row>
    <row r="486" spans="2:3" x14ac:dyDescent="0.25">
      <c r="B486" s="9">
        <v>483</v>
      </c>
      <c r="C486" s="12">
        <v>45140.676709524007</v>
      </c>
    </row>
    <row r="487" spans="2:3" x14ac:dyDescent="0.25">
      <c r="B487" s="9">
        <v>484</v>
      </c>
      <c r="C487" s="12">
        <v>45145.670031929301</v>
      </c>
    </row>
    <row r="488" spans="2:3" x14ac:dyDescent="0.25">
      <c r="B488" s="9">
        <v>485</v>
      </c>
      <c r="C488" s="12">
        <v>45294.211550036292</v>
      </c>
    </row>
    <row r="489" spans="2:3" x14ac:dyDescent="0.25">
      <c r="B489" s="9">
        <v>486</v>
      </c>
      <c r="C489" s="12">
        <v>45152.190902806229</v>
      </c>
    </row>
    <row r="490" spans="2:3" x14ac:dyDescent="0.25">
      <c r="B490" s="9">
        <v>487</v>
      </c>
      <c r="C490" s="12">
        <v>45468.993434327327</v>
      </c>
    </row>
    <row r="491" spans="2:3" x14ac:dyDescent="0.25">
      <c r="B491" s="9">
        <v>488</v>
      </c>
      <c r="C491" s="12">
        <v>45188.006756757968</v>
      </c>
    </row>
    <row r="492" spans="2:3" x14ac:dyDescent="0.25">
      <c r="B492" s="9">
        <v>489</v>
      </c>
      <c r="C492" s="12">
        <v>45269.525727649489</v>
      </c>
    </row>
    <row r="493" spans="2:3" x14ac:dyDescent="0.25">
      <c r="B493" s="9">
        <v>490</v>
      </c>
      <c r="C493" s="12">
        <v>45048.263543171815</v>
      </c>
    </row>
    <row r="494" spans="2:3" x14ac:dyDescent="0.25">
      <c r="B494" s="9">
        <v>491</v>
      </c>
      <c r="C494" s="12">
        <v>45386.525266821001</v>
      </c>
    </row>
    <row r="495" spans="2:3" x14ac:dyDescent="0.25">
      <c r="B495" s="9">
        <v>492</v>
      </c>
      <c r="C495" s="12">
        <v>45066.027942963323</v>
      </c>
    </row>
    <row r="496" spans="2:3" x14ac:dyDescent="0.25">
      <c r="B496" s="9">
        <v>493</v>
      </c>
      <c r="C496" s="12">
        <v>45102.791838591816</v>
      </c>
    </row>
    <row r="497" spans="2:3" x14ac:dyDescent="0.25">
      <c r="B497" s="9">
        <v>494</v>
      </c>
      <c r="C497" s="12">
        <v>45603.970304648792</v>
      </c>
    </row>
    <row r="498" spans="2:3" x14ac:dyDescent="0.25">
      <c r="B498" s="9">
        <v>495</v>
      </c>
      <c r="C498" s="12">
        <v>45272.217431310026</v>
      </c>
    </row>
    <row r="499" spans="2:3" x14ac:dyDescent="0.25">
      <c r="B499" s="9">
        <v>496</v>
      </c>
      <c r="C499" s="12">
        <v>45139.848669734682</v>
      </c>
    </row>
    <row r="500" spans="2:3" x14ac:dyDescent="0.25">
      <c r="B500" s="9">
        <v>497</v>
      </c>
      <c r="C500" s="12">
        <v>45020.593494816647</v>
      </c>
    </row>
    <row r="501" spans="2:3" x14ac:dyDescent="0.25">
      <c r="B501" s="9">
        <v>498</v>
      </c>
      <c r="C501" s="12">
        <v>45393.099274126529</v>
      </c>
    </row>
    <row r="502" spans="2:3" x14ac:dyDescent="0.25">
      <c r="B502" s="9">
        <v>499</v>
      </c>
      <c r="C502" s="12">
        <v>45591.973428025594</v>
      </c>
    </row>
    <row r="503" spans="2:3" x14ac:dyDescent="0.25">
      <c r="B503" s="9">
        <v>500</v>
      </c>
      <c r="C503" s="12">
        <v>45353.214941890656</v>
      </c>
    </row>
    <row r="504" spans="2:3" x14ac:dyDescent="0.25">
      <c r="B504" s="9">
        <v>501</v>
      </c>
      <c r="C504" s="12">
        <v>45149.735256611697</v>
      </c>
    </row>
    <row r="505" spans="2:3" x14ac:dyDescent="0.25">
      <c r="B505" s="9">
        <v>502</v>
      </c>
      <c r="C505" s="12">
        <v>45158.081341744633</v>
      </c>
    </row>
    <row r="506" spans="2:3" x14ac:dyDescent="0.25">
      <c r="B506" s="9">
        <v>503</v>
      </c>
      <c r="C506" s="12">
        <v>45218.206162030787</v>
      </c>
    </row>
    <row r="507" spans="2:3" x14ac:dyDescent="0.25">
      <c r="B507" s="9">
        <v>504</v>
      </c>
      <c r="C507" s="12">
        <v>45098.59765226343</v>
      </c>
    </row>
    <row r="508" spans="2:3" x14ac:dyDescent="0.25">
      <c r="B508" s="9">
        <v>505</v>
      </c>
      <c r="C508" s="12">
        <v>45200.981902226347</v>
      </c>
    </row>
    <row r="509" spans="2:3" x14ac:dyDescent="0.25">
      <c r="B509" s="9">
        <v>506</v>
      </c>
      <c r="C509" s="12">
        <v>45102.463798739031</v>
      </c>
    </row>
    <row r="510" spans="2:3" x14ac:dyDescent="0.25">
      <c r="B510" s="9">
        <v>507</v>
      </c>
      <c r="C510" s="12">
        <v>45238.575705200674</v>
      </c>
    </row>
    <row r="511" spans="2:3" x14ac:dyDescent="0.25">
      <c r="B511" s="9">
        <v>508</v>
      </c>
      <c r="C511" s="12">
        <v>45636.427412479847</v>
      </c>
    </row>
    <row r="512" spans="2:3" x14ac:dyDescent="0.25">
      <c r="B512" s="9">
        <v>509</v>
      </c>
      <c r="C512" s="12">
        <v>45349.262049256235</v>
      </c>
    </row>
    <row r="513" spans="2:3" x14ac:dyDescent="0.25">
      <c r="B513" s="9">
        <v>510</v>
      </c>
      <c r="C513" s="12">
        <v>45348.162473653392</v>
      </c>
    </row>
    <row r="514" spans="2:3" x14ac:dyDescent="0.25">
      <c r="B514" s="9">
        <v>511</v>
      </c>
      <c r="C514" s="12">
        <v>45195.769770071012</v>
      </c>
    </row>
    <row r="515" spans="2:3" x14ac:dyDescent="0.25">
      <c r="B515" s="9">
        <v>512</v>
      </c>
      <c r="C515" s="12">
        <v>45235.584622457303</v>
      </c>
    </row>
    <row r="516" spans="2:3" x14ac:dyDescent="0.25">
      <c r="B516" s="9">
        <v>513</v>
      </c>
      <c r="C516" s="12">
        <v>45491.453404826039</v>
      </c>
    </row>
    <row r="517" spans="2:3" x14ac:dyDescent="0.25">
      <c r="B517" s="9">
        <v>514</v>
      </c>
      <c r="C517" s="12">
        <v>45161.124469007213</v>
      </c>
    </row>
    <row r="518" spans="2:3" x14ac:dyDescent="0.25">
      <c r="B518" s="9">
        <v>515</v>
      </c>
      <c r="C518" s="12">
        <v>45232.219073849024</v>
      </c>
    </row>
    <row r="519" spans="2:3" x14ac:dyDescent="0.25">
      <c r="B519" s="9">
        <v>516</v>
      </c>
      <c r="C519" s="12">
        <v>45200.522839529345</v>
      </c>
    </row>
    <row r="520" spans="2:3" x14ac:dyDescent="0.25">
      <c r="B520" s="9">
        <v>517</v>
      </c>
      <c r="C520" s="12">
        <v>45134.88892284561</v>
      </c>
    </row>
    <row r="521" spans="2:3" x14ac:dyDescent="0.25">
      <c r="B521" s="9">
        <v>518</v>
      </c>
      <c r="C521" s="12">
        <v>45093.694310472107</v>
      </c>
    </row>
    <row r="522" spans="2:3" x14ac:dyDescent="0.25">
      <c r="B522" s="9">
        <v>519</v>
      </c>
      <c r="C522" s="12">
        <v>45259.953588056946</v>
      </c>
    </row>
    <row r="523" spans="2:3" x14ac:dyDescent="0.25">
      <c r="B523" s="9">
        <v>520</v>
      </c>
      <c r="C523" s="12">
        <v>45282.195418631316</v>
      </c>
    </row>
    <row r="524" spans="2:3" x14ac:dyDescent="0.25">
      <c r="B524" s="9">
        <v>521</v>
      </c>
      <c r="C524" s="12">
        <v>45173.27371651362</v>
      </c>
    </row>
    <row r="525" spans="2:3" x14ac:dyDescent="0.25">
      <c r="B525" s="9">
        <v>522</v>
      </c>
      <c r="C525" s="12">
        <v>45279.451746683204</v>
      </c>
    </row>
    <row r="526" spans="2:3" x14ac:dyDescent="0.25">
      <c r="B526" s="9">
        <v>523</v>
      </c>
      <c r="C526" s="12">
        <v>45298.042005667638</v>
      </c>
    </row>
    <row r="527" spans="2:3" x14ac:dyDescent="0.25">
      <c r="B527" s="9">
        <v>524</v>
      </c>
      <c r="C527" s="12">
        <v>45144.556495952704</v>
      </c>
    </row>
    <row r="528" spans="2:3" x14ac:dyDescent="0.25">
      <c r="B528" s="9">
        <v>525</v>
      </c>
      <c r="C528" s="12">
        <v>45308.54254520902</v>
      </c>
    </row>
    <row r="529" spans="2:3" x14ac:dyDescent="0.25">
      <c r="B529" s="9">
        <v>526</v>
      </c>
      <c r="C529" s="12">
        <v>45084.122709732539</v>
      </c>
    </row>
    <row r="530" spans="2:3" x14ac:dyDescent="0.25">
      <c r="B530" s="9">
        <v>527</v>
      </c>
      <c r="C530" s="12">
        <v>45063.187952788241</v>
      </c>
    </row>
    <row r="531" spans="2:3" x14ac:dyDescent="0.25">
      <c r="B531" s="9">
        <v>528</v>
      </c>
      <c r="C531" s="12">
        <v>45024.040901200584</v>
      </c>
    </row>
    <row r="532" spans="2:3" x14ac:dyDescent="0.25">
      <c r="B532" s="9">
        <v>529</v>
      </c>
      <c r="C532" s="12">
        <v>45316.03863789756</v>
      </c>
    </row>
    <row r="533" spans="2:3" x14ac:dyDescent="0.25">
      <c r="B533" s="9">
        <v>530</v>
      </c>
      <c r="C533" s="12">
        <v>45319.706928580432</v>
      </c>
    </row>
    <row r="534" spans="2:3" x14ac:dyDescent="0.25">
      <c r="B534" s="9">
        <v>531</v>
      </c>
      <c r="C534" s="12">
        <v>45203.983708127373</v>
      </c>
    </row>
    <row r="535" spans="2:3" x14ac:dyDescent="0.25">
      <c r="B535" s="9">
        <v>532</v>
      </c>
      <c r="C535" s="12">
        <v>45373.25058636599</v>
      </c>
    </row>
    <row r="536" spans="2:3" x14ac:dyDescent="0.25">
      <c r="B536" s="9">
        <v>533</v>
      </c>
      <c r="C536" s="12">
        <v>45547.266766340566</v>
      </c>
    </row>
    <row r="537" spans="2:3" x14ac:dyDescent="0.25">
      <c r="B537" s="9">
        <v>534</v>
      </c>
      <c r="C537" s="12">
        <v>45298.14863027769</v>
      </c>
    </row>
    <row r="538" spans="2:3" x14ac:dyDescent="0.25">
      <c r="B538" s="9">
        <v>535</v>
      </c>
      <c r="C538" s="12">
        <v>45443.2010747159</v>
      </c>
    </row>
    <row r="539" spans="2:3" x14ac:dyDescent="0.25">
      <c r="B539" s="9">
        <v>536</v>
      </c>
      <c r="C539" s="12">
        <v>45142.448903542063</v>
      </c>
    </row>
    <row r="540" spans="2:3" x14ac:dyDescent="0.25">
      <c r="B540" s="9">
        <v>537</v>
      </c>
      <c r="C540" s="12">
        <v>45243.859990962876</v>
      </c>
    </row>
    <row r="541" spans="2:3" x14ac:dyDescent="0.25">
      <c r="B541" s="9">
        <v>538</v>
      </c>
      <c r="C541" s="12">
        <v>45293.505104352764</v>
      </c>
    </row>
    <row r="542" spans="2:3" x14ac:dyDescent="0.25">
      <c r="B542" s="9">
        <v>539</v>
      </c>
      <c r="C542" s="12">
        <v>45145.819369319725</v>
      </c>
    </row>
    <row r="543" spans="2:3" x14ac:dyDescent="0.25">
      <c r="B543" s="9">
        <v>540</v>
      </c>
      <c r="C543" s="12">
        <v>45219.883127902387</v>
      </c>
    </row>
    <row r="544" spans="2:3" x14ac:dyDescent="0.25">
      <c r="B544" s="9">
        <v>541</v>
      </c>
      <c r="C544" s="12">
        <v>45250.15807188765</v>
      </c>
    </row>
    <row r="545" spans="2:3" x14ac:dyDescent="0.25">
      <c r="B545" s="9">
        <v>542</v>
      </c>
      <c r="C545" s="12">
        <v>45217.756933376433</v>
      </c>
    </row>
    <row r="546" spans="2:3" x14ac:dyDescent="0.25">
      <c r="B546" s="9">
        <v>543</v>
      </c>
      <c r="C546" s="12">
        <v>45044.53589513115</v>
      </c>
    </row>
    <row r="547" spans="2:3" x14ac:dyDescent="0.25">
      <c r="B547" s="9">
        <v>544</v>
      </c>
      <c r="C547" s="12">
        <v>45213.937780067863</v>
      </c>
    </row>
    <row r="548" spans="2:3" x14ac:dyDescent="0.25">
      <c r="B548" s="9">
        <v>545</v>
      </c>
      <c r="C548" s="12">
        <v>45184.699838980261</v>
      </c>
    </row>
    <row r="549" spans="2:3" x14ac:dyDescent="0.25">
      <c r="B549" s="9">
        <v>546</v>
      </c>
      <c r="C549" s="12">
        <v>45489.971072534718</v>
      </c>
    </row>
    <row r="550" spans="2:3" x14ac:dyDescent="0.25">
      <c r="B550" s="9">
        <v>547</v>
      </c>
      <c r="C550" s="12">
        <v>45234.916539127669</v>
      </c>
    </row>
    <row r="551" spans="2:3" x14ac:dyDescent="0.25">
      <c r="B551" s="9">
        <v>548</v>
      </c>
      <c r="C551" s="12">
        <v>45185.100742449504</v>
      </c>
    </row>
    <row r="552" spans="2:3" x14ac:dyDescent="0.25">
      <c r="B552" s="9">
        <v>549</v>
      </c>
      <c r="C552" s="12">
        <v>45285.234753218436</v>
      </c>
    </row>
    <row r="553" spans="2:3" x14ac:dyDescent="0.25">
      <c r="B553" s="9">
        <v>550</v>
      </c>
      <c r="C553" s="12">
        <v>45385.561846676566</v>
      </c>
    </row>
    <row r="554" spans="2:3" x14ac:dyDescent="0.25">
      <c r="B554" s="9">
        <v>551</v>
      </c>
      <c r="C554" s="12">
        <v>45268.282653885632</v>
      </c>
    </row>
    <row r="555" spans="2:3" x14ac:dyDescent="0.25">
      <c r="B555" s="9">
        <v>552</v>
      </c>
      <c r="C555" s="12">
        <v>45279.776282630679</v>
      </c>
    </row>
    <row r="556" spans="2:3" x14ac:dyDescent="0.25">
      <c r="B556" s="9">
        <v>553</v>
      </c>
      <c r="C556" s="12">
        <v>45081.48699945549</v>
      </c>
    </row>
    <row r="557" spans="2:3" x14ac:dyDescent="0.25">
      <c r="B557" s="9">
        <v>554</v>
      </c>
      <c r="C557" s="12">
        <v>45302.474708579728</v>
      </c>
    </row>
    <row r="558" spans="2:3" x14ac:dyDescent="0.25">
      <c r="B558" s="9">
        <v>555</v>
      </c>
      <c r="C558" s="12">
        <v>45325.291165756928</v>
      </c>
    </row>
    <row r="559" spans="2:3" x14ac:dyDescent="0.25">
      <c r="B559" s="9">
        <v>556</v>
      </c>
      <c r="C559" s="12">
        <v>45287.969388102989</v>
      </c>
    </row>
    <row r="560" spans="2:3" x14ac:dyDescent="0.25">
      <c r="B560" s="9">
        <v>557</v>
      </c>
      <c r="C560" s="12">
        <v>45246.399249861468</v>
      </c>
    </row>
    <row r="561" spans="2:3" x14ac:dyDescent="0.25">
      <c r="B561" s="9">
        <v>558</v>
      </c>
      <c r="C561" s="12">
        <v>45343.956954209767</v>
      </c>
    </row>
    <row r="562" spans="2:3" x14ac:dyDescent="0.25">
      <c r="B562" s="9">
        <v>559</v>
      </c>
      <c r="C562" s="12">
        <v>45562.572104356397</v>
      </c>
    </row>
    <row r="563" spans="2:3" x14ac:dyDescent="0.25">
      <c r="B563" s="9">
        <v>560</v>
      </c>
      <c r="C563" s="12">
        <v>45111.159046734982</v>
      </c>
    </row>
    <row r="564" spans="2:3" x14ac:dyDescent="0.25">
      <c r="B564" s="9">
        <v>561</v>
      </c>
      <c r="C564" s="12">
        <v>45580.725470448189</v>
      </c>
    </row>
    <row r="565" spans="2:3" x14ac:dyDescent="0.25">
      <c r="B565" s="9">
        <v>562</v>
      </c>
      <c r="C565" s="12">
        <v>45389.500212865438</v>
      </c>
    </row>
    <row r="566" spans="2:3" x14ac:dyDescent="0.25">
      <c r="B566" s="9">
        <v>563</v>
      </c>
      <c r="C566" s="12">
        <v>45160.958713810054</v>
      </c>
    </row>
    <row r="567" spans="2:3" x14ac:dyDescent="0.25">
      <c r="B567" s="9">
        <v>564</v>
      </c>
      <c r="C567" s="12">
        <v>45491.723285662185</v>
      </c>
    </row>
    <row r="568" spans="2:3" x14ac:dyDescent="0.25">
      <c r="B568" s="9">
        <v>565</v>
      </c>
      <c r="C568" s="12">
        <v>45249.257958037495</v>
      </c>
    </row>
    <row r="569" spans="2:3" x14ac:dyDescent="0.25">
      <c r="B569" s="9">
        <v>566</v>
      </c>
      <c r="C569" s="12">
        <v>45191.510372011624</v>
      </c>
    </row>
    <row r="570" spans="2:3" x14ac:dyDescent="0.25">
      <c r="B570" s="9">
        <v>567</v>
      </c>
      <c r="C570" s="12">
        <v>45144.596019475408</v>
      </c>
    </row>
    <row r="571" spans="2:3" x14ac:dyDescent="0.25">
      <c r="B571" s="9">
        <v>568</v>
      </c>
      <c r="C571" s="12">
        <v>45200.522899791133</v>
      </c>
    </row>
    <row r="572" spans="2:3" x14ac:dyDescent="0.25">
      <c r="B572" s="9">
        <v>569</v>
      </c>
      <c r="C572" s="12">
        <v>45328.676962410413</v>
      </c>
    </row>
    <row r="573" spans="2:3" x14ac:dyDescent="0.25">
      <c r="B573" s="9">
        <v>570</v>
      </c>
      <c r="C573" s="12">
        <v>45352.525770534063</v>
      </c>
    </row>
    <row r="574" spans="2:3" x14ac:dyDescent="0.25">
      <c r="B574" s="9">
        <v>571</v>
      </c>
      <c r="C574" s="12">
        <v>45208.184739405267</v>
      </c>
    </row>
    <row r="575" spans="2:3" x14ac:dyDescent="0.25">
      <c r="B575" s="9">
        <v>572</v>
      </c>
      <c r="C575" s="12">
        <v>45332.636923935235</v>
      </c>
    </row>
    <row r="576" spans="2:3" x14ac:dyDescent="0.25">
      <c r="B576" s="9">
        <v>573</v>
      </c>
      <c r="C576" s="12">
        <v>45417.351700990454</v>
      </c>
    </row>
    <row r="577" spans="2:3" x14ac:dyDescent="0.25">
      <c r="B577" s="9">
        <v>574</v>
      </c>
      <c r="C577" s="12">
        <v>45098.986559596844</v>
      </c>
    </row>
    <row r="578" spans="2:3" x14ac:dyDescent="0.25">
      <c r="B578" s="9">
        <v>575</v>
      </c>
      <c r="C578" s="12">
        <v>45066.959199816753</v>
      </c>
    </row>
    <row r="579" spans="2:3" x14ac:dyDescent="0.25">
      <c r="B579" s="9">
        <v>576</v>
      </c>
      <c r="C579" s="12">
        <v>45075.029624224597</v>
      </c>
    </row>
    <row r="580" spans="2:3" x14ac:dyDescent="0.25">
      <c r="B580" s="9">
        <v>577</v>
      </c>
      <c r="C580" s="12">
        <v>45127.090676283733</v>
      </c>
    </row>
    <row r="581" spans="2:3" x14ac:dyDescent="0.25">
      <c r="B581" s="9">
        <v>578</v>
      </c>
      <c r="C581" s="12">
        <v>45424.658774321135</v>
      </c>
    </row>
    <row r="582" spans="2:3" x14ac:dyDescent="0.25">
      <c r="B582" s="9">
        <v>579</v>
      </c>
      <c r="C582" s="12">
        <v>45280.782788855635</v>
      </c>
    </row>
    <row r="583" spans="2:3" x14ac:dyDescent="0.25">
      <c r="B583" s="9">
        <v>580</v>
      </c>
      <c r="C583" s="12">
        <v>45011.466750738255</v>
      </c>
    </row>
    <row r="584" spans="2:3" x14ac:dyDescent="0.25">
      <c r="B584" s="9">
        <v>581</v>
      </c>
      <c r="C584" s="12">
        <v>45354.206184831397</v>
      </c>
    </row>
    <row r="585" spans="2:3" x14ac:dyDescent="0.25">
      <c r="B585" s="9">
        <v>582</v>
      </c>
      <c r="C585" s="12">
        <v>45266.863846552391</v>
      </c>
    </row>
    <row r="586" spans="2:3" x14ac:dyDescent="0.25">
      <c r="B586" s="9">
        <v>583</v>
      </c>
      <c r="C586" s="12">
        <v>45396.247830332984</v>
      </c>
    </row>
    <row r="587" spans="2:3" x14ac:dyDescent="0.25">
      <c r="B587" s="9">
        <v>584</v>
      </c>
      <c r="C587" s="12">
        <v>45322.167327718169</v>
      </c>
    </row>
    <row r="588" spans="2:3" x14ac:dyDescent="0.25">
      <c r="B588" s="9">
        <v>585</v>
      </c>
      <c r="C588" s="12">
        <v>45204.05220363773</v>
      </c>
    </row>
    <row r="589" spans="2:3" x14ac:dyDescent="0.25">
      <c r="B589" s="9">
        <v>586</v>
      </c>
      <c r="C589" s="12">
        <v>45120.06419054843</v>
      </c>
    </row>
    <row r="590" spans="2:3" x14ac:dyDescent="0.25">
      <c r="B590" s="9">
        <v>587</v>
      </c>
      <c r="C590" s="12">
        <v>45110.684743790422</v>
      </c>
    </row>
    <row r="591" spans="2:3" x14ac:dyDescent="0.25">
      <c r="B591" s="9">
        <v>588</v>
      </c>
      <c r="C591" s="12">
        <v>45370.740066800849</v>
      </c>
    </row>
    <row r="592" spans="2:3" x14ac:dyDescent="0.25">
      <c r="B592" s="9">
        <v>589</v>
      </c>
      <c r="C592" s="12">
        <v>45222.476858778733</v>
      </c>
    </row>
    <row r="593" spans="2:3" x14ac:dyDescent="0.25">
      <c r="B593" s="9">
        <v>590</v>
      </c>
      <c r="C593" s="12">
        <v>45179.058007760104</v>
      </c>
    </row>
    <row r="594" spans="2:3" x14ac:dyDescent="0.25">
      <c r="B594" s="9">
        <v>591</v>
      </c>
      <c r="C594" s="12">
        <v>45180.558059149334</v>
      </c>
    </row>
    <row r="595" spans="2:3" x14ac:dyDescent="0.25">
      <c r="B595" s="9">
        <v>592</v>
      </c>
      <c r="C595" s="12">
        <v>45560.185102721247</v>
      </c>
    </row>
    <row r="596" spans="2:3" x14ac:dyDescent="0.25">
      <c r="B596" s="9">
        <v>593</v>
      </c>
      <c r="C596" s="12">
        <v>45359.800169398564</v>
      </c>
    </row>
    <row r="597" spans="2:3" x14ac:dyDescent="0.25">
      <c r="B597" s="9">
        <v>594</v>
      </c>
      <c r="C597" s="12">
        <v>45163.953039150903</v>
      </c>
    </row>
    <row r="598" spans="2:3" x14ac:dyDescent="0.25">
      <c r="B598" s="9">
        <v>595</v>
      </c>
      <c r="C598" s="12">
        <v>45300.777374917816</v>
      </c>
    </row>
    <row r="599" spans="2:3" x14ac:dyDescent="0.25">
      <c r="B599" s="9">
        <v>596</v>
      </c>
      <c r="C599" s="12">
        <v>45343.646180439733</v>
      </c>
    </row>
    <row r="600" spans="2:3" x14ac:dyDescent="0.25">
      <c r="B600" s="9">
        <v>597</v>
      </c>
      <c r="C600" s="12">
        <v>45361.538809794009</v>
      </c>
    </row>
    <row r="601" spans="2:3" x14ac:dyDescent="0.25">
      <c r="B601" s="9">
        <v>598</v>
      </c>
      <c r="C601" s="12">
        <v>45153.274239300517</v>
      </c>
    </row>
    <row r="602" spans="2:3" x14ac:dyDescent="0.25">
      <c r="B602" s="9">
        <v>599</v>
      </c>
      <c r="C602" s="12">
        <v>45415.198310809814</v>
      </c>
    </row>
    <row r="603" spans="2:3" x14ac:dyDescent="0.25">
      <c r="B603" s="9">
        <v>600</v>
      </c>
      <c r="C603" s="12">
        <v>45338.297883303771</v>
      </c>
    </row>
    <row r="604" spans="2:3" x14ac:dyDescent="0.25">
      <c r="B604" s="9">
        <v>601</v>
      </c>
      <c r="C604" s="12">
        <v>45200.921463374485</v>
      </c>
    </row>
    <row r="605" spans="2:3" x14ac:dyDescent="0.25">
      <c r="B605" s="9">
        <v>602</v>
      </c>
      <c r="C605" s="12">
        <v>45511.726515064009</v>
      </c>
    </row>
    <row r="606" spans="2:3" x14ac:dyDescent="0.25">
      <c r="B606" s="9">
        <v>603</v>
      </c>
      <c r="C606" s="12">
        <v>45106.593485718331</v>
      </c>
    </row>
    <row r="607" spans="2:3" x14ac:dyDescent="0.25">
      <c r="B607" s="9">
        <v>604</v>
      </c>
      <c r="C607" s="12">
        <v>45200.974616145497</v>
      </c>
    </row>
    <row r="608" spans="2:3" x14ac:dyDescent="0.25">
      <c r="B608" s="9">
        <v>605</v>
      </c>
      <c r="C608" s="12">
        <v>45074.05427138989</v>
      </c>
    </row>
    <row r="609" spans="2:3" x14ac:dyDescent="0.25">
      <c r="B609" s="9">
        <v>606</v>
      </c>
      <c r="C609" s="12">
        <v>45264.156548055151</v>
      </c>
    </row>
    <row r="610" spans="2:3" x14ac:dyDescent="0.25">
      <c r="B610" s="9">
        <v>607</v>
      </c>
      <c r="C610" s="12">
        <v>45212.705268006357</v>
      </c>
    </row>
    <row r="611" spans="2:3" x14ac:dyDescent="0.25">
      <c r="B611" s="9">
        <v>608</v>
      </c>
      <c r="C611" s="12">
        <v>45584.067724415952</v>
      </c>
    </row>
    <row r="612" spans="2:3" x14ac:dyDescent="0.25">
      <c r="B612" s="9">
        <v>609</v>
      </c>
      <c r="C612" s="12">
        <v>45133.512173444258</v>
      </c>
    </row>
    <row r="613" spans="2:3" x14ac:dyDescent="0.25">
      <c r="B613" s="9">
        <v>610</v>
      </c>
      <c r="C613" s="12">
        <v>45509.748111032866</v>
      </c>
    </row>
    <row r="614" spans="2:3" x14ac:dyDescent="0.25">
      <c r="B614" s="9">
        <v>611</v>
      </c>
      <c r="C614" s="12">
        <v>45165.576809216705</v>
      </c>
    </row>
    <row r="615" spans="2:3" x14ac:dyDescent="0.25">
      <c r="B615" s="9">
        <v>612</v>
      </c>
      <c r="C615" s="12">
        <v>45101.838225909931</v>
      </c>
    </row>
    <row r="616" spans="2:3" x14ac:dyDescent="0.25">
      <c r="B616" s="9">
        <v>613</v>
      </c>
      <c r="C616" s="12">
        <v>45454.134174107843</v>
      </c>
    </row>
    <row r="617" spans="2:3" x14ac:dyDescent="0.25">
      <c r="B617" s="9">
        <v>614</v>
      </c>
      <c r="C617" s="12">
        <v>45060.055282426685</v>
      </c>
    </row>
    <row r="618" spans="2:3" x14ac:dyDescent="0.25">
      <c r="B618" s="9">
        <v>615</v>
      </c>
      <c r="C618" s="12">
        <v>45162.462883912776</v>
      </c>
    </row>
    <row r="619" spans="2:3" x14ac:dyDescent="0.25">
      <c r="B619" s="9">
        <v>616</v>
      </c>
      <c r="C619" s="12">
        <v>45163.062693174797</v>
      </c>
    </row>
    <row r="620" spans="2:3" x14ac:dyDescent="0.25">
      <c r="B620" s="9">
        <v>617</v>
      </c>
      <c r="C620" s="12">
        <v>45446.185774126083</v>
      </c>
    </row>
    <row r="621" spans="2:3" x14ac:dyDescent="0.25">
      <c r="B621" s="9">
        <v>618</v>
      </c>
      <c r="C621" s="12">
        <v>45351.7973954072</v>
      </c>
    </row>
    <row r="622" spans="2:3" x14ac:dyDescent="0.25">
      <c r="B622" s="9">
        <v>619</v>
      </c>
      <c r="C622" s="12">
        <v>45288.420847140194</v>
      </c>
    </row>
    <row r="623" spans="2:3" x14ac:dyDescent="0.25">
      <c r="B623" s="9">
        <v>620</v>
      </c>
      <c r="C623" s="12">
        <v>45294.869739037269</v>
      </c>
    </row>
    <row r="624" spans="2:3" x14ac:dyDescent="0.25">
      <c r="B624" s="9">
        <v>621</v>
      </c>
      <c r="C624" s="12">
        <v>45280.280360483179</v>
      </c>
    </row>
    <row r="625" spans="2:3" x14ac:dyDescent="0.25">
      <c r="B625" s="9">
        <v>622</v>
      </c>
      <c r="C625" s="12">
        <v>45298.602200007823</v>
      </c>
    </row>
    <row r="626" spans="2:3" x14ac:dyDescent="0.25">
      <c r="B626" s="9">
        <v>623</v>
      </c>
      <c r="C626" s="12">
        <v>45336.305466988619</v>
      </c>
    </row>
    <row r="627" spans="2:3" x14ac:dyDescent="0.25">
      <c r="B627" s="9">
        <v>624</v>
      </c>
      <c r="C627" s="12">
        <v>45191.879217795926</v>
      </c>
    </row>
    <row r="628" spans="2:3" x14ac:dyDescent="0.25">
      <c r="B628" s="9">
        <v>625</v>
      </c>
      <c r="C628" s="12">
        <v>45264.450130493453</v>
      </c>
    </row>
    <row r="629" spans="2:3" x14ac:dyDescent="0.25">
      <c r="B629" s="9">
        <v>626</v>
      </c>
      <c r="C629" s="12">
        <v>45076.977960413547</v>
      </c>
    </row>
    <row r="630" spans="2:3" x14ac:dyDescent="0.25">
      <c r="B630" s="9">
        <v>627</v>
      </c>
      <c r="C630" s="12">
        <v>45164.65269477816</v>
      </c>
    </row>
    <row r="631" spans="2:3" x14ac:dyDescent="0.25">
      <c r="B631" s="9">
        <v>628</v>
      </c>
      <c r="C631" s="12">
        <v>45198.031932863727</v>
      </c>
    </row>
    <row r="632" spans="2:3" x14ac:dyDescent="0.25">
      <c r="B632" s="9">
        <v>629</v>
      </c>
      <c r="C632" s="12">
        <v>45231.270337044698</v>
      </c>
    </row>
    <row r="633" spans="2:3" x14ac:dyDescent="0.25">
      <c r="B633" s="9">
        <v>630</v>
      </c>
      <c r="C633" s="12">
        <v>45262.641789167421</v>
      </c>
    </row>
    <row r="634" spans="2:3" x14ac:dyDescent="0.25">
      <c r="B634" s="9">
        <v>631</v>
      </c>
      <c r="C634" s="12">
        <v>45286.199894987156</v>
      </c>
    </row>
    <row r="635" spans="2:3" x14ac:dyDescent="0.25">
      <c r="B635" s="9">
        <v>632</v>
      </c>
      <c r="C635" s="12">
        <v>45270.369634398929</v>
      </c>
    </row>
    <row r="636" spans="2:3" x14ac:dyDescent="0.25">
      <c r="B636" s="9">
        <v>633</v>
      </c>
      <c r="C636" s="12">
        <v>45164.032622215447</v>
      </c>
    </row>
    <row r="637" spans="2:3" x14ac:dyDescent="0.25">
      <c r="B637" s="9">
        <v>634</v>
      </c>
      <c r="C637" s="12">
        <v>45199.980507974491</v>
      </c>
    </row>
    <row r="638" spans="2:3" x14ac:dyDescent="0.25">
      <c r="B638" s="9">
        <v>635</v>
      </c>
      <c r="C638" s="12">
        <v>45198.864336062383</v>
      </c>
    </row>
    <row r="639" spans="2:3" x14ac:dyDescent="0.25">
      <c r="B639" s="9">
        <v>636</v>
      </c>
      <c r="C639" s="12">
        <v>45457.801616367215</v>
      </c>
    </row>
    <row r="640" spans="2:3" x14ac:dyDescent="0.25">
      <c r="B640" s="9">
        <v>637</v>
      </c>
      <c r="C640" s="12">
        <v>45174.163356841149</v>
      </c>
    </row>
    <row r="641" spans="2:3" x14ac:dyDescent="0.25">
      <c r="B641" s="9">
        <v>638</v>
      </c>
      <c r="C641" s="12">
        <v>45217.860705051753</v>
      </c>
    </row>
    <row r="642" spans="2:3" x14ac:dyDescent="0.25">
      <c r="B642" s="9">
        <v>639</v>
      </c>
      <c r="C642" s="12">
        <v>45235.27096812355</v>
      </c>
    </row>
    <row r="643" spans="2:3" x14ac:dyDescent="0.25">
      <c r="B643" s="9">
        <v>640</v>
      </c>
      <c r="C643" s="12">
        <v>45160.201665218447</v>
      </c>
    </row>
    <row r="644" spans="2:3" x14ac:dyDescent="0.25">
      <c r="B644" s="9">
        <v>641</v>
      </c>
      <c r="C644" s="12">
        <v>45167.328019216046</v>
      </c>
    </row>
    <row r="645" spans="2:3" x14ac:dyDescent="0.25">
      <c r="B645" s="9">
        <v>642</v>
      </c>
      <c r="C645" s="12">
        <v>45370.615795936945</v>
      </c>
    </row>
    <row r="646" spans="2:3" x14ac:dyDescent="0.25">
      <c r="B646" s="9">
        <v>643</v>
      </c>
      <c r="C646" s="12">
        <v>45123.803416977396</v>
      </c>
    </row>
    <row r="647" spans="2:3" x14ac:dyDescent="0.25">
      <c r="B647" s="9">
        <v>644</v>
      </c>
      <c r="C647" s="12">
        <v>45143.742443873161</v>
      </c>
    </row>
    <row r="648" spans="2:3" x14ac:dyDescent="0.25">
      <c r="B648" s="9">
        <v>645</v>
      </c>
      <c r="C648" s="12">
        <v>45186.102289645503</v>
      </c>
    </row>
    <row r="649" spans="2:3" x14ac:dyDescent="0.25">
      <c r="B649" s="9">
        <v>646</v>
      </c>
      <c r="C649" s="12">
        <v>45056.147096998262</v>
      </c>
    </row>
    <row r="650" spans="2:3" x14ac:dyDescent="0.25">
      <c r="B650" s="9">
        <v>647</v>
      </c>
      <c r="C650" s="12">
        <v>45116.960640611986</v>
      </c>
    </row>
    <row r="651" spans="2:3" x14ac:dyDescent="0.25">
      <c r="B651" s="9">
        <v>648</v>
      </c>
      <c r="C651" s="12">
        <v>45287.783488273279</v>
      </c>
    </row>
    <row r="652" spans="2:3" x14ac:dyDescent="0.25">
      <c r="B652" s="9">
        <v>649</v>
      </c>
      <c r="C652" s="12">
        <v>45163.672443614327</v>
      </c>
    </row>
    <row r="653" spans="2:3" x14ac:dyDescent="0.25">
      <c r="B653" s="9">
        <v>650</v>
      </c>
      <c r="C653" s="12">
        <v>45416.083482191214</v>
      </c>
    </row>
    <row r="654" spans="2:3" x14ac:dyDescent="0.25">
      <c r="B654" s="9">
        <v>651</v>
      </c>
      <c r="C654" s="12">
        <v>45178.648436980395</v>
      </c>
    </row>
    <row r="655" spans="2:3" x14ac:dyDescent="0.25">
      <c r="B655" s="9">
        <v>652</v>
      </c>
      <c r="C655" s="12">
        <v>45434.443603964464</v>
      </c>
    </row>
    <row r="656" spans="2:3" x14ac:dyDescent="0.25">
      <c r="B656" s="9">
        <v>653</v>
      </c>
      <c r="C656" s="12">
        <v>45201.959821990378</v>
      </c>
    </row>
    <row r="657" spans="2:3" x14ac:dyDescent="0.25">
      <c r="B657" s="9">
        <v>654</v>
      </c>
      <c r="C657" s="12">
        <v>45298.230128978365</v>
      </c>
    </row>
    <row r="658" spans="2:3" x14ac:dyDescent="0.25">
      <c r="B658" s="9">
        <v>655</v>
      </c>
      <c r="C658" s="12">
        <v>45348.928345741493</v>
      </c>
    </row>
    <row r="659" spans="2:3" x14ac:dyDescent="0.25">
      <c r="B659" s="9">
        <v>656</v>
      </c>
      <c r="C659" s="12">
        <v>45089.652458729804</v>
      </c>
    </row>
    <row r="660" spans="2:3" x14ac:dyDescent="0.25">
      <c r="B660" s="9">
        <v>657</v>
      </c>
      <c r="C660" s="12">
        <v>45322.603611236496</v>
      </c>
    </row>
    <row r="661" spans="2:3" x14ac:dyDescent="0.25">
      <c r="B661" s="9">
        <v>658</v>
      </c>
      <c r="C661" s="12">
        <v>45437.998234047067</v>
      </c>
    </row>
    <row r="662" spans="2:3" x14ac:dyDescent="0.25">
      <c r="B662" s="9">
        <v>659</v>
      </c>
      <c r="C662" s="12">
        <v>45523.324077361242</v>
      </c>
    </row>
    <row r="663" spans="2:3" x14ac:dyDescent="0.25">
      <c r="B663" s="9">
        <v>660</v>
      </c>
      <c r="C663" s="12">
        <v>45521.408434976242</v>
      </c>
    </row>
    <row r="664" spans="2:3" x14ac:dyDescent="0.25">
      <c r="B664" s="9">
        <v>661</v>
      </c>
      <c r="C664" s="12">
        <v>45256.66966180077</v>
      </c>
    </row>
    <row r="665" spans="2:3" x14ac:dyDescent="0.25">
      <c r="B665" s="9">
        <v>662</v>
      </c>
      <c r="C665" s="12">
        <v>45518.384719604306</v>
      </c>
    </row>
    <row r="666" spans="2:3" x14ac:dyDescent="0.25">
      <c r="B666" s="9">
        <v>663</v>
      </c>
      <c r="C666" s="12">
        <v>45075.134986725207</v>
      </c>
    </row>
    <row r="667" spans="2:3" x14ac:dyDescent="0.25">
      <c r="B667" s="9">
        <v>664</v>
      </c>
      <c r="C667" s="12">
        <v>45270.832879428868</v>
      </c>
    </row>
    <row r="668" spans="2:3" x14ac:dyDescent="0.25">
      <c r="B668" s="9">
        <v>665</v>
      </c>
      <c r="C668" s="12">
        <v>45222.243273888569</v>
      </c>
    </row>
    <row r="669" spans="2:3" x14ac:dyDescent="0.25">
      <c r="B669" s="9">
        <v>666</v>
      </c>
      <c r="C669" s="12">
        <v>45276.99962243667</v>
      </c>
    </row>
    <row r="670" spans="2:3" x14ac:dyDescent="0.25">
      <c r="B670" s="9">
        <v>667</v>
      </c>
      <c r="C670" s="12">
        <v>45114.311560105612</v>
      </c>
    </row>
    <row r="671" spans="2:3" x14ac:dyDescent="0.25">
      <c r="B671" s="9">
        <v>668</v>
      </c>
      <c r="C671" s="12">
        <v>45193.063937649044</v>
      </c>
    </row>
    <row r="672" spans="2:3" x14ac:dyDescent="0.25">
      <c r="B672" s="9">
        <v>669</v>
      </c>
      <c r="C672" s="12">
        <v>45142.937967553931</v>
      </c>
    </row>
    <row r="673" spans="2:3" x14ac:dyDescent="0.25">
      <c r="B673" s="9">
        <v>670</v>
      </c>
      <c r="C673" s="12">
        <v>45350.667751360284</v>
      </c>
    </row>
    <row r="674" spans="2:3" x14ac:dyDescent="0.25">
      <c r="B674" s="9">
        <v>671</v>
      </c>
      <c r="C674" s="12">
        <v>45300.956598597462</v>
      </c>
    </row>
    <row r="675" spans="2:3" x14ac:dyDescent="0.25">
      <c r="B675" s="9">
        <v>672</v>
      </c>
      <c r="C675" s="12">
        <v>45283.615300416888</v>
      </c>
    </row>
    <row r="676" spans="2:3" x14ac:dyDescent="0.25">
      <c r="B676" s="9">
        <v>673</v>
      </c>
      <c r="C676" s="12">
        <v>45102.076016833984</v>
      </c>
    </row>
    <row r="677" spans="2:3" x14ac:dyDescent="0.25">
      <c r="B677" s="9">
        <v>674</v>
      </c>
      <c r="C677" s="12">
        <v>45196.514931161008</v>
      </c>
    </row>
    <row r="678" spans="2:3" x14ac:dyDescent="0.25">
      <c r="B678" s="9">
        <v>675</v>
      </c>
      <c r="C678" s="12">
        <v>45234.957433462536</v>
      </c>
    </row>
    <row r="679" spans="2:3" x14ac:dyDescent="0.25">
      <c r="B679" s="9">
        <v>676</v>
      </c>
      <c r="C679" s="12">
        <v>45249.532687324448</v>
      </c>
    </row>
    <row r="680" spans="2:3" x14ac:dyDescent="0.25">
      <c r="B680" s="9">
        <v>677</v>
      </c>
      <c r="C680" s="12">
        <v>45737.256989033333</v>
      </c>
    </row>
    <row r="681" spans="2:3" x14ac:dyDescent="0.25">
      <c r="B681" s="9">
        <v>678</v>
      </c>
      <c r="C681" s="12">
        <v>45189.279911086669</v>
      </c>
    </row>
    <row r="682" spans="2:3" x14ac:dyDescent="0.25">
      <c r="B682" s="9">
        <v>679</v>
      </c>
      <c r="C682" s="12">
        <v>45246.325089081212</v>
      </c>
    </row>
    <row r="683" spans="2:3" x14ac:dyDescent="0.25">
      <c r="B683" s="9">
        <v>680</v>
      </c>
      <c r="C683" s="12">
        <v>45161.156091137913</v>
      </c>
    </row>
    <row r="684" spans="2:3" x14ac:dyDescent="0.25">
      <c r="B684" s="9">
        <v>681</v>
      </c>
      <c r="C684" s="12">
        <v>45158.541759694148</v>
      </c>
    </row>
    <row r="685" spans="2:3" x14ac:dyDescent="0.25">
      <c r="B685" s="9">
        <v>682</v>
      </c>
      <c r="C685" s="12">
        <v>45478.728433932512</v>
      </c>
    </row>
    <row r="686" spans="2:3" x14ac:dyDescent="0.25">
      <c r="B686" s="9">
        <v>683</v>
      </c>
      <c r="C686" s="12">
        <v>45341.085539183092</v>
      </c>
    </row>
    <row r="687" spans="2:3" x14ac:dyDescent="0.25">
      <c r="B687" s="9">
        <v>684</v>
      </c>
      <c r="C687" s="12">
        <v>45131.10026561124</v>
      </c>
    </row>
    <row r="688" spans="2:3" x14ac:dyDescent="0.25">
      <c r="B688" s="9">
        <v>685</v>
      </c>
      <c r="C688" s="12">
        <v>45169.740327262902</v>
      </c>
    </row>
    <row r="689" spans="2:3" x14ac:dyDescent="0.25">
      <c r="B689" s="9">
        <v>686</v>
      </c>
      <c r="C689" s="12">
        <v>45328.677972186124</v>
      </c>
    </row>
    <row r="690" spans="2:3" x14ac:dyDescent="0.25">
      <c r="B690" s="9">
        <v>687</v>
      </c>
      <c r="C690" s="12">
        <v>45137.611723603404</v>
      </c>
    </row>
    <row r="691" spans="2:3" x14ac:dyDescent="0.25">
      <c r="B691" s="9">
        <v>688</v>
      </c>
      <c r="C691" s="12">
        <v>45229.293021139238</v>
      </c>
    </row>
    <row r="692" spans="2:3" x14ac:dyDescent="0.25">
      <c r="B692" s="9">
        <v>689</v>
      </c>
      <c r="C692" s="12">
        <v>45538.319730613199</v>
      </c>
    </row>
    <row r="693" spans="2:3" x14ac:dyDescent="0.25">
      <c r="B693" s="9">
        <v>690</v>
      </c>
      <c r="C693" s="12">
        <v>45070.620452798677</v>
      </c>
    </row>
    <row r="694" spans="2:3" x14ac:dyDescent="0.25">
      <c r="B694" s="9">
        <v>691</v>
      </c>
      <c r="C694" s="12">
        <v>45183.118670077158</v>
      </c>
    </row>
    <row r="695" spans="2:3" x14ac:dyDescent="0.25">
      <c r="B695" s="9">
        <v>692</v>
      </c>
      <c r="C695" s="12">
        <v>45148.515579026367</v>
      </c>
    </row>
    <row r="696" spans="2:3" x14ac:dyDescent="0.25">
      <c r="B696" s="9">
        <v>693</v>
      </c>
      <c r="C696" s="12">
        <v>45118.0851806707</v>
      </c>
    </row>
    <row r="697" spans="2:3" x14ac:dyDescent="0.25">
      <c r="B697" s="9">
        <v>694</v>
      </c>
      <c r="C697" s="12">
        <v>45338.009956205249</v>
      </c>
    </row>
    <row r="698" spans="2:3" x14ac:dyDescent="0.25">
      <c r="B698" s="9">
        <v>695</v>
      </c>
      <c r="C698" s="12">
        <v>45200.737071142132</v>
      </c>
    </row>
    <row r="699" spans="2:3" x14ac:dyDescent="0.25">
      <c r="B699" s="9">
        <v>696</v>
      </c>
      <c r="C699" s="12">
        <v>45277.525203790821</v>
      </c>
    </row>
    <row r="700" spans="2:3" x14ac:dyDescent="0.25">
      <c r="B700" s="9">
        <v>697</v>
      </c>
      <c r="C700" s="12">
        <v>45044.11276681078</v>
      </c>
    </row>
    <row r="701" spans="2:3" x14ac:dyDescent="0.25">
      <c r="B701" s="9">
        <v>698</v>
      </c>
      <c r="C701" s="12">
        <v>45297.11089094817</v>
      </c>
    </row>
    <row r="702" spans="2:3" x14ac:dyDescent="0.25">
      <c r="B702" s="9">
        <v>699</v>
      </c>
      <c r="C702" s="12">
        <v>45238.31049467979</v>
      </c>
    </row>
    <row r="703" spans="2:3" x14ac:dyDescent="0.25">
      <c r="B703" s="9">
        <v>700</v>
      </c>
      <c r="C703" s="12">
        <v>45342.096213930854</v>
      </c>
    </row>
    <row r="704" spans="2:3" x14ac:dyDescent="0.25">
      <c r="B704" s="9">
        <v>701</v>
      </c>
      <c r="C704" s="12">
        <v>45088.961835928887</v>
      </c>
    </row>
    <row r="705" spans="2:3" x14ac:dyDescent="0.25">
      <c r="B705" s="9">
        <v>702</v>
      </c>
      <c r="C705" s="12">
        <v>45315.222825674122</v>
      </c>
    </row>
    <row r="706" spans="2:3" x14ac:dyDescent="0.25">
      <c r="B706" s="9">
        <v>703</v>
      </c>
      <c r="C706" s="12">
        <v>45102.332157725927</v>
      </c>
    </row>
    <row r="707" spans="2:3" x14ac:dyDescent="0.25">
      <c r="B707" s="9">
        <v>704</v>
      </c>
      <c r="C707" s="12">
        <v>45346.234951574217</v>
      </c>
    </row>
    <row r="708" spans="2:3" x14ac:dyDescent="0.25">
      <c r="B708" s="9">
        <v>705</v>
      </c>
      <c r="C708" s="12">
        <v>44981.416321937431</v>
      </c>
    </row>
    <row r="709" spans="2:3" x14ac:dyDescent="0.25">
      <c r="B709" s="9">
        <v>706</v>
      </c>
      <c r="C709" s="12">
        <v>45182.188951628181</v>
      </c>
    </row>
    <row r="710" spans="2:3" x14ac:dyDescent="0.25">
      <c r="B710" s="9">
        <v>707</v>
      </c>
      <c r="C710" s="12">
        <v>45160.984387958139</v>
      </c>
    </row>
    <row r="711" spans="2:3" x14ac:dyDescent="0.25">
      <c r="B711" s="9">
        <v>708</v>
      </c>
      <c r="C711" s="12">
        <v>45387.226733857256</v>
      </c>
    </row>
    <row r="712" spans="2:3" x14ac:dyDescent="0.25">
      <c r="B712" s="9">
        <v>709</v>
      </c>
      <c r="C712" s="12">
        <v>45149.274730730402</v>
      </c>
    </row>
    <row r="713" spans="2:3" x14ac:dyDescent="0.25">
      <c r="B713" s="9">
        <v>710</v>
      </c>
      <c r="C713" s="12">
        <v>45201.264629521094</v>
      </c>
    </row>
    <row r="714" spans="2:3" x14ac:dyDescent="0.25">
      <c r="B714" s="9">
        <v>711</v>
      </c>
      <c r="C714" s="12">
        <v>45404.572908053218</v>
      </c>
    </row>
    <row r="715" spans="2:3" x14ac:dyDescent="0.25">
      <c r="B715" s="9">
        <v>712</v>
      </c>
      <c r="C715" s="12">
        <v>45026.339870694195</v>
      </c>
    </row>
    <row r="716" spans="2:3" x14ac:dyDescent="0.25">
      <c r="B716" s="9">
        <v>713</v>
      </c>
      <c r="C716" s="12">
        <v>45407.429887197773</v>
      </c>
    </row>
    <row r="717" spans="2:3" x14ac:dyDescent="0.25">
      <c r="B717" s="9">
        <v>714</v>
      </c>
      <c r="C717" s="12">
        <v>45111.713912497988</v>
      </c>
    </row>
    <row r="718" spans="2:3" x14ac:dyDescent="0.25">
      <c r="B718" s="9">
        <v>715</v>
      </c>
      <c r="C718" s="12">
        <v>45164.822368375353</v>
      </c>
    </row>
    <row r="719" spans="2:3" x14ac:dyDescent="0.25">
      <c r="B719" s="9">
        <v>716</v>
      </c>
      <c r="C719" s="12">
        <v>45218.525603344962</v>
      </c>
    </row>
    <row r="720" spans="2:3" x14ac:dyDescent="0.25">
      <c r="B720" s="9">
        <v>717</v>
      </c>
      <c r="C720" s="12">
        <v>45602.824596514009</v>
      </c>
    </row>
    <row r="721" spans="2:3" x14ac:dyDescent="0.25">
      <c r="B721" s="9">
        <v>718</v>
      </c>
      <c r="C721" s="12">
        <v>45154.341480159273</v>
      </c>
    </row>
    <row r="722" spans="2:3" x14ac:dyDescent="0.25">
      <c r="B722" s="9">
        <v>719</v>
      </c>
      <c r="C722" s="12">
        <v>45048.269097052282</v>
      </c>
    </row>
    <row r="723" spans="2:3" x14ac:dyDescent="0.25">
      <c r="B723" s="9">
        <v>720</v>
      </c>
      <c r="C723" s="12">
        <v>45411.113161803325</v>
      </c>
    </row>
    <row r="724" spans="2:3" x14ac:dyDescent="0.25">
      <c r="B724" s="9">
        <v>721</v>
      </c>
      <c r="C724" s="12">
        <v>45588.771297053951</v>
      </c>
    </row>
    <row r="725" spans="2:3" x14ac:dyDescent="0.25">
      <c r="B725" s="9">
        <v>722</v>
      </c>
      <c r="C725" s="12">
        <v>45279.985298191874</v>
      </c>
    </row>
    <row r="726" spans="2:3" x14ac:dyDescent="0.25">
      <c r="B726" s="9">
        <v>723</v>
      </c>
      <c r="C726" s="12">
        <v>45275.922748835808</v>
      </c>
    </row>
    <row r="727" spans="2:3" x14ac:dyDescent="0.25">
      <c r="B727" s="9">
        <v>724</v>
      </c>
      <c r="C727" s="12">
        <v>45287.47322268557</v>
      </c>
    </row>
    <row r="728" spans="2:3" x14ac:dyDescent="0.25">
      <c r="B728" s="9">
        <v>725</v>
      </c>
      <c r="C728" s="12">
        <v>45162.69434204125</v>
      </c>
    </row>
    <row r="729" spans="2:3" x14ac:dyDescent="0.25">
      <c r="B729" s="9">
        <v>726</v>
      </c>
      <c r="C729" s="12">
        <v>45263.654315873384</v>
      </c>
    </row>
    <row r="730" spans="2:3" x14ac:dyDescent="0.25">
      <c r="B730" s="9">
        <v>727</v>
      </c>
      <c r="C730" s="12">
        <v>45443.766431060874</v>
      </c>
    </row>
    <row r="731" spans="2:3" x14ac:dyDescent="0.25">
      <c r="B731" s="9">
        <v>728</v>
      </c>
      <c r="C731" s="12">
        <v>45155.631089044378</v>
      </c>
    </row>
    <row r="732" spans="2:3" x14ac:dyDescent="0.25">
      <c r="B732" s="9">
        <v>729</v>
      </c>
      <c r="C732" s="12">
        <v>45464.117178017768</v>
      </c>
    </row>
    <row r="733" spans="2:3" x14ac:dyDescent="0.25">
      <c r="B733" s="9">
        <v>730</v>
      </c>
      <c r="C733" s="12">
        <v>45247.518922622956</v>
      </c>
    </row>
    <row r="734" spans="2:3" x14ac:dyDescent="0.25">
      <c r="B734" s="9">
        <v>731</v>
      </c>
      <c r="C734" s="12">
        <v>45198.211218183991</v>
      </c>
    </row>
    <row r="735" spans="2:3" x14ac:dyDescent="0.25">
      <c r="B735" s="9">
        <v>732</v>
      </c>
      <c r="C735" s="12">
        <v>45281.020110998252</v>
      </c>
    </row>
    <row r="736" spans="2:3" x14ac:dyDescent="0.25">
      <c r="B736" s="9">
        <v>733</v>
      </c>
      <c r="C736" s="12">
        <v>45483.526747978103</v>
      </c>
    </row>
    <row r="737" spans="2:3" x14ac:dyDescent="0.25">
      <c r="B737" s="9">
        <v>734</v>
      </c>
      <c r="C737" s="12">
        <v>45278.989380477171</v>
      </c>
    </row>
    <row r="738" spans="2:3" x14ac:dyDescent="0.25">
      <c r="B738" s="9">
        <v>735</v>
      </c>
      <c r="C738" s="12">
        <v>45143.053955595431</v>
      </c>
    </row>
    <row r="739" spans="2:3" x14ac:dyDescent="0.25">
      <c r="B739" s="9">
        <v>736</v>
      </c>
      <c r="C739" s="12">
        <v>45235.045388378705</v>
      </c>
    </row>
    <row r="740" spans="2:3" x14ac:dyDescent="0.25">
      <c r="B740" s="9">
        <v>737</v>
      </c>
      <c r="C740" s="12">
        <v>45257.548893341918</v>
      </c>
    </row>
    <row r="741" spans="2:3" x14ac:dyDescent="0.25">
      <c r="B741" s="9">
        <v>738</v>
      </c>
      <c r="C741" s="12">
        <v>45216.490303103739</v>
      </c>
    </row>
    <row r="742" spans="2:3" x14ac:dyDescent="0.25">
      <c r="B742" s="9">
        <v>739</v>
      </c>
      <c r="C742" s="12">
        <v>45093.959990462623</v>
      </c>
    </row>
    <row r="743" spans="2:3" x14ac:dyDescent="0.25">
      <c r="B743" s="9">
        <v>740</v>
      </c>
      <c r="C743" s="12">
        <v>45264.05765994393</v>
      </c>
    </row>
    <row r="744" spans="2:3" x14ac:dyDescent="0.25">
      <c r="B744" s="9">
        <v>741</v>
      </c>
      <c r="C744" s="12">
        <v>45100.11046192456</v>
      </c>
    </row>
    <row r="745" spans="2:3" x14ac:dyDescent="0.25">
      <c r="B745" s="9">
        <v>742</v>
      </c>
      <c r="C745" s="12">
        <v>45266.644643337582</v>
      </c>
    </row>
    <row r="746" spans="2:3" x14ac:dyDescent="0.25">
      <c r="B746" s="9">
        <v>743</v>
      </c>
      <c r="C746" s="12">
        <v>45170.083329665606</v>
      </c>
    </row>
    <row r="747" spans="2:3" x14ac:dyDescent="0.25">
      <c r="B747" s="9">
        <v>744</v>
      </c>
      <c r="C747" s="12">
        <v>45339.419874204395</v>
      </c>
    </row>
    <row r="748" spans="2:3" x14ac:dyDescent="0.25">
      <c r="B748" s="9">
        <v>745</v>
      </c>
      <c r="C748" s="12">
        <v>45226.708404995123</v>
      </c>
    </row>
    <row r="749" spans="2:3" x14ac:dyDescent="0.25">
      <c r="B749" s="9">
        <v>746</v>
      </c>
      <c r="C749" s="12">
        <v>45281.449063804917</v>
      </c>
    </row>
    <row r="750" spans="2:3" x14ac:dyDescent="0.25">
      <c r="B750" s="9">
        <v>747</v>
      </c>
      <c r="C750" s="12">
        <v>45075.170422269206</v>
      </c>
    </row>
    <row r="751" spans="2:3" x14ac:dyDescent="0.25">
      <c r="B751" s="9">
        <v>748</v>
      </c>
      <c r="C751" s="12">
        <v>45377.120227645937</v>
      </c>
    </row>
    <row r="752" spans="2:3" x14ac:dyDescent="0.25">
      <c r="B752" s="9">
        <v>749</v>
      </c>
      <c r="C752" s="12">
        <v>45038.512851242434</v>
      </c>
    </row>
    <row r="753" spans="2:3" x14ac:dyDescent="0.25">
      <c r="B753" s="9">
        <v>750</v>
      </c>
      <c r="C753" s="12">
        <v>45311.623335152835</v>
      </c>
    </row>
    <row r="754" spans="2:3" x14ac:dyDescent="0.25">
      <c r="B754" s="9">
        <v>751</v>
      </c>
      <c r="C754" s="12">
        <v>45369.516954143597</v>
      </c>
    </row>
    <row r="755" spans="2:3" x14ac:dyDescent="0.25">
      <c r="B755" s="9">
        <v>752</v>
      </c>
      <c r="C755" s="12">
        <v>45393.831042643709</v>
      </c>
    </row>
    <row r="756" spans="2:3" x14ac:dyDescent="0.25">
      <c r="B756" s="9">
        <v>753</v>
      </c>
      <c r="C756" s="12">
        <v>45175.474262564363</v>
      </c>
    </row>
    <row r="757" spans="2:3" x14ac:dyDescent="0.25">
      <c r="B757" s="9">
        <v>754</v>
      </c>
      <c r="C757" s="12">
        <v>45366.511338911529</v>
      </c>
    </row>
    <row r="758" spans="2:3" x14ac:dyDescent="0.25">
      <c r="B758" s="9">
        <v>755</v>
      </c>
      <c r="C758" s="12">
        <v>45126.68050005551</v>
      </c>
    </row>
    <row r="759" spans="2:3" x14ac:dyDescent="0.25">
      <c r="B759" s="9">
        <v>756</v>
      </c>
      <c r="C759" s="12">
        <v>45106.959790618443</v>
      </c>
    </row>
    <row r="760" spans="2:3" x14ac:dyDescent="0.25">
      <c r="B760" s="9">
        <v>757</v>
      </c>
      <c r="C760" s="12">
        <v>45315.339044975437</v>
      </c>
    </row>
    <row r="761" spans="2:3" x14ac:dyDescent="0.25">
      <c r="B761" s="9">
        <v>758</v>
      </c>
      <c r="C761" s="12">
        <v>45154.926483884934</v>
      </c>
    </row>
    <row r="762" spans="2:3" x14ac:dyDescent="0.25">
      <c r="B762" s="9">
        <v>759</v>
      </c>
      <c r="C762" s="12">
        <v>45141.223476082909</v>
      </c>
    </row>
    <row r="763" spans="2:3" x14ac:dyDescent="0.25">
      <c r="B763" s="9">
        <v>760</v>
      </c>
      <c r="C763" s="12">
        <v>45269.410574012676</v>
      </c>
    </row>
    <row r="764" spans="2:3" x14ac:dyDescent="0.25">
      <c r="B764" s="9">
        <v>761</v>
      </c>
      <c r="C764" s="12">
        <v>45155.585291410542</v>
      </c>
    </row>
    <row r="765" spans="2:3" x14ac:dyDescent="0.25">
      <c r="B765" s="9">
        <v>762</v>
      </c>
      <c r="C765" s="12">
        <v>45327.074770144776</v>
      </c>
    </row>
    <row r="766" spans="2:3" x14ac:dyDescent="0.25">
      <c r="B766" s="9">
        <v>763</v>
      </c>
      <c r="C766" s="12">
        <v>45524.084969116018</v>
      </c>
    </row>
    <row r="767" spans="2:3" x14ac:dyDescent="0.25">
      <c r="B767" s="9">
        <v>764</v>
      </c>
      <c r="C767" s="12">
        <v>45304.392408801134</v>
      </c>
    </row>
    <row r="768" spans="2:3" x14ac:dyDescent="0.25">
      <c r="B768" s="9">
        <v>765</v>
      </c>
      <c r="C768" s="12">
        <v>45016.721037192168</v>
      </c>
    </row>
    <row r="769" spans="2:3" x14ac:dyDescent="0.25">
      <c r="B769" s="9">
        <v>766</v>
      </c>
      <c r="C769" s="12">
        <v>45253.542408873342</v>
      </c>
    </row>
    <row r="770" spans="2:3" x14ac:dyDescent="0.25">
      <c r="B770" s="9">
        <v>767</v>
      </c>
      <c r="C770" s="12">
        <v>45572.753555103081</v>
      </c>
    </row>
    <row r="771" spans="2:3" x14ac:dyDescent="0.25">
      <c r="B771" s="9">
        <v>768</v>
      </c>
      <c r="C771" s="12">
        <v>45166.0631259906</v>
      </c>
    </row>
    <row r="772" spans="2:3" x14ac:dyDescent="0.25">
      <c r="B772" s="9">
        <v>769</v>
      </c>
      <c r="C772" s="12">
        <v>45198.685340087344</v>
      </c>
    </row>
    <row r="773" spans="2:3" x14ac:dyDescent="0.25">
      <c r="B773" s="9">
        <v>770</v>
      </c>
      <c r="C773" s="12">
        <v>45264.412277709758</v>
      </c>
    </row>
    <row r="774" spans="2:3" x14ac:dyDescent="0.25">
      <c r="B774" s="9">
        <v>771</v>
      </c>
      <c r="C774" s="12">
        <v>45210.597208422441</v>
      </c>
    </row>
    <row r="775" spans="2:3" x14ac:dyDescent="0.25">
      <c r="B775" s="9">
        <v>772</v>
      </c>
      <c r="C775" s="12">
        <v>45452.02692480346</v>
      </c>
    </row>
    <row r="776" spans="2:3" x14ac:dyDescent="0.25">
      <c r="B776" s="9">
        <v>773</v>
      </c>
      <c r="C776" s="12">
        <v>45390.489268545265</v>
      </c>
    </row>
    <row r="777" spans="2:3" x14ac:dyDescent="0.25">
      <c r="B777" s="9">
        <v>774</v>
      </c>
      <c r="C777" s="12">
        <v>45289.637934968814</v>
      </c>
    </row>
    <row r="778" spans="2:3" x14ac:dyDescent="0.25">
      <c r="B778" s="9">
        <v>775</v>
      </c>
      <c r="C778" s="12">
        <v>45115.272932496606</v>
      </c>
    </row>
    <row r="779" spans="2:3" x14ac:dyDescent="0.25">
      <c r="B779" s="9">
        <v>776</v>
      </c>
      <c r="C779" s="12">
        <v>45248.087457996073</v>
      </c>
    </row>
    <row r="780" spans="2:3" x14ac:dyDescent="0.25">
      <c r="B780" s="9">
        <v>777</v>
      </c>
      <c r="C780" s="12">
        <v>45288.086328825761</v>
      </c>
    </row>
    <row r="781" spans="2:3" x14ac:dyDescent="0.25">
      <c r="B781" s="9">
        <v>778</v>
      </c>
      <c r="C781" s="12">
        <v>45544.301991101129</v>
      </c>
    </row>
    <row r="782" spans="2:3" x14ac:dyDescent="0.25">
      <c r="B782" s="9">
        <v>779</v>
      </c>
      <c r="C782" s="12">
        <v>45347.922775838029</v>
      </c>
    </row>
    <row r="783" spans="2:3" x14ac:dyDescent="0.25">
      <c r="B783" s="9">
        <v>780</v>
      </c>
      <c r="C783" s="12">
        <v>45143.274038711766</v>
      </c>
    </row>
    <row r="784" spans="2:3" x14ac:dyDescent="0.25">
      <c r="B784" s="9">
        <v>781</v>
      </c>
      <c r="C784" s="12">
        <v>45149.992786099217</v>
      </c>
    </row>
    <row r="785" spans="2:3" x14ac:dyDescent="0.25">
      <c r="B785" s="9">
        <v>782</v>
      </c>
      <c r="C785" s="12">
        <v>45199.827210748859</v>
      </c>
    </row>
    <row r="786" spans="2:3" x14ac:dyDescent="0.25">
      <c r="B786" s="9">
        <v>783</v>
      </c>
      <c r="C786" s="12">
        <v>45257.553908175338</v>
      </c>
    </row>
    <row r="787" spans="2:3" x14ac:dyDescent="0.25">
      <c r="B787" s="9">
        <v>784</v>
      </c>
      <c r="C787" s="12">
        <v>45133.207835809408</v>
      </c>
    </row>
    <row r="788" spans="2:3" x14ac:dyDescent="0.25">
      <c r="B788" s="9">
        <v>785</v>
      </c>
      <c r="C788" s="12">
        <v>45163.536358013931</v>
      </c>
    </row>
    <row r="789" spans="2:3" x14ac:dyDescent="0.25">
      <c r="B789" s="9">
        <v>786</v>
      </c>
      <c r="C789" s="12">
        <v>45212.422382352299</v>
      </c>
    </row>
    <row r="790" spans="2:3" x14ac:dyDescent="0.25">
      <c r="B790" s="9">
        <v>787</v>
      </c>
      <c r="C790" s="12">
        <v>45244.265490558275</v>
      </c>
    </row>
    <row r="791" spans="2:3" x14ac:dyDescent="0.25">
      <c r="B791" s="9">
        <v>788</v>
      </c>
      <c r="C791" s="12">
        <v>45418.031858898401</v>
      </c>
    </row>
    <row r="792" spans="2:3" x14ac:dyDescent="0.25">
      <c r="B792" s="9">
        <v>789</v>
      </c>
      <c r="C792" s="12">
        <v>45384.038188859311</v>
      </c>
    </row>
    <row r="793" spans="2:3" x14ac:dyDescent="0.25">
      <c r="B793" s="9">
        <v>790</v>
      </c>
      <c r="C793" s="12">
        <v>45226.849485116174</v>
      </c>
    </row>
    <row r="794" spans="2:3" x14ac:dyDescent="0.25">
      <c r="B794" s="9">
        <v>791</v>
      </c>
      <c r="C794" s="12">
        <v>45331.979320414233</v>
      </c>
    </row>
    <row r="795" spans="2:3" x14ac:dyDescent="0.25">
      <c r="B795" s="9">
        <v>792</v>
      </c>
      <c r="C795" s="12">
        <v>45173.689249340547</v>
      </c>
    </row>
    <row r="796" spans="2:3" x14ac:dyDescent="0.25">
      <c r="B796" s="9">
        <v>793</v>
      </c>
      <c r="C796" s="12">
        <v>45101.709360559085</v>
      </c>
    </row>
    <row r="797" spans="2:3" x14ac:dyDescent="0.25">
      <c r="B797" s="9">
        <v>794</v>
      </c>
      <c r="C797" s="12">
        <v>45109.875840746048</v>
      </c>
    </row>
    <row r="798" spans="2:3" x14ac:dyDescent="0.25">
      <c r="B798" s="9">
        <v>795</v>
      </c>
      <c r="C798" s="12">
        <v>45278.614138875273</v>
      </c>
    </row>
    <row r="799" spans="2:3" x14ac:dyDescent="0.25">
      <c r="B799" s="9">
        <v>796</v>
      </c>
      <c r="C799" s="12">
        <v>45601.26082006628</v>
      </c>
    </row>
    <row r="800" spans="2:3" x14ac:dyDescent="0.25">
      <c r="B800" s="9">
        <v>797</v>
      </c>
      <c r="C800" s="12">
        <v>45241.500684031023</v>
      </c>
    </row>
    <row r="801" spans="2:3" x14ac:dyDescent="0.25">
      <c r="B801" s="9">
        <v>798</v>
      </c>
      <c r="C801" s="12">
        <v>45390.824808806137</v>
      </c>
    </row>
    <row r="802" spans="2:3" x14ac:dyDescent="0.25">
      <c r="B802" s="9">
        <v>799</v>
      </c>
      <c r="C802" s="12">
        <v>45299.501071312494</v>
      </c>
    </row>
    <row r="803" spans="2:3" x14ac:dyDescent="0.25">
      <c r="B803" s="9">
        <v>800</v>
      </c>
      <c r="C803" s="12">
        <v>45253.349231885804</v>
      </c>
    </row>
    <row r="804" spans="2:3" x14ac:dyDescent="0.25">
      <c r="B804" s="9">
        <v>801</v>
      </c>
      <c r="C804" s="12">
        <v>45084.987954599972</v>
      </c>
    </row>
    <row r="805" spans="2:3" x14ac:dyDescent="0.25">
      <c r="B805" s="9">
        <v>802</v>
      </c>
      <c r="C805" s="12">
        <v>45366.724536622292</v>
      </c>
    </row>
    <row r="806" spans="2:3" x14ac:dyDescent="0.25">
      <c r="B806" s="9">
        <v>803</v>
      </c>
      <c r="C806" s="12">
        <v>45211.404149471397</v>
      </c>
    </row>
    <row r="807" spans="2:3" x14ac:dyDescent="0.25">
      <c r="B807" s="9">
        <v>804</v>
      </c>
      <c r="C807" s="12">
        <v>45078.596738187807</v>
      </c>
    </row>
    <row r="808" spans="2:3" x14ac:dyDescent="0.25">
      <c r="B808" s="9">
        <v>805</v>
      </c>
      <c r="C808" s="12">
        <v>45216.836059036388</v>
      </c>
    </row>
    <row r="809" spans="2:3" x14ac:dyDescent="0.25">
      <c r="B809" s="9">
        <v>806</v>
      </c>
      <c r="C809" s="12">
        <v>45389.737262042647</v>
      </c>
    </row>
    <row r="810" spans="2:3" x14ac:dyDescent="0.25">
      <c r="B810" s="9">
        <v>807</v>
      </c>
      <c r="C810" s="12">
        <v>45316.690197054682</v>
      </c>
    </row>
    <row r="811" spans="2:3" x14ac:dyDescent="0.25">
      <c r="B811" s="9">
        <v>808</v>
      </c>
      <c r="C811" s="12">
        <v>45397.444946928263</v>
      </c>
    </row>
    <row r="812" spans="2:3" x14ac:dyDescent="0.25">
      <c r="B812" s="9">
        <v>809</v>
      </c>
      <c r="C812" s="12">
        <v>45141.920892049355</v>
      </c>
    </row>
    <row r="813" spans="2:3" x14ac:dyDescent="0.25">
      <c r="B813" s="9">
        <v>810</v>
      </c>
      <c r="C813" s="12">
        <v>45153.812796372513</v>
      </c>
    </row>
    <row r="814" spans="2:3" x14ac:dyDescent="0.25">
      <c r="B814" s="9">
        <v>811</v>
      </c>
      <c r="C814" s="12">
        <v>45283.732670634934</v>
      </c>
    </row>
    <row r="815" spans="2:3" x14ac:dyDescent="0.25">
      <c r="B815" s="9">
        <v>812</v>
      </c>
      <c r="C815" s="12">
        <v>45275.69917787092</v>
      </c>
    </row>
    <row r="816" spans="2:3" x14ac:dyDescent="0.25">
      <c r="B816" s="9">
        <v>813</v>
      </c>
      <c r="C816" s="12">
        <v>45149.990680702867</v>
      </c>
    </row>
    <row r="817" spans="2:3" x14ac:dyDescent="0.25">
      <c r="B817" s="9">
        <v>814</v>
      </c>
      <c r="C817" s="12">
        <v>45089.217366011057</v>
      </c>
    </row>
    <row r="818" spans="2:3" x14ac:dyDescent="0.25">
      <c r="B818" s="9">
        <v>815</v>
      </c>
      <c r="C818" s="12">
        <v>45387.665084886212</v>
      </c>
    </row>
    <row r="819" spans="2:3" x14ac:dyDescent="0.25">
      <c r="B819" s="9">
        <v>816</v>
      </c>
      <c r="C819" s="12">
        <v>45362.779757463359</v>
      </c>
    </row>
    <row r="820" spans="2:3" x14ac:dyDescent="0.25">
      <c r="B820" s="9">
        <v>817</v>
      </c>
      <c r="C820" s="12">
        <v>45473.250210026468</v>
      </c>
    </row>
    <row r="821" spans="2:3" x14ac:dyDescent="0.25">
      <c r="B821" s="9">
        <v>818</v>
      </c>
      <c r="C821" s="12">
        <v>45123.894721741293</v>
      </c>
    </row>
    <row r="822" spans="2:3" x14ac:dyDescent="0.25">
      <c r="B822" s="9">
        <v>819</v>
      </c>
      <c r="C822" s="12">
        <v>45477.021557510874</v>
      </c>
    </row>
    <row r="823" spans="2:3" x14ac:dyDescent="0.25">
      <c r="B823" s="9">
        <v>820</v>
      </c>
      <c r="C823" s="12">
        <v>45126.014499979443</v>
      </c>
    </row>
    <row r="824" spans="2:3" x14ac:dyDescent="0.25">
      <c r="B824" s="9">
        <v>821</v>
      </c>
      <c r="C824" s="12">
        <v>45224.033753787277</v>
      </c>
    </row>
    <row r="825" spans="2:3" x14ac:dyDescent="0.25">
      <c r="B825" s="9">
        <v>822</v>
      </c>
      <c r="C825" s="12">
        <v>45232.791036492956</v>
      </c>
    </row>
    <row r="826" spans="2:3" x14ac:dyDescent="0.25">
      <c r="B826" s="9">
        <v>823</v>
      </c>
      <c r="C826" s="12">
        <v>45299.411898965904</v>
      </c>
    </row>
    <row r="827" spans="2:3" x14ac:dyDescent="0.25">
      <c r="B827" s="9">
        <v>824</v>
      </c>
      <c r="C827" s="12">
        <v>45280.561114678727</v>
      </c>
    </row>
    <row r="828" spans="2:3" x14ac:dyDescent="0.25">
      <c r="B828" s="9">
        <v>825</v>
      </c>
      <c r="C828" s="12">
        <v>45133.66621104451</v>
      </c>
    </row>
    <row r="829" spans="2:3" x14ac:dyDescent="0.25">
      <c r="B829" s="9">
        <v>826</v>
      </c>
      <c r="C829" s="12">
        <v>45188.416063952369</v>
      </c>
    </row>
    <row r="830" spans="2:3" x14ac:dyDescent="0.25">
      <c r="B830" s="9">
        <v>827</v>
      </c>
      <c r="C830" s="12">
        <v>45369.096286044725</v>
      </c>
    </row>
    <row r="831" spans="2:3" x14ac:dyDescent="0.25">
      <c r="B831" s="9">
        <v>828</v>
      </c>
      <c r="C831" s="12">
        <v>45498.958046007552</v>
      </c>
    </row>
    <row r="832" spans="2:3" x14ac:dyDescent="0.25">
      <c r="B832" s="9">
        <v>829</v>
      </c>
      <c r="C832" s="12">
        <v>45158.774275147807</v>
      </c>
    </row>
    <row r="833" spans="2:3" x14ac:dyDescent="0.25">
      <c r="B833" s="9">
        <v>830</v>
      </c>
      <c r="C833" s="12">
        <v>45532.89737569289</v>
      </c>
    </row>
    <row r="834" spans="2:3" x14ac:dyDescent="0.25">
      <c r="B834" s="9">
        <v>831</v>
      </c>
      <c r="C834" s="12">
        <v>45374.340123010144</v>
      </c>
    </row>
    <row r="835" spans="2:3" x14ac:dyDescent="0.25">
      <c r="B835" s="9">
        <v>832</v>
      </c>
      <c r="C835" s="12">
        <v>45146.203540191804</v>
      </c>
    </row>
    <row r="836" spans="2:3" x14ac:dyDescent="0.25">
      <c r="B836" s="9">
        <v>833</v>
      </c>
      <c r="C836" s="12">
        <v>45498.87586586902</v>
      </c>
    </row>
    <row r="837" spans="2:3" x14ac:dyDescent="0.25">
      <c r="B837" s="9">
        <v>834</v>
      </c>
      <c r="C837" s="12">
        <v>45337.903610625217</v>
      </c>
    </row>
    <row r="838" spans="2:3" x14ac:dyDescent="0.25">
      <c r="B838" s="9">
        <v>835</v>
      </c>
      <c r="C838" s="12">
        <v>44998.901101817035</v>
      </c>
    </row>
    <row r="839" spans="2:3" x14ac:dyDescent="0.25">
      <c r="B839" s="9">
        <v>836</v>
      </c>
      <c r="C839" s="12">
        <v>45125.935008968772</v>
      </c>
    </row>
    <row r="840" spans="2:3" x14ac:dyDescent="0.25">
      <c r="B840" s="9">
        <v>837</v>
      </c>
      <c r="C840" s="12">
        <v>45268.039964788455</v>
      </c>
    </row>
    <row r="841" spans="2:3" x14ac:dyDescent="0.25">
      <c r="B841" s="9">
        <v>838</v>
      </c>
      <c r="C841" s="12">
        <v>45200.016714177291</v>
      </c>
    </row>
    <row r="842" spans="2:3" x14ac:dyDescent="0.25">
      <c r="B842" s="9">
        <v>839</v>
      </c>
      <c r="C842" s="12">
        <v>45202.726122925749</v>
      </c>
    </row>
    <row r="843" spans="2:3" x14ac:dyDescent="0.25">
      <c r="B843" s="9">
        <v>840</v>
      </c>
      <c r="C843" s="12">
        <v>45456.269918077618</v>
      </c>
    </row>
    <row r="844" spans="2:3" x14ac:dyDescent="0.25">
      <c r="B844" s="9">
        <v>841</v>
      </c>
      <c r="C844" s="12">
        <v>45162.872192749972</v>
      </c>
    </row>
    <row r="845" spans="2:3" x14ac:dyDescent="0.25">
      <c r="B845" s="9">
        <v>842</v>
      </c>
      <c r="C845" s="12">
        <v>45224.629959959675</v>
      </c>
    </row>
    <row r="846" spans="2:3" x14ac:dyDescent="0.25">
      <c r="B846" s="9">
        <v>843</v>
      </c>
      <c r="C846" s="12">
        <v>45120.088975679319</v>
      </c>
    </row>
    <row r="847" spans="2:3" x14ac:dyDescent="0.25">
      <c r="B847" s="9">
        <v>844</v>
      </c>
      <c r="C847" s="12">
        <v>45360.541910987857</v>
      </c>
    </row>
    <row r="848" spans="2:3" x14ac:dyDescent="0.25">
      <c r="B848" s="9">
        <v>845</v>
      </c>
      <c r="C848" s="12">
        <v>45286.062509939577</v>
      </c>
    </row>
    <row r="849" spans="2:3" x14ac:dyDescent="0.25">
      <c r="B849" s="9">
        <v>846</v>
      </c>
      <c r="C849" s="12">
        <v>45175.370681096385</v>
      </c>
    </row>
    <row r="850" spans="2:3" x14ac:dyDescent="0.25">
      <c r="B850" s="9">
        <v>847</v>
      </c>
      <c r="C850" s="12">
        <v>45310.42268287544</v>
      </c>
    </row>
    <row r="851" spans="2:3" x14ac:dyDescent="0.25">
      <c r="B851" s="9">
        <v>848</v>
      </c>
      <c r="C851" s="12">
        <v>45415.92440473898</v>
      </c>
    </row>
    <row r="852" spans="2:3" x14ac:dyDescent="0.25">
      <c r="B852" s="9">
        <v>849</v>
      </c>
      <c r="C852" s="12">
        <v>45171.837112169669</v>
      </c>
    </row>
    <row r="853" spans="2:3" x14ac:dyDescent="0.25">
      <c r="B853" s="9">
        <v>850</v>
      </c>
      <c r="C853" s="12">
        <v>45345.13076038922</v>
      </c>
    </row>
    <row r="854" spans="2:3" x14ac:dyDescent="0.25">
      <c r="B854" s="9">
        <v>851</v>
      </c>
      <c r="C854" s="12">
        <v>45458.132100022638</v>
      </c>
    </row>
    <row r="855" spans="2:3" x14ac:dyDescent="0.25">
      <c r="B855" s="9">
        <v>852</v>
      </c>
      <c r="C855" s="12">
        <v>45185.650191762565</v>
      </c>
    </row>
    <row r="856" spans="2:3" x14ac:dyDescent="0.25">
      <c r="B856" s="9">
        <v>853</v>
      </c>
      <c r="C856" s="12">
        <v>45070.663130612869</v>
      </c>
    </row>
    <row r="857" spans="2:3" x14ac:dyDescent="0.25">
      <c r="B857" s="9">
        <v>854</v>
      </c>
      <c r="C857" s="12">
        <v>45309.454040031902</v>
      </c>
    </row>
    <row r="858" spans="2:3" x14ac:dyDescent="0.25">
      <c r="B858" s="9">
        <v>855</v>
      </c>
      <c r="C858" s="12">
        <v>45022.950799102073</v>
      </c>
    </row>
    <row r="859" spans="2:3" x14ac:dyDescent="0.25">
      <c r="B859" s="9">
        <v>856</v>
      </c>
      <c r="C859" s="12">
        <v>45308.363476965307</v>
      </c>
    </row>
    <row r="860" spans="2:3" x14ac:dyDescent="0.25">
      <c r="B860" s="9">
        <v>857</v>
      </c>
      <c r="C860" s="12">
        <v>45467.139206366926</v>
      </c>
    </row>
    <row r="861" spans="2:3" x14ac:dyDescent="0.25">
      <c r="B861" s="9">
        <v>858</v>
      </c>
      <c r="C861" s="12">
        <v>45327.015583685847</v>
      </c>
    </row>
    <row r="862" spans="2:3" x14ac:dyDescent="0.25">
      <c r="B862" s="9">
        <v>859</v>
      </c>
      <c r="C862" s="12">
        <v>45224.859812528099</v>
      </c>
    </row>
    <row r="863" spans="2:3" x14ac:dyDescent="0.25">
      <c r="B863" s="9">
        <v>860</v>
      </c>
      <c r="C863" s="12">
        <v>45208.266702663699</v>
      </c>
    </row>
    <row r="864" spans="2:3" x14ac:dyDescent="0.25">
      <c r="B864" s="9">
        <v>861</v>
      </c>
      <c r="C864" s="12">
        <v>45596.54523289296</v>
      </c>
    </row>
    <row r="865" spans="2:3" x14ac:dyDescent="0.25">
      <c r="B865" s="9">
        <v>862</v>
      </c>
      <c r="C865" s="12">
        <v>45275.48264938865</v>
      </c>
    </row>
    <row r="866" spans="2:3" x14ac:dyDescent="0.25">
      <c r="B866" s="9">
        <v>863</v>
      </c>
      <c r="C866" s="12">
        <v>45137.380425531686</v>
      </c>
    </row>
    <row r="867" spans="2:3" x14ac:dyDescent="0.25">
      <c r="B867" s="9">
        <v>864</v>
      </c>
      <c r="C867" s="12">
        <v>45230.029454360541</v>
      </c>
    </row>
    <row r="868" spans="2:3" x14ac:dyDescent="0.25">
      <c r="B868" s="9">
        <v>865</v>
      </c>
      <c r="C868" s="12">
        <v>45302.388913870571</v>
      </c>
    </row>
    <row r="869" spans="2:3" x14ac:dyDescent="0.25">
      <c r="B869" s="9">
        <v>866</v>
      </c>
      <c r="C869" s="12">
        <v>45336.945337111807</v>
      </c>
    </row>
    <row r="870" spans="2:3" x14ac:dyDescent="0.25">
      <c r="B870" s="9">
        <v>867</v>
      </c>
      <c r="C870" s="12">
        <v>45459.646718055978</v>
      </c>
    </row>
    <row r="871" spans="2:3" x14ac:dyDescent="0.25">
      <c r="B871" s="9">
        <v>868</v>
      </c>
      <c r="C871" s="12">
        <v>45052.730386852949</v>
      </c>
    </row>
    <row r="872" spans="2:3" x14ac:dyDescent="0.25">
      <c r="B872" s="9">
        <v>869</v>
      </c>
      <c r="C872" s="12">
        <v>45170.747543206475</v>
      </c>
    </row>
    <row r="873" spans="2:3" x14ac:dyDescent="0.25">
      <c r="B873" s="9">
        <v>870</v>
      </c>
      <c r="C873" s="12">
        <v>45385.429651819839</v>
      </c>
    </row>
    <row r="874" spans="2:3" x14ac:dyDescent="0.25">
      <c r="B874" s="9">
        <v>871</v>
      </c>
      <c r="C874" s="12">
        <v>45108.999641114264</v>
      </c>
    </row>
    <row r="875" spans="2:3" x14ac:dyDescent="0.25">
      <c r="B875" s="9">
        <v>872</v>
      </c>
      <c r="C875" s="12">
        <v>45295.163064096851</v>
      </c>
    </row>
    <row r="876" spans="2:3" x14ac:dyDescent="0.25">
      <c r="B876" s="9">
        <v>873</v>
      </c>
      <c r="C876" s="12">
        <v>45171.84858835311</v>
      </c>
    </row>
    <row r="877" spans="2:3" x14ac:dyDescent="0.25">
      <c r="B877" s="9">
        <v>874</v>
      </c>
      <c r="C877" s="12">
        <v>45320.080529914085</v>
      </c>
    </row>
    <row r="878" spans="2:3" x14ac:dyDescent="0.25">
      <c r="B878" s="9">
        <v>875</v>
      </c>
      <c r="C878" s="12">
        <v>45122.277218714968</v>
      </c>
    </row>
    <row r="879" spans="2:3" x14ac:dyDescent="0.25">
      <c r="B879" s="9">
        <v>876</v>
      </c>
      <c r="C879" s="12">
        <v>45335.71344437496</v>
      </c>
    </row>
    <row r="880" spans="2:3" x14ac:dyDescent="0.25">
      <c r="B880" s="9">
        <v>877</v>
      </c>
      <c r="C880" s="12">
        <v>45118.242899013429</v>
      </c>
    </row>
    <row r="881" spans="2:3" x14ac:dyDescent="0.25">
      <c r="B881" s="9">
        <v>878</v>
      </c>
      <c r="C881" s="12">
        <v>45456.593639744729</v>
      </c>
    </row>
    <row r="882" spans="2:3" x14ac:dyDescent="0.25">
      <c r="B882" s="9">
        <v>879</v>
      </c>
      <c r="C882" s="12">
        <v>45129.586206618449</v>
      </c>
    </row>
    <row r="883" spans="2:3" x14ac:dyDescent="0.25">
      <c r="B883" s="9">
        <v>880</v>
      </c>
      <c r="C883" s="12">
        <v>45118.202179284017</v>
      </c>
    </row>
    <row r="884" spans="2:3" x14ac:dyDescent="0.25">
      <c r="B884" s="9">
        <v>881</v>
      </c>
      <c r="C884" s="12">
        <v>45093.537995957093</v>
      </c>
    </row>
    <row r="885" spans="2:3" x14ac:dyDescent="0.25">
      <c r="B885" s="9">
        <v>882</v>
      </c>
      <c r="C885" s="12">
        <v>45420.625730280066</v>
      </c>
    </row>
    <row r="886" spans="2:3" x14ac:dyDescent="0.25">
      <c r="B886" s="9">
        <v>883</v>
      </c>
      <c r="C886" s="12">
        <v>45242.197473673463</v>
      </c>
    </row>
    <row r="887" spans="2:3" x14ac:dyDescent="0.25">
      <c r="B887" s="9">
        <v>884</v>
      </c>
      <c r="C887" s="12">
        <v>45311.368569077866</v>
      </c>
    </row>
    <row r="888" spans="2:3" x14ac:dyDescent="0.25">
      <c r="B888" s="9">
        <v>885</v>
      </c>
      <c r="C888" s="12">
        <v>45185.896406655593</v>
      </c>
    </row>
    <row r="889" spans="2:3" x14ac:dyDescent="0.25">
      <c r="B889" s="9">
        <v>886</v>
      </c>
      <c r="C889" s="12">
        <v>45204.619932852416</v>
      </c>
    </row>
    <row r="890" spans="2:3" x14ac:dyDescent="0.25">
      <c r="B890" s="9">
        <v>887</v>
      </c>
      <c r="C890" s="12">
        <v>45371.497560691045</v>
      </c>
    </row>
    <row r="891" spans="2:3" x14ac:dyDescent="0.25">
      <c r="B891" s="9">
        <v>888</v>
      </c>
      <c r="C891" s="12">
        <v>45437.274654929817</v>
      </c>
    </row>
    <row r="892" spans="2:3" x14ac:dyDescent="0.25">
      <c r="B892" s="9">
        <v>889</v>
      </c>
      <c r="C892" s="12">
        <v>45380.710441829629</v>
      </c>
    </row>
    <row r="893" spans="2:3" x14ac:dyDescent="0.25">
      <c r="B893" s="9">
        <v>890</v>
      </c>
      <c r="C893" s="12">
        <v>45297.298546396574</v>
      </c>
    </row>
    <row r="894" spans="2:3" x14ac:dyDescent="0.25">
      <c r="B894" s="9">
        <v>891</v>
      </c>
      <c r="C894" s="12">
        <v>45142.66659781315</v>
      </c>
    </row>
    <row r="895" spans="2:3" x14ac:dyDescent="0.25">
      <c r="B895" s="9">
        <v>892</v>
      </c>
      <c r="C895" s="12">
        <v>45679.700862734033</v>
      </c>
    </row>
    <row r="896" spans="2:3" x14ac:dyDescent="0.25">
      <c r="B896" s="9">
        <v>893</v>
      </c>
      <c r="C896" s="12">
        <v>45445.24434012585</v>
      </c>
    </row>
    <row r="897" spans="2:3" x14ac:dyDescent="0.25">
      <c r="B897" s="9">
        <v>894</v>
      </c>
      <c r="C897" s="12">
        <v>45329.807118277291</v>
      </c>
    </row>
    <row r="898" spans="2:3" x14ac:dyDescent="0.25">
      <c r="B898" s="9">
        <v>895</v>
      </c>
      <c r="C898" s="12">
        <v>45323.850143364361</v>
      </c>
    </row>
    <row r="899" spans="2:3" x14ac:dyDescent="0.25">
      <c r="B899" s="9">
        <v>896</v>
      </c>
      <c r="C899" s="12">
        <v>45472.816832956982</v>
      </c>
    </row>
    <row r="900" spans="2:3" x14ac:dyDescent="0.25">
      <c r="B900" s="9">
        <v>897</v>
      </c>
      <c r="C900" s="12">
        <v>45176.297003975124</v>
      </c>
    </row>
    <row r="901" spans="2:3" x14ac:dyDescent="0.25">
      <c r="B901" s="9">
        <v>898</v>
      </c>
      <c r="C901" s="12">
        <v>45086.327977150984</v>
      </c>
    </row>
    <row r="902" spans="2:3" x14ac:dyDescent="0.25">
      <c r="B902" s="9">
        <v>899</v>
      </c>
      <c r="C902" s="12">
        <v>45278.512549898624</v>
      </c>
    </row>
    <row r="903" spans="2:3" x14ac:dyDescent="0.25">
      <c r="B903" s="9">
        <v>900</v>
      </c>
      <c r="C903" s="12">
        <v>45228.342632587752</v>
      </c>
    </row>
    <row r="904" spans="2:3" x14ac:dyDescent="0.25">
      <c r="B904" s="9">
        <v>901</v>
      </c>
      <c r="C904" s="12">
        <v>45366.654800067088</v>
      </c>
    </row>
    <row r="905" spans="2:3" x14ac:dyDescent="0.25">
      <c r="B905" s="9">
        <v>902</v>
      </c>
      <c r="C905" s="12">
        <v>45454.465101212336</v>
      </c>
    </row>
    <row r="906" spans="2:3" x14ac:dyDescent="0.25">
      <c r="B906" s="9">
        <v>903</v>
      </c>
      <c r="C906" s="12">
        <v>45165.766278121257</v>
      </c>
    </row>
    <row r="907" spans="2:3" x14ac:dyDescent="0.25">
      <c r="B907" s="9">
        <v>904</v>
      </c>
      <c r="C907" s="12">
        <v>45232.214170941515</v>
      </c>
    </row>
    <row r="908" spans="2:3" x14ac:dyDescent="0.25">
      <c r="B908" s="9">
        <v>905</v>
      </c>
      <c r="C908" s="12">
        <v>45069.11824001796</v>
      </c>
    </row>
    <row r="909" spans="2:3" x14ac:dyDescent="0.25">
      <c r="B909" s="9">
        <v>906</v>
      </c>
      <c r="C909" s="12">
        <v>45236.624316403097</v>
      </c>
    </row>
    <row r="910" spans="2:3" x14ac:dyDescent="0.25">
      <c r="B910" s="9">
        <v>907</v>
      </c>
      <c r="C910" s="12">
        <v>45039.98414974381</v>
      </c>
    </row>
    <row r="911" spans="2:3" x14ac:dyDescent="0.25">
      <c r="B911" s="9">
        <v>908</v>
      </c>
      <c r="C911" s="12">
        <v>45406.820377281649</v>
      </c>
    </row>
    <row r="912" spans="2:3" x14ac:dyDescent="0.25">
      <c r="B912" s="9">
        <v>909</v>
      </c>
      <c r="C912" s="12">
        <v>45156.877323225679</v>
      </c>
    </row>
    <row r="913" spans="2:3" x14ac:dyDescent="0.25">
      <c r="B913" s="9">
        <v>910</v>
      </c>
      <c r="C913" s="12">
        <v>45542.451601500885</v>
      </c>
    </row>
    <row r="914" spans="2:3" x14ac:dyDescent="0.25">
      <c r="B914" s="9">
        <v>911</v>
      </c>
      <c r="C914" s="12">
        <v>45570.809293748527</v>
      </c>
    </row>
    <row r="915" spans="2:3" x14ac:dyDescent="0.25">
      <c r="B915" s="9">
        <v>912</v>
      </c>
      <c r="C915" s="12">
        <v>45181.121617215031</v>
      </c>
    </row>
    <row r="916" spans="2:3" x14ac:dyDescent="0.25">
      <c r="B916" s="9">
        <v>913</v>
      </c>
      <c r="C916" s="12">
        <v>45201.760277039029</v>
      </c>
    </row>
    <row r="917" spans="2:3" x14ac:dyDescent="0.25">
      <c r="B917" s="9">
        <v>914</v>
      </c>
      <c r="C917" s="12">
        <v>45193.728033775325</v>
      </c>
    </row>
    <row r="918" spans="2:3" x14ac:dyDescent="0.25">
      <c r="B918" s="9">
        <v>915</v>
      </c>
      <c r="C918" s="12">
        <v>45348.98049448472</v>
      </c>
    </row>
    <row r="919" spans="2:3" x14ac:dyDescent="0.25">
      <c r="B919" s="9">
        <v>916</v>
      </c>
      <c r="C919" s="12">
        <v>45465.604837960098</v>
      </c>
    </row>
    <row r="920" spans="2:3" x14ac:dyDescent="0.25">
      <c r="B920" s="9">
        <v>917</v>
      </c>
      <c r="C920" s="12">
        <v>45154.209290192775</v>
      </c>
    </row>
    <row r="921" spans="2:3" x14ac:dyDescent="0.25">
      <c r="B921" s="9">
        <v>918</v>
      </c>
      <c r="C921" s="12">
        <v>45172.160845556937</v>
      </c>
    </row>
    <row r="922" spans="2:3" x14ac:dyDescent="0.25">
      <c r="B922" s="9">
        <v>919</v>
      </c>
      <c r="C922" s="12">
        <v>45208.434891353587</v>
      </c>
    </row>
    <row r="923" spans="2:3" x14ac:dyDescent="0.25">
      <c r="B923" s="9">
        <v>920</v>
      </c>
      <c r="C923" s="12">
        <v>45092.410469073402</v>
      </c>
    </row>
    <row r="924" spans="2:3" x14ac:dyDescent="0.25">
      <c r="B924" s="9">
        <v>921</v>
      </c>
      <c r="C924" s="12">
        <v>45195.87469717623</v>
      </c>
    </row>
    <row r="925" spans="2:3" x14ac:dyDescent="0.25">
      <c r="B925" s="9">
        <v>922</v>
      </c>
      <c r="C925" s="12">
        <v>45201.246421722535</v>
      </c>
    </row>
    <row r="926" spans="2:3" x14ac:dyDescent="0.25">
      <c r="B926" s="9">
        <v>923</v>
      </c>
      <c r="C926" s="12">
        <v>45307.220528312464</v>
      </c>
    </row>
    <row r="927" spans="2:3" x14ac:dyDescent="0.25">
      <c r="B927" s="9">
        <v>924</v>
      </c>
      <c r="C927" s="12">
        <v>45248.41322721717</v>
      </c>
    </row>
    <row r="928" spans="2:3" x14ac:dyDescent="0.25">
      <c r="B928" s="9">
        <v>925</v>
      </c>
      <c r="C928" s="12">
        <v>45108.391827874555</v>
      </c>
    </row>
    <row r="929" spans="2:3" x14ac:dyDescent="0.25">
      <c r="B929" s="9">
        <v>926</v>
      </c>
      <c r="C929" s="12">
        <v>45347.939386681872</v>
      </c>
    </row>
    <row r="930" spans="2:3" x14ac:dyDescent="0.25">
      <c r="B930" s="9">
        <v>927</v>
      </c>
      <c r="C930" s="12">
        <v>45389.669374521029</v>
      </c>
    </row>
    <row r="931" spans="2:3" x14ac:dyDescent="0.25">
      <c r="B931" s="9">
        <v>928</v>
      </c>
      <c r="C931" s="12">
        <v>45159.176413514717</v>
      </c>
    </row>
    <row r="932" spans="2:3" x14ac:dyDescent="0.25">
      <c r="B932" s="9">
        <v>929</v>
      </c>
      <c r="C932" s="12">
        <v>45318.594729818207</v>
      </c>
    </row>
    <row r="933" spans="2:3" x14ac:dyDescent="0.25">
      <c r="B933" s="9">
        <v>930</v>
      </c>
      <c r="C933" s="12">
        <v>45104.81133097237</v>
      </c>
    </row>
    <row r="934" spans="2:3" x14ac:dyDescent="0.25">
      <c r="B934" s="9">
        <v>931</v>
      </c>
      <c r="C934" s="12">
        <v>45092.03869460649</v>
      </c>
    </row>
    <row r="935" spans="2:3" x14ac:dyDescent="0.25">
      <c r="B935" s="9">
        <v>932</v>
      </c>
      <c r="C935" s="12">
        <v>45376.715004216967</v>
      </c>
    </row>
    <row r="936" spans="2:3" x14ac:dyDescent="0.25">
      <c r="B936" s="9">
        <v>933</v>
      </c>
      <c r="C936" s="12">
        <v>45379.604240878441</v>
      </c>
    </row>
    <row r="937" spans="2:3" x14ac:dyDescent="0.25">
      <c r="B937" s="9">
        <v>934</v>
      </c>
      <c r="C937" s="12">
        <v>45242.04598417534</v>
      </c>
    </row>
    <row r="938" spans="2:3" x14ac:dyDescent="0.25">
      <c r="B938" s="9">
        <v>935</v>
      </c>
      <c r="C938" s="12">
        <v>45199.657205182099</v>
      </c>
    </row>
    <row r="939" spans="2:3" x14ac:dyDescent="0.25">
      <c r="B939" s="9">
        <v>936</v>
      </c>
      <c r="C939" s="12">
        <v>45104.267723348938</v>
      </c>
    </row>
    <row r="940" spans="2:3" x14ac:dyDescent="0.25">
      <c r="B940" s="9">
        <v>937</v>
      </c>
      <c r="C940" s="12">
        <v>45230.029154562806</v>
      </c>
    </row>
    <row r="941" spans="2:3" x14ac:dyDescent="0.25">
      <c r="B941" s="9">
        <v>938</v>
      </c>
      <c r="C941" s="12">
        <v>45214.942469816408</v>
      </c>
    </row>
    <row r="942" spans="2:3" x14ac:dyDescent="0.25">
      <c r="B942" s="9">
        <v>939</v>
      </c>
      <c r="C942" s="12">
        <v>45240.38441637285</v>
      </c>
    </row>
    <row r="943" spans="2:3" x14ac:dyDescent="0.25">
      <c r="B943" s="9">
        <v>940</v>
      </c>
      <c r="C943" s="12">
        <v>45263.697357932193</v>
      </c>
    </row>
    <row r="944" spans="2:3" x14ac:dyDescent="0.25">
      <c r="B944" s="9">
        <v>941</v>
      </c>
      <c r="C944" s="12">
        <v>45150.334698968865</v>
      </c>
    </row>
    <row r="945" spans="2:3" x14ac:dyDescent="0.25">
      <c r="B945" s="9">
        <v>942</v>
      </c>
      <c r="C945" s="12">
        <v>45267.045169859579</v>
      </c>
    </row>
    <row r="946" spans="2:3" x14ac:dyDescent="0.25">
      <c r="B946" s="9">
        <v>943</v>
      </c>
      <c r="C946" s="12">
        <v>45088.621204458228</v>
      </c>
    </row>
    <row r="947" spans="2:3" x14ac:dyDescent="0.25">
      <c r="B947" s="9">
        <v>944</v>
      </c>
      <c r="C947" s="12">
        <v>45374.019449846332</v>
      </c>
    </row>
    <row r="948" spans="2:3" x14ac:dyDescent="0.25">
      <c r="B948" s="9">
        <v>945</v>
      </c>
      <c r="C948" s="12">
        <v>45016.101992016251</v>
      </c>
    </row>
    <row r="949" spans="2:3" x14ac:dyDescent="0.25">
      <c r="B949" s="9">
        <v>946</v>
      </c>
      <c r="C949" s="12">
        <v>45203.702294108203</v>
      </c>
    </row>
    <row r="950" spans="2:3" x14ac:dyDescent="0.25">
      <c r="B950" s="9">
        <v>947</v>
      </c>
      <c r="C950" s="12">
        <v>45399.911364519474</v>
      </c>
    </row>
    <row r="951" spans="2:3" x14ac:dyDescent="0.25">
      <c r="B951" s="9">
        <v>948</v>
      </c>
      <c r="C951" s="12">
        <v>45360.238249126618</v>
      </c>
    </row>
    <row r="952" spans="2:3" x14ac:dyDescent="0.25">
      <c r="B952" s="9">
        <v>949</v>
      </c>
      <c r="C952" s="12">
        <v>45138.006914335558</v>
      </c>
    </row>
    <row r="953" spans="2:3" x14ac:dyDescent="0.25">
      <c r="B953" s="9">
        <v>950</v>
      </c>
      <c r="C953" s="12">
        <v>45322.014558629147</v>
      </c>
    </row>
    <row r="954" spans="2:3" x14ac:dyDescent="0.25">
      <c r="B954" s="9">
        <v>951</v>
      </c>
      <c r="C954" s="12">
        <v>45154.840649900529</v>
      </c>
    </row>
    <row r="955" spans="2:3" x14ac:dyDescent="0.25">
      <c r="B955" s="9">
        <v>952</v>
      </c>
      <c r="C955" s="12">
        <v>45112.407256531988</v>
      </c>
    </row>
    <row r="956" spans="2:3" x14ac:dyDescent="0.25">
      <c r="B956" s="9">
        <v>953</v>
      </c>
      <c r="C956" s="12">
        <v>45343.807964173902</v>
      </c>
    </row>
    <row r="957" spans="2:3" x14ac:dyDescent="0.25">
      <c r="B957" s="9">
        <v>954</v>
      </c>
      <c r="C957" s="12">
        <v>45118.092558903241</v>
      </c>
    </row>
    <row r="958" spans="2:3" x14ac:dyDescent="0.25">
      <c r="B958" s="9">
        <v>955</v>
      </c>
      <c r="C958" s="12">
        <v>45262.296643055153</v>
      </c>
    </row>
    <row r="959" spans="2:3" x14ac:dyDescent="0.25">
      <c r="B959" s="9">
        <v>956</v>
      </c>
      <c r="C959" s="12">
        <v>45280.993373845558</v>
      </c>
    </row>
    <row r="960" spans="2:3" x14ac:dyDescent="0.25">
      <c r="B960" s="9">
        <v>957</v>
      </c>
      <c r="C960" s="12">
        <v>45309.100218243679</v>
      </c>
    </row>
    <row r="961" spans="2:3" x14ac:dyDescent="0.25">
      <c r="B961" s="9">
        <v>958</v>
      </c>
      <c r="C961" s="12">
        <v>45103.650057418505</v>
      </c>
    </row>
    <row r="962" spans="2:3" x14ac:dyDescent="0.25">
      <c r="B962" s="9">
        <v>959</v>
      </c>
      <c r="C962" s="12">
        <v>45172.883877786953</v>
      </c>
    </row>
    <row r="963" spans="2:3" x14ac:dyDescent="0.25">
      <c r="B963" s="9">
        <v>960</v>
      </c>
      <c r="C963" s="12">
        <v>45382.548623934184</v>
      </c>
    </row>
    <row r="964" spans="2:3" x14ac:dyDescent="0.25">
      <c r="B964" s="9">
        <v>961</v>
      </c>
      <c r="C964" s="12">
        <v>45159.239581245944</v>
      </c>
    </row>
    <row r="965" spans="2:3" x14ac:dyDescent="0.25">
      <c r="B965" s="9">
        <v>962</v>
      </c>
      <c r="C965" s="12">
        <v>45198.446100862922</v>
      </c>
    </row>
    <row r="966" spans="2:3" x14ac:dyDescent="0.25">
      <c r="B966" s="9">
        <v>963</v>
      </c>
      <c r="C966" s="12">
        <v>45166.158562303368</v>
      </c>
    </row>
    <row r="967" spans="2:3" x14ac:dyDescent="0.25">
      <c r="B967" s="9">
        <v>964</v>
      </c>
      <c r="C967" s="12">
        <v>45354.961996758393</v>
      </c>
    </row>
    <row r="968" spans="2:3" x14ac:dyDescent="0.25">
      <c r="B968" s="9">
        <v>965</v>
      </c>
      <c r="C968" s="12">
        <v>45113.290485112426</v>
      </c>
    </row>
    <row r="969" spans="2:3" x14ac:dyDescent="0.25">
      <c r="B969" s="9">
        <v>966</v>
      </c>
      <c r="C969" s="12">
        <v>45255.879953898417</v>
      </c>
    </row>
    <row r="970" spans="2:3" x14ac:dyDescent="0.25">
      <c r="B970" s="9">
        <v>967</v>
      </c>
      <c r="C970" s="12">
        <v>45313.884997487861</v>
      </c>
    </row>
    <row r="971" spans="2:3" x14ac:dyDescent="0.25">
      <c r="B971" s="9">
        <v>968</v>
      </c>
      <c r="C971" s="12">
        <v>45145.044002866925</v>
      </c>
    </row>
    <row r="972" spans="2:3" x14ac:dyDescent="0.25">
      <c r="B972" s="9">
        <v>969</v>
      </c>
      <c r="C972" s="12">
        <v>45114.245322448915</v>
      </c>
    </row>
    <row r="973" spans="2:3" x14ac:dyDescent="0.25">
      <c r="B973" s="9">
        <v>970</v>
      </c>
      <c r="C973" s="12">
        <v>45221.14984724846</v>
      </c>
    </row>
    <row r="974" spans="2:3" x14ac:dyDescent="0.25">
      <c r="B974" s="9">
        <v>971</v>
      </c>
      <c r="C974" s="12">
        <v>45309.128911085296</v>
      </c>
    </row>
    <row r="975" spans="2:3" x14ac:dyDescent="0.25">
      <c r="B975" s="9">
        <v>972</v>
      </c>
      <c r="C975" s="12">
        <v>45186.32029363772</v>
      </c>
    </row>
    <row r="976" spans="2:3" x14ac:dyDescent="0.25">
      <c r="B976" s="9">
        <v>973</v>
      </c>
      <c r="C976" s="12">
        <v>45302.44487596304</v>
      </c>
    </row>
    <row r="977" spans="2:3" x14ac:dyDescent="0.25">
      <c r="B977" s="9">
        <v>974</v>
      </c>
      <c r="C977" s="12">
        <v>45256.479245126611</v>
      </c>
    </row>
    <row r="978" spans="2:3" x14ac:dyDescent="0.25">
      <c r="B978" s="9">
        <v>975</v>
      </c>
      <c r="C978" s="12">
        <v>45216.293772779696</v>
      </c>
    </row>
    <row r="979" spans="2:3" x14ac:dyDescent="0.25">
      <c r="B979" s="9">
        <v>976</v>
      </c>
      <c r="C979" s="12">
        <v>45270.731161639582</v>
      </c>
    </row>
    <row r="980" spans="2:3" x14ac:dyDescent="0.25">
      <c r="B980" s="9">
        <v>977</v>
      </c>
      <c r="C980" s="12">
        <v>45192.138628062552</v>
      </c>
    </row>
    <row r="981" spans="2:3" x14ac:dyDescent="0.25">
      <c r="B981" s="9">
        <v>978</v>
      </c>
      <c r="C981" s="12">
        <v>45464.87627610546</v>
      </c>
    </row>
    <row r="982" spans="2:3" x14ac:dyDescent="0.25">
      <c r="B982" s="9">
        <v>979</v>
      </c>
      <c r="C982" s="12">
        <v>45432.682992054128</v>
      </c>
    </row>
    <row r="983" spans="2:3" x14ac:dyDescent="0.25">
      <c r="B983" s="9">
        <v>980</v>
      </c>
      <c r="C983" s="12">
        <v>45220.098612250338</v>
      </c>
    </row>
    <row r="984" spans="2:3" x14ac:dyDescent="0.25">
      <c r="B984" s="9">
        <v>981</v>
      </c>
      <c r="C984" s="12">
        <v>45238.761006848719</v>
      </c>
    </row>
    <row r="985" spans="2:3" x14ac:dyDescent="0.25">
      <c r="B985" s="9">
        <v>982</v>
      </c>
      <c r="C985" s="12">
        <v>45151.632419056514</v>
      </c>
    </row>
    <row r="986" spans="2:3" x14ac:dyDescent="0.25">
      <c r="B986" s="9">
        <v>983</v>
      </c>
      <c r="C986" s="12">
        <v>45174.901512948243</v>
      </c>
    </row>
    <row r="987" spans="2:3" x14ac:dyDescent="0.25">
      <c r="B987" s="9">
        <v>984</v>
      </c>
      <c r="C987" s="12">
        <v>45222.674802770394</v>
      </c>
    </row>
    <row r="988" spans="2:3" x14ac:dyDescent="0.25">
      <c r="B988" s="9">
        <v>985</v>
      </c>
      <c r="C988" s="12">
        <v>45323.780355089235</v>
      </c>
    </row>
    <row r="989" spans="2:3" x14ac:dyDescent="0.25">
      <c r="B989" s="9">
        <v>986</v>
      </c>
      <c r="C989" s="12">
        <v>45099.463155501799</v>
      </c>
    </row>
    <row r="990" spans="2:3" x14ac:dyDescent="0.25">
      <c r="B990" s="9">
        <v>987</v>
      </c>
      <c r="C990" s="12">
        <v>45309.718452560352</v>
      </c>
    </row>
    <row r="991" spans="2:3" x14ac:dyDescent="0.25">
      <c r="B991" s="9">
        <v>988</v>
      </c>
      <c r="C991" s="12">
        <v>45151.545268999849</v>
      </c>
    </row>
    <row r="992" spans="2:3" x14ac:dyDescent="0.25">
      <c r="B992" s="9">
        <v>989</v>
      </c>
      <c r="C992" s="12">
        <v>45255.677078465691</v>
      </c>
    </row>
    <row r="993" spans="2:3" x14ac:dyDescent="0.25">
      <c r="B993" s="9">
        <v>990</v>
      </c>
      <c r="C993" s="12">
        <v>45415.060245255343</v>
      </c>
    </row>
    <row r="994" spans="2:3" x14ac:dyDescent="0.25">
      <c r="B994" s="9">
        <v>991</v>
      </c>
      <c r="C994" s="12">
        <v>45441.478709390147</v>
      </c>
    </row>
    <row r="995" spans="2:3" x14ac:dyDescent="0.25">
      <c r="B995" s="9">
        <v>992</v>
      </c>
      <c r="C995" s="12">
        <v>45235.166732825812</v>
      </c>
    </row>
    <row r="996" spans="2:3" x14ac:dyDescent="0.25">
      <c r="B996" s="9">
        <v>993</v>
      </c>
      <c r="C996" s="12">
        <v>45102.470118612415</v>
      </c>
    </row>
    <row r="997" spans="2:3" x14ac:dyDescent="0.25">
      <c r="B997" s="9">
        <v>994</v>
      </c>
      <c r="C997" s="12">
        <v>45469.132104768149</v>
      </c>
    </row>
    <row r="998" spans="2:3" x14ac:dyDescent="0.25">
      <c r="B998" s="9">
        <v>995</v>
      </c>
      <c r="C998" s="12">
        <v>45543.664150933255</v>
      </c>
    </row>
    <row r="999" spans="2:3" x14ac:dyDescent="0.25">
      <c r="B999" s="9">
        <v>996</v>
      </c>
      <c r="C999" s="12">
        <v>45086.529623772221</v>
      </c>
    </row>
    <row r="1000" spans="2:3" x14ac:dyDescent="0.25">
      <c r="B1000" s="9">
        <v>997</v>
      </c>
      <c r="C1000" s="12">
        <v>45225.459654848128</v>
      </c>
    </row>
    <row r="1001" spans="2:3" x14ac:dyDescent="0.25">
      <c r="B1001" s="9">
        <v>998</v>
      </c>
      <c r="C1001" s="12">
        <v>45112.665368971648</v>
      </c>
    </row>
    <row r="1002" spans="2:3" x14ac:dyDescent="0.25">
      <c r="B1002" s="9">
        <v>999</v>
      </c>
      <c r="C1002" s="12">
        <v>45147.30273476275</v>
      </c>
    </row>
    <row r="1003" spans="2:3" x14ac:dyDescent="0.25">
      <c r="B1003" s="10">
        <v>1000</v>
      </c>
      <c r="C1003" s="13">
        <v>45610.189365042366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7"/>
  <sheetViews>
    <sheetView workbookViewId="0"/>
  </sheetViews>
  <sheetFormatPr defaultRowHeight="15" outlineLevelRow="1" x14ac:dyDescent="0.25"/>
  <cols>
    <col min="1" max="1" width="15.7109375" bestFit="1" customWidth="1"/>
  </cols>
  <sheetData>
    <row r="1" spans="1:2" x14ac:dyDescent="0.25">
      <c r="B1" t="s">
        <v>56</v>
      </c>
    </row>
    <row r="2" spans="1:2" x14ac:dyDescent="0.25">
      <c r="A2" t="s">
        <v>6</v>
      </c>
      <c r="B2">
        <f>ROUND( AVERAGE( completion_date ), $B$9 )</f>
        <v>45263</v>
      </c>
    </row>
    <row r="3" spans="1:2" x14ac:dyDescent="0.25">
      <c r="A3" t="s">
        <v>7</v>
      </c>
      <c r="B3" t="str">
        <f>$B$1 &amp; " Avg " &amp; $B$2</f>
        <v>completion_date Avg 45263</v>
      </c>
    </row>
    <row r="4" spans="1:2" x14ac:dyDescent="0.25">
      <c r="A4" t="s">
        <v>8</v>
      </c>
      <c r="B4" s="15" t="b">
        <v>0</v>
      </c>
    </row>
    <row r="5" spans="1:2" x14ac:dyDescent="0.25">
      <c r="A5" t="s">
        <v>9</v>
      </c>
      <c r="B5" s="15" t="b">
        <v>0</v>
      </c>
    </row>
    <row r="6" spans="1:2" x14ac:dyDescent="0.25">
      <c r="A6" t="s">
        <v>10</v>
      </c>
      <c r="B6" s="15">
        <f>IF( $B$4, MIN( INT( MAX( completion_date ) - MIN( completion_date ) + 1 ), 10 ), 10 )</f>
        <v>10</v>
      </c>
    </row>
    <row r="7" spans="1:2" x14ac:dyDescent="0.25">
      <c r="A7" t="s">
        <v>11</v>
      </c>
      <c r="B7" s="15">
        <v>10</v>
      </c>
    </row>
    <row r="8" spans="1:2" x14ac:dyDescent="0.25">
      <c r="A8" t="s">
        <v>12</v>
      </c>
      <c r="B8" s="15">
        <f>ROUNDUP(( MAX( completion_date ) - $B$14 ) / $B$6, $B$9 )</f>
        <v>78</v>
      </c>
    </row>
    <row r="9" spans="1:2" x14ac:dyDescent="0.25">
      <c r="A9" t="s">
        <v>13</v>
      </c>
      <c r="B9" s="15">
        <v>0</v>
      </c>
    </row>
    <row r="10" spans="1:2" x14ac:dyDescent="0.25">
      <c r="A10" t="s">
        <v>14</v>
      </c>
      <c r="B10" s="15">
        <v>1</v>
      </c>
    </row>
    <row r="11" spans="1:2" x14ac:dyDescent="0.25">
      <c r="A11" t="s">
        <v>15</v>
      </c>
      <c r="B11" s="15" t="s">
        <v>24</v>
      </c>
    </row>
    <row r="12" spans="1:2" x14ac:dyDescent="0.25">
      <c r="A12" t="s">
        <v>16</v>
      </c>
      <c r="B12" s="15" t="b">
        <v>0</v>
      </c>
    </row>
    <row r="13" spans="1:2" x14ac:dyDescent="0.25">
      <c r="A13" t="s">
        <v>17</v>
      </c>
      <c r="B13" s="15" t="str">
        <f>IF( AND( $B$12, $B$10 &gt; 1 ), MID( TEXT( $B$10, "#,##0" ), IF( MOD( LEN( TEXT( $B$10, "0" )), 3 ) = 1, 3, 2), 100 ) &amp; "s", "Axis Title" )</f>
        <v>Axis Title</v>
      </c>
    </row>
    <row r="14" spans="1:2" outlineLevel="1" x14ac:dyDescent="0.25">
      <c r="A14" t="s">
        <v>18</v>
      </c>
      <c r="B14" s="15">
        <f>ROUND( MIN( completion_date ), $B$9 - LOG( $B$10 )) - IF( $B$4, 1, 0 )</f>
        <v>44962</v>
      </c>
    </row>
    <row r="15" spans="1:2" outlineLevel="1" x14ac:dyDescent="0.25">
      <c r="A15" s="2" t="s">
        <v>19</v>
      </c>
      <c r="B15" s="2">
        <f>ROUND( $B$14 + $B$8, $B$9 - LOG( $B$10 ))</f>
        <v>45040</v>
      </c>
    </row>
    <row r="16" spans="1:2" outlineLevel="1" x14ac:dyDescent="0.25">
      <c r="A16" s="3" t="s">
        <v>20</v>
      </c>
      <c r="B16" s="2">
        <f>ROUND( $B$15 + $B$8, $B$9 - LOG( $B$10 ))</f>
        <v>45118</v>
      </c>
    </row>
    <row r="17" spans="1:2" outlineLevel="1" x14ac:dyDescent="0.25">
      <c r="A17" s="4" t="s">
        <v>21</v>
      </c>
      <c r="B17" s="2">
        <f>ROUND( $B$16 + $B$8, $B$9 - LOG( $B$10 ))</f>
        <v>45196</v>
      </c>
    </row>
    <row r="18" spans="1:2" outlineLevel="1" x14ac:dyDescent="0.25">
      <c r="A18" s="5" t="s">
        <v>22</v>
      </c>
      <c r="B18" s="2">
        <f>ROUND( $B$17 + $B$8, $B$9 - LOG( $B$10 ))</f>
        <v>45274</v>
      </c>
    </row>
    <row r="19" spans="1:2" outlineLevel="1" x14ac:dyDescent="0.25">
      <c r="B19" s="2">
        <f>ROUND( $B$18 + $B$8, $B$9 - LOG( $B$10 ))</f>
        <v>45352</v>
      </c>
    </row>
    <row r="20" spans="1:2" outlineLevel="1" x14ac:dyDescent="0.25">
      <c r="B20" s="2">
        <f>ROUND( $B$19 + $B$8, $B$9 - LOG( $B$10 ))</f>
        <v>45430</v>
      </c>
    </row>
    <row r="21" spans="1:2" outlineLevel="1" x14ac:dyDescent="0.25">
      <c r="B21" s="2">
        <f>ROUND( $B$20 + $B$8, $B$9 - LOG( $B$10 ))</f>
        <v>45508</v>
      </c>
    </row>
    <row r="22" spans="1:2" outlineLevel="1" x14ac:dyDescent="0.25">
      <c r="A22" s="6" t="s">
        <v>23</v>
      </c>
      <c r="B22" s="2">
        <f>ROUND( $B$21 + $B$8, $B$9 - LOG( $B$10 ))</f>
        <v>45586</v>
      </c>
    </row>
    <row r="23" spans="1:2" outlineLevel="1" x14ac:dyDescent="0.25">
      <c r="A23" s="6" t="s">
        <v>24</v>
      </c>
      <c r="B23" s="2">
        <f>ROUND( $B$22 + $B$8, $B$9 - LOG( $B$10 ))</f>
        <v>45664</v>
      </c>
    </row>
    <row r="24" spans="1:2" outlineLevel="1" x14ac:dyDescent="0.25">
      <c r="A24" s="6" t="str">
        <f>"0.00"</f>
        <v>0.00</v>
      </c>
      <c r="B24" s="2">
        <f>ROUND( $B$23 + $B$8, $B$9 - LOG( $B$10 ))</f>
        <v>45742</v>
      </c>
    </row>
    <row r="25" spans="1:2" outlineLevel="1" x14ac:dyDescent="0.25">
      <c r="A25" s="6" t="s">
        <v>25</v>
      </c>
      <c r="B25" s="2">
        <f>ROUND( $B$24 + $B$8, $B$9 - LOG( $B$10 ))</f>
        <v>45820</v>
      </c>
    </row>
    <row r="26" spans="1:2" outlineLevel="1" x14ac:dyDescent="0.25">
      <c r="A26" s="6" t="s">
        <v>26</v>
      </c>
      <c r="B26" s="2">
        <f>ROUND( $B$25 + $B$8, $B$9 - LOG( $B$10 ))</f>
        <v>45898</v>
      </c>
    </row>
    <row r="27" spans="1:2" outlineLevel="1" x14ac:dyDescent="0.25">
      <c r="A27" s="6" t="s">
        <v>27</v>
      </c>
      <c r="B27" s="2">
        <f>ROUND( $B$26 + $B$8, $B$9 - LOG( $B$10 ))</f>
        <v>45976</v>
      </c>
    </row>
    <row r="28" spans="1:2" outlineLevel="1" x14ac:dyDescent="0.25">
      <c r="A28" s="6" t="s">
        <v>28</v>
      </c>
      <c r="B28" s="2">
        <f>ROUND( $B$27 + $B$8, $B$9 - LOG( $B$10 ))</f>
        <v>46054</v>
      </c>
    </row>
    <row r="29" spans="1:2" outlineLevel="1" x14ac:dyDescent="0.25">
      <c r="A29" s="6" t="str">
        <f>"0.00%"</f>
        <v>0.00%</v>
      </c>
      <c r="B29" s="2">
        <f>ROUND( $B$28 + $B$8, $B$9 - LOG( $B$10 ))</f>
        <v>46132</v>
      </c>
    </row>
    <row r="30" spans="1:2" outlineLevel="1" x14ac:dyDescent="0.25">
      <c r="A30" s="6" t="s">
        <v>29</v>
      </c>
      <c r="B30" s="2">
        <f>ROUND( $B$29 + $B$8, $B$9 - LOG( $B$10 ))</f>
        <v>46210</v>
      </c>
    </row>
    <row r="31" spans="1:2" outlineLevel="1" x14ac:dyDescent="0.25">
      <c r="A31" s="6" t="str">
        <f>"0.00E+00"</f>
        <v>0.00E+00</v>
      </c>
      <c r="B31" s="2">
        <f>ROUND( $B$30 + $B$8, $B$9 - LOG( $B$10 ))</f>
        <v>46288</v>
      </c>
    </row>
    <row r="32" spans="1:2" outlineLevel="1" x14ac:dyDescent="0.25">
      <c r="A32" s="6" t="s">
        <v>30</v>
      </c>
      <c r="B32" s="2">
        <f>ROUND( $B$31 + $B$8, $B$9 - LOG( $B$10 ))</f>
        <v>46366</v>
      </c>
    </row>
    <row r="33" spans="1:2" outlineLevel="1" x14ac:dyDescent="0.25">
      <c r="A33" s="6" t="s">
        <v>31</v>
      </c>
      <c r="B33" s="2">
        <f>ROUND( $B$32 + $B$8, $B$9 - LOG( $B$10 ))</f>
        <v>46444</v>
      </c>
    </row>
    <row r="34" spans="1:2" outlineLevel="1" x14ac:dyDescent="0.25">
      <c r="A34" s="6"/>
      <c r="B34" s="2">
        <f>ROUND( $B$33 + $B$8, $B$9 - LOG( $B$10 ))</f>
        <v>46522</v>
      </c>
    </row>
    <row r="35" spans="1:2" outlineLevel="1" x14ac:dyDescent="0.25">
      <c r="B35" s="2">
        <f>ROUND( $B$34 + $B$8, $B$9 - LOG( $B$10 ))</f>
        <v>46600</v>
      </c>
    </row>
    <row r="36" spans="1:2" outlineLevel="1" x14ac:dyDescent="0.25">
      <c r="A36" s="6" t="s">
        <v>32</v>
      </c>
      <c r="B36" s="2">
        <f>ROUND( $B$35 + $B$8, $B$9 - LOG( $B$10 ))</f>
        <v>46678</v>
      </c>
    </row>
    <row r="37" spans="1:2" outlineLevel="1" x14ac:dyDescent="0.25">
      <c r="A37" s="6" t="s">
        <v>24</v>
      </c>
      <c r="B37" s="2">
        <f>ROUND( $B$36 + $B$8, $B$9 - LOG( $B$10 ))</f>
        <v>46756</v>
      </c>
    </row>
    <row r="38" spans="1:2" outlineLevel="1" x14ac:dyDescent="0.25">
      <c r="A38" s="6" t="s">
        <v>33</v>
      </c>
      <c r="B38" s="2">
        <f>ROUND( $B$37 + $B$8, $B$9 - LOG( $B$10 ))</f>
        <v>46834</v>
      </c>
    </row>
    <row r="39" spans="1:2" outlineLevel="1" x14ac:dyDescent="0.25">
      <c r="A39" s="6" t="s">
        <v>34</v>
      </c>
      <c r="B39" s="2">
        <f>ROUND( $B$38 + $B$8, $B$9 - LOG( $B$10 ))</f>
        <v>46912</v>
      </c>
    </row>
    <row r="40" spans="1:2" outlineLevel="1" x14ac:dyDescent="0.25">
      <c r="A40" s="6" t="s">
        <v>35</v>
      </c>
      <c r="B40" s="2">
        <f>ROUND( $B$39 + $B$8, $B$9 - LOG( $B$10 ))</f>
        <v>46990</v>
      </c>
    </row>
    <row r="41" spans="1:2" outlineLevel="1" x14ac:dyDescent="0.25">
      <c r="A41" s="6" t="s">
        <v>36</v>
      </c>
      <c r="B41" s="2">
        <f>ROUND( $B$40 + $B$8, $B$9 - LOG( $B$10 ))</f>
        <v>47068</v>
      </c>
    </row>
    <row r="42" spans="1:2" outlineLevel="1" x14ac:dyDescent="0.25">
      <c r="A42" s="6" t="s">
        <v>37</v>
      </c>
      <c r="B42" s="2">
        <f>ROUND( $B$41 + $B$8, $B$9 - LOG( $B$10 ))</f>
        <v>47146</v>
      </c>
    </row>
    <row r="43" spans="1:2" outlineLevel="1" x14ac:dyDescent="0.25">
      <c r="A43" s="6" t="s">
        <v>38</v>
      </c>
      <c r="B43" s="2">
        <f>ROUND( $B$42 + $B$8, $B$9 - LOG( $B$10 ))</f>
        <v>47224</v>
      </c>
    </row>
    <row r="44" spans="1:2" outlineLevel="1" x14ac:dyDescent="0.25">
      <c r="A44" s="6" t="s">
        <v>39</v>
      </c>
      <c r="B44" s="2">
        <f>ROUND( $B$43 + $B$8, $B$9 - LOG( $B$10 ))</f>
        <v>47302</v>
      </c>
    </row>
    <row r="45" spans="1:2" outlineLevel="1" x14ac:dyDescent="0.25">
      <c r="A45" s="6" t="s">
        <v>40</v>
      </c>
      <c r="B45" s="2">
        <f>ROUND( $B$44 + $B$8, $B$9 - LOG( $B$10 ))</f>
        <v>47380</v>
      </c>
    </row>
    <row r="46" spans="1:2" outlineLevel="1" x14ac:dyDescent="0.25">
      <c r="A46" s="6" t="s">
        <v>41</v>
      </c>
      <c r="B46" s="2">
        <f>ROUND( $B$45 + $B$8, $B$9 - LOG( $B$10 ))</f>
        <v>47458</v>
      </c>
    </row>
    <row r="47" spans="1:2" outlineLevel="1" x14ac:dyDescent="0.25">
      <c r="A47" s="6" t="s">
        <v>42</v>
      </c>
      <c r="B47" s="2">
        <f>ROUND( $B$46 + $B$8, $B$9 - LOG( $B$10 ))</f>
        <v>47536</v>
      </c>
    </row>
    <row r="48" spans="1:2" outlineLevel="1" x14ac:dyDescent="0.25">
      <c r="A48" s="6" t="s">
        <v>43</v>
      </c>
      <c r="B48" s="2">
        <f>ROUND( $B$47 + $B$8, $B$9 - LOG( $B$10 ))</f>
        <v>47614</v>
      </c>
    </row>
    <row r="49" spans="2:2" outlineLevel="1" x14ac:dyDescent="0.25">
      <c r="B49" s="2">
        <f>ROUND( $B$48 + $B$8, $B$9 - LOG( $B$10 ))</f>
        <v>47692</v>
      </c>
    </row>
    <row r="50" spans="2:2" outlineLevel="1" x14ac:dyDescent="0.25">
      <c r="B50" s="2">
        <f>ROUND( $B$49 + $B$8, $B$9 - LOG( $B$10 ))</f>
        <v>47770</v>
      </c>
    </row>
    <row r="51" spans="2:2" outlineLevel="1" x14ac:dyDescent="0.25">
      <c r="B51" s="2">
        <f>ROUND( $B$50 + $B$8, $B$9 - LOG( $B$10 ))</f>
        <v>47848</v>
      </c>
    </row>
    <row r="52" spans="2:2" outlineLevel="1" x14ac:dyDescent="0.25">
      <c r="B52" s="2">
        <f>ROUND( $B$51 + $B$8, $B$9 - LOG( $B$10 ))</f>
        <v>47926</v>
      </c>
    </row>
    <row r="53" spans="2:2" outlineLevel="1" x14ac:dyDescent="0.25">
      <c r="B53" s="2">
        <f>ROUND( $B$52 + $B$8, $B$9 - LOG( $B$10 ))</f>
        <v>48004</v>
      </c>
    </row>
    <row r="54" spans="2:2" outlineLevel="1" x14ac:dyDescent="0.25">
      <c r="B54" s="2">
        <f>ROUND( $B$53 + $B$8, $B$9 - LOG( $B$10 ))</f>
        <v>48082</v>
      </c>
    </row>
    <row r="55" spans="2:2" outlineLevel="1" x14ac:dyDescent="0.25">
      <c r="B55" s="2">
        <f>ROUND( $B$54 + $B$8, $B$9 - LOG( $B$10 ))</f>
        <v>48160</v>
      </c>
    </row>
    <row r="56" spans="2:2" outlineLevel="1" x14ac:dyDescent="0.25">
      <c r="B56" s="2">
        <f>ROUND( $B$55 + $B$8, $B$9 - LOG( $B$10 ))</f>
        <v>48238</v>
      </c>
    </row>
    <row r="57" spans="2:2" outlineLevel="1" x14ac:dyDescent="0.25">
      <c r="B57" s="2">
        <f>ROUND( $B$56 + $B$8, $B$9 - LOG( $B$10 ))</f>
        <v>48316</v>
      </c>
    </row>
    <row r="58" spans="2:2" outlineLevel="1" x14ac:dyDescent="0.25">
      <c r="B58" s="2">
        <f>ROUND( $B$57 + $B$8, $B$9 - LOG( $B$10 ))</f>
        <v>48394</v>
      </c>
    </row>
    <row r="59" spans="2:2" outlineLevel="1" x14ac:dyDescent="0.25">
      <c r="B59" s="2">
        <f>ROUND( $B$58 + $B$8, $B$9 - LOG( $B$10 ))</f>
        <v>48472</v>
      </c>
    </row>
    <row r="60" spans="2:2" outlineLevel="1" x14ac:dyDescent="0.25">
      <c r="B60" s="2">
        <f>ROUND( $B$59 + $B$8, $B$9 - LOG( $B$10 ))</f>
        <v>48550</v>
      </c>
    </row>
    <row r="61" spans="2:2" outlineLevel="1" x14ac:dyDescent="0.25">
      <c r="B61" s="2">
        <f>ROUND( $B$60 + $B$8, $B$9 - LOG( $B$10 ))</f>
        <v>48628</v>
      </c>
    </row>
    <row r="62" spans="2:2" outlineLevel="1" x14ac:dyDescent="0.25">
      <c r="B62" s="2">
        <f>ROUND( $B$61 + $B$8, $B$9 - LOG( $B$10 ))</f>
        <v>48706</v>
      </c>
    </row>
    <row r="63" spans="2:2" outlineLevel="1" x14ac:dyDescent="0.25">
      <c r="B63" s="2">
        <f>ROUND( $B$62 + $B$8, $B$9 - LOG( $B$10 ))</f>
        <v>48784</v>
      </c>
    </row>
    <row r="64" spans="2:2" outlineLevel="1" x14ac:dyDescent="0.25">
      <c r="B64" s="2">
        <f>ROUND( $B$63 + $B$8, $B$9 - LOG( $B$10 ))</f>
        <v>48862</v>
      </c>
    </row>
    <row r="65" spans="2:2" outlineLevel="1" x14ac:dyDescent="0.25">
      <c r="B65" s="2">
        <f>ROUND( $B$64 + $B$8, $B$9 - LOG( $B$10 ))</f>
        <v>48940</v>
      </c>
    </row>
    <row r="66" spans="2:2" outlineLevel="1" x14ac:dyDescent="0.25">
      <c r="B66" s="2">
        <f>ROUND( $B$65 + $B$8, $B$9 - LOG( $B$10 ))</f>
        <v>49018</v>
      </c>
    </row>
    <row r="67" spans="2:2" outlineLevel="1" x14ac:dyDescent="0.25">
      <c r="B67" s="2">
        <f>ROUND( $B$66 + $B$8, $B$9 - LOG( $B$10 ))</f>
        <v>49096</v>
      </c>
    </row>
    <row r="68" spans="2:2" outlineLevel="1" x14ac:dyDescent="0.25">
      <c r="B68" s="2">
        <f>ROUND( $B$67 + $B$8, $B$9 - LOG( $B$10 ))</f>
        <v>49174</v>
      </c>
    </row>
    <row r="69" spans="2:2" outlineLevel="1" x14ac:dyDescent="0.25">
      <c r="B69" s="2">
        <f>ROUND( $B$68 + $B$8, $B$9 - LOG( $B$10 ))</f>
        <v>49252</v>
      </c>
    </row>
    <row r="70" spans="2:2" outlineLevel="1" x14ac:dyDescent="0.25">
      <c r="B70" s="2">
        <f>ROUND( $B$69 + $B$8, $B$9 - LOG( $B$10 ))</f>
        <v>49330</v>
      </c>
    </row>
    <row r="71" spans="2:2" outlineLevel="1" x14ac:dyDescent="0.25">
      <c r="B71" s="2">
        <f>ROUND( $B$70 + $B$8, $B$9 - LOG( $B$10 ))</f>
        <v>49408</v>
      </c>
    </row>
    <row r="72" spans="2:2" outlineLevel="1" x14ac:dyDescent="0.25">
      <c r="B72" s="2">
        <f>ROUND( $B$71 + $B$8, $B$9 - LOG( $B$10 ))</f>
        <v>49486</v>
      </c>
    </row>
    <row r="73" spans="2:2" outlineLevel="1" x14ac:dyDescent="0.25">
      <c r="B73" s="2">
        <f>ROUND( $B$72 + $B$8, $B$9 - LOG( $B$10 ))</f>
        <v>49564</v>
      </c>
    </row>
    <row r="74" spans="2:2" outlineLevel="1" x14ac:dyDescent="0.25">
      <c r="B74" s="2">
        <f>ROUND( $B$73 + $B$8, $B$9 - LOG( $B$10 ))</f>
        <v>49642</v>
      </c>
    </row>
    <row r="75" spans="2:2" outlineLevel="1" x14ac:dyDescent="0.25">
      <c r="B75" s="2">
        <f>ROUND( $B$74 + $B$8, $B$9 - LOG( $B$10 ))</f>
        <v>49720</v>
      </c>
    </row>
    <row r="76" spans="2:2" outlineLevel="1" x14ac:dyDescent="0.25">
      <c r="B76" s="2">
        <f>ROUND( $B$75 + $B$8, $B$9 - LOG( $B$10 ))</f>
        <v>49798</v>
      </c>
    </row>
    <row r="77" spans="2:2" outlineLevel="1" x14ac:dyDescent="0.25">
      <c r="B77" s="2">
        <f>ROUND( $B$76 + $B$8, $B$9 - LOG( $B$10 ))</f>
        <v>49876</v>
      </c>
    </row>
    <row r="78" spans="2:2" outlineLevel="1" x14ac:dyDescent="0.25">
      <c r="B78" s="2">
        <f>ROUND( $B$77 + $B$8, $B$9 - LOG( $B$10 ))</f>
        <v>49954</v>
      </c>
    </row>
    <row r="79" spans="2:2" outlineLevel="1" x14ac:dyDescent="0.25">
      <c r="B79" s="2">
        <f>ROUND( $B$78 + $B$8, $B$9 - LOG( $B$10 ))</f>
        <v>50032</v>
      </c>
    </row>
    <row r="80" spans="2:2" outlineLevel="1" x14ac:dyDescent="0.25">
      <c r="B80" s="2">
        <f>ROUND( $B$79 + $B$8, $B$9 - LOG( $B$10 ))</f>
        <v>50110</v>
      </c>
    </row>
    <row r="81" spans="2:2" outlineLevel="1" x14ac:dyDescent="0.25">
      <c r="B81" s="2">
        <f>ROUND( $B$80 + $B$8, $B$9 - LOG( $B$10 ))</f>
        <v>50188</v>
      </c>
    </row>
    <row r="82" spans="2:2" outlineLevel="1" x14ac:dyDescent="0.25">
      <c r="B82" s="2">
        <f>ROUND( $B$81 + $B$8, $B$9 - LOG( $B$10 ))</f>
        <v>50266</v>
      </c>
    </row>
    <row r="83" spans="2:2" outlineLevel="1" x14ac:dyDescent="0.25">
      <c r="B83" s="2">
        <f>ROUND( $B$82 + $B$8, $B$9 - LOG( $B$10 ))</f>
        <v>50344</v>
      </c>
    </row>
    <row r="84" spans="2:2" outlineLevel="1" x14ac:dyDescent="0.25">
      <c r="B84" s="2">
        <f>ROUND( $B$83 + $B$8, $B$9 - LOG( $B$10 ))</f>
        <v>50422</v>
      </c>
    </row>
    <row r="85" spans="2:2" outlineLevel="1" x14ac:dyDescent="0.25">
      <c r="B85" s="2">
        <f>ROUND( $B$84 + $B$8, $B$9 - LOG( $B$10 ))</f>
        <v>50500</v>
      </c>
    </row>
    <row r="86" spans="2:2" outlineLevel="1" x14ac:dyDescent="0.25">
      <c r="B86" s="2">
        <f>ROUND( $B$85 + $B$8, $B$9 - LOG( $B$10 ))</f>
        <v>50578</v>
      </c>
    </row>
    <row r="87" spans="2:2" outlineLevel="1" x14ac:dyDescent="0.25">
      <c r="B87" s="2">
        <f>ROUND( $B$86 + $B$8, $B$9 - LOG( $B$10 ))</f>
        <v>50656</v>
      </c>
    </row>
    <row r="88" spans="2:2" outlineLevel="1" x14ac:dyDescent="0.25">
      <c r="B88" s="2">
        <f>ROUND( $B$87 + $B$8, $B$9 - LOG( $B$10 ))</f>
        <v>50734</v>
      </c>
    </row>
    <row r="89" spans="2:2" outlineLevel="1" x14ac:dyDescent="0.25">
      <c r="B89" s="2">
        <f>ROUND( $B$88 + $B$8, $B$9 - LOG( $B$10 ))</f>
        <v>50812</v>
      </c>
    </row>
    <row r="90" spans="2:2" outlineLevel="1" x14ac:dyDescent="0.25">
      <c r="B90" s="2">
        <f>ROUND( $B$89 + $B$8, $B$9 - LOG( $B$10 ))</f>
        <v>50890</v>
      </c>
    </row>
    <row r="91" spans="2:2" outlineLevel="1" x14ac:dyDescent="0.25">
      <c r="B91" s="2">
        <f>ROUND( $B$90 + $B$8, $B$9 - LOG( $B$10 ))</f>
        <v>50968</v>
      </c>
    </row>
    <row r="92" spans="2:2" outlineLevel="1" x14ac:dyDescent="0.25">
      <c r="B92" s="2">
        <f>ROUND( $B$91 + $B$8, $B$9 - LOG( $B$10 ))</f>
        <v>51046</v>
      </c>
    </row>
    <row r="93" spans="2:2" outlineLevel="1" x14ac:dyDescent="0.25">
      <c r="B93" s="2">
        <f>ROUND( $B$92 + $B$8, $B$9 - LOG( $B$10 ))</f>
        <v>51124</v>
      </c>
    </row>
    <row r="94" spans="2:2" outlineLevel="1" x14ac:dyDescent="0.25">
      <c r="B94" s="2">
        <f>ROUND( $B$93 + $B$8, $B$9 - LOG( $B$10 ))</f>
        <v>51202</v>
      </c>
    </row>
    <row r="95" spans="2:2" outlineLevel="1" x14ac:dyDescent="0.25">
      <c r="B95" s="2">
        <f>ROUND( $B$94 + $B$8, $B$9 - LOG( $B$10 ))</f>
        <v>51280</v>
      </c>
    </row>
    <row r="96" spans="2:2" outlineLevel="1" x14ac:dyDescent="0.25">
      <c r="B96" s="2">
        <f>ROUND( $B$95 + $B$8, $B$9 - LOG( $B$10 ))</f>
        <v>51358</v>
      </c>
    </row>
    <row r="97" spans="2:2" outlineLevel="1" x14ac:dyDescent="0.25">
      <c r="B97" s="2">
        <f>ROUND( $B$96 + $B$8, $B$9 - LOG( $B$10 ))</f>
        <v>51436</v>
      </c>
    </row>
    <row r="98" spans="2:2" outlineLevel="1" x14ac:dyDescent="0.25">
      <c r="B98" s="2">
        <f>ROUND( $B$97 + $B$8, $B$9 - LOG( $B$10 ))</f>
        <v>51514</v>
      </c>
    </row>
    <row r="99" spans="2:2" outlineLevel="1" x14ac:dyDescent="0.25">
      <c r="B99" s="2">
        <f>ROUND( $B$98 + $B$8, $B$9 - LOG( $B$10 ))</f>
        <v>51592</v>
      </c>
    </row>
    <row r="100" spans="2:2" outlineLevel="1" x14ac:dyDescent="0.25">
      <c r="B100" s="2">
        <f>ROUND( $B$99 + $B$8, $B$9 - LOG( $B$10 ))</f>
        <v>51670</v>
      </c>
    </row>
    <row r="101" spans="2:2" outlineLevel="1" x14ac:dyDescent="0.25">
      <c r="B101" s="2">
        <f>ROUND( $B$100 + $B$8, $B$9 - LOG( $B$10 ))</f>
        <v>51748</v>
      </c>
    </row>
    <row r="102" spans="2:2" outlineLevel="1" x14ac:dyDescent="0.25">
      <c r="B102" s="2">
        <f>ROUND( $B$101 + $B$8, $B$9 - LOG( $B$10 ))</f>
        <v>51826</v>
      </c>
    </row>
    <row r="103" spans="2:2" outlineLevel="1" x14ac:dyDescent="0.25">
      <c r="B103" s="2">
        <f>ROUND( $B$102 + $B$8, $B$9 - LOG( $B$10 ))</f>
        <v>51904</v>
      </c>
    </row>
    <row r="104" spans="2:2" outlineLevel="1" x14ac:dyDescent="0.25">
      <c r="B104" s="2">
        <f>ROUND( $B$103 + $B$8, $B$9 - LOG( $B$10 ))</f>
        <v>51982</v>
      </c>
    </row>
    <row r="105" spans="2:2" outlineLevel="1" x14ac:dyDescent="0.25">
      <c r="B105" s="2">
        <f>ROUND( $B$104 + $B$8, $B$9 - LOG( $B$10 ))</f>
        <v>52060</v>
      </c>
    </row>
    <row r="106" spans="2:2" outlineLevel="1" x14ac:dyDescent="0.25">
      <c r="B106" s="2">
        <f>ROUND( $B$105 + $B$8, $B$9 - LOG( $B$10 ))</f>
        <v>52138</v>
      </c>
    </row>
    <row r="107" spans="2:2" outlineLevel="1" x14ac:dyDescent="0.25">
      <c r="B107" s="2">
        <f>ROUND( $B$106 + $B$8, $B$9 - LOG( $B$10 ))</f>
        <v>52216</v>
      </c>
    </row>
    <row r="108" spans="2:2" outlineLevel="1" x14ac:dyDescent="0.25">
      <c r="B108" s="2">
        <f>ROUND( $B$107 + $B$8, $B$9 - LOG( $B$10 ))</f>
        <v>52294</v>
      </c>
    </row>
    <row r="109" spans="2:2" outlineLevel="1" x14ac:dyDescent="0.25">
      <c r="B109" s="2">
        <f>ROUND( $B$108 + $B$8, $B$9 - LOG( $B$10 ))</f>
        <v>52372</v>
      </c>
    </row>
    <row r="110" spans="2:2" outlineLevel="1" x14ac:dyDescent="0.25">
      <c r="B110" s="2">
        <f>ROUND( $B$109 + $B$8, $B$9 - LOG( $B$10 ))</f>
        <v>52450</v>
      </c>
    </row>
    <row r="111" spans="2:2" outlineLevel="1" x14ac:dyDescent="0.25">
      <c r="B111" s="2">
        <f>ROUND( $B$110 + $B$8, $B$9 - LOG( $B$10 ))</f>
        <v>52528</v>
      </c>
    </row>
    <row r="112" spans="2:2" outlineLevel="1" x14ac:dyDescent="0.25">
      <c r="B112" s="2">
        <f>ROUND( $B$111 + $B$8, $B$9 - LOG( $B$10 ))</f>
        <v>52606</v>
      </c>
    </row>
    <row r="113" spans="2:2" outlineLevel="1" x14ac:dyDescent="0.25">
      <c r="B113" s="2">
        <f>ROUND( $B$112 + $B$8, $B$9 - LOG( $B$10 ))</f>
        <v>52684</v>
      </c>
    </row>
    <row r="114" spans="2:2" outlineLevel="1" x14ac:dyDescent="0.25">
      <c r="B114" s="2">
        <f>ROUND( $B$113 + $B$8, $B$9 - LOG( $B$10 ))</f>
        <v>52762</v>
      </c>
    </row>
    <row r="115" spans="2:2" x14ac:dyDescent="0.25">
      <c r="B115" s="2">
        <f>ROUND( $B$114 + $B$8, $B$9 - LOG( $B$10 ))</f>
        <v>52840</v>
      </c>
    </row>
    <row r="116" spans="2:2" outlineLevel="1" x14ac:dyDescent="0.25">
      <c r="B116">
        <f>ROUND( $B$115 + $B$8, $B$9 - LOG( $B$10 ))</f>
        <v>52918</v>
      </c>
    </row>
    <row r="117" spans="2:2" outlineLevel="1" x14ac:dyDescent="0.25">
      <c r="B117" s="3">
        <f t="array" ref="B117:B218">FREQUENCY( completion_date, PM_completion_date_bins ) / COUNT( completion_date )</f>
        <v>2.5999999999999999E-2</v>
      </c>
    </row>
    <row r="118" spans="2:2" outlineLevel="1" x14ac:dyDescent="0.25">
      <c r="B118" s="3">
        <v>0.11799999999999999</v>
      </c>
    </row>
    <row r="119" spans="2:2" outlineLevel="1" x14ac:dyDescent="0.25">
      <c r="B119" s="3">
        <v>0.19900000000000001</v>
      </c>
    </row>
    <row r="120" spans="2:2" outlineLevel="1" x14ac:dyDescent="0.25">
      <c r="B120" s="3">
        <v>0.219</v>
      </c>
    </row>
    <row r="121" spans="2:2" outlineLevel="1" x14ac:dyDescent="0.25">
      <c r="B121" s="3">
        <v>0.187</v>
      </c>
    </row>
    <row r="122" spans="2:2" outlineLevel="1" x14ac:dyDescent="0.25">
      <c r="B122" s="3">
        <v>0.123</v>
      </c>
    </row>
    <row r="123" spans="2:2" outlineLevel="1" x14ac:dyDescent="0.25">
      <c r="B123" s="3">
        <v>7.2999999999999995E-2</v>
      </c>
    </row>
    <row r="124" spans="2:2" outlineLevel="1" x14ac:dyDescent="0.25">
      <c r="B124" s="3">
        <v>3.5999999999999997E-2</v>
      </c>
    </row>
    <row r="125" spans="2:2" outlineLevel="1" x14ac:dyDescent="0.25">
      <c r="B125" s="3">
        <v>1.6E-2</v>
      </c>
    </row>
    <row r="126" spans="2:2" outlineLevel="1" x14ac:dyDescent="0.25">
      <c r="B126" s="3">
        <v>3.0000000000000001E-3</v>
      </c>
    </row>
    <row r="127" spans="2:2" outlineLevel="1" x14ac:dyDescent="0.25">
      <c r="B127" s="3">
        <v>0</v>
      </c>
    </row>
    <row r="128" spans="2:2" outlineLevel="1" x14ac:dyDescent="0.25">
      <c r="B128" s="3">
        <v>0</v>
      </c>
    </row>
    <row r="129" spans="2:2" outlineLevel="1" x14ac:dyDescent="0.25">
      <c r="B129" s="3">
        <v>0</v>
      </c>
    </row>
    <row r="130" spans="2:2" outlineLevel="1" x14ac:dyDescent="0.25">
      <c r="B130" s="3">
        <v>0</v>
      </c>
    </row>
    <row r="131" spans="2:2" outlineLevel="1" x14ac:dyDescent="0.25">
      <c r="B131" s="3">
        <v>0</v>
      </c>
    </row>
    <row r="132" spans="2:2" outlineLevel="1" x14ac:dyDescent="0.25">
      <c r="B132" s="3">
        <v>0</v>
      </c>
    </row>
    <row r="133" spans="2:2" outlineLevel="1" x14ac:dyDescent="0.25">
      <c r="B133" s="3">
        <v>0</v>
      </c>
    </row>
    <row r="134" spans="2:2" outlineLevel="1" x14ac:dyDescent="0.25">
      <c r="B134" s="3">
        <v>0</v>
      </c>
    </row>
    <row r="135" spans="2:2" outlineLevel="1" x14ac:dyDescent="0.25">
      <c r="B135" s="3">
        <v>0</v>
      </c>
    </row>
    <row r="136" spans="2:2" outlineLevel="1" x14ac:dyDescent="0.25">
      <c r="B136" s="3">
        <v>0</v>
      </c>
    </row>
    <row r="137" spans="2:2" outlineLevel="1" x14ac:dyDescent="0.25">
      <c r="B137" s="3">
        <v>0</v>
      </c>
    </row>
    <row r="138" spans="2:2" outlineLevel="1" x14ac:dyDescent="0.25">
      <c r="B138" s="3">
        <v>0</v>
      </c>
    </row>
    <row r="139" spans="2:2" outlineLevel="1" x14ac:dyDescent="0.25">
      <c r="B139" s="3">
        <v>0</v>
      </c>
    </row>
    <row r="140" spans="2:2" outlineLevel="1" x14ac:dyDescent="0.25">
      <c r="B140" s="3">
        <v>0</v>
      </c>
    </row>
    <row r="141" spans="2:2" outlineLevel="1" x14ac:dyDescent="0.25">
      <c r="B141" s="3">
        <v>0</v>
      </c>
    </row>
    <row r="142" spans="2:2" outlineLevel="1" x14ac:dyDescent="0.25">
      <c r="B142" s="3">
        <v>0</v>
      </c>
    </row>
    <row r="143" spans="2:2" outlineLevel="1" x14ac:dyDescent="0.25">
      <c r="B143" s="3">
        <v>0</v>
      </c>
    </row>
    <row r="144" spans="2:2" outlineLevel="1" x14ac:dyDescent="0.25">
      <c r="B144" s="3">
        <v>0</v>
      </c>
    </row>
    <row r="145" spans="2:2" outlineLevel="1" x14ac:dyDescent="0.25">
      <c r="B145" s="3">
        <v>0</v>
      </c>
    </row>
    <row r="146" spans="2:2" outlineLevel="1" x14ac:dyDescent="0.25">
      <c r="B146" s="3">
        <v>0</v>
      </c>
    </row>
    <row r="147" spans="2:2" outlineLevel="1" x14ac:dyDescent="0.25">
      <c r="B147" s="3">
        <v>0</v>
      </c>
    </row>
    <row r="148" spans="2:2" outlineLevel="1" x14ac:dyDescent="0.25">
      <c r="B148" s="3">
        <v>0</v>
      </c>
    </row>
    <row r="149" spans="2:2" outlineLevel="1" x14ac:dyDescent="0.25">
      <c r="B149" s="3">
        <v>0</v>
      </c>
    </row>
    <row r="150" spans="2:2" outlineLevel="1" x14ac:dyDescent="0.25">
      <c r="B150" s="3">
        <v>0</v>
      </c>
    </row>
    <row r="151" spans="2:2" outlineLevel="1" x14ac:dyDescent="0.25">
      <c r="B151" s="3">
        <v>0</v>
      </c>
    </row>
    <row r="152" spans="2:2" outlineLevel="1" x14ac:dyDescent="0.25">
      <c r="B152" s="3">
        <v>0</v>
      </c>
    </row>
    <row r="153" spans="2:2" outlineLevel="1" x14ac:dyDescent="0.25">
      <c r="B153" s="3">
        <v>0</v>
      </c>
    </row>
    <row r="154" spans="2:2" outlineLevel="1" x14ac:dyDescent="0.25">
      <c r="B154" s="3">
        <v>0</v>
      </c>
    </row>
    <row r="155" spans="2:2" outlineLevel="1" x14ac:dyDescent="0.25">
      <c r="B155" s="3">
        <v>0</v>
      </c>
    </row>
    <row r="156" spans="2:2" outlineLevel="1" x14ac:dyDescent="0.25">
      <c r="B156" s="3">
        <v>0</v>
      </c>
    </row>
    <row r="157" spans="2:2" outlineLevel="1" x14ac:dyDescent="0.25">
      <c r="B157" s="3">
        <v>0</v>
      </c>
    </row>
    <row r="158" spans="2:2" outlineLevel="1" x14ac:dyDescent="0.25">
      <c r="B158" s="3">
        <v>0</v>
      </c>
    </row>
    <row r="159" spans="2:2" outlineLevel="1" x14ac:dyDescent="0.25">
      <c r="B159" s="3">
        <v>0</v>
      </c>
    </row>
    <row r="160" spans="2:2" outlineLevel="1" x14ac:dyDescent="0.25">
      <c r="B160" s="3">
        <v>0</v>
      </c>
    </row>
    <row r="161" spans="2:2" outlineLevel="1" x14ac:dyDescent="0.25">
      <c r="B161" s="3">
        <v>0</v>
      </c>
    </row>
    <row r="162" spans="2:2" outlineLevel="1" x14ac:dyDescent="0.25">
      <c r="B162" s="3">
        <v>0</v>
      </c>
    </row>
    <row r="163" spans="2:2" outlineLevel="1" x14ac:dyDescent="0.25">
      <c r="B163" s="3">
        <v>0</v>
      </c>
    </row>
    <row r="164" spans="2:2" outlineLevel="1" x14ac:dyDescent="0.25">
      <c r="B164" s="3">
        <v>0</v>
      </c>
    </row>
    <row r="165" spans="2:2" outlineLevel="1" x14ac:dyDescent="0.25">
      <c r="B165" s="3">
        <v>0</v>
      </c>
    </row>
    <row r="166" spans="2:2" outlineLevel="1" x14ac:dyDescent="0.25">
      <c r="B166" s="3">
        <v>0</v>
      </c>
    </row>
    <row r="167" spans="2:2" outlineLevel="1" x14ac:dyDescent="0.25">
      <c r="B167" s="3">
        <v>0</v>
      </c>
    </row>
    <row r="168" spans="2:2" outlineLevel="1" x14ac:dyDescent="0.25">
      <c r="B168" s="3">
        <v>0</v>
      </c>
    </row>
    <row r="169" spans="2:2" outlineLevel="1" x14ac:dyDescent="0.25">
      <c r="B169" s="3">
        <v>0</v>
      </c>
    </row>
    <row r="170" spans="2:2" outlineLevel="1" x14ac:dyDescent="0.25">
      <c r="B170" s="3">
        <v>0</v>
      </c>
    </row>
    <row r="171" spans="2:2" outlineLevel="1" x14ac:dyDescent="0.25">
      <c r="B171" s="3">
        <v>0</v>
      </c>
    </row>
    <row r="172" spans="2:2" outlineLevel="1" x14ac:dyDescent="0.25">
      <c r="B172" s="3">
        <v>0</v>
      </c>
    </row>
    <row r="173" spans="2:2" outlineLevel="1" x14ac:dyDescent="0.25">
      <c r="B173" s="3">
        <v>0</v>
      </c>
    </row>
    <row r="174" spans="2:2" outlineLevel="1" x14ac:dyDescent="0.25">
      <c r="B174" s="3">
        <v>0</v>
      </c>
    </row>
    <row r="175" spans="2:2" outlineLevel="1" x14ac:dyDescent="0.25">
      <c r="B175" s="3">
        <v>0</v>
      </c>
    </row>
    <row r="176" spans="2:2" outlineLevel="1" x14ac:dyDescent="0.25">
      <c r="B176" s="3">
        <v>0</v>
      </c>
    </row>
    <row r="177" spans="2:2" outlineLevel="1" x14ac:dyDescent="0.25">
      <c r="B177" s="3">
        <v>0</v>
      </c>
    </row>
    <row r="178" spans="2:2" outlineLevel="1" x14ac:dyDescent="0.25">
      <c r="B178" s="3">
        <v>0</v>
      </c>
    </row>
    <row r="179" spans="2:2" outlineLevel="1" x14ac:dyDescent="0.25">
      <c r="B179" s="3">
        <v>0</v>
      </c>
    </row>
    <row r="180" spans="2:2" outlineLevel="1" x14ac:dyDescent="0.25">
      <c r="B180" s="3">
        <v>0</v>
      </c>
    </row>
    <row r="181" spans="2:2" outlineLevel="1" x14ac:dyDescent="0.25">
      <c r="B181" s="3">
        <v>0</v>
      </c>
    </row>
    <row r="182" spans="2:2" outlineLevel="1" x14ac:dyDescent="0.25">
      <c r="B182" s="3">
        <v>0</v>
      </c>
    </row>
    <row r="183" spans="2:2" outlineLevel="1" x14ac:dyDescent="0.25">
      <c r="B183" s="3">
        <v>0</v>
      </c>
    </row>
    <row r="184" spans="2:2" outlineLevel="1" x14ac:dyDescent="0.25">
      <c r="B184" s="3">
        <v>0</v>
      </c>
    </row>
    <row r="185" spans="2:2" outlineLevel="1" x14ac:dyDescent="0.25">
      <c r="B185" s="3">
        <v>0</v>
      </c>
    </row>
    <row r="186" spans="2:2" outlineLevel="1" x14ac:dyDescent="0.25">
      <c r="B186" s="3">
        <v>0</v>
      </c>
    </row>
    <row r="187" spans="2:2" outlineLevel="1" x14ac:dyDescent="0.25">
      <c r="B187" s="3">
        <v>0</v>
      </c>
    </row>
    <row r="188" spans="2:2" outlineLevel="1" x14ac:dyDescent="0.25">
      <c r="B188" s="3">
        <v>0</v>
      </c>
    </row>
    <row r="189" spans="2:2" outlineLevel="1" x14ac:dyDescent="0.25">
      <c r="B189" s="3">
        <v>0</v>
      </c>
    </row>
    <row r="190" spans="2:2" outlineLevel="1" x14ac:dyDescent="0.25">
      <c r="B190" s="3">
        <v>0</v>
      </c>
    </row>
    <row r="191" spans="2:2" outlineLevel="1" x14ac:dyDescent="0.25">
      <c r="B191" s="3">
        <v>0</v>
      </c>
    </row>
    <row r="192" spans="2:2" outlineLevel="1" x14ac:dyDescent="0.25">
      <c r="B192" s="3">
        <v>0</v>
      </c>
    </row>
    <row r="193" spans="2:2" outlineLevel="1" x14ac:dyDescent="0.25">
      <c r="B193" s="3">
        <v>0</v>
      </c>
    </row>
    <row r="194" spans="2:2" outlineLevel="1" x14ac:dyDescent="0.25">
      <c r="B194" s="3">
        <v>0</v>
      </c>
    </row>
    <row r="195" spans="2:2" outlineLevel="1" x14ac:dyDescent="0.25">
      <c r="B195" s="3">
        <v>0</v>
      </c>
    </row>
    <row r="196" spans="2:2" outlineLevel="1" x14ac:dyDescent="0.25">
      <c r="B196" s="3">
        <v>0</v>
      </c>
    </row>
    <row r="197" spans="2:2" outlineLevel="1" x14ac:dyDescent="0.25">
      <c r="B197" s="3">
        <v>0</v>
      </c>
    </row>
    <row r="198" spans="2:2" outlineLevel="1" x14ac:dyDescent="0.25">
      <c r="B198" s="3">
        <v>0</v>
      </c>
    </row>
    <row r="199" spans="2:2" outlineLevel="1" x14ac:dyDescent="0.25">
      <c r="B199" s="3">
        <v>0</v>
      </c>
    </row>
    <row r="200" spans="2:2" outlineLevel="1" x14ac:dyDescent="0.25">
      <c r="B200" s="3">
        <v>0</v>
      </c>
    </row>
    <row r="201" spans="2:2" outlineLevel="1" x14ac:dyDescent="0.25">
      <c r="B201" s="3">
        <v>0</v>
      </c>
    </row>
    <row r="202" spans="2:2" outlineLevel="1" x14ac:dyDescent="0.25">
      <c r="B202" s="3">
        <v>0</v>
      </c>
    </row>
    <row r="203" spans="2:2" outlineLevel="1" x14ac:dyDescent="0.25">
      <c r="B203" s="3">
        <v>0</v>
      </c>
    </row>
    <row r="204" spans="2:2" outlineLevel="1" x14ac:dyDescent="0.25">
      <c r="B204" s="3">
        <v>0</v>
      </c>
    </row>
    <row r="205" spans="2:2" outlineLevel="1" x14ac:dyDescent="0.25">
      <c r="B205" s="3">
        <v>0</v>
      </c>
    </row>
    <row r="206" spans="2:2" outlineLevel="1" x14ac:dyDescent="0.25">
      <c r="B206" s="3">
        <v>0</v>
      </c>
    </row>
    <row r="207" spans="2:2" outlineLevel="1" x14ac:dyDescent="0.25">
      <c r="B207" s="3">
        <v>0</v>
      </c>
    </row>
    <row r="208" spans="2:2" outlineLevel="1" x14ac:dyDescent="0.25">
      <c r="B208" s="3">
        <v>0</v>
      </c>
    </row>
    <row r="209" spans="2:2" outlineLevel="1" x14ac:dyDescent="0.25">
      <c r="B209" s="3">
        <v>0</v>
      </c>
    </row>
    <row r="210" spans="2:2" outlineLevel="1" x14ac:dyDescent="0.25">
      <c r="B210" s="3">
        <v>0</v>
      </c>
    </row>
    <row r="211" spans="2:2" outlineLevel="1" x14ac:dyDescent="0.25">
      <c r="B211" s="3">
        <v>0</v>
      </c>
    </row>
    <row r="212" spans="2:2" outlineLevel="1" x14ac:dyDescent="0.25">
      <c r="B212" s="3">
        <v>0</v>
      </c>
    </row>
    <row r="213" spans="2:2" outlineLevel="1" x14ac:dyDescent="0.25">
      <c r="B213" s="3">
        <v>0</v>
      </c>
    </row>
    <row r="214" spans="2:2" outlineLevel="1" x14ac:dyDescent="0.25">
      <c r="B214" s="3">
        <v>0</v>
      </c>
    </row>
    <row r="215" spans="2:2" outlineLevel="1" x14ac:dyDescent="0.25">
      <c r="B215" s="3">
        <v>0</v>
      </c>
    </row>
    <row r="216" spans="2:2" outlineLevel="1" x14ac:dyDescent="0.25">
      <c r="B216" s="3">
        <v>0</v>
      </c>
    </row>
    <row r="217" spans="2:2" outlineLevel="1" x14ac:dyDescent="0.25">
      <c r="B217" s="3">
        <v>0</v>
      </c>
    </row>
    <row r="218" spans="2:2" x14ac:dyDescent="0.25">
      <c r="B218" s="3">
        <v>0</v>
      </c>
    </row>
    <row r="219" spans="2:2" outlineLevel="1" x14ac:dyDescent="0.25"/>
    <row r="220" spans="2:2" outlineLevel="1" x14ac:dyDescent="0.25">
      <c r="B220" s="4" t="str">
        <f t="shared" ref="B220:B251" si="0">IF($B$4, $B15, IFERROR( TEXT( $B14 / $B$10, INDEX( $A$23:$A$34, MATCH( $B$11, $A$37:$A$48, 0 )) ), $B14 / $B$10 ) &amp; REPT( " ", $B$7 ))</f>
        <v xml:space="preserve">44962          </v>
      </c>
    </row>
    <row r="221" spans="2:2" outlineLevel="1" x14ac:dyDescent="0.25">
      <c r="B221" s="4" t="str">
        <f t="shared" si="0"/>
        <v xml:space="preserve">45040          </v>
      </c>
    </row>
    <row r="222" spans="2:2" outlineLevel="1" x14ac:dyDescent="0.25">
      <c r="B222" s="4" t="str">
        <f t="shared" si="0"/>
        <v xml:space="preserve">45118          </v>
      </c>
    </row>
    <row r="223" spans="2:2" outlineLevel="1" x14ac:dyDescent="0.25">
      <c r="B223" s="4" t="str">
        <f t="shared" si="0"/>
        <v xml:space="preserve">45196          </v>
      </c>
    </row>
    <row r="224" spans="2:2" outlineLevel="1" x14ac:dyDescent="0.25">
      <c r="B224" s="4" t="str">
        <f t="shared" si="0"/>
        <v xml:space="preserve">45274          </v>
      </c>
    </row>
    <row r="225" spans="2:2" outlineLevel="1" x14ac:dyDescent="0.25">
      <c r="B225" s="4" t="str">
        <f t="shared" si="0"/>
        <v xml:space="preserve">45352          </v>
      </c>
    </row>
    <row r="226" spans="2:2" outlineLevel="1" x14ac:dyDescent="0.25">
      <c r="B226" s="4" t="str">
        <f t="shared" si="0"/>
        <v xml:space="preserve">45430          </v>
      </c>
    </row>
    <row r="227" spans="2:2" outlineLevel="1" x14ac:dyDescent="0.25">
      <c r="B227" s="4" t="str">
        <f t="shared" si="0"/>
        <v xml:space="preserve">45508          </v>
      </c>
    </row>
    <row r="228" spans="2:2" outlineLevel="1" x14ac:dyDescent="0.25">
      <c r="B228" s="4" t="str">
        <f t="shared" si="0"/>
        <v xml:space="preserve">45586          </v>
      </c>
    </row>
    <row r="229" spans="2:2" outlineLevel="1" x14ac:dyDescent="0.25">
      <c r="B229" s="4" t="str">
        <f t="shared" si="0"/>
        <v xml:space="preserve">45664          </v>
      </c>
    </row>
    <row r="230" spans="2:2" outlineLevel="1" x14ac:dyDescent="0.25">
      <c r="B230" s="4" t="str">
        <f t="shared" si="0"/>
        <v xml:space="preserve">45742          </v>
      </c>
    </row>
    <row r="231" spans="2:2" outlineLevel="1" x14ac:dyDescent="0.25">
      <c r="B231" s="4" t="str">
        <f t="shared" si="0"/>
        <v xml:space="preserve">45820          </v>
      </c>
    </row>
    <row r="232" spans="2:2" outlineLevel="1" x14ac:dyDescent="0.25">
      <c r="B232" s="4" t="str">
        <f t="shared" si="0"/>
        <v xml:space="preserve">45898          </v>
      </c>
    </row>
    <row r="233" spans="2:2" outlineLevel="1" x14ac:dyDescent="0.25">
      <c r="B233" s="4" t="str">
        <f t="shared" si="0"/>
        <v xml:space="preserve">45976          </v>
      </c>
    </row>
    <row r="234" spans="2:2" outlineLevel="1" x14ac:dyDescent="0.25">
      <c r="B234" s="4" t="str">
        <f t="shared" si="0"/>
        <v xml:space="preserve">46054          </v>
      </c>
    </row>
    <row r="235" spans="2:2" outlineLevel="1" x14ac:dyDescent="0.25">
      <c r="B235" s="4" t="str">
        <f t="shared" si="0"/>
        <v xml:space="preserve">46132          </v>
      </c>
    </row>
    <row r="236" spans="2:2" outlineLevel="1" x14ac:dyDescent="0.25">
      <c r="B236" s="4" t="str">
        <f t="shared" si="0"/>
        <v xml:space="preserve">46210          </v>
      </c>
    </row>
    <row r="237" spans="2:2" outlineLevel="1" x14ac:dyDescent="0.25">
      <c r="B237" s="4" t="str">
        <f t="shared" si="0"/>
        <v xml:space="preserve">46288          </v>
      </c>
    </row>
    <row r="238" spans="2:2" outlineLevel="1" x14ac:dyDescent="0.25">
      <c r="B238" s="4" t="str">
        <f t="shared" si="0"/>
        <v xml:space="preserve">46366          </v>
      </c>
    </row>
    <row r="239" spans="2:2" outlineLevel="1" x14ac:dyDescent="0.25">
      <c r="B239" s="4" t="str">
        <f t="shared" si="0"/>
        <v xml:space="preserve">46444          </v>
      </c>
    </row>
    <row r="240" spans="2:2" outlineLevel="1" x14ac:dyDescent="0.25">
      <c r="B240" s="4" t="str">
        <f t="shared" si="0"/>
        <v xml:space="preserve">46522          </v>
      </c>
    </row>
    <row r="241" spans="2:2" outlineLevel="1" x14ac:dyDescent="0.25">
      <c r="B241" s="4" t="str">
        <f t="shared" si="0"/>
        <v xml:space="preserve">46600          </v>
      </c>
    </row>
    <row r="242" spans="2:2" outlineLevel="1" x14ac:dyDescent="0.25">
      <c r="B242" s="4" t="str">
        <f t="shared" si="0"/>
        <v xml:space="preserve">46678          </v>
      </c>
    </row>
    <row r="243" spans="2:2" outlineLevel="1" x14ac:dyDescent="0.25">
      <c r="B243" s="4" t="str">
        <f t="shared" si="0"/>
        <v xml:space="preserve">46756          </v>
      </c>
    </row>
    <row r="244" spans="2:2" outlineLevel="1" x14ac:dyDescent="0.25">
      <c r="B244" s="4" t="str">
        <f t="shared" si="0"/>
        <v xml:space="preserve">46834          </v>
      </c>
    </row>
    <row r="245" spans="2:2" outlineLevel="1" x14ac:dyDescent="0.25">
      <c r="B245" s="4" t="str">
        <f t="shared" si="0"/>
        <v xml:space="preserve">46912          </v>
      </c>
    </row>
    <row r="246" spans="2:2" outlineLevel="1" x14ac:dyDescent="0.25">
      <c r="B246" s="4" t="str">
        <f t="shared" si="0"/>
        <v xml:space="preserve">46990          </v>
      </c>
    </row>
    <row r="247" spans="2:2" outlineLevel="1" x14ac:dyDescent="0.25">
      <c r="B247" s="4" t="str">
        <f t="shared" si="0"/>
        <v xml:space="preserve">47068          </v>
      </c>
    </row>
    <row r="248" spans="2:2" outlineLevel="1" x14ac:dyDescent="0.25">
      <c r="B248" s="4" t="str">
        <f t="shared" si="0"/>
        <v xml:space="preserve">47146          </v>
      </c>
    </row>
    <row r="249" spans="2:2" outlineLevel="1" x14ac:dyDescent="0.25">
      <c r="B249" s="4" t="str">
        <f t="shared" si="0"/>
        <v xml:space="preserve">47224          </v>
      </c>
    </row>
    <row r="250" spans="2:2" outlineLevel="1" x14ac:dyDescent="0.25">
      <c r="B250" s="4" t="str">
        <f t="shared" si="0"/>
        <v xml:space="preserve">47302          </v>
      </c>
    </row>
    <row r="251" spans="2:2" outlineLevel="1" x14ac:dyDescent="0.25">
      <c r="B251" s="4" t="str">
        <f t="shared" si="0"/>
        <v xml:space="preserve">47380          </v>
      </c>
    </row>
    <row r="252" spans="2:2" outlineLevel="1" x14ac:dyDescent="0.25">
      <c r="B252" s="4" t="str">
        <f t="shared" ref="B252:B283" si="1">IF($B$4, $B47, IFERROR( TEXT( $B46 / $B$10, INDEX( $A$23:$A$34, MATCH( $B$11, $A$37:$A$48, 0 )) ), $B46 / $B$10 ) &amp; REPT( " ", $B$7 ))</f>
        <v xml:space="preserve">47458          </v>
      </c>
    </row>
    <row r="253" spans="2:2" outlineLevel="1" x14ac:dyDescent="0.25">
      <c r="B253" s="4" t="str">
        <f t="shared" si="1"/>
        <v xml:space="preserve">47536          </v>
      </c>
    </row>
    <row r="254" spans="2:2" outlineLevel="1" x14ac:dyDescent="0.25">
      <c r="B254" s="4" t="str">
        <f t="shared" si="1"/>
        <v xml:space="preserve">47614          </v>
      </c>
    </row>
    <row r="255" spans="2:2" outlineLevel="1" x14ac:dyDescent="0.25">
      <c r="B255" s="4" t="str">
        <f t="shared" si="1"/>
        <v xml:space="preserve">47692          </v>
      </c>
    </row>
    <row r="256" spans="2:2" outlineLevel="1" x14ac:dyDescent="0.25">
      <c r="B256" s="4" t="str">
        <f t="shared" si="1"/>
        <v xml:space="preserve">47770          </v>
      </c>
    </row>
    <row r="257" spans="2:2" outlineLevel="1" x14ac:dyDescent="0.25">
      <c r="B257" s="4" t="str">
        <f t="shared" si="1"/>
        <v xml:space="preserve">47848          </v>
      </c>
    </row>
    <row r="258" spans="2:2" outlineLevel="1" x14ac:dyDescent="0.25">
      <c r="B258" s="4" t="str">
        <f t="shared" si="1"/>
        <v xml:space="preserve">47926          </v>
      </c>
    </row>
    <row r="259" spans="2:2" outlineLevel="1" x14ac:dyDescent="0.25">
      <c r="B259" s="4" t="str">
        <f t="shared" si="1"/>
        <v xml:space="preserve">48004          </v>
      </c>
    </row>
    <row r="260" spans="2:2" outlineLevel="1" x14ac:dyDescent="0.25">
      <c r="B260" s="4" t="str">
        <f t="shared" si="1"/>
        <v xml:space="preserve">48082          </v>
      </c>
    </row>
    <row r="261" spans="2:2" outlineLevel="1" x14ac:dyDescent="0.25">
      <c r="B261" s="4" t="str">
        <f t="shared" si="1"/>
        <v xml:space="preserve">48160          </v>
      </c>
    </row>
    <row r="262" spans="2:2" outlineLevel="1" x14ac:dyDescent="0.25">
      <c r="B262" s="4" t="str">
        <f t="shared" si="1"/>
        <v xml:space="preserve">48238          </v>
      </c>
    </row>
    <row r="263" spans="2:2" outlineLevel="1" x14ac:dyDescent="0.25">
      <c r="B263" s="4" t="str">
        <f t="shared" si="1"/>
        <v xml:space="preserve">48316          </v>
      </c>
    </row>
    <row r="264" spans="2:2" outlineLevel="1" x14ac:dyDescent="0.25">
      <c r="B264" s="4" t="str">
        <f t="shared" si="1"/>
        <v xml:space="preserve">48394          </v>
      </c>
    </row>
    <row r="265" spans="2:2" outlineLevel="1" x14ac:dyDescent="0.25">
      <c r="B265" s="4" t="str">
        <f t="shared" si="1"/>
        <v xml:space="preserve">48472          </v>
      </c>
    </row>
    <row r="266" spans="2:2" outlineLevel="1" x14ac:dyDescent="0.25">
      <c r="B266" s="4" t="str">
        <f t="shared" si="1"/>
        <v xml:space="preserve">48550          </v>
      </c>
    </row>
    <row r="267" spans="2:2" outlineLevel="1" x14ac:dyDescent="0.25">
      <c r="B267" s="4" t="str">
        <f t="shared" si="1"/>
        <v xml:space="preserve">48628          </v>
      </c>
    </row>
    <row r="268" spans="2:2" outlineLevel="1" x14ac:dyDescent="0.25">
      <c r="B268" s="4" t="str">
        <f t="shared" si="1"/>
        <v xml:space="preserve">48706          </v>
      </c>
    </row>
    <row r="269" spans="2:2" outlineLevel="1" x14ac:dyDescent="0.25">
      <c r="B269" s="4" t="str">
        <f t="shared" si="1"/>
        <v xml:space="preserve">48784          </v>
      </c>
    </row>
    <row r="270" spans="2:2" outlineLevel="1" x14ac:dyDescent="0.25">
      <c r="B270" s="4" t="str">
        <f t="shared" si="1"/>
        <v xml:space="preserve">48862          </v>
      </c>
    </row>
    <row r="271" spans="2:2" outlineLevel="1" x14ac:dyDescent="0.25">
      <c r="B271" s="4" t="str">
        <f t="shared" si="1"/>
        <v xml:space="preserve">48940          </v>
      </c>
    </row>
    <row r="272" spans="2:2" outlineLevel="1" x14ac:dyDescent="0.25">
      <c r="B272" s="4" t="str">
        <f t="shared" si="1"/>
        <v xml:space="preserve">49018          </v>
      </c>
    </row>
    <row r="273" spans="2:2" outlineLevel="1" x14ac:dyDescent="0.25">
      <c r="B273" s="4" t="str">
        <f t="shared" si="1"/>
        <v xml:space="preserve">49096          </v>
      </c>
    </row>
    <row r="274" spans="2:2" outlineLevel="1" x14ac:dyDescent="0.25">
      <c r="B274" s="4" t="str">
        <f t="shared" si="1"/>
        <v xml:space="preserve">49174          </v>
      </c>
    </row>
    <row r="275" spans="2:2" outlineLevel="1" x14ac:dyDescent="0.25">
      <c r="B275" s="4" t="str">
        <f t="shared" si="1"/>
        <v xml:space="preserve">49252          </v>
      </c>
    </row>
    <row r="276" spans="2:2" outlineLevel="1" x14ac:dyDescent="0.25">
      <c r="B276" s="4" t="str">
        <f t="shared" si="1"/>
        <v xml:space="preserve">49330          </v>
      </c>
    </row>
    <row r="277" spans="2:2" outlineLevel="1" x14ac:dyDescent="0.25">
      <c r="B277" s="4" t="str">
        <f t="shared" si="1"/>
        <v xml:space="preserve">49408          </v>
      </c>
    </row>
    <row r="278" spans="2:2" outlineLevel="1" x14ac:dyDescent="0.25">
      <c r="B278" s="4" t="str">
        <f t="shared" si="1"/>
        <v xml:space="preserve">49486          </v>
      </c>
    </row>
    <row r="279" spans="2:2" outlineLevel="1" x14ac:dyDescent="0.25">
      <c r="B279" s="4" t="str">
        <f t="shared" si="1"/>
        <v xml:space="preserve">49564          </v>
      </c>
    </row>
    <row r="280" spans="2:2" outlineLevel="1" x14ac:dyDescent="0.25">
      <c r="B280" s="4" t="str">
        <f t="shared" si="1"/>
        <v xml:space="preserve">49642          </v>
      </c>
    </row>
    <row r="281" spans="2:2" outlineLevel="1" x14ac:dyDescent="0.25">
      <c r="B281" s="4" t="str">
        <f t="shared" si="1"/>
        <v xml:space="preserve">49720          </v>
      </c>
    </row>
    <row r="282" spans="2:2" outlineLevel="1" x14ac:dyDescent="0.25">
      <c r="B282" s="4" t="str">
        <f t="shared" si="1"/>
        <v xml:space="preserve">49798          </v>
      </c>
    </row>
    <row r="283" spans="2:2" outlineLevel="1" x14ac:dyDescent="0.25">
      <c r="B283" s="4" t="str">
        <f t="shared" si="1"/>
        <v xml:space="preserve">49876          </v>
      </c>
    </row>
    <row r="284" spans="2:2" outlineLevel="1" x14ac:dyDescent="0.25">
      <c r="B284" s="4" t="str">
        <f t="shared" ref="B284:B315" si="2">IF($B$4, $B79, IFERROR( TEXT( $B78 / $B$10, INDEX( $A$23:$A$34, MATCH( $B$11, $A$37:$A$48, 0 )) ), $B78 / $B$10 ) &amp; REPT( " ", $B$7 ))</f>
        <v xml:space="preserve">49954          </v>
      </c>
    </row>
    <row r="285" spans="2:2" outlineLevel="1" x14ac:dyDescent="0.25">
      <c r="B285" s="4" t="str">
        <f t="shared" si="2"/>
        <v xml:space="preserve">50032          </v>
      </c>
    </row>
    <row r="286" spans="2:2" outlineLevel="1" x14ac:dyDescent="0.25">
      <c r="B286" s="4" t="str">
        <f t="shared" si="2"/>
        <v xml:space="preserve">50110          </v>
      </c>
    </row>
    <row r="287" spans="2:2" outlineLevel="1" x14ac:dyDescent="0.25">
      <c r="B287" s="4" t="str">
        <f t="shared" si="2"/>
        <v xml:space="preserve">50188          </v>
      </c>
    </row>
    <row r="288" spans="2:2" outlineLevel="1" x14ac:dyDescent="0.25">
      <c r="B288" s="4" t="str">
        <f t="shared" si="2"/>
        <v xml:space="preserve">50266          </v>
      </c>
    </row>
    <row r="289" spans="2:2" outlineLevel="1" x14ac:dyDescent="0.25">
      <c r="B289" s="4" t="str">
        <f t="shared" si="2"/>
        <v xml:space="preserve">50344          </v>
      </c>
    </row>
    <row r="290" spans="2:2" outlineLevel="1" x14ac:dyDescent="0.25">
      <c r="B290" s="4" t="str">
        <f t="shared" si="2"/>
        <v xml:space="preserve">50422          </v>
      </c>
    </row>
    <row r="291" spans="2:2" outlineLevel="1" x14ac:dyDescent="0.25">
      <c r="B291" s="4" t="str">
        <f t="shared" si="2"/>
        <v xml:space="preserve">50500          </v>
      </c>
    </row>
    <row r="292" spans="2:2" outlineLevel="1" x14ac:dyDescent="0.25">
      <c r="B292" s="4" t="str">
        <f t="shared" si="2"/>
        <v xml:space="preserve">50578          </v>
      </c>
    </row>
    <row r="293" spans="2:2" outlineLevel="1" x14ac:dyDescent="0.25">
      <c r="B293" s="4" t="str">
        <f t="shared" si="2"/>
        <v xml:space="preserve">50656          </v>
      </c>
    </row>
    <row r="294" spans="2:2" outlineLevel="1" x14ac:dyDescent="0.25">
      <c r="B294" s="4" t="str">
        <f t="shared" si="2"/>
        <v xml:space="preserve">50734          </v>
      </c>
    </row>
    <row r="295" spans="2:2" outlineLevel="1" x14ac:dyDescent="0.25">
      <c r="B295" s="4" t="str">
        <f t="shared" si="2"/>
        <v xml:space="preserve">50812          </v>
      </c>
    </row>
    <row r="296" spans="2:2" outlineLevel="1" x14ac:dyDescent="0.25">
      <c r="B296" s="4" t="str">
        <f t="shared" si="2"/>
        <v xml:space="preserve">50890          </v>
      </c>
    </row>
    <row r="297" spans="2:2" outlineLevel="1" x14ac:dyDescent="0.25">
      <c r="B297" s="4" t="str">
        <f t="shared" si="2"/>
        <v xml:space="preserve">50968          </v>
      </c>
    </row>
    <row r="298" spans="2:2" outlineLevel="1" x14ac:dyDescent="0.25">
      <c r="B298" s="4" t="str">
        <f t="shared" si="2"/>
        <v xml:space="preserve">51046          </v>
      </c>
    </row>
    <row r="299" spans="2:2" outlineLevel="1" x14ac:dyDescent="0.25">
      <c r="B299" s="4" t="str">
        <f t="shared" si="2"/>
        <v xml:space="preserve">51124          </v>
      </c>
    </row>
    <row r="300" spans="2:2" outlineLevel="1" x14ac:dyDescent="0.25">
      <c r="B300" s="4" t="str">
        <f t="shared" si="2"/>
        <v xml:space="preserve">51202          </v>
      </c>
    </row>
    <row r="301" spans="2:2" outlineLevel="1" x14ac:dyDescent="0.25">
      <c r="B301" s="4" t="str">
        <f t="shared" si="2"/>
        <v xml:space="preserve">51280          </v>
      </c>
    </row>
    <row r="302" spans="2:2" outlineLevel="1" x14ac:dyDescent="0.25">
      <c r="B302" s="4" t="str">
        <f t="shared" si="2"/>
        <v xml:space="preserve">51358          </v>
      </c>
    </row>
    <row r="303" spans="2:2" outlineLevel="1" x14ac:dyDescent="0.25">
      <c r="B303" s="4" t="str">
        <f t="shared" si="2"/>
        <v xml:space="preserve">51436          </v>
      </c>
    </row>
    <row r="304" spans="2:2" outlineLevel="1" x14ac:dyDescent="0.25">
      <c r="B304" s="4" t="str">
        <f t="shared" si="2"/>
        <v xml:space="preserve">51514          </v>
      </c>
    </row>
    <row r="305" spans="2:2" outlineLevel="1" x14ac:dyDescent="0.25">
      <c r="B305" s="4" t="str">
        <f t="shared" si="2"/>
        <v xml:space="preserve">51592          </v>
      </c>
    </row>
    <row r="306" spans="2:2" outlineLevel="1" x14ac:dyDescent="0.25">
      <c r="B306" s="4" t="str">
        <f t="shared" si="2"/>
        <v xml:space="preserve">51670          </v>
      </c>
    </row>
    <row r="307" spans="2:2" outlineLevel="1" x14ac:dyDescent="0.25">
      <c r="B307" s="4" t="str">
        <f t="shared" si="2"/>
        <v xml:space="preserve">51748          </v>
      </c>
    </row>
    <row r="308" spans="2:2" outlineLevel="1" x14ac:dyDescent="0.25">
      <c r="B308" s="4" t="str">
        <f t="shared" si="2"/>
        <v xml:space="preserve">51826          </v>
      </c>
    </row>
    <row r="309" spans="2:2" outlineLevel="1" x14ac:dyDescent="0.25">
      <c r="B309" s="4" t="str">
        <f t="shared" si="2"/>
        <v xml:space="preserve">51904          </v>
      </c>
    </row>
    <row r="310" spans="2:2" outlineLevel="1" x14ac:dyDescent="0.25">
      <c r="B310" s="4" t="str">
        <f t="shared" si="2"/>
        <v xml:space="preserve">51982          </v>
      </c>
    </row>
    <row r="311" spans="2:2" outlineLevel="1" x14ac:dyDescent="0.25">
      <c r="B311" s="4" t="str">
        <f t="shared" si="2"/>
        <v xml:space="preserve">52060          </v>
      </c>
    </row>
    <row r="312" spans="2:2" outlineLevel="1" x14ac:dyDescent="0.25">
      <c r="B312" s="4" t="str">
        <f t="shared" si="2"/>
        <v xml:space="preserve">52138          </v>
      </c>
    </row>
    <row r="313" spans="2:2" outlineLevel="1" x14ac:dyDescent="0.25">
      <c r="B313" s="4" t="str">
        <f t="shared" si="2"/>
        <v xml:space="preserve">52216          </v>
      </c>
    </row>
    <row r="314" spans="2:2" outlineLevel="1" x14ac:dyDescent="0.25">
      <c r="B314" s="4" t="str">
        <f t="shared" si="2"/>
        <v xml:space="preserve">52294          </v>
      </c>
    </row>
    <row r="315" spans="2:2" outlineLevel="1" x14ac:dyDescent="0.25">
      <c r="B315" s="4" t="str">
        <f t="shared" si="2"/>
        <v xml:space="preserve">52372          </v>
      </c>
    </row>
    <row r="316" spans="2:2" outlineLevel="1" x14ac:dyDescent="0.25">
      <c r="B316" s="4" t="str">
        <f t="shared" ref="B316:B347" si="3">IF($B$4, $B111, IFERROR( TEXT( $B110 / $B$10, INDEX( $A$23:$A$34, MATCH( $B$11, $A$37:$A$48, 0 )) ), $B110 / $B$10 ) &amp; REPT( " ", $B$7 ))</f>
        <v xml:space="preserve">52450          </v>
      </c>
    </row>
    <row r="317" spans="2:2" outlineLevel="1" x14ac:dyDescent="0.25">
      <c r="B317" s="4" t="str">
        <f t="shared" si="3"/>
        <v xml:space="preserve">52528          </v>
      </c>
    </row>
    <row r="318" spans="2:2" outlineLevel="1" x14ac:dyDescent="0.25">
      <c r="B318" s="4" t="str">
        <f t="shared" si="3"/>
        <v xml:space="preserve">52606          </v>
      </c>
    </row>
    <row r="319" spans="2:2" outlineLevel="1" x14ac:dyDescent="0.25">
      <c r="B319" s="4" t="str">
        <f t="shared" si="3"/>
        <v xml:space="preserve">52684          </v>
      </c>
    </row>
    <row r="320" spans="2:2" outlineLevel="1" x14ac:dyDescent="0.25">
      <c r="B320" s="4" t="str">
        <f t="shared" si="3"/>
        <v xml:space="preserve">52762          </v>
      </c>
    </row>
    <row r="321" spans="1:2" x14ac:dyDescent="0.25">
      <c r="B321" s="4" t="str">
        <f t="shared" si="3"/>
        <v xml:space="preserve">52840          </v>
      </c>
    </row>
    <row r="322" spans="1:2" outlineLevel="1" x14ac:dyDescent="0.25"/>
    <row r="323" spans="1:2" outlineLevel="1" x14ac:dyDescent="0.25">
      <c r="A323">
        <v>1E-3</v>
      </c>
      <c r="B323" s="5">
        <f>PERCENTILE( completion_date, IF( $B$5, 1-$A323, $A323 )) / B$10</f>
        <v>44978.716979977704</v>
      </c>
    </row>
    <row r="324" spans="1:2" outlineLevel="1" x14ac:dyDescent="0.25">
      <c r="A324">
        <v>4.0000000000000001E-3</v>
      </c>
      <c r="B324" s="5">
        <f>PERCENTILE( completion_date, IF( $B$5, 1-$A324, $A324 )) / B$10</f>
        <v>44994.924284136199</v>
      </c>
    </row>
    <row r="325" spans="1:2" outlineLevel="1" x14ac:dyDescent="0.25">
      <c r="A325">
        <v>7.0000000000000001E-3</v>
      </c>
      <c r="B325" s="5">
        <f>PERCENTILE( completion_date, IF( $B$5, 1-$A325, $A325 )) / B$10</f>
        <v>45011.402104399669</v>
      </c>
    </row>
    <row r="326" spans="1:2" outlineLevel="1" x14ac:dyDescent="0.25">
      <c r="A326">
        <v>0.01</v>
      </c>
      <c r="B326" s="5">
        <f>PERCENTILE( completion_date, IF( $B$5, 1-$A326, $A326 )) / B$10</f>
        <v>45016.714846740411</v>
      </c>
    </row>
    <row r="327" spans="1:2" outlineLevel="1" x14ac:dyDescent="0.25">
      <c r="A327">
        <v>0.02</v>
      </c>
      <c r="B327" s="5">
        <f>PERCENTILE( completion_date, IF( $B$5, 1-$A327, $A327 )) / B$10</f>
        <v>45030.896373598247</v>
      </c>
    </row>
    <row r="328" spans="1:2" outlineLevel="1" x14ac:dyDescent="0.25">
      <c r="A328">
        <v>0.03</v>
      </c>
      <c r="B328" s="5">
        <f>PERCENTILE( completion_date, IF( $B$5, 1-$A328, $A328 )) / B$10</f>
        <v>45046.688235587251</v>
      </c>
    </row>
    <row r="329" spans="1:2" outlineLevel="1" x14ac:dyDescent="0.25">
      <c r="A329">
        <v>0.04</v>
      </c>
      <c r="B329" s="5">
        <f>PERCENTILE( completion_date, IF( $B$5, 1-$A329, $A329 )) / B$10</f>
        <v>45058.802689691358</v>
      </c>
    </row>
    <row r="330" spans="1:2" outlineLevel="1" x14ac:dyDescent="0.25">
      <c r="A330">
        <v>0.05</v>
      </c>
      <c r="B330" s="5">
        <f>PERCENTILE( completion_date, IF( $B$5, 1-$A330, $A330 )) / B$10</f>
        <v>45070.605199201338</v>
      </c>
    </row>
    <row r="331" spans="1:2" outlineLevel="1" x14ac:dyDescent="0.25">
      <c r="A331">
        <v>0.06</v>
      </c>
      <c r="B331" s="5">
        <f>PERCENTILE( completion_date, IF( $B$5, 1-$A331, $A331 )) / B$10</f>
        <v>45076.889133829747</v>
      </c>
    </row>
    <row r="332" spans="1:2" outlineLevel="1" x14ac:dyDescent="0.25">
      <c r="A332">
        <v>7.0000000000000007E-2</v>
      </c>
      <c r="B332" s="5">
        <f>PERCENTILE( completion_date, IF( $B$5, 1-$A332, $A332 )) / B$10</f>
        <v>45084.551047424546</v>
      </c>
    </row>
    <row r="333" spans="1:2" outlineLevel="1" x14ac:dyDescent="0.25">
      <c r="A333">
        <v>0.08</v>
      </c>
      <c r="B333" s="5">
        <f>PERCENTILE( completion_date, IF( $B$5, 1-$A333, $A333 )) / B$10</f>
        <v>45089.105439302642</v>
      </c>
    </row>
    <row r="334" spans="1:2" outlineLevel="1" x14ac:dyDescent="0.25">
      <c r="A334">
        <v>0.09</v>
      </c>
      <c r="B334" s="5">
        <f>PERCENTILE( completion_date, IF( $B$5, 1-$A334, $A334 )) / B$10</f>
        <v>45093.680242165756</v>
      </c>
    </row>
    <row r="335" spans="1:2" outlineLevel="1" x14ac:dyDescent="0.25">
      <c r="A335">
        <v>0.1</v>
      </c>
      <c r="B335" s="5">
        <f>PERCENTILE( completion_date, IF( $B$5, 1-$A335, $A335 )) / B$10</f>
        <v>45100.045731282284</v>
      </c>
    </row>
    <row r="336" spans="1:2" outlineLevel="1" x14ac:dyDescent="0.25">
      <c r="A336">
        <v>0.11</v>
      </c>
      <c r="B336" s="5">
        <f>PERCENTILE( completion_date, IF( $B$5, 1-$A336, $A336 )) / B$10</f>
        <v>45102.769803581316</v>
      </c>
    </row>
    <row r="337" spans="1:2" outlineLevel="1" x14ac:dyDescent="0.25">
      <c r="A337">
        <v>0.12</v>
      </c>
      <c r="B337" s="5">
        <f>PERCENTILE( completion_date, IF( $B$5, 1-$A337, $A337 )) / B$10</f>
        <v>45108.219983403818</v>
      </c>
    </row>
    <row r="338" spans="1:2" outlineLevel="1" x14ac:dyDescent="0.25">
      <c r="A338">
        <v>0.13</v>
      </c>
      <c r="B338" s="5">
        <f>PERCENTILE( completion_date, IF( $B$5, 1-$A338, $A338 )) / B$10</f>
        <v>45110.646030867654</v>
      </c>
    </row>
    <row r="339" spans="1:2" outlineLevel="1" x14ac:dyDescent="0.25">
      <c r="A339">
        <v>0.14000000000000001</v>
      </c>
      <c r="B339" s="5">
        <f>PERCENTILE( completion_date, IF( $B$5, 1-$A339, $A339 )) / B$10</f>
        <v>45114.302286833677</v>
      </c>
    </row>
    <row r="340" spans="1:2" outlineLevel="1" x14ac:dyDescent="0.25">
      <c r="A340">
        <v>0.15</v>
      </c>
      <c r="B340" s="5">
        <f>PERCENTILE( completion_date, IF( $B$5, 1-$A340, $A340 )) / B$10</f>
        <v>45119.94602030723</v>
      </c>
    </row>
    <row r="341" spans="1:2" outlineLevel="1" x14ac:dyDescent="0.25">
      <c r="A341">
        <v>0.16</v>
      </c>
      <c r="B341" s="5">
        <f>PERCENTILE( completion_date, IF( $B$5, 1-$A341, $A341 )) / B$10</f>
        <v>45125.009346480256</v>
      </c>
    </row>
    <row r="342" spans="1:2" outlineLevel="1" x14ac:dyDescent="0.25">
      <c r="A342">
        <v>0.17</v>
      </c>
      <c r="B342" s="5">
        <f>PERCENTILE( completion_date, IF( $B$5, 1-$A342, $A342 )) / B$10</f>
        <v>45129.565445657041</v>
      </c>
    </row>
    <row r="343" spans="1:2" outlineLevel="1" x14ac:dyDescent="0.25">
      <c r="A343">
        <v>0.18</v>
      </c>
      <c r="B343" s="5">
        <f>PERCENTILE( completion_date, IF( $B$5, 1-$A343, $A343 )) / B$10</f>
        <v>45136.387561470925</v>
      </c>
    </row>
    <row r="344" spans="1:2" outlineLevel="1" x14ac:dyDescent="0.25">
      <c r="A344">
        <v>0.19</v>
      </c>
      <c r="B344" s="5">
        <f>PERCENTILE( completion_date, IF( $B$5, 1-$A344, $A344 )) / B$10</f>
        <v>45142.268645846911</v>
      </c>
    </row>
    <row r="345" spans="1:2" outlineLevel="1" x14ac:dyDescent="0.25">
      <c r="A345">
        <v>0.2</v>
      </c>
      <c r="B345" s="5">
        <f>PERCENTILE( completion_date, IF( $B$5, 1-$A345, $A345 )) / B$10</f>
        <v>45144.460990307445</v>
      </c>
    </row>
    <row r="346" spans="1:2" outlineLevel="1" x14ac:dyDescent="0.25">
      <c r="A346">
        <v>0.21</v>
      </c>
      <c r="B346" s="5">
        <f>PERCENTILE( completion_date, IF( $B$5, 1-$A346, $A346 )) / B$10</f>
        <v>45147.196413256628</v>
      </c>
    </row>
    <row r="347" spans="1:2" outlineLevel="1" x14ac:dyDescent="0.25">
      <c r="A347">
        <v>0.22</v>
      </c>
      <c r="B347" s="5">
        <f>PERCENTILE( completion_date, IF( $B$5, 1-$A347, $A347 )) / B$10</f>
        <v>45149.992322912018</v>
      </c>
    </row>
    <row r="348" spans="1:2" outlineLevel="1" x14ac:dyDescent="0.25">
      <c r="A348">
        <v>0.23</v>
      </c>
      <c r="B348" s="5">
        <f>PERCENTILE( completion_date, IF( $B$5, 1-$A348, $A348 )) / B$10</f>
        <v>45153.189337704447</v>
      </c>
    </row>
    <row r="349" spans="1:2" outlineLevel="1" x14ac:dyDescent="0.25">
      <c r="A349">
        <v>0.24</v>
      </c>
      <c r="B349" s="5">
        <f>PERCENTILE( completion_date, IF( $B$5, 1-$A349, $A349 )) / B$10</f>
        <v>45156.578227022168</v>
      </c>
    </row>
    <row r="350" spans="1:2" outlineLevel="1" x14ac:dyDescent="0.25">
      <c r="A350">
        <v>0.25</v>
      </c>
      <c r="B350" s="5">
        <f>PERCENTILE( completion_date, IF( $B$5, 1-$A350, $A350 )) / B$10</f>
        <v>45160.79871337489</v>
      </c>
    </row>
    <row r="351" spans="1:2" outlineLevel="1" x14ac:dyDescent="0.25">
      <c r="A351">
        <v>0.26</v>
      </c>
      <c r="B351" s="5">
        <f>PERCENTILE( completion_date, IF( $B$5, 1-$A351, $A351 )) / B$10</f>
        <v>45163.377474790461</v>
      </c>
    </row>
    <row r="352" spans="1:2" outlineLevel="1" x14ac:dyDescent="0.25">
      <c r="A352">
        <v>0.27</v>
      </c>
      <c r="B352" s="5">
        <f>PERCENTILE( completion_date, IF( $B$5, 1-$A352, $A352 )) / B$10</f>
        <v>45165.982977065876</v>
      </c>
    </row>
    <row r="353" spans="1:2" outlineLevel="1" x14ac:dyDescent="0.25">
      <c r="A353">
        <v>0.28000000000000003</v>
      </c>
      <c r="B353" s="5">
        <f>PERCENTILE( completion_date, IF( $B$5, 1-$A353, $A353 )) / B$10</f>
        <v>45168.996348884517</v>
      </c>
    </row>
    <row r="354" spans="1:2" outlineLevel="1" x14ac:dyDescent="0.25">
      <c r="A354">
        <v>0.28999999999999998</v>
      </c>
      <c r="B354" s="5">
        <f>PERCENTILE( completion_date, IF( $B$5, 1-$A354, $A354 )) / B$10</f>
        <v>45172.577256534729</v>
      </c>
    </row>
    <row r="355" spans="1:2" outlineLevel="1" x14ac:dyDescent="0.25">
      <c r="A355">
        <v>0.3</v>
      </c>
      <c r="B355" s="5">
        <f>PERCENTILE( completion_date, IF( $B$5, 1-$A355, $A355 )) / B$10</f>
        <v>45174.898911717122</v>
      </c>
    </row>
    <row r="356" spans="1:2" outlineLevel="1" x14ac:dyDescent="0.25">
      <c r="A356">
        <v>0.31</v>
      </c>
      <c r="B356" s="5">
        <f>PERCENTILE( completion_date, IF( $B$5, 1-$A356, $A356 )) / B$10</f>
        <v>45179.723225314934</v>
      </c>
    </row>
    <row r="357" spans="1:2" outlineLevel="1" x14ac:dyDescent="0.25">
      <c r="A357">
        <v>0.32</v>
      </c>
      <c r="B357" s="5">
        <f>PERCENTILE( completion_date, IF( $B$5, 1-$A357, $A357 )) / B$10</f>
        <v>45184.31325723917</v>
      </c>
    </row>
    <row r="358" spans="1:2" outlineLevel="1" x14ac:dyDescent="0.25">
      <c r="A358">
        <v>0.33</v>
      </c>
      <c r="B358" s="5">
        <f>PERCENTILE( completion_date, IF( $B$5, 1-$A358, $A358 )) / B$10</f>
        <v>45189.295883489918</v>
      </c>
    </row>
    <row r="359" spans="1:2" outlineLevel="1" x14ac:dyDescent="0.25">
      <c r="A359">
        <v>0.34</v>
      </c>
      <c r="B359" s="5">
        <f>PERCENTILE( completion_date, IF( $B$5, 1-$A359, $A359 )) / B$10</f>
        <v>45195.203159098601</v>
      </c>
    </row>
    <row r="360" spans="1:2" outlineLevel="1" x14ac:dyDescent="0.25">
      <c r="A360">
        <v>0.35000000000000003</v>
      </c>
      <c r="B360" s="5">
        <f>PERCENTILE( completion_date, IF( $B$5, 1-$A360, $A360 )) / B$10</f>
        <v>45198.363891925299</v>
      </c>
    </row>
    <row r="361" spans="1:2" outlineLevel="1" x14ac:dyDescent="0.25">
      <c r="A361">
        <v>0.36</v>
      </c>
      <c r="B361" s="5">
        <f>PERCENTILE( completion_date, IF( $B$5, 1-$A361, $A361 )) / B$10</f>
        <v>45199.962606887595</v>
      </c>
    </row>
    <row r="362" spans="1:2" outlineLevel="1" x14ac:dyDescent="0.25">
      <c r="A362">
        <v>0.37</v>
      </c>
      <c r="B362" s="5">
        <f>PERCENTILE( completion_date, IF( $B$5, 1-$A362, $A362 )) / B$10</f>
        <v>45200.979206376433</v>
      </c>
    </row>
    <row r="363" spans="1:2" outlineLevel="1" x14ac:dyDescent="0.25">
      <c r="A363">
        <v>0.38</v>
      </c>
      <c r="B363" s="5">
        <f>PERCENTILE( completion_date, IF( $B$5, 1-$A363, $A363 )) / B$10</f>
        <v>45203.33134905887</v>
      </c>
    </row>
    <row r="364" spans="1:2" outlineLevel="1" x14ac:dyDescent="0.25">
      <c r="A364">
        <v>0.39</v>
      </c>
      <c r="B364" s="5">
        <f>PERCENTILE( completion_date, IF( $B$5, 1-$A364, $A364 )) / B$10</f>
        <v>45208.980731225543</v>
      </c>
    </row>
    <row r="365" spans="1:2" outlineLevel="1" x14ac:dyDescent="0.25">
      <c r="A365">
        <v>0.4</v>
      </c>
      <c r="B365" s="5">
        <f>PERCENTILE( completion_date, IF( $B$5, 1-$A365, $A365 )) / B$10</f>
        <v>45212.592113744737</v>
      </c>
    </row>
    <row r="366" spans="1:2" outlineLevel="1" x14ac:dyDescent="0.25">
      <c r="A366">
        <v>0.41000000000000003</v>
      </c>
      <c r="B366" s="5">
        <f>PERCENTILE( completion_date, IF( $B$5, 1-$A366, $A366 )) / B$10</f>
        <v>45216.7355526908</v>
      </c>
    </row>
    <row r="367" spans="1:2" outlineLevel="1" x14ac:dyDescent="0.25">
      <c r="A367">
        <v>0.42</v>
      </c>
      <c r="B367" s="5">
        <f>PERCENTILE( completion_date, IF( $B$5, 1-$A367, $A367 )) / B$10</f>
        <v>45219.423057763735</v>
      </c>
    </row>
    <row r="368" spans="1:2" outlineLevel="1" x14ac:dyDescent="0.25">
      <c r="A368">
        <v>0.43</v>
      </c>
      <c r="B368" s="5">
        <f>PERCENTILE( completion_date, IF( $B$5, 1-$A368, $A368 )) / B$10</f>
        <v>45223.558612863846</v>
      </c>
    </row>
    <row r="369" spans="1:2" outlineLevel="1" x14ac:dyDescent="0.25">
      <c r="A369">
        <v>0.44</v>
      </c>
      <c r="B369" s="5">
        <f>PERCENTILE( completion_date, IF( $B$5, 1-$A369, $A369 )) / B$10</f>
        <v>45226.55348204574</v>
      </c>
    </row>
    <row r="370" spans="1:2" outlineLevel="1" x14ac:dyDescent="0.25">
      <c r="A370">
        <v>0.45</v>
      </c>
      <c r="B370" s="5">
        <f>PERCENTILE( completion_date, IF( $B$5, 1-$A370, $A370 )) / B$10</f>
        <v>45231.589737360446</v>
      </c>
    </row>
    <row r="371" spans="1:2" outlineLevel="1" x14ac:dyDescent="0.25">
      <c r="A371">
        <v>0.46</v>
      </c>
      <c r="B371" s="5">
        <f>PERCENTILE( completion_date, IF( $B$5, 1-$A371, $A371 )) / B$10</f>
        <v>45235.004929117269</v>
      </c>
    </row>
    <row r="372" spans="1:2" outlineLevel="1" x14ac:dyDescent="0.25">
      <c r="A372">
        <v>0.47000000000000003</v>
      </c>
      <c r="B372" s="5">
        <f>PERCENTILE( completion_date, IF( $B$5, 1-$A372, $A372 )) / B$10</f>
        <v>45237.133977599748</v>
      </c>
    </row>
    <row r="373" spans="1:2" outlineLevel="1" x14ac:dyDescent="0.25">
      <c r="A373">
        <v>0.48</v>
      </c>
      <c r="B373" s="5">
        <f>PERCENTILE( completion_date, IF( $B$5, 1-$A373, $A373 )) / B$10</f>
        <v>45241.00306727377</v>
      </c>
    </row>
    <row r="374" spans="1:2" outlineLevel="1" x14ac:dyDescent="0.25">
      <c r="A374">
        <v>0.49</v>
      </c>
      <c r="B374" s="5">
        <f>PERCENTILE( completion_date, IF( $B$5, 1-$A374, $A374 )) / B$10</f>
        <v>45246.445108743057</v>
      </c>
    </row>
    <row r="375" spans="1:2" outlineLevel="1" x14ac:dyDescent="0.25">
      <c r="A375">
        <v>0.5</v>
      </c>
      <c r="B375" s="5">
        <f>PERCENTILE( completion_date, IF( $B$5, 1-$A375, $A375 )) / B$10</f>
        <v>45249.04070343019</v>
      </c>
    </row>
    <row r="376" spans="1:2" outlineLevel="1" x14ac:dyDescent="0.25">
      <c r="A376">
        <v>0.51</v>
      </c>
      <c r="B376" s="5">
        <f>PERCENTILE( completion_date, IF( $B$5, 1-$A376, $A376 )) / B$10</f>
        <v>45253.443888609698</v>
      </c>
    </row>
    <row r="377" spans="1:2" outlineLevel="1" x14ac:dyDescent="0.25">
      <c r="A377">
        <v>0.52</v>
      </c>
      <c r="B377" s="5">
        <f>PERCENTILE( completion_date, IF( $B$5, 1-$A377, $A377 )) / B$10</f>
        <v>45257.424969705011</v>
      </c>
    </row>
    <row r="378" spans="1:2" outlineLevel="1" x14ac:dyDescent="0.25">
      <c r="A378">
        <v>0.53</v>
      </c>
      <c r="B378" s="5">
        <f>PERCENTILE( completion_date, IF( $B$5, 1-$A378, $A378 )) / B$10</f>
        <v>45261.812447444798</v>
      </c>
    </row>
    <row r="379" spans="1:2" outlineLevel="1" x14ac:dyDescent="0.25">
      <c r="A379">
        <v>0.54</v>
      </c>
      <c r="B379" s="5">
        <f>PERCENTILE( completion_date, IF( $B$5, 1-$A379, $A379 )) / B$10</f>
        <v>45264.337980505661</v>
      </c>
    </row>
    <row r="380" spans="1:2" outlineLevel="1" x14ac:dyDescent="0.25">
      <c r="A380">
        <v>0.55000000000000004</v>
      </c>
      <c r="B380" s="5">
        <f>PERCENTILE( completion_date, IF( $B$5, 1-$A380, $A380 )) / B$10</f>
        <v>45268.94366028213</v>
      </c>
    </row>
    <row r="381" spans="1:2" outlineLevel="1" x14ac:dyDescent="0.25">
      <c r="A381">
        <v>0.56000000000000005</v>
      </c>
      <c r="B381" s="5">
        <f>PERCENTILE( completion_date, IF( $B$5, 1-$A381, $A381 )) / B$10</f>
        <v>45271.569030496968</v>
      </c>
    </row>
    <row r="382" spans="1:2" outlineLevel="1" x14ac:dyDescent="0.25">
      <c r="A382">
        <v>0.57000000000000006</v>
      </c>
      <c r="B382" s="5">
        <f>PERCENTILE( completion_date, IF( $B$5, 1-$A382, $A382 )) / B$10</f>
        <v>45276.686382453292</v>
      </c>
    </row>
    <row r="383" spans="1:2" outlineLevel="1" x14ac:dyDescent="0.25">
      <c r="A383">
        <v>0.57999999999999996</v>
      </c>
      <c r="B383" s="5">
        <f>PERCENTILE( completion_date, IF( $B$5, 1-$A383, $A383 )) / B$10</f>
        <v>45279.087721201402</v>
      </c>
    </row>
    <row r="384" spans="1:2" outlineLevel="1" x14ac:dyDescent="0.25">
      <c r="A384">
        <v>0.59</v>
      </c>
      <c r="B384" s="5">
        <f>PERCENTILE( completion_date, IF( $B$5, 1-$A384, $A384 )) / B$10</f>
        <v>45280.572042841472</v>
      </c>
    </row>
    <row r="385" spans="1:2" outlineLevel="1" x14ac:dyDescent="0.25">
      <c r="A385">
        <v>0.6</v>
      </c>
      <c r="B385" s="5">
        <f>PERCENTILE( completion_date, IF( $B$5, 1-$A385, $A385 )) / B$10</f>
        <v>45282.996306747584</v>
      </c>
    </row>
    <row r="386" spans="1:2" outlineLevel="1" x14ac:dyDescent="0.25">
      <c r="A386">
        <v>0.61</v>
      </c>
      <c r="B386" s="5">
        <f>PERCENTILE( completion_date, IF( $B$5, 1-$A386, $A386 )) / B$10</f>
        <v>45287.230663334485</v>
      </c>
    </row>
    <row r="387" spans="1:2" outlineLevel="1" x14ac:dyDescent="0.25">
      <c r="A387">
        <v>0.62</v>
      </c>
      <c r="B387" s="5">
        <f>PERCENTILE( completion_date, IF( $B$5, 1-$A387, $A387 )) / B$10</f>
        <v>45291.172695346671</v>
      </c>
    </row>
    <row r="388" spans="1:2" outlineLevel="1" x14ac:dyDescent="0.25">
      <c r="A388">
        <v>0.63</v>
      </c>
      <c r="B388" s="5">
        <f>PERCENTILE( completion_date, IF( $B$5, 1-$A388, $A388 )) / B$10</f>
        <v>45295.527081424661</v>
      </c>
    </row>
    <row r="389" spans="1:2" outlineLevel="1" x14ac:dyDescent="0.25">
      <c r="A389">
        <v>0.64</v>
      </c>
      <c r="B389" s="5">
        <f>PERCENTILE( completion_date, IF( $B$5, 1-$A389, $A389 )) / B$10</f>
        <v>45298.507494918224</v>
      </c>
    </row>
    <row r="390" spans="1:2" outlineLevel="1" x14ac:dyDescent="0.25">
      <c r="A390">
        <v>0.65</v>
      </c>
      <c r="B390" s="5">
        <f>PERCENTILE( completion_date, IF( $B$5, 1-$A390, $A390 )) / B$10</f>
        <v>45302.455317378881</v>
      </c>
    </row>
    <row r="391" spans="1:2" outlineLevel="1" x14ac:dyDescent="0.25">
      <c r="A391">
        <v>0.66</v>
      </c>
      <c r="B391" s="5">
        <f>PERCENTILE( completion_date, IF( $B$5, 1-$A391, $A391 )) / B$10</f>
        <v>45308.574271477701</v>
      </c>
    </row>
    <row r="392" spans="1:2" outlineLevel="1" x14ac:dyDescent="0.25">
      <c r="A392">
        <v>0.67</v>
      </c>
      <c r="B392" s="5">
        <f>PERCENTILE( completion_date, IF( $B$5, 1-$A392, $A392 )) / B$10</f>
        <v>45311.452641882606</v>
      </c>
    </row>
    <row r="393" spans="1:2" outlineLevel="1" x14ac:dyDescent="0.25">
      <c r="A393">
        <v>0.68</v>
      </c>
      <c r="B393" s="5">
        <f>PERCENTILE( completion_date, IF( $B$5, 1-$A393, $A393 )) / B$10</f>
        <v>45317.18145393466</v>
      </c>
    </row>
    <row r="394" spans="1:2" outlineLevel="1" x14ac:dyDescent="0.25">
      <c r="A394">
        <v>0.69000000000000006</v>
      </c>
      <c r="B394" s="5">
        <f>PERCENTILE( completion_date, IF( $B$5, 1-$A394, $A394 )) / B$10</f>
        <v>45322.732791107141</v>
      </c>
    </row>
    <row r="395" spans="1:2" outlineLevel="1" x14ac:dyDescent="0.25">
      <c r="A395">
        <v>0.70000000000000007</v>
      </c>
      <c r="B395" s="5">
        <f>PERCENTILE( completion_date, IF( $B$5, 1-$A395, $A395 )) / B$10</f>
        <v>45327.164351102823</v>
      </c>
    </row>
    <row r="396" spans="1:2" outlineLevel="1" x14ac:dyDescent="0.25">
      <c r="A396">
        <v>0.71</v>
      </c>
      <c r="B396" s="5">
        <f>PERCENTILE( completion_date, IF( $B$5, 1-$A396, $A396 )) / B$10</f>
        <v>45332.652502893485</v>
      </c>
    </row>
    <row r="397" spans="1:2" outlineLevel="1" x14ac:dyDescent="0.25">
      <c r="A397">
        <v>0.72</v>
      </c>
      <c r="B397" s="5">
        <f>PERCENTILE( completion_date, IF( $B$5, 1-$A397, $A397 )) / B$10</f>
        <v>45339.635989558134</v>
      </c>
    </row>
    <row r="398" spans="1:2" outlineLevel="1" x14ac:dyDescent="0.25">
      <c r="A398">
        <v>0.73</v>
      </c>
      <c r="B398" s="5">
        <f>PERCENTILE( completion_date, IF( $B$5, 1-$A398, $A398 )) / B$10</f>
        <v>45345.323288055668</v>
      </c>
    </row>
    <row r="399" spans="1:2" outlineLevel="1" x14ac:dyDescent="0.25">
      <c r="A399">
        <v>0.74</v>
      </c>
      <c r="B399" s="5">
        <f>PERCENTILE( completion_date, IF( $B$5, 1-$A399, $A399 )) / B$10</f>
        <v>45348.941904414729</v>
      </c>
    </row>
    <row r="400" spans="1:2" outlineLevel="1" x14ac:dyDescent="0.25">
      <c r="A400">
        <v>0.75</v>
      </c>
      <c r="B400" s="5">
        <f>PERCENTILE( completion_date, IF( $B$5, 1-$A400, $A400 )) / B$10</f>
        <v>45352.55837400259</v>
      </c>
    </row>
    <row r="401" spans="1:2" outlineLevel="1" x14ac:dyDescent="0.25">
      <c r="A401">
        <v>0.76</v>
      </c>
      <c r="B401" s="5">
        <f>PERCENTILE( completion_date, IF( $B$5, 1-$A401, $A401 )) / B$10</f>
        <v>45358.143577548217</v>
      </c>
    </row>
    <row r="402" spans="1:2" outlineLevel="1" x14ac:dyDescent="0.25">
      <c r="A402">
        <v>0.77</v>
      </c>
      <c r="B402" s="5">
        <f>PERCENTILE( completion_date, IF( $B$5, 1-$A402, $A402 )) / B$10</f>
        <v>45361.257722524955</v>
      </c>
    </row>
    <row r="403" spans="1:2" outlineLevel="1" x14ac:dyDescent="0.25">
      <c r="A403">
        <v>0.78</v>
      </c>
      <c r="B403" s="5">
        <f>PERCENTILE( completion_date, IF( $B$5, 1-$A403, $A403 )) / B$10</f>
        <v>45369.188833026477</v>
      </c>
    </row>
    <row r="404" spans="1:2" outlineLevel="1" x14ac:dyDescent="0.25">
      <c r="A404">
        <v>0.79</v>
      </c>
      <c r="B404" s="5">
        <f>PERCENTILE( completion_date, IF( $B$5, 1-$A404, $A404 )) / B$10</f>
        <v>45374.086791210735</v>
      </c>
    </row>
    <row r="405" spans="1:2" outlineLevel="1" x14ac:dyDescent="0.25">
      <c r="A405">
        <v>0.8</v>
      </c>
      <c r="B405" s="5">
        <f>PERCENTILE( completion_date, IF( $B$5, 1-$A405, $A405 )) / B$10</f>
        <v>45378.43879591611</v>
      </c>
    </row>
    <row r="406" spans="1:2" outlineLevel="1" x14ac:dyDescent="0.25">
      <c r="A406">
        <v>0.81</v>
      </c>
      <c r="B406" s="5">
        <f>PERCENTILE( completion_date, IF( $B$5, 1-$A406, $A406 )) / B$10</f>
        <v>45383.33981137519</v>
      </c>
    </row>
    <row r="407" spans="1:2" outlineLevel="1" x14ac:dyDescent="0.25">
      <c r="A407">
        <v>0.82000000000000006</v>
      </c>
      <c r="B407" s="5">
        <f>PERCENTILE( completion_date, IF( $B$5, 1-$A407, $A407 )) / B$10</f>
        <v>45387.915957156452</v>
      </c>
    </row>
    <row r="408" spans="1:2" outlineLevel="1" x14ac:dyDescent="0.25">
      <c r="A408">
        <v>0.83000000000000007</v>
      </c>
      <c r="B408" s="5">
        <f>PERCENTILE( completion_date, IF( $B$5, 1-$A408, $A408 )) / B$10</f>
        <v>45393.70841159283</v>
      </c>
    </row>
    <row r="409" spans="1:2" outlineLevel="1" x14ac:dyDescent="0.25">
      <c r="A409">
        <v>0.84</v>
      </c>
      <c r="B409" s="5">
        <f>PERCENTILE( completion_date, IF( $B$5, 1-$A409, $A409 )) / B$10</f>
        <v>45404.449765441903</v>
      </c>
    </row>
    <row r="410" spans="1:2" outlineLevel="1" x14ac:dyDescent="0.25">
      <c r="A410">
        <v>0.85</v>
      </c>
      <c r="B410" s="5">
        <f>PERCENTILE( completion_date, IF( $B$5, 1-$A410, $A410 )) / B$10</f>
        <v>45412.146231914288</v>
      </c>
    </row>
    <row r="411" spans="1:2" outlineLevel="1" x14ac:dyDescent="0.25">
      <c r="A411">
        <v>0.86</v>
      </c>
      <c r="B411" s="5">
        <f>PERCENTILE( completion_date, IF( $B$5, 1-$A411, $A411 )) / B$10</f>
        <v>45416.544201231482</v>
      </c>
    </row>
    <row r="412" spans="1:2" outlineLevel="1" x14ac:dyDescent="0.25">
      <c r="A412">
        <v>0.87</v>
      </c>
      <c r="B412" s="5">
        <f>PERCENTILE( completion_date, IF( $B$5, 1-$A412, $A412 )) / B$10</f>
        <v>45423.870930045407</v>
      </c>
    </row>
    <row r="413" spans="1:2" outlineLevel="1" x14ac:dyDescent="0.25">
      <c r="A413">
        <v>0.88</v>
      </c>
      <c r="B413" s="5">
        <f>PERCENTILE( completion_date, IF( $B$5, 1-$A413, $A413 )) / B$10</f>
        <v>45437.306678244124</v>
      </c>
    </row>
    <row r="414" spans="1:2" outlineLevel="1" x14ac:dyDescent="0.25">
      <c r="A414">
        <v>0.89</v>
      </c>
      <c r="B414" s="5">
        <f>PERCENTILE( completion_date, IF( $B$5, 1-$A414, $A414 )) / B$10</f>
        <v>45443.929001058023</v>
      </c>
    </row>
    <row r="415" spans="1:2" outlineLevel="1" x14ac:dyDescent="0.25">
      <c r="A415">
        <v>0.9</v>
      </c>
      <c r="B415" s="5">
        <f>PERCENTILE( completion_date, IF( $B$5, 1-$A415, $A415 )) / B$10</f>
        <v>45454.167266818295</v>
      </c>
    </row>
    <row r="416" spans="1:2" outlineLevel="1" x14ac:dyDescent="0.25">
      <c r="A416">
        <v>0.91</v>
      </c>
      <c r="B416" s="5">
        <f>PERCENTILE( completion_date, IF( $B$5, 1-$A416, $A416 )) / B$10</f>
        <v>45462.167556267799</v>
      </c>
    </row>
    <row r="417" spans="1:2" outlineLevel="1" x14ac:dyDescent="0.25">
      <c r="A417">
        <v>0.92</v>
      </c>
      <c r="B417" s="5">
        <f>PERCENTILE( completion_date, IF( $B$5, 1-$A417, $A417 )) / B$10</f>
        <v>45469.253380660557</v>
      </c>
    </row>
    <row r="418" spans="1:2" outlineLevel="1" x14ac:dyDescent="0.25">
      <c r="A418">
        <v>0.93</v>
      </c>
      <c r="B418" s="5">
        <f>PERCENTILE( completion_date, IF( $B$5, 1-$A418, $A418 )) / B$10</f>
        <v>45479.517165551486</v>
      </c>
    </row>
    <row r="419" spans="1:2" outlineLevel="1" x14ac:dyDescent="0.25">
      <c r="A419">
        <v>0.94000000000000006</v>
      </c>
      <c r="B419" s="5">
        <f>PERCENTILE( completion_date, IF( $B$5, 1-$A419, $A419 )) / B$10</f>
        <v>45498.276133338622</v>
      </c>
    </row>
    <row r="420" spans="1:2" outlineLevel="1" x14ac:dyDescent="0.25">
      <c r="A420">
        <v>0.95000000000000007</v>
      </c>
      <c r="B420" s="5">
        <f>PERCENTILE( completion_date, IF( $B$5, 1-$A420, $A420 )) / B$10</f>
        <v>45516.395209683309</v>
      </c>
    </row>
    <row r="421" spans="1:2" outlineLevel="1" x14ac:dyDescent="0.25">
      <c r="A421">
        <v>0.96</v>
      </c>
      <c r="B421" s="5">
        <f>PERCENTILE( completion_date, IF( $B$5, 1-$A421, $A421 )) / B$10</f>
        <v>45537.873931073947</v>
      </c>
    </row>
    <row r="422" spans="1:2" outlineLevel="1" x14ac:dyDescent="0.25">
      <c r="A422">
        <v>0.97</v>
      </c>
      <c r="B422" s="5">
        <f>PERCENTILE( completion_date, IF( $B$5, 1-$A422, $A422 )) / B$10</f>
        <v>45559.909740919051</v>
      </c>
    </row>
    <row r="423" spans="1:2" outlineLevel="1" x14ac:dyDescent="0.25">
      <c r="A423">
        <v>0.98</v>
      </c>
      <c r="B423" s="5">
        <f>PERCENTILE( completion_date, IF( $B$5, 1-$A423, $A423 )) / B$10</f>
        <v>45580.792315527542</v>
      </c>
    </row>
    <row r="424" spans="1:2" outlineLevel="1" x14ac:dyDescent="0.25">
      <c r="A424">
        <v>0.99</v>
      </c>
      <c r="B424" s="5">
        <f>PERCENTILE( completion_date, IF( $B$5, 1-$A424, $A424 )) / B$10</f>
        <v>45612.704631371416</v>
      </c>
    </row>
    <row r="425" spans="1:2" outlineLevel="1" x14ac:dyDescent="0.25">
      <c r="A425">
        <v>0.99299999999999999</v>
      </c>
      <c r="B425" s="5">
        <f>PERCENTILE( completion_date, IF( $B$5, 1-$A425, $A425 )) / B$10</f>
        <v>45636.447459575669</v>
      </c>
    </row>
    <row r="426" spans="1:2" outlineLevel="1" x14ac:dyDescent="0.25">
      <c r="A426">
        <v>0.996</v>
      </c>
      <c r="B426" s="5">
        <f>PERCENTILE( completion_date, IF( $B$5, 1-$A426, $A426 )) / B$10</f>
        <v>45657.787557920412</v>
      </c>
    </row>
    <row r="427" spans="1:2" x14ac:dyDescent="0.25">
      <c r="A427">
        <v>0.999</v>
      </c>
      <c r="B427" s="5">
        <f>PERCENTILE( completion_date, IF( $B$5, 1-$A427, $A427 )) / B$10</f>
        <v>45700.12899606079</v>
      </c>
    </row>
  </sheetData>
  <dataValidations count="1">
    <dataValidation type="list" allowBlank="1" showInputMessage="1" showErrorMessage="1" sqref="B11">
      <formula1>$A$37:$A$48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dashboard</vt:lpstr>
      <vt:lpstr>model</vt:lpstr>
      <vt:lpstr>PMTable</vt:lpstr>
      <vt:lpstr>SIPmath Chart Data</vt:lpstr>
      <vt:lpstr>calendar_days_in_a_sprint</vt:lpstr>
      <vt:lpstr>completion_date</vt:lpstr>
      <vt:lpstr>duration_days</vt:lpstr>
      <vt:lpstr>planned_end_date</vt:lpstr>
      <vt:lpstr>planned_start_date</vt:lpstr>
      <vt:lpstr>PM_Index</vt:lpstr>
      <vt:lpstr>sprints</vt:lpstr>
      <vt:lpstr>story_points</vt:lpstr>
      <vt:lpstr>velocity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2022-02-28T15:13:25Z</dcterms:created>
  <dcterms:modified xsi:type="dcterms:W3CDTF">2022-02-28T16:10:59Z</dcterms:modified>
</cp:coreProperties>
</file>