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SCO\PROJECTS\COAST_WIDE\"/>
    </mc:Choice>
  </mc:AlternateContent>
  <bookViews>
    <workbookView xWindow="0" yWindow="0" windowWidth="28800" windowHeight="15525"/>
  </bookViews>
  <sheets>
    <sheet name="HarborSeals" sheetId="2" r:id="rId1"/>
    <sheet name="ColumbiaRiverCaliforniaSeaLions" sheetId="1" r:id="rId2"/>
  </sheets>
  <definedNames>
    <definedName name="solver_adj" localSheetId="1" hidden="1">ColumbiaRiverCaliforniaSeaLions!$AG$3:$AG$4</definedName>
    <definedName name="solver_adj" localSheetId="0" hidden="1">HarborSeals!$H$13:$AH$13,HarborSeals!$E$16:$E$18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ColumbiaRiverCaliforniaSeaLions!$AI$3</definedName>
    <definedName name="solver_opt" localSheetId="0" hidden="1">HarborSeals!$F$10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year">ColumbiaRiverCaliforniaSeaLions!$N$5:$O$16</definedName>
  </definedNames>
  <calcPr calcId="162913"/>
  <pivotCaches>
    <pivotCache cacheId="0" r:id="rId3"/>
    <pivotCache cacheId="1" r:id="rId4"/>
    <pivotCache cacheId="2" r:id="rId5"/>
  </pivotCaches>
</workbook>
</file>

<file path=xl/calcChain.xml><?xml version="1.0" encoding="utf-8"?>
<calcChain xmlns="http://schemas.openxmlformats.org/spreadsheetml/2006/main">
  <c r="F20" i="2" l="1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H16" i="2"/>
  <c r="I16" i="2"/>
  <c r="J16" i="2"/>
  <c r="K16" i="2"/>
  <c r="L16" i="2"/>
  <c r="M16" i="2"/>
  <c r="O16" i="2"/>
  <c r="P16" i="2"/>
  <c r="Q16" i="2"/>
  <c r="T16" i="2"/>
  <c r="W16" i="2"/>
  <c r="X16" i="2"/>
  <c r="Z16" i="2"/>
  <c r="AA16" i="2"/>
  <c r="AB16" i="2"/>
  <c r="AF16" i="2"/>
  <c r="AH16" i="2"/>
  <c r="H17" i="2"/>
  <c r="I17" i="2"/>
  <c r="K17" i="2"/>
  <c r="M17" i="2"/>
  <c r="Q17" i="2"/>
  <c r="U17" i="2"/>
  <c r="V17" i="2"/>
  <c r="Y17" i="2"/>
  <c r="AC17" i="2"/>
  <c r="AD17" i="2"/>
  <c r="AG17" i="2"/>
  <c r="M18" i="2"/>
  <c r="N18" i="2"/>
  <c r="O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G16" i="2"/>
  <c r="G18" i="2"/>
  <c r="G15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H21" i="2"/>
  <c r="I21" i="2"/>
  <c r="J21" i="2"/>
  <c r="K21" i="2"/>
  <c r="L21" i="2"/>
  <c r="M21" i="2"/>
  <c r="O21" i="2"/>
  <c r="P21" i="2"/>
  <c r="Q21" i="2"/>
  <c r="T21" i="2"/>
  <c r="W21" i="2"/>
  <c r="X21" i="2"/>
  <c r="Z21" i="2"/>
  <c r="AA21" i="2"/>
  <c r="AB21" i="2"/>
  <c r="AH21" i="2"/>
  <c r="H22" i="2"/>
  <c r="I22" i="2"/>
  <c r="K22" i="2"/>
  <c r="U22" i="2"/>
  <c r="V22" i="2"/>
  <c r="Y22" i="2"/>
  <c r="AD22" i="2"/>
  <c r="AG22" i="2"/>
  <c r="M23" i="2"/>
  <c r="N23" i="2"/>
  <c r="O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G21" i="2"/>
  <c r="G23" i="2"/>
  <c r="G20" i="2"/>
  <c r="I14" i="2"/>
  <c r="I18" i="2" s="1"/>
  <c r="J14" i="2"/>
  <c r="J17" i="2" s="1"/>
  <c r="K14" i="2"/>
  <c r="K18" i="2" s="1"/>
  <c r="L14" i="2"/>
  <c r="L18" i="2" s="1"/>
  <c r="M14" i="2"/>
  <c r="N14" i="2"/>
  <c r="N17" i="2" s="1"/>
  <c r="O14" i="2"/>
  <c r="O17" i="2" s="1"/>
  <c r="P14" i="2"/>
  <c r="P18" i="2" s="1"/>
  <c r="Q14" i="2"/>
  <c r="R14" i="2"/>
  <c r="R17" i="2" s="1"/>
  <c r="S14" i="2"/>
  <c r="S17" i="2" s="1"/>
  <c r="T14" i="2"/>
  <c r="T17" i="2" s="1"/>
  <c r="U14" i="2"/>
  <c r="U16" i="2" s="1"/>
  <c r="V14" i="2"/>
  <c r="V16" i="2" s="1"/>
  <c r="W14" i="2"/>
  <c r="W17" i="2" s="1"/>
  <c r="X14" i="2"/>
  <c r="X17" i="2" s="1"/>
  <c r="Y14" i="2"/>
  <c r="Y16" i="2" s="1"/>
  <c r="Z14" i="2"/>
  <c r="Z17" i="2" s="1"/>
  <c r="AA14" i="2"/>
  <c r="AA17" i="2" s="1"/>
  <c r="AB14" i="2"/>
  <c r="AB17" i="2" s="1"/>
  <c r="AC14" i="2"/>
  <c r="AC16" i="2" s="1"/>
  <c r="AD14" i="2"/>
  <c r="AD16" i="2" s="1"/>
  <c r="AE14" i="2"/>
  <c r="AE17" i="2" s="1"/>
  <c r="AF14" i="2"/>
  <c r="AF17" i="2" s="1"/>
  <c r="AG14" i="2"/>
  <c r="AG16" i="2" s="1"/>
  <c r="AH14" i="2"/>
  <c r="AH17" i="2" s="1"/>
  <c r="F17" i="2"/>
  <c r="F22" i="2" s="1"/>
  <c r="F18" i="2"/>
  <c r="F23" i="2" s="1"/>
  <c r="F16" i="2"/>
  <c r="F21" i="2" s="1"/>
  <c r="H14" i="2"/>
  <c r="H18" i="2" s="1"/>
  <c r="P17" i="2" l="1"/>
  <c r="L17" i="2"/>
  <c r="L22" i="2" s="1"/>
  <c r="AE16" i="2"/>
  <c r="S16" i="2"/>
  <c r="S21" i="2" s="1"/>
  <c r="AH15" i="2"/>
  <c r="AH20" i="2" s="1"/>
  <c r="G17" i="2"/>
  <c r="R16" i="2"/>
  <c r="N16" i="2"/>
  <c r="J18" i="2"/>
  <c r="G22" i="2"/>
  <c r="H23" i="2"/>
  <c r="I23" i="2"/>
  <c r="AA22" i="2"/>
  <c r="AF22" i="2"/>
  <c r="AB22" i="2"/>
  <c r="X22" i="2"/>
  <c r="T22" i="2"/>
  <c r="P22" i="2"/>
  <c r="L23" i="2"/>
  <c r="W22" i="2"/>
  <c r="AE21" i="2"/>
  <c r="K23" i="2"/>
  <c r="S22" i="2"/>
  <c r="AD21" i="2"/>
  <c r="V21" i="2"/>
  <c r="R21" i="2"/>
  <c r="P23" i="2"/>
  <c r="AE22" i="2"/>
  <c r="O22" i="2"/>
  <c r="N21" i="2"/>
  <c r="AH22" i="2"/>
  <c r="Z22" i="2"/>
  <c r="R22" i="2"/>
  <c r="N22" i="2"/>
  <c r="J22" i="2"/>
  <c r="AG21" i="2"/>
  <c r="AC21" i="2"/>
  <c r="Y21" i="2"/>
  <c r="U21" i="2"/>
  <c r="J23" i="2"/>
  <c r="AC22" i="2"/>
  <c r="Q22" i="2"/>
  <c r="M22" i="2"/>
  <c r="AF21" i="2"/>
  <c r="F10" i="2" l="1"/>
  <c r="AH6" i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I36" i="1" s="1"/>
  <c r="AF24" i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I29" i="1" l="1"/>
  <c r="AI32" i="1"/>
  <c r="AI28" i="1"/>
  <c r="AI25" i="1"/>
  <c r="AI33" i="1"/>
  <c r="AI35" i="1"/>
  <c r="AI31" i="1"/>
  <c r="AI27" i="1"/>
  <c r="AI34" i="1"/>
  <c r="AI30" i="1"/>
  <c r="AI26" i="1"/>
  <c r="Z6" i="1"/>
  <c r="Z7" i="1"/>
  <c r="Z8" i="1"/>
  <c r="Z9" i="1"/>
  <c r="Z10" i="1"/>
  <c r="Z11" i="1"/>
  <c r="Z12" i="1"/>
  <c r="Z13" i="1"/>
  <c r="Z14" i="1"/>
  <c r="AA14" i="1" s="1"/>
  <c r="Z15" i="1"/>
  <c r="Z16" i="1"/>
  <c r="Z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5" i="1"/>
  <c r="AA10" i="1" l="1"/>
  <c r="AA13" i="1"/>
  <c r="AA16" i="1"/>
  <c r="AA12" i="1"/>
  <c r="AA8" i="1"/>
  <c r="AA6" i="1"/>
  <c r="AA5" i="1"/>
  <c r="AA9" i="1"/>
  <c r="AA15" i="1"/>
  <c r="AA11" i="1"/>
  <c r="AA7" i="1"/>
  <c r="A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4" i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4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4" i="1"/>
  <c r="E4" i="1" s="1"/>
  <c r="G134" i="1" l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</calcChain>
</file>

<file path=xl/sharedStrings.xml><?xml version="1.0" encoding="utf-8"?>
<sst xmlns="http://schemas.openxmlformats.org/spreadsheetml/2006/main" count="28" uniqueCount="18">
  <si>
    <t>year</t>
  </si>
  <si>
    <t>month</t>
  </si>
  <si>
    <t>count</t>
  </si>
  <si>
    <t>Row Labels</t>
  </si>
  <si>
    <t>Grand Total</t>
  </si>
  <si>
    <t>mon</t>
  </si>
  <si>
    <t>count2</t>
  </si>
  <si>
    <t>Max of count2</t>
  </si>
  <si>
    <t>prop</t>
  </si>
  <si>
    <t>Average of prop</t>
  </si>
  <si>
    <t>The first three columns are based ont eh digitized values in Robin Browne's presentation.</t>
  </si>
  <si>
    <t>The other columns get me the maximum counts, and temporal distributions with the season</t>
  </si>
  <si>
    <t>N0</t>
  </si>
  <si>
    <t>lambda</t>
  </si>
  <si>
    <t>Column Labels</t>
  </si>
  <si>
    <t>Sum of count</t>
  </si>
  <si>
    <t>yearEf</t>
  </si>
  <si>
    <t>monthEf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</si>
</sst>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ColumbiaRiverCaliforniaSeaLions!$AA$5:$AA$16</c:f>
              <c:numCache>
                <c:formatCode>General</c:formatCode>
                <c:ptCount val="12"/>
                <c:pt idx="0">
                  <c:v>1.7635274895648478E-2</c:v>
                </c:pt>
                <c:pt idx="1">
                  <c:v>0.25544736846298594</c:v>
                </c:pt>
                <c:pt idx="2">
                  <c:v>0.63009434902653394</c:v>
                </c:pt>
                <c:pt idx="3">
                  <c:v>0.87658844939153058</c:v>
                </c:pt>
                <c:pt idx="4">
                  <c:v>0.45250046432960783</c:v>
                </c:pt>
                <c:pt idx="5">
                  <c:v>6.407908114167804E-2</c:v>
                </c:pt>
                <c:pt idx="6">
                  <c:v>0</c:v>
                </c:pt>
                <c:pt idx="7">
                  <c:v>1</c:v>
                </c:pt>
                <c:pt idx="8">
                  <c:v>0.96399540062725164</c:v>
                </c:pt>
                <c:pt idx="9">
                  <c:v>0.73533025778393624</c:v>
                </c:pt>
                <c:pt idx="10">
                  <c:v>0.5009275669470119</c:v>
                </c:pt>
                <c:pt idx="11">
                  <c:v>0.14576651542548813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3-47A6-B6D0-EB17F255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28864"/>
        <c:axId val="270829256"/>
      </c:scatterChart>
      <c:valAx>
        <c:axId val="2708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256"/>
        <c:crosses val="autoZero"/>
        <c:crossBetween val="midCat"/>
      </c:valAx>
      <c:valAx>
        <c:axId val="27082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ColumbiaRiverCaliforniaSeaLions!$AF$6:$AF$36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xVal>
          <c:yVal>
            <c:numRef>
              <c:f>ColumbiaRiverCaliforniaSeaLions!$AG$6:$AG$36</c:f>
              <c:numCache>
                <c:formatCode>General</c:formatCode>
                <c:ptCount val="31"/>
                <c:pt idx="19">
                  <c:v>200</c:v>
                </c:pt>
                <c:pt idx="20">
                  <c:v>245</c:v>
                </c:pt>
                <c:pt idx="21">
                  <c:v>136</c:v>
                </c:pt>
                <c:pt idx="22">
                  <c:v>188</c:v>
                </c:pt>
                <c:pt idx="23">
                  <c:v>272</c:v>
                </c:pt>
                <c:pt idx="24">
                  <c:v>375</c:v>
                </c:pt>
                <c:pt idx="25">
                  <c:v>357</c:v>
                </c:pt>
                <c:pt idx="26">
                  <c:v>303</c:v>
                </c:pt>
                <c:pt idx="27">
                  <c:v>242</c:v>
                </c:pt>
                <c:pt idx="28">
                  <c:v>738</c:v>
                </c:pt>
                <c:pt idx="29">
                  <c:v>1426</c:v>
                </c:pt>
                <c:pt idx="30">
                  <c:v>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9-4F13-AE7A-09FA073816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ColumbiaRiverCaliforniaSeaLions!$AF$6:$AF$36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xVal>
          <c:yVal>
            <c:numRef>
              <c:f>ColumbiaRiverCaliforniaSeaLions!$AH$6:$AH$36</c:f>
              <c:numCache>
                <c:formatCode>#,##0</c:formatCode>
                <c:ptCount val="31"/>
                <c:pt idx="0">
                  <c:v>3.390675538889897</c:v>
                </c:pt>
                <c:pt idx="1">
                  <c:v>4.1077870797639049</c:v>
                </c:pt>
                <c:pt idx="2">
                  <c:v>4.9765642566318116</c:v>
                </c:pt>
                <c:pt idx="3">
                  <c:v>6.0290836208114209</c:v>
                </c:pt>
                <c:pt idx="4">
                  <c:v>7.3042057596857983</c:v>
                </c:pt>
                <c:pt idx="5">
                  <c:v>8.8490100876469384</c:v>
                </c:pt>
                <c:pt idx="6">
                  <c:v>10.720533088411475</c:v>
                </c:pt>
                <c:pt idx="7">
                  <c:v>12.987874187211663</c:v>
                </c:pt>
                <c:pt idx="8">
                  <c:v>15.734747004809071</c:v>
                </c:pt>
                <c:pt idx="9">
                  <c:v>19.062570189440748</c:v>
                </c:pt>
                <c:pt idx="10">
                  <c:v>23.094211944830978</c:v>
                </c:pt>
                <c:pt idx="11">
                  <c:v>27.978526507837127</c:v>
                </c:pt>
                <c:pt idx="12">
                  <c:v>33.895850069261755</c:v>
                </c:pt>
                <c:pt idx="13">
                  <c:v>41.06465905543822</c:v>
                </c:pt>
                <c:pt idx="14">
                  <c:v>49.749636604293364</c:v>
                </c:pt>
                <c:pt idx="15">
                  <c:v>60.271445062234768</c:v>
                </c:pt>
                <c:pt idx="16">
                  <c:v>73.018565317047731</c:v>
                </c:pt>
                <c:pt idx="17">
                  <c:v>88.461640092660403</c:v>
                </c:pt>
                <c:pt idx="18">
                  <c:v>107.17085078164857</c:v>
                </c:pt>
                <c:pt idx="19">
                  <c:v>129.83696939409714</c:v>
                </c:pt>
                <c:pt idx="20">
                  <c:v>157.29686289222161</c:v>
                </c:pt>
                <c:pt idx="21">
                  <c:v>190.56439156888729</c:v>
                </c:pt>
                <c:pt idx="22">
                  <c:v>230.86784228432302</c:v>
                </c:pt>
                <c:pt idx="23">
                  <c:v>279.69527865205396</c:v>
                </c:pt>
                <c:pt idx="24">
                  <c:v>338.84948257067089</c:v>
                </c:pt>
                <c:pt idx="25">
                  <c:v>410.51451562487148</c:v>
                </c:pt>
                <c:pt idx="26">
                  <c:v>497.33635790214214</c:v>
                </c:pt>
                <c:pt idx="27">
                  <c:v>602.52060153066623</c:v>
                </c:pt>
                <c:pt idx="28">
                  <c:v>729.95080592983163</c:v>
                </c:pt>
                <c:pt idx="29">
                  <c:v>884.33188462600913</c:v>
                </c:pt>
                <c:pt idx="30">
                  <c:v>1071.3638176890581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9-4F13-AE7A-09FA0738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07848"/>
        <c:axId val="304213872"/>
      </c:scatterChart>
      <c:valAx>
        <c:axId val="30350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13872"/>
        <c:crosses val="autoZero"/>
        <c:crossBetween val="midCat"/>
      </c:valAx>
      <c:valAx>
        <c:axId val="3042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0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481853</xdr:colOff>
      <xdr:row>25</xdr:row>
      <xdr:rowOff>79561</xdr:rowOff>
    </xdr:from>
    <xdr:to>
      <xdr:col>20</xdr:col>
      <xdr:colOff>224117</xdr:colOff>
      <xdr:row>39</xdr:row>
      <xdr:rowOff>155761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593911</xdr:colOff>
      <xdr:row>20</xdr:row>
      <xdr:rowOff>90767</xdr:rowOff>
    </xdr:from>
    <xdr:to>
      <xdr:col>29</xdr:col>
      <xdr:colOff>235323</xdr:colOff>
      <xdr:row>34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sco, Brandon" refreshedDate="42650.638368287036" createdVersion="5" refreshedVersion="5" minRefreshableVersion="3" recordCount="103">
  <cacheSource type="worksheet">
    <worksheetSource ref="I4:K107" sheet="ColumbiaRiverCaliforniaSeaLions"/>
  </cacheSource>
  <cacheFields count="3">
    <cacheField name="year" numFmtId="0">
      <sharedItems containsSemiMixedTypes="0" containsString="0" containsNumber="1" containsInteger="1" minValue="2004" maxValue="2015" count="12"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mon" numFmtId="0">
      <sharedItems containsSemiMixedTypes="0" containsString="0" containsNumber="1" containsInteger="1" minValue="1" maxValue="12"/>
    </cacheField>
    <cacheField name="count2" numFmtId="0">
      <sharedItems containsSemiMixedTypes="0" containsString="0" containsNumber="1" containsInteger="1" minValue="0" maxValue="20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sco, Brandon" refreshedDate="42650.640839467589" createdVersion="5" refreshedVersion="5" minRefreshableVersion="3" recordCount="99">
  <cacheSource type="worksheet">
    <worksheetSource ref="Q4:T103" sheet="ColumbiaRiverCaliforniaSeaLions"/>
  </cacheSource>
  <cacheFields count="4">
    <cacheField name="year" numFmtId="0">
      <sharedItems containsSemiMixedTypes="0" containsString="0" containsNumber="1" containsInteger="1" minValue="2005" maxValue="2015"/>
    </cacheField>
    <cacheField name="mon" numFmtId="0">
      <sharedItems containsSemiMixedTypes="0" containsString="0" containsNumber="1" containsInteger="1" minValue="1" maxValue="12" count="12">
        <n v="2"/>
        <n v="3"/>
        <n v="4"/>
        <n v="5"/>
        <n v="6"/>
        <n v="8"/>
        <n v="9"/>
        <n v="10"/>
        <n v="11"/>
        <n v="12"/>
        <n v="1"/>
        <n v="7"/>
      </sharedItems>
    </cacheField>
    <cacheField name="count2" numFmtId="0">
      <sharedItems containsSemiMixedTypes="0" containsString="0" containsNumber="1" containsInteger="1" minValue="0" maxValue="2058"/>
    </cacheField>
    <cacheField name="prop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lient Services" refreshedDate="42797.514643750001" createdVersion="6" refreshedVersion="6" minRefreshableVersion="3" recordCount="52">
  <cacheSource type="worksheet">
    <worksheetSource ref="A1:C53" sheet="HarborSeals"/>
  </cacheSource>
  <cacheFields count="3">
    <cacheField name="year" numFmtId="0">
      <sharedItems containsSemiMixedTypes="0" containsString="0" containsNumber="1" containsInteger="1" minValue="1977" maxValue="2014" count="28">
        <n v="1977"/>
        <n v="1978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5"/>
        <n v="2006"/>
        <n v="2007"/>
        <n v="2014"/>
      </sharedItems>
    </cacheField>
    <cacheField name="month" numFmtId="0">
      <sharedItems containsSemiMixedTypes="0" containsString="0" containsNumber="1" containsInteger="1" minValue="3" maxValue="6" count="4">
        <n v="5"/>
        <n v="6"/>
        <n v="4"/>
        <n v="3"/>
      </sharedItems>
    </cacheField>
    <cacheField name="count" numFmtId="0">
      <sharedItems containsSemiMixedTypes="0" containsString="0" containsNumber="1" containsInteger="1" minValue="24" maxValue="2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x v="0"/>
    <n v="8"/>
    <n v="200"/>
  </r>
  <r>
    <x v="0"/>
    <n v="9"/>
    <n v="163"/>
  </r>
  <r>
    <x v="0"/>
    <n v="11"/>
    <n v="91"/>
  </r>
  <r>
    <x v="0"/>
    <n v="12"/>
    <n v="115"/>
  </r>
  <r>
    <x v="1"/>
    <n v="2"/>
    <n v="85"/>
  </r>
  <r>
    <x v="1"/>
    <n v="3"/>
    <n v="97"/>
  </r>
  <r>
    <x v="1"/>
    <n v="4"/>
    <n v="121"/>
  </r>
  <r>
    <x v="1"/>
    <n v="5"/>
    <n v="200"/>
  </r>
  <r>
    <x v="1"/>
    <n v="6"/>
    <n v="97"/>
  </r>
  <r>
    <x v="1"/>
    <n v="8"/>
    <n v="166"/>
  </r>
  <r>
    <x v="1"/>
    <n v="9"/>
    <n v="245"/>
  </r>
  <r>
    <x v="1"/>
    <n v="10"/>
    <n v="176"/>
  </r>
  <r>
    <x v="1"/>
    <n v="11"/>
    <n v="100"/>
  </r>
  <r>
    <x v="1"/>
    <n v="12"/>
    <n v="39"/>
  </r>
  <r>
    <x v="2"/>
    <n v="1"/>
    <n v="48"/>
  </r>
  <r>
    <x v="2"/>
    <n v="2"/>
    <n v="61"/>
  </r>
  <r>
    <x v="2"/>
    <n v="3"/>
    <n v="48"/>
  </r>
  <r>
    <x v="2"/>
    <n v="4"/>
    <n v="85"/>
  </r>
  <r>
    <x v="2"/>
    <n v="5"/>
    <n v="61"/>
  </r>
  <r>
    <x v="2"/>
    <n v="7"/>
    <n v="0"/>
  </r>
  <r>
    <x v="2"/>
    <n v="8"/>
    <n v="112"/>
  </r>
  <r>
    <x v="2"/>
    <n v="10"/>
    <n v="136"/>
  </r>
  <r>
    <x v="2"/>
    <n v="11"/>
    <n v="94"/>
  </r>
  <r>
    <x v="3"/>
    <n v="1"/>
    <n v="45"/>
  </r>
  <r>
    <x v="3"/>
    <n v="2"/>
    <n v="73"/>
  </r>
  <r>
    <x v="3"/>
    <n v="3"/>
    <n v="121"/>
  </r>
  <r>
    <x v="3"/>
    <n v="5"/>
    <n v="103"/>
  </r>
  <r>
    <x v="3"/>
    <n v="7"/>
    <n v="6"/>
  </r>
  <r>
    <x v="3"/>
    <n v="8"/>
    <n v="182"/>
  </r>
  <r>
    <x v="3"/>
    <n v="10"/>
    <n v="188"/>
  </r>
  <r>
    <x v="3"/>
    <n v="11"/>
    <n v="121"/>
  </r>
  <r>
    <x v="4"/>
    <n v="1"/>
    <n v="36"/>
  </r>
  <r>
    <x v="4"/>
    <n v="2"/>
    <n v="61"/>
  </r>
  <r>
    <x v="4"/>
    <n v="3"/>
    <n v="127"/>
  </r>
  <r>
    <x v="4"/>
    <n v="4"/>
    <n v="163"/>
  </r>
  <r>
    <x v="4"/>
    <n v="6"/>
    <n v="48"/>
  </r>
  <r>
    <x v="4"/>
    <n v="7"/>
    <n v="194"/>
  </r>
  <r>
    <x v="4"/>
    <n v="8"/>
    <n v="212"/>
  </r>
  <r>
    <x v="4"/>
    <n v="10"/>
    <n v="203"/>
  </r>
  <r>
    <x v="4"/>
    <n v="11"/>
    <n v="272"/>
  </r>
  <r>
    <x v="4"/>
    <n v="12"/>
    <n v="157"/>
  </r>
  <r>
    <x v="5"/>
    <n v="1"/>
    <n v="30"/>
  </r>
  <r>
    <x v="5"/>
    <n v="2"/>
    <n v="45"/>
  </r>
  <r>
    <x v="5"/>
    <n v="3"/>
    <n v="85"/>
  </r>
  <r>
    <x v="5"/>
    <n v="4"/>
    <n v="121"/>
  </r>
  <r>
    <x v="5"/>
    <n v="5"/>
    <n v="176"/>
  </r>
  <r>
    <x v="5"/>
    <n v="6"/>
    <n v="48"/>
  </r>
  <r>
    <x v="5"/>
    <n v="8"/>
    <n v="351"/>
  </r>
  <r>
    <x v="5"/>
    <n v="9"/>
    <n v="375"/>
  </r>
  <r>
    <x v="5"/>
    <n v="10"/>
    <n v="91"/>
  </r>
  <r>
    <x v="5"/>
    <n v="12"/>
    <n v="85"/>
  </r>
  <r>
    <x v="6"/>
    <n v="1"/>
    <n v="61"/>
  </r>
  <r>
    <x v="6"/>
    <n v="2"/>
    <n v="91"/>
  </r>
  <r>
    <x v="6"/>
    <n v="3"/>
    <n v="227"/>
  </r>
  <r>
    <x v="6"/>
    <n v="5"/>
    <n v="215"/>
  </r>
  <r>
    <x v="6"/>
    <n v="7"/>
    <n v="33"/>
  </r>
  <r>
    <x v="6"/>
    <n v="8"/>
    <n v="321"/>
  </r>
  <r>
    <x v="6"/>
    <n v="9"/>
    <n v="357"/>
  </r>
  <r>
    <x v="6"/>
    <n v="10"/>
    <n v="269"/>
  </r>
  <r>
    <x v="6"/>
    <n v="11"/>
    <n v="94"/>
  </r>
  <r>
    <x v="6"/>
    <n v="12"/>
    <n v="58"/>
  </r>
  <r>
    <x v="7"/>
    <n v="1"/>
    <n v="24"/>
  </r>
  <r>
    <x v="7"/>
    <n v="2"/>
    <n v="42"/>
  </r>
  <r>
    <x v="7"/>
    <n v="3"/>
    <n v="82"/>
  </r>
  <r>
    <x v="7"/>
    <n v="4"/>
    <n v="154"/>
  </r>
  <r>
    <x v="7"/>
    <n v="5"/>
    <n v="127"/>
  </r>
  <r>
    <x v="7"/>
    <n v="6"/>
    <n v="12"/>
  </r>
  <r>
    <x v="7"/>
    <n v="8"/>
    <n v="303"/>
  </r>
  <r>
    <x v="7"/>
    <n v="10"/>
    <n v="88"/>
  </r>
  <r>
    <x v="7"/>
    <n v="11"/>
    <n v="157"/>
  </r>
  <r>
    <x v="7"/>
    <n v="12"/>
    <n v="109"/>
  </r>
  <r>
    <x v="8"/>
    <n v="2"/>
    <n v="30"/>
  </r>
  <r>
    <x v="8"/>
    <n v="4"/>
    <n v="242"/>
  </r>
  <r>
    <x v="8"/>
    <n v="5"/>
    <n v="91"/>
  </r>
  <r>
    <x v="8"/>
    <n v="6"/>
    <n v="18"/>
  </r>
  <r>
    <x v="8"/>
    <n v="8"/>
    <n v="215"/>
  </r>
  <r>
    <x v="8"/>
    <n v="9"/>
    <n v="188"/>
  </r>
  <r>
    <x v="8"/>
    <n v="10"/>
    <n v="145"/>
  </r>
  <r>
    <x v="8"/>
    <n v="11"/>
    <n v="94"/>
  </r>
  <r>
    <x v="8"/>
    <n v="12"/>
    <n v="24"/>
  </r>
  <r>
    <x v="9"/>
    <n v="1"/>
    <n v="42"/>
  </r>
  <r>
    <x v="9"/>
    <n v="2"/>
    <n v="151"/>
  </r>
  <r>
    <x v="9"/>
    <n v="3"/>
    <n v="738"/>
  </r>
  <r>
    <x v="9"/>
    <n v="4"/>
    <n v="720"/>
  </r>
  <r>
    <x v="9"/>
    <n v="5"/>
    <n v="157"/>
  </r>
  <r>
    <x v="9"/>
    <n v="7"/>
    <n v="6"/>
  </r>
  <r>
    <x v="9"/>
    <n v="9"/>
    <n v="375"/>
  </r>
  <r>
    <x v="9"/>
    <n v="11"/>
    <n v="188"/>
  </r>
  <r>
    <x v="10"/>
    <n v="1"/>
    <n v="236"/>
  </r>
  <r>
    <x v="10"/>
    <n v="2"/>
    <n v="584"/>
  </r>
  <r>
    <x v="10"/>
    <n v="3"/>
    <n v="1426"/>
  </r>
  <r>
    <x v="10"/>
    <n v="4"/>
    <n v="1301"/>
  </r>
  <r>
    <x v="10"/>
    <n v="5"/>
    <n v="85"/>
  </r>
  <r>
    <x v="10"/>
    <n v="7"/>
    <n v="30"/>
  </r>
  <r>
    <x v="10"/>
    <n v="9"/>
    <n v="496"/>
  </r>
  <r>
    <x v="10"/>
    <n v="10"/>
    <n v="369"/>
  </r>
  <r>
    <x v="10"/>
    <n v="11"/>
    <n v="97"/>
  </r>
  <r>
    <x v="10"/>
    <n v="12"/>
    <n v="130"/>
  </r>
  <r>
    <x v="11"/>
    <n v="1"/>
    <n v="260"/>
  </r>
  <r>
    <x v="11"/>
    <n v="2"/>
    <n v="1562"/>
  </r>
  <r>
    <x v="11"/>
    <n v="4"/>
    <n v="2058"/>
  </r>
  <r>
    <x v="11"/>
    <n v="6"/>
    <n v="623"/>
  </r>
  <r>
    <x v="11"/>
    <n v="8"/>
    <n v="3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n v="2005"/>
    <x v="0"/>
    <n v="85"/>
    <n v="0.34693877551020408"/>
  </r>
  <r>
    <n v="2005"/>
    <x v="1"/>
    <n v="97"/>
    <n v="0.39591836734693875"/>
  </r>
  <r>
    <n v="2005"/>
    <x v="2"/>
    <n v="121"/>
    <n v="0.49387755102040815"/>
  </r>
  <r>
    <n v="2005"/>
    <x v="3"/>
    <n v="200"/>
    <n v="0.81632653061224492"/>
  </r>
  <r>
    <n v="2005"/>
    <x v="4"/>
    <n v="97"/>
    <n v="0.39591836734693875"/>
  </r>
  <r>
    <n v="2005"/>
    <x v="5"/>
    <n v="166"/>
    <n v="0.67755102040816328"/>
  </r>
  <r>
    <n v="2005"/>
    <x v="6"/>
    <n v="245"/>
    <n v="1"/>
  </r>
  <r>
    <n v="2005"/>
    <x v="7"/>
    <n v="176"/>
    <n v="0.71836734693877546"/>
  </r>
  <r>
    <n v="2005"/>
    <x v="8"/>
    <n v="100"/>
    <n v="0.40816326530612246"/>
  </r>
  <r>
    <n v="2005"/>
    <x v="9"/>
    <n v="39"/>
    <n v="0.15918367346938775"/>
  </r>
  <r>
    <n v="2006"/>
    <x v="10"/>
    <n v="48"/>
    <n v="0.35294117647058826"/>
  </r>
  <r>
    <n v="2006"/>
    <x v="0"/>
    <n v="61"/>
    <n v="0.4485294117647059"/>
  </r>
  <r>
    <n v="2006"/>
    <x v="1"/>
    <n v="48"/>
    <n v="0.35294117647058826"/>
  </r>
  <r>
    <n v="2006"/>
    <x v="2"/>
    <n v="85"/>
    <n v="0.625"/>
  </r>
  <r>
    <n v="2006"/>
    <x v="3"/>
    <n v="61"/>
    <n v="0.4485294117647059"/>
  </r>
  <r>
    <n v="2006"/>
    <x v="11"/>
    <n v="0"/>
    <n v="0"/>
  </r>
  <r>
    <n v="2006"/>
    <x v="5"/>
    <n v="112"/>
    <n v="0.82352941176470584"/>
  </r>
  <r>
    <n v="2006"/>
    <x v="7"/>
    <n v="136"/>
    <n v="1"/>
  </r>
  <r>
    <n v="2006"/>
    <x v="8"/>
    <n v="94"/>
    <n v="0.69117647058823528"/>
  </r>
  <r>
    <n v="2007"/>
    <x v="10"/>
    <n v="45"/>
    <n v="0.23936170212765959"/>
  </r>
  <r>
    <n v="2007"/>
    <x v="0"/>
    <n v="73"/>
    <n v="0.38829787234042551"/>
  </r>
  <r>
    <n v="2007"/>
    <x v="1"/>
    <n v="121"/>
    <n v="0.6436170212765957"/>
  </r>
  <r>
    <n v="2007"/>
    <x v="3"/>
    <n v="103"/>
    <n v="0.5478723404255319"/>
  </r>
  <r>
    <n v="2007"/>
    <x v="11"/>
    <n v="6"/>
    <n v="3.1914893617021274E-2"/>
  </r>
  <r>
    <n v="2007"/>
    <x v="5"/>
    <n v="182"/>
    <n v="0.96808510638297873"/>
  </r>
  <r>
    <n v="2007"/>
    <x v="7"/>
    <n v="188"/>
    <n v="1"/>
  </r>
  <r>
    <n v="2007"/>
    <x v="8"/>
    <n v="121"/>
    <n v="0.6436170212765957"/>
  </r>
  <r>
    <n v="2008"/>
    <x v="10"/>
    <n v="36"/>
    <n v="0.13235294117647059"/>
  </r>
  <r>
    <n v="2008"/>
    <x v="0"/>
    <n v="61"/>
    <n v="0.22426470588235295"/>
  </r>
  <r>
    <n v="2008"/>
    <x v="1"/>
    <n v="127"/>
    <n v="0.46691176470588236"/>
  </r>
  <r>
    <n v="2008"/>
    <x v="2"/>
    <n v="163"/>
    <n v="0.59926470588235292"/>
  </r>
  <r>
    <n v="2008"/>
    <x v="4"/>
    <n v="48"/>
    <n v="0.17647058823529413"/>
  </r>
  <r>
    <n v="2008"/>
    <x v="11"/>
    <n v="194"/>
    <n v="0.71323529411764708"/>
  </r>
  <r>
    <n v="2008"/>
    <x v="5"/>
    <n v="212"/>
    <n v="0.77941176470588236"/>
  </r>
  <r>
    <n v="2008"/>
    <x v="7"/>
    <n v="203"/>
    <n v="0.74632352941176472"/>
  </r>
  <r>
    <n v="2008"/>
    <x v="8"/>
    <n v="272"/>
    <n v="1"/>
  </r>
  <r>
    <n v="2008"/>
    <x v="9"/>
    <n v="157"/>
    <n v="0.57720588235294112"/>
  </r>
  <r>
    <n v="2009"/>
    <x v="10"/>
    <n v="30"/>
    <n v="0.08"/>
  </r>
  <r>
    <n v="2009"/>
    <x v="0"/>
    <n v="45"/>
    <n v="0.12"/>
  </r>
  <r>
    <n v="2009"/>
    <x v="1"/>
    <n v="85"/>
    <n v="0.22666666666666666"/>
  </r>
  <r>
    <n v="2009"/>
    <x v="2"/>
    <n v="121"/>
    <n v="0.32266666666666666"/>
  </r>
  <r>
    <n v="2009"/>
    <x v="3"/>
    <n v="176"/>
    <n v="0.46933333333333332"/>
  </r>
  <r>
    <n v="2009"/>
    <x v="4"/>
    <n v="48"/>
    <n v="0.128"/>
  </r>
  <r>
    <n v="2009"/>
    <x v="5"/>
    <n v="351"/>
    <n v="0.93600000000000005"/>
  </r>
  <r>
    <n v="2009"/>
    <x v="6"/>
    <n v="375"/>
    <n v="1"/>
  </r>
  <r>
    <n v="2009"/>
    <x v="7"/>
    <n v="91"/>
    <n v="0.24266666666666667"/>
  </r>
  <r>
    <n v="2009"/>
    <x v="9"/>
    <n v="85"/>
    <n v="0.22666666666666666"/>
  </r>
  <r>
    <n v="2010"/>
    <x v="10"/>
    <n v="61"/>
    <n v="0.17086834733893558"/>
  </r>
  <r>
    <n v="2010"/>
    <x v="0"/>
    <n v="91"/>
    <n v="0.25490196078431371"/>
  </r>
  <r>
    <n v="2010"/>
    <x v="1"/>
    <n v="227"/>
    <n v="0.63585434173669464"/>
  </r>
  <r>
    <n v="2010"/>
    <x v="3"/>
    <n v="215"/>
    <n v="0.60224089635854339"/>
  </r>
  <r>
    <n v="2010"/>
    <x v="11"/>
    <n v="33"/>
    <n v="9.2436974789915971E-2"/>
  </r>
  <r>
    <n v="2010"/>
    <x v="5"/>
    <n v="321"/>
    <n v="0.89915966386554624"/>
  </r>
  <r>
    <n v="2010"/>
    <x v="6"/>
    <n v="357"/>
    <n v="1"/>
  </r>
  <r>
    <n v="2010"/>
    <x v="7"/>
    <n v="269"/>
    <n v="0.75350140056022408"/>
  </r>
  <r>
    <n v="2010"/>
    <x v="8"/>
    <n v="94"/>
    <n v="0.26330532212885155"/>
  </r>
  <r>
    <n v="2010"/>
    <x v="9"/>
    <n v="58"/>
    <n v="0.16246498599439776"/>
  </r>
  <r>
    <n v="2011"/>
    <x v="10"/>
    <n v="24"/>
    <n v="7.9207920792079209E-2"/>
  </r>
  <r>
    <n v="2011"/>
    <x v="0"/>
    <n v="42"/>
    <n v="0.13861386138613863"/>
  </r>
  <r>
    <n v="2011"/>
    <x v="1"/>
    <n v="82"/>
    <n v="0.27062706270627063"/>
  </r>
  <r>
    <n v="2011"/>
    <x v="2"/>
    <n v="154"/>
    <n v="0.5082508250825083"/>
  </r>
  <r>
    <n v="2011"/>
    <x v="3"/>
    <n v="127"/>
    <n v="0.41914191419141916"/>
  </r>
  <r>
    <n v="2011"/>
    <x v="4"/>
    <n v="12"/>
    <n v="3.9603960396039604E-2"/>
  </r>
  <r>
    <n v="2011"/>
    <x v="5"/>
    <n v="303"/>
    <n v="1"/>
  </r>
  <r>
    <n v="2011"/>
    <x v="7"/>
    <n v="88"/>
    <n v="0.29042904290429045"/>
  </r>
  <r>
    <n v="2011"/>
    <x v="8"/>
    <n v="157"/>
    <n v="0.5181518151815182"/>
  </r>
  <r>
    <n v="2011"/>
    <x v="9"/>
    <n v="109"/>
    <n v="0.35973597359735976"/>
  </r>
  <r>
    <n v="2012"/>
    <x v="0"/>
    <n v="30"/>
    <n v="0.12396694214876033"/>
  </r>
  <r>
    <n v="2012"/>
    <x v="2"/>
    <n v="242"/>
    <n v="1"/>
  </r>
  <r>
    <n v="2012"/>
    <x v="3"/>
    <n v="91"/>
    <n v="0.37603305785123969"/>
  </r>
  <r>
    <n v="2012"/>
    <x v="4"/>
    <n v="18"/>
    <n v="7.43801652892562E-2"/>
  </r>
  <r>
    <n v="2012"/>
    <x v="5"/>
    <n v="215"/>
    <n v="0.88842975206611574"/>
  </r>
  <r>
    <n v="2012"/>
    <x v="6"/>
    <n v="188"/>
    <n v="0.77685950413223137"/>
  </r>
  <r>
    <n v="2012"/>
    <x v="7"/>
    <n v="145"/>
    <n v="0.59917355371900827"/>
  </r>
  <r>
    <n v="2012"/>
    <x v="8"/>
    <n v="94"/>
    <n v="0.38842975206611569"/>
  </r>
  <r>
    <n v="2012"/>
    <x v="9"/>
    <n v="24"/>
    <n v="9.9173553719008267E-2"/>
  </r>
  <r>
    <n v="2013"/>
    <x v="10"/>
    <n v="42"/>
    <n v="5.6910569105691054E-2"/>
  </r>
  <r>
    <n v="2013"/>
    <x v="0"/>
    <n v="151"/>
    <n v="0.20460704607046071"/>
  </r>
  <r>
    <n v="2013"/>
    <x v="1"/>
    <n v="738"/>
    <n v="1"/>
  </r>
  <r>
    <n v="2013"/>
    <x v="2"/>
    <n v="720"/>
    <n v="0.97560975609756095"/>
  </r>
  <r>
    <n v="2013"/>
    <x v="3"/>
    <n v="157"/>
    <n v="0.2127371273712737"/>
  </r>
  <r>
    <n v="2013"/>
    <x v="11"/>
    <n v="6"/>
    <n v="8.130081300813009E-3"/>
  </r>
  <r>
    <n v="2013"/>
    <x v="6"/>
    <n v="375"/>
    <n v="0.50813008130081305"/>
  </r>
  <r>
    <n v="2013"/>
    <x v="8"/>
    <n v="188"/>
    <n v="0.25474254742547425"/>
  </r>
  <r>
    <n v="2014"/>
    <x v="10"/>
    <n v="236"/>
    <n v="0.16549789621318373"/>
  </r>
  <r>
    <n v="2014"/>
    <x v="0"/>
    <n v="584"/>
    <n v="0.40953716690042075"/>
  </r>
  <r>
    <n v="2014"/>
    <x v="1"/>
    <n v="1426"/>
    <n v="1"/>
  </r>
  <r>
    <n v="2014"/>
    <x v="2"/>
    <n v="1301"/>
    <n v="0.91234221598877985"/>
  </r>
  <r>
    <n v="2014"/>
    <x v="3"/>
    <n v="85"/>
    <n v="5.9607293127629732E-2"/>
  </r>
  <r>
    <n v="2014"/>
    <x v="11"/>
    <n v="30"/>
    <n v="2.1037868162692847E-2"/>
  </r>
  <r>
    <n v="2014"/>
    <x v="6"/>
    <n v="496"/>
    <n v="0.34782608695652173"/>
  </r>
  <r>
    <n v="2014"/>
    <x v="7"/>
    <n v="369"/>
    <n v="0.25876577840112203"/>
  </r>
  <r>
    <n v="2014"/>
    <x v="8"/>
    <n v="97"/>
    <n v="6.802244039270687E-2"/>
  </r>
  <r>
    <n v="2014"/>
    <x v="9"/>
    <n v="130"/>
    <n v="9.1164095371669002E-2"/>
  </r>
  <r>
    <n v="2015"/>
    <x v="10"/>
    <n v="260"/>
    <n v="0.12633624878522837"/>
  </r>
  <r>
    <n v="2015"/>
    <x v="0"/>
    <n v="1562"/>
    <n v="0.75898931000971814"/>
  </r>
  <r>
    <n v="2015"/>
    <x v="2"/>
    <n v="2058"/>
    <n v="1"/>
  </r>
  <r>
    <n v="2015"/>
    <x v="4"/>
    <n v="623"/>
    <n v="0.30272108843537415"/>
  </r>
  <r>
    <n v="2015"/>
    <x v="5"/>
    <n v="387"/>
    <n v="0.188046647230320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">
  <r>
    <x v="0"/>
    <x v="0"/>
    <n v="147"/>
  </r>
  <r>
    <x v="1"/>
    <x v="1"/>
    <n v="302"/>
  </r>
  <r>
    <x v="2"/>
    <x v="1"/>
    <n v="67"/>
  </r>
  <r>
    <x v="3"/>
    <x v="0"/>
    <n v="24"/>
  </r>
  <r>
    <x v="3"/>
    <x v="1"/>
    <n v="126"/>
  </r>
  <r>
    <x v="3"/>
    <x v="0"/>
    <n v="147"/>
  </r>
  <r>
    <x v="3"/>
    <x v="0"/>
    <n v="168"/>
  </r>
  <r>
    <x v="4"/>
    <x v="1"/>
    <n v="222"/>
  </r>
  <r>
    <x v="4"/>
    <x v="1"/>
    <n v="249"/>
  </r>
  <r>
    <x v="5"/>
    <x v="0"/>
    <n v="190"/>
  </r>
  <r>
    <x v="5"/>
    <x v="1"/>
    <n v="131"/>
  </r>
  <r>
    <x v="6"/>
    <x v="0"/>
    <n v="142"/>
  </r>
  <r>
    <x v="6"/>
    <x v="0"/>
    <n v="190"/>
  </r>
  <r>
    <x v="7"/>
    <x v="2"/>
    <n v="944"/>
  </r>
  <r>
    <x v="7"/>
    <x v="0"/>
    <n v="334"/>
  </r>
  <r>
    <x v="8"/>
    <x v="0"/>
    <n v="289"/>
  </r>
  <r>
    <x v="8"/>
    <x v="0"/>
    <n v="543"/>
  </r>
  <r>
    <x v="9"/>
    <x v="0"/>
    <n v="612"/>
  </r>
  <r>
    <x v="9"/>
    <x v="1"/>
    <n v="521"/>
  </r>
  <r>
    <x v="10"/>
    <x v="0"/>
    <n v="430"/>
  </r>
  <r>
    <x v="11"/>
    <x v="2"/>
    <n v="409"/>
  </r>
  <r>
    <x v="11"/>
    <x v="0"/>
    <n v="553"/>
  </r>
  <r>
    <x v="12"/>
    <x v="2"/>
    <n v="1270"/>
  </r>
  <r>
    <x v="12"/>
    <x v="0"/>
    <n v="1176"/>
  </r>
  <r>
    <x v="12"/>
    <x v="0"/>
    <n v="901"/>
  </r>
  <r>
    <x v="13"/>
    <x v="0"/>
    <n v="570"/>
  </r>
  <r>
    <x v="14"/>
    <x v="2"/>
    <n v="1222"/>
  </r>
  <r>
    <x v="15"/>
    <x v="2"/>
    <n v="944"/>
  </r>
  <r>
    <x v="16"/>
    <x v="0"/>
    <n v="1032"/>
  </r>
  <r>
    <x v="16"/>
    <x v="0"/>
    <n v="965"/>
  </r>
  <r>
    <x v="16"/>
    <x v="0"/>
    <n v="837"/>
  </r>
  <r>
    <x v="16"/>
    <x v="0"/>
    <n v="789"/>
  </r>
  <r>
    <x v="17"/>
    <x v="0"/>
    <n v="345"/>
  </r>
  <r>
    <x v="17"/>
    <x v="0"/>
    <n v="246"/>
  </r>
  <r>
    <x v="18"/>
    <x v="2"/>
    <n v="968"/>
  </r>
  <r>
    <x v="19"/>
    <x v="0"/>
    <n v="759"/>
  </r>
  <r>
    <x v="19"/>
    <x v="0"/>
    <n v="666"/>
  </r>
  <r>
    <x v="20"/>
    <x v="0"/>
    <n v="543"/>
  </r>
  <r>
    <x v="21"/>
    <x v="0"/>
    <n v="537"/>
  </r>
  <r>
    <x v="21"/>
    <x v="0"/>
    <n v="826"/>
  </r>
  <r>
    <x v="22"/>
    <x v="0"/>
    <n v="816"/>
  </r>
  <r>
    <x v="22"/>
    <x v="2"/>
    <n v="869"/>
  </r>
  <r>
    <x v="23"/>
    <x v="2"/>
    <n v="917"/>
  </r>
  <r>
    <x v="23"/>
    <x v="2"/>
    <n v="1179"/>
  </r>
  <r>
    <x v="24"/>
    <x v="2"/>
    <n v="1746"/>
  </r>
  <r>
    <x v="24"/>
    <x v="0"/>
    <n v="1527"/>
  </r>
  <r>
    <x v="25"/>
    <x v="2"/>
    <n v="1262"/>
  </r>
  <r>
    <x v="25"/>
    <x v="0"/>
    <n v="1719"/>
  </r>
  <r>
    <x v="25"/>
    <x v="2"/>
    <n v="2091"/>
  </r>
  <r>
    <x v="26"/>
    <x v="2"/>
    <n v="1610"/>
  </r>
  <r>
    <x v="27"/>
    <x v="3"/>
    <n v="1912"/>
  </r>
  <r>
    <x v="27"/>
    <x v="0"/>
    <n v="12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AI7" firstHeaderRow="1" firstDataRow="2" firstDataCol="1"/>
  <pivotFields count="3"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4:O17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ax of count2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W4:X17" firstHeaderRow="1" firstDataRow="1" firstDataCol="1"/>
  <pivotFields count="4">
    <pivotField showAll="0"/>
    <pivotField axis="axisRow" showAll="0">
      <items count="13">
        <item x="10"/>
        <item x="0"/>
        <item x="1"/>
        <item x="2"/>
        <item x="3"/>
        <item x="4"/>
        <item x="11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prop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workbookViewId="0">
      <selection sqref="A1:XFD3"/>
    </sheetView>
  </sheetViews>
  <sheetFormatPr defaultRowHeight="15" x14ac:dyDescent="0.25"/>
  <cols>
    <col min="6" max="6" width="13.140625" bestFit="1" customWidth="1"/>
    <col min="7" max="7" width="16.28515625" bestFit="1" customWidth="1"/>
    <col min="8" max="8" width="12" bestFit="1" customWidth="1"/>
    <col min="9" max="9" width="12.7109375" bestFit="1" customWidth="1"/>
    <col min="10" max="11" width="12" bestFit="1" customWidth="1"/>
    <col min="12" max="12" width="12.7109375" bestFit="1" customWidth="1"/>
    <col min="13" max="19" width="12" bestFit="1" customWidth="1"/>
    <col min="20" max="20" width="11" bestFit="1" customWidth="1"/>
    <col min="21" max="34" width="12" bestFit="1" customWidth="1"/>
    <col min="35" max="35" width="11.28515625" bestFit="1" customWidth="1"/>
    <col min="38" max="49" width="9.28515625" bestFit="1" customWidth="1"/>
    <col min="50" max="50" width="10.140625" bestFit="1" customWidth="1"/>
    <col min="51" max="62" width="9.28515625" bestFit="1" customWidth="1"/>
    <col min="63" max="63" width="10.140625" bestFit="1" customWidth="1"/>
    <col min="64" max="65" width="9.28515625" bestFit="1" customWidth="1"/>
  </cols>
  <sheetData>
    <row r="1" spans="1:35" x14ac:dyDescent="0.25">
      <c r="A1" t="s">
        <v>0</v>
      </c>
      <c r="B1" t="s">
        <v>1</v>
      </c>
      <c r="C1" t="s">
        <v>2</v>
      </c>
      <c r="F1" s="1" t="s">
        <v>15</v>
      </c>
      <c r="G1" s="1" t="s">
        <v>14</v>
      </c>
    </row>
    <row r="2" spans="1:35" x14ac:dyDescent="0.25">
      <c r="A2">
        <v>1977</v>
      </c>
      <c r="B2">
        <v>5</v>
      </c>
      <c r="C2">
        <v>147</v>
      </c>
      <c r="F2" s="1" t="s">
        <v>3</v>
      </c>
      <c r="G2">
        <v>1977</v>
      </c>
      <c r="H2">
        <v>1978</v>
      </c>
      <c r="I2">
        <v>1982</v>
      </c>
      <c r="J2">
        <v>1983</v>
      </c>
      <c r="K2">
        <v>1984</v>
      </c>
      <c r="L2">
        <v>1985</v>
      </c>
      <c r="M2">
        <v>1986</v>
      </c>
      <c r="N2">
        <v>1987</v>
      </c>
      <c r="O2">
        <v>1988</v>
      </c>
      <c r="P2">
        <v>1989</v>
      </c>
      <c r="Q2">
        <v>1990</v>
      </c>
      <c r="R2">
        <v>1991</v>
      </c>
      <c r="S2">
        <v>1992</v>
      </c>
      <c r="T2">
        <v>1993</v>
      </c>
      <c r="U2">
        <v>1994</v>
      </c>
      <c r="V2">
        <v>1995</v>
      </c>
      <c r="W2">
        <v>1996</v>
      </c>
      <c r="X2">
        <v>1997</v>
      </c>
      <c r="Y2">
        <v>1998</v>
      </c>
      <c r="Z2">
        <v>1999</v>
      </c>
      <c r="AA2">
        <v>2000</v>
      </c>
      <c r="AB2">
        <v>2001</v>
      </c>
      <c r="AC2">
        <v>2002</v>
      </c>
      <c r="AD2">
        <v>2003</v>
      </c>
      <c r="AE2">
        <v>2005</v>
      </c>
      <c r="AF2">
        <v>2006</v>
      </c>
      <c r="AG2">
        <v>2007</v>
      </c>
      <c r="AH2">
        <v>2014</v>
      </c>
      <c r="AI2" t="s">
        <v>4</v>
      </c>
    </row>
    <row r="3" spans="1:35" x14ac:dyDescent="0.25">
      <c r="A3">
        <v>1978</v>
      </c>
      <c r="B3">
        <v>6</v>
      </c>
      <c r="C3">
        <v>302</v>
      </c>
      <c r="F3" s="2"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>
        <v>1912</v>
      </c>
      <c r="AI3" s="3">
        <v>1912</v>
      </c>
    </row>
    <row r="4" spans="1:35" x14ac:dyDescent="0.25">
      <c r="A4">
        <v>1982</v>
      </c>
      <c r="B4">
        <v>6</v>
      </c>
      <c r="C4">
        <v>67</v>
      </c>
      <c r="F4" s="2">
        <v>4</v>
      </c>
      <c r="G4" s="3"/>
      <c r="H4" s="3"/>
      <c r="I4" s="3"/>
      <c r="J4" s="3"/>
      <c r="K4" s="3"/>
      <c r="L4" s="3"/>
      <c r="M4" s="3"/>
      <c r="N4" s="3">
        <v>944</v>
      </c>
      <c r="O4" s="3"/>
      <c r="P4" s="3"/>
      <c r="Q4" s="3"/>
      <c r="R4" s="3">
        <v>409</v>
      </c>
      <c r="S4" s="3">
        <v>1270</v>
      </c>
      <c r="T4" s="3"/>
      <c r="U4" s="3">
        <v>1222</v>
      </c>
      <c r="V4" s="3">
        <v>944</v>
      </c>
      <c r="W4" s="3"/>
      <c r="X4" s="3"/>
      <c r="Y4" s="3">
        <v>968</v>
      </c>
      <c r="Z4" s="3"/>
      <c r="AA4" s="3"/>
      <c r="AB4" s="3"/>
      <c r="AC4" s="3">
        <v>869</v>
      </c>
      <c r="AD4" s="3">
        <v>2096</v>
      </c>
      <c r="AE4" s="3">
        <v>1746</v>
      </c>
      <c r="AF4" s="3">
        <v>3353</v>
      </c>
      <c r="AG4" s="3">
        <v>1610</v>
      </c>
      <c r="AH4" s="3"/>
      <c r="AI4" s="3">
        <v>15431</v>
      </c>
    </row>
    <row r="5" spans="1:35" x14ac:dyDescent="0.25">
      <c r="A5">
        <v>1983</v>
      </c>
      <c r="B5">
        <v>5</v>
      </c>
      <c r="C5">
        <v>24</v>
      </c>
      <c r="F5" s="2">
        <v>5</v>
      </c>
      <c r="G5" s="3">
        <v>147</v>
      </c>
      <c r="H5" s="3"/>
      <c r="I5" s="3"/>
      <c r="J5" s="3">
        <v>339</v>
      </c>
      <c r="K5" s="3"/>
      <c r="L5" s="3">
        <v>190</v>
      </c>
      <c r="M5" s="3">
        <v>332</v>
      </c>
      <c r="N5" s="3">
        <v>334</v>
      </c>
      <c r="O5" s="3">
        <v>832</v>
      </c>
      <c r="P5" s="3">
        <v>612</v>
      </c>
      <c r="Q5" s="3">
        <v>430</v>
      </c>
      <c r="R5" s="3">
        <v>553</v>
      </c>
      <c r="S5" s="3">
        <v>2077</v>
      </c>
      <c r="T5" s="3">
        <v>570</v>
      </c>
      <c r="U5" s="3"/>
      <c r="V5" s="3"/>
      <c r="W5" s="3">
        <v>3623</v>
      </c>
      <c r="X5" s="3">
        <v>591</v>
      </c>
      <c r="Y5" s="3"/>
      <c r="Z5" s="3">
        <v>1425</v>
      </c>
      <c r="AA5" s="3">
        <v>543</v>
      </c>
      <c r="AB5" s="3">
        <v>1363</v>
      </c>
      <c r="AC5" s="3">
        <v>816</v>
      </c>
      <c r="AD5" s="3"/>
      <c r="AE5" s="3">
        <v>1527</v>
      </c>
      <c r="AF5" s="3">
        <v>1719</v>
      </c>
      <c r="AG5" s="3"/>
      <c r="AH5" s="3">
        <v>1235</v>
      </c>
      <c r="AI5" s="3">
        <v>19258</v>
      </c>
    </row>
    <row r="6" spans="1:35" x14ac:dyDescent="0.25">
      <c r="A6">
        <v>1983</v>
      </c>
      <c r="B6">
        <v>6</v>
      </c>
      <c r="C6">
        <v>126</v>
      </c>
      <c r="F6" s="2">
        <v>6</v>
      </c>
      <c r="G6" s="3"/>
      <c r="H6" s="3">
        <v>302</v>
      </c>
      <c r="I6" s="3">
        <v>67</v>
      </c>
      <c r="J6" s="3">
        <v>126</v>
      </c>
      <c r="K6" s="3">
        <v>471</v>
      </c>
      <c r="L6" s="3">
        <v>131</v>
      </c>
      <c r="M6" s="3"/>
      <c r="N6" s="3"/>
      <c r="O6" s="3"/>
      <c r="P6" s="3">
        <v>521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v>1618</v>
      </c>
    </row>
    <row r="7" spans="1:35" x14ac:dyDescent="0.25">
      <c r="A7">
        <v>1983</v>
      </c>
      <c r="B7">
        <v>5</v>
      </c>
      <c r="C7">
        <v>147</v>
      </c>
      <c r="F7" s="2" t="s">
        <v>4</v>
      </c>
      <c r="G7" s="3">
        <v>147</v>
      </c>
      <c r="H7" s="3">
        <v>302</v>
      </c>
      <c r="I7" s="3">
        <v>67</v>
      </c>
      <c r="J7" s="3">
        <v>465</v>
      </c>
      <c r="K7" s="3">
        <v>471</v>
      </c>
      <c r="L7" s="3">
        <v>321</v>
      </c>
      <c r="M7" s="3">
        <v>332</v>
      </c>
      <c r="N7" s="3">
        <v>1278</v>
      </c>
      <c r="O7" s="3">
        <v>832</v>
      </c>
      <c r="P7" s="3">
        <v>1133</v>
      </c>
      <c r="Q7" s="3">
        <v>430</v>
      </c>
      <c r="R7" s="3">
        <v>962</v>
      </c>
      <c r="S7" s="3">
        <v>3347</v>
      </c>
      <c r="T7" s="3">
        <v>570</v>
      </c>
      <c r="U7" s="3">
        <v>1222</v>
      </c>
      <c r="V7" s="3">
        <v>944</v>
      </c>
      <c r="W7" s="3">
        <v>3623</v>
      </c>
      <c r="X7" s="3">
        <v>591</v>
      </c>
      <c r="Y7" s="3">
        <v>968</v>
      </c>
      <c r="Z7" s="3">
        <v>1425</v>
      </c>
      <c r="AA7" s="3">
        <v>543</v>
      </c>
      <c r="AB7" s="3">
        <v>1363</v>
      </c>
      <c r="AC7" s="3">
        <v>1685</v>
      </c>
      <c r="AD7" s="3">
        <v>2096</v>
      </c>
      <c r="AE7" s="3">
        <v>3273</v>
      </c>
      <c r="AF7" s="3">
        <v>5072</v>
      </c>
      <c r="AG7" s="3">
        <v>1610</v>
      </c>
      <c r="AH7" s="3">
        <v>3147</v>
      </c>
      <c r="AI7" s="3">
        <v>38219</v>
      </c>
    </row>
    <row r="8" spans="1:35" x14ac:dyDescent="0.25">
      <c r="A8">
        <v>1983</v>
      </c>
      <c r="B8">
        <v>5</v>
      </c>
      <c r="C8">
        <v>168</v>
      </c>
    </row>
    <row r="9" spans="1:35" x14ac:dyDescent="0.25">
      <c r="A9">
        <v>1984</v>
      </c>
      <c r="B9">
        <v>6</v>
      </c>
      <c r="C9">
        <v>222</v>
      </c>
    </row>
    <row r="10" spans="1:35" x14ac:dyDescent="0.25">
      <c r="A10">
        <v>1984</v>
      </c>
      <c r="B10">
        <v>6</v>
      </c>
      <c r="C10">
        <v>249</v>
      </c>
      <c r="F10">
        <f>SUM(G20:AH23)</f>
        <v>1.0867943346392002</v>
      </c>
    </row>
    <row r="11" spans="1:35" x14ac:dyDescent="0.25">
      <c r="A11">
        <v>1985</v>
      </c>
      <c r="B11">
        <v>5</v>
      </c>
      <c r="C11">
        <v>190</v>
      </c>
    </row>
    <row r="12" spans="1:35" x14ac:dyDescent="0.25">
      <c r="A12">
        <v>1985</v>
      </c>
      <c r="B12">
        <v>6</v>
      </c>
      <c r="C12">
        <v>131</v>
      </c>
    </row>
    <row r="13" spans="1:35" x14ac:dyDescent="0.25">
      <c r="A13">
        <v>1986</v>
      </c>
      <c r="B13">
        <v>5</v>
      </c>
      <c r="C13">
        <v>142</v>
      </c>
      <c r="G13" t="s">
        <v>16</v>
      </c>
      <c r="H13">
        <v>1.3731558616695243</v>
      </c>
      <c r="I13">
        <v>-0.13257871907947555</v>
      </c>
      <c r="J13">
        <v>0.74011592562132844</v>
      </c>
      <c r="K13">
        <v>1.8175820227025792</v>
      </c>
      <c r="L13">
        <v>0.47008536731808481</v>
      </c>
      <c r="M13">
        <v>0.96035501212279872</v>
      </c>
      <c r="N13">
        <v>1.3933085330842565</v>
      </c>
      <c r="O13">
        <v>1.8790518712097861</v>
      </c>
      <c r="P13">
        <v>1.7452150558773993</v>
      </c>
      <c r="Q13">
        <v>1.2189939718829581</v>
      </c>
      <c r="R13">
        <v>1.2272174373272082</v>
      </c>
      <c r="S13">
        <v>2.4554002587675954</v>
      </c>
      <c r="T13">
        <v>1.5008683227829891</v>
      </c>
      <c r="U13">
        <v>2.0783926413544251</v>
      </c>
      <c r="V13">
        <v>1.8202531016377514</v>
      </c>
      <c r="W13">
        <v>3.3502767593312441</v>
      </c>
      <c r="X13">
        <v>1.5370352310408562</v>
      </c>
      <c r="Y13">
        <v>1.8453600418966543</v>
      </c>
      <c r="Z13">
        <v>2.4171474514050382</v>
      </c>
      <c r="AA13">
        <v>1.4523293222176463</v>
      </c>
      <c r="AB13">
        <v>2.3726629275824527</v>
      </c>
      <c r="AC13">
        <v>1.7985535979703906</v>
      </c>
      <c r="AD13">
        <v>2.617914366953495</v>
      </c>
      <c r="AE13">
        <v>2.460745770079205</v>
      </c>
      <c r="AF13">
        <v>2.8462281978821196</v>
      </c>
      <c r="AG13">
        <v>2.3541203590875472</v>
      </c>
      <c r="AH13">
        <v>2.4197581641904242</v>
      </c>
    </row>
    <row r="14" spans="1:35" x14ac:dyDescent="0.25">
      <c r="A14">
        <v>1986</v>
      </c>
      <c r="B14">
        <v>5</v>
      </c>
      <c r="C14">
        <v>190</v>
      </c>
      <c r="G14">
        <v>147</v>
      </c>
      <c r="H14">
        <f>$G$14*EXP(H13)</f>
        <v>580.325091119592</v>
      </c>
      <c r="I14">
        <f>$G$14*EXP(I13)</f>
        <v>128.74759602245311</v>
      </c>
      <c r="J14">
        <f>$G$14*EXP(J13)</f>
        <v>308.1382396771449</v>
      </c>
      <c r="K14">
        <f>$G$14*EXP(K13)</f>
        <v>905.07210040408677</v>
      </c>
      <c r="L14">
        <f>$G$14*EXP(L13)</f>
        <v>235.2192255803368</v>
      </c>
      <c r="M14">
        <f>$G$14*EXP(M13)</f>
        <v>384.05570182407678</v>
      </c>
      <c r="N14">
        <f>$G$14*EXP(N13)</f>
        <v>592.13883138386132</v>
      </c>
      <c r="O14">
        <f>$G$14*EXP(O13)</f>
        <v>962.4522533174088</v>
      </c>
      <c r="P14">
        <f>$G$14*EXP(P13)</f>
        <v>841.88855050096322</v>
      </c>
      <c r="Q14">
        <f>$G$14*EXP(Q13)</f>
        <v>497.41593063034099</v>
      </c>
      <c r="R14">
        <f>$G$14*EXP(R13)</f>
        <v>501.52327851728495</v>
      </c>
      <c r="S14">
        <f>$G$14*EXP(S13)</f>
        <v>1712.7111221523592</v>
      </c>
      <c r="T14">
        <f>$G$14*EXP(T13)</f>
        <v>659.3806000279335</v>
      </c>
      <c r="U14">
        <f>$G$14*EXP(U13)</f>
        <v>1174.7671399040266</v>
      </c>
      <c r="V14">
        <f>$G$14*EXP(V13)</f>
        <v>907.49285099497388</v>
      </c>
      <c r="W14">
        <f>$G$14*EXP(W13)</f>
        <v>4191.0616005456604</v>
      </c>
      <c r="X14">
        <f>$G$14*EXP(X13)</f>
        <v>683.66485386901149</v>
      </c>
      <c r="Y14">
        <f>$G$14*EXP(Y13)</f>
        <v>930.56565150378037</v>
      </c>
      <c r="Z14">
        <f>$G$14*EXP(Z13)</f>
        <v>1648.4323727824635</v>
      </c>
      <c r="AA14">
        <f>$G$14*EXP(AA13)</f>
        <v>628.13926974814194</v>
      </c>
      <c r="AB14">
        <f>$G$14*EXP(AB13)</f>
        <v>1576.7097442217712</v>
      </c>
      <c r="AC14">
        <f>$G$14*EXP(AC13)</f>
        <v>888.01282437278076</v>
      </c>
      <c r="AD14">
        <f>$G$14*EXP(AD13)</f>
        <v>2014.944546656227</v>
      </c>
      <c r="AE14">
        <f>$G$14*EXP(AE13)</f>
        <v>1721.8909524135231</v>
      </c>
      <c r="AF14">
        <f>$G$14*EXP(AF13)</f>
        <v>2531.7366892288837</v>
      </c>
      <c r="AG14">
        <f>$G$14*EXP(AG13)</f>
        <v>1547.74288573231</v>
      </c>
      <c r="AH14">
        <f>$G$14*EXP(AH13)</f>
        <v>1652.7415788560618</v>
      </c>
    </row>
    <row r="15" spans="1:35" x14ac:dyDescent="0.25">
      <c r="A15">
        <v>1987</v>
      </c>
      <c r="B15">
        <v>4</v>
      </c>
      <c r="C15">
        <v>944</v>
      </c>
      <c r="E15" t="s">
        <v>17</v>
      </c>
      <c r="F15">
        <v>1</v>
      </c>
      <c r="G15" s="5" t="str">
        <f>IF(G3&gt;1,G$14*$F15,"")</f>
        <v/>
      </c>
      <c r="H15" s="5" t="str">
        <f t="shared" ref="H15:AH18" si="0">IF(H3&gt;1,H$14*$F15,"")</f>
        <v/>
      </c>
      <c r="I15" s="5" t="str">
        <f t="shared" si="0"/>
        <v/>
      </c>
      <c r="J15" s="5" t="str">
        <f t="shared" si="0"/>
        <v/>
      </c>
      <c r="K15" s="5" t="str">
        <f t="shared" si="0"/>
        <v/>
      </c>
      <c r="L15" s="5" t="str">
        <f t="shared" si="0"/>
        <v/>
      </c>
      <c r="M15" s="5" t="str">
        <f t="shared" si="0"/>
        <v/>
      </c>
      <c r="N15" s="5" t="str">
        <f t="shared" si="0"/>
        <v/>
      </c>
      <c r="O15" s="5" t="str">
        <f t="shared" si="0"/>
        <v/>
      </c>
      <c r="P15" s="5" t="str">
        <f t="shared" si="0"/>
        <v/>
      </c>
      <c r="Q15" s="5" t="str">
        <f t="shared" si="0"/>
        <v/>
      </c>
      <c r="R15" s="5" t="str">
        <f t="shared" si="0"/>
        <v/>
      </c>
      <c r="S15" s="5" t="str">
        <f t="shared" si="0"/>
        <v/>
      </c>
      <c r="T15" s="5" t="str">
        <f t="shared" si="0"/>
        <v/>
      </c>
      <c r="U15" s="5" t="str">
        <f t="shared" si="0"/>
        <v/>
      </c>
      <c r="V15" s="5" t="str">
        <f t="shared" si="0"/>
        <v/>
      </c>
      <c r="W15" s="5" t="str">
        <f t="shared" si="0"/>
        <v/>
      </c>
      <c r="X15" s="5" t="str">
        <f t="shared" si="0"/>
        <v/>
      </c>
      <c r="Y15" s="5" t="str">
        <f t="shared" si="0"/>
        <v/>
      </c>
      <c r="Z15" s="5" t="str">
        <f t="shared" si="0"/>
        <v/>
      </c>
      <c r="AA15" s="5" t="str">
        <f t="shared" si="0"/>
        <v/>
      </c>
      <c r="AB15" s="5" t="str">
        <f t="shared" si="0"/>
        <v/>
      </c>
      <c r="AC15" s="5" t="str">
        <f t="shared" si="0"/>
        <v/>
      </c>
      <c r="AD15" s="5" t="str">
        <f t="shared" si="0"/>
        <v/>
      </c>
      <c r="AE15" s="5" t="str">
        <f t="shared" si="0"/>
        <v/>
      </c>
      <c r="AF15" s="5" t="str">
        <f t="shared" si="0"/>
        <v/>
      </c>
      <c r="AG15" s="5" t="str">
        <f t="shared" si="0"/>
        <v/>
      </c>
      <c r="AH15" s="5">
        <f t="shared" si="0"/>
        <v>1652.7415788560618</v>
      </c>
    </row>
    <row r="16" spans="1:35" x14ac:dyDescent="0.25">
      <c r="A16">
        <v>1987</v>
      </c>
      <c r="B16">
        <v>5</v>
      </c>
      <c r="C16">
        <v>334</v>
      </c>
      <c r="E16">
        <v>3.9436290152238096E-2</v>
      </c>
      <c r="F16">
        <f>$F$15*EXP(E16)</f>
        <v>1.0402242242468418</v>
      </c>
      <c r="G16" s="5" t="str">
        <f t="shared" ref="G16:V18" si="1">IF(G4&gt;1,G$14*$F16,"")</f>
        <v/>
      </c>
      <c r="H16" s="5" t="str">
        <f t="shared" si="1"/>
        <v/>
      </c>
      <c r="I16" s="5" t="str">
        <f t="shared" si="1"/>
        <v/>
      </c>
      <c r="J16" s="5" t="str">
        <f t="shared" si="1"/>
        <v/>
      </c>
      <c r="K16" s="5" t="str">
        <f t="shared" si="1"/>
        <v/>
      </c>
      <c r="L16" s="5" t="str">
        <f t="shared" si="1"/>
        <v/>
      </c>
      <c r="M16" s="5" t="str">
        <f t="shared" si="1"/>
        <v/>
      </c>
      <c r="N16" s="5">
        <f t="shared" si="1"/>
        <v>615.9571565227086</v>
      </c>
      <c r="O16" s="5" t="str">
        <f t="shared" si="1"/>
        <v/>
      </c>
      <c r="P16" s="5" t="str">
        <f t="shared" si="1"/>
        <v/>
      </c>
      <c r="Q16" s="5" t="str">
        <f t="shared" si="1"/>
        <v/>
      </c>
      <c r="R16" s="5">
        <f t="shared" si="1"/>
        <v>521.69666333737553</v>
      </c>
      <c r="S16" s="5">
        <f t="shared" si="1"/>
        <v>1781.6035983998756</v>
      </c>
      <c r="T16" s="5" t="str">
        <f t="shared" si="1"/>
        <v/>
      </c>
      <c r="U16" s="5">
        <f t="shared" si="1"/>
        <v>1222.0212367773472</v>
      </c>
      <c r="V16" s="5">
        <f t="shared" si="1"/>
        <v>943.99604693580147</v>
      </c>
      <c r="W16" s="5" t="str">
        <f t="shared" si="0"/>
        <v/>
      </c>
      <c r="X16" s="5" t="str">
        <f t="shared" si="0"/>
        <v/>
      </c>
      <c r="Y16" s="5">
        <f t="shared" si="0"/>
        <v>967.99693294627684</v>
      </c>
      <c r="Z16" s="5" t="str">
        <f t="shared" si="0"/>
        <v/>
      </c>
      <c r="AA16" s="5" t="str">
        <f t="shared" si="0"/>
        <v/>
      </c>
      <c r="AB16" s="5" t="str">
        <f t="shared" si="0"/>
        <v/>
      </c>
      <c r="AC16" s="5">
        <f t="shared" si="0"/>
        <v>923.73245135442278</v>
      </c>
      <c r="AD16" s="5">
        <f t="shared" si="0"/>
        <v>2095.9941279458781</v>
      </c>
      <c r="AE16" s="5">
        <f t="shared" si="0"/>
        <v>1791.1526802120127</v>
      </c>
      <c r="AF16" s="5">
        <f t="shared" si="0"/>
        <v>2633.5738335503834</v>
      </c>
      <c r="AG16" s="5">
        <f t="shared" si="0"/>
        <v>1609.9996426444604</v>
      </c>
      <c r="AH16" s="5" t="str">
        <f t="shared" si="0"/>
        <v/>
      </c>
    </row>
    <row r="17" spans="1:34" x14ac:dyDescent="0.25">
      <c r="A17">
        <v>1988</v>
      </c>
      <c r="B17">
        <v>5</v>
      </c>
      <c r="C17">
        <v>289</v>
      </c>
      <c r="E17">
        <v>-0.14565507767968791</v>
      </c>
      <c r="F17">
        <f>$F$15*EXP(E17)</f>
        <v>0.86445582187568049</v>
      </c>
      <c r="G17" s="5">
        <f t="shared" si="1"/>
        <v>127.07500581572504</v>
      </c>
      <c r="H17" s="5" t="str">
        <f t="shared" si="0"/>
        <v/>
      </c>
      <c r="I17" s="5" t="str">
        <f t="shared" si="0"/>
        <v/>
      </c>
      <c r="J17" s="5">
        <f t="shared" si="0"/>
        <v>266.37189523143172</v>
      </c>
      <c r="K17" s="5" t="str">
        <f t="shared" si="0"/>
        <v/>
      </c>
      <c r="L17" s="5">
        <f t="shared" si="0"/>
        <v>203.33662897001113</v>
      </c>
      <c r="M17" s="5">
        <f t="shared" si="0"/>
        <v>331.99918736637358</v>
      </c>
      <c r="N17" s="5">
        <f t="shared" si="0"/>
        <v>511.87786014844085</v>
      </c>
      <c r="O17" s="5">
        <f t="shared" si="0"/>
        <v>831.99745365760123</v>
      </c>
      <c r="P17" s="5">
        <f t="shared" si="0"/>
        <v>727.77545885103552</v>
      </c>
      <c r="Q17" s="5">
        <f t="shared" si="0"/>
        <v>429.99409712710792</v>
      </c>
      <c r="R17" s="5">
        <f t="shared" si="0"/>
        <v>433.54471792044535</v>
      </c>
      <c r="S17" s="5">
        <f t="shared" si="0"/>
        <v>1480.5631007358365</v>
      </c>
      <c r="T17" s="5">
        <f t="shared" si="0"/>
        <v>570.00539852602662</v>
      </c>
      <c r="U17" s="5" t="str">
        <f t="shared" si="0"/>
        <v/>
      </c>
      <c r="V17" s="5" t="str">
        <f t="shared" si="0"/>
        <v/>
      </c>
      <c r="W17" s="5">
        <f t="shared" si="0"/>
        <v>3622.9876004313037</v>
      </c>
      <c r="X17" s="5">
        <f t="shared" si="0"/>
        <v>590.99806313885335</v>
      </c>
      <c r="Y17" s="5" t="str">
        <f t="shared" si="0"/>
        <v/>
      </c>
      <c r="Z17" s="5">
        <f t="shared" si="0"/>
        <v>1424.9969616201427</v>
      </c>
      <c r="AA17" s="5">
        <f t="shared" si="0"/>
        <v>542.99864868251984</v>
      </c>
      <c r="AB17" s="5">
        <f t="shared" si="0"/>
        <v>1362.9959178006252</v>
      </c>
      <c r="AC17" s="5">
        <f t="shared" si="0"/>
        <v>767.64785592931651</v>
      </c>
      <c r="AD17" s="5" t="str">
        <f t="shared" si="0"/>
        <v/>
      </c>
      <c r="AE17" s="5">
        <f t="shared" si="0"/>
        <v>1488.4986584489304</v>
      </c>
      <c r="AF17" s="5">
        <f t="shared" si="0"/>
        <v>2188.574520460169</v>
      </c>
      <c r="AG17" s="5" t="str">
        <f t="shared" si="0"/>
        <v/>
      </c>
      <c r="AH17" s="5">
        <f t="shared" si="0"/>
        <v>1428.7220798981266</v>
      </c>
    </row>
    <row r="18" spans="1:34" x14ac:dyDescent="0.25">
      <c r="A18">
        <v>1988</v>
      </c>
      <c r="B18">
        <v>5</v>
      </c>
      <c r="C18">
        <v>543</v>
      </c>
      <c r="E18">
        <v>-0.65316123658151037</v>
      </c>
      <c r="F18">
        <f>$F$15*EXP(E18)</f>
        <v>0.52039807231825896</v>
      </c>
      <c r="G18" s="5" t="str">
        <f t="shared" si="1"/>
        <v/>
      </c>
      <c r="H18" s="5">
        <f t="shared" si="0"/>
        <v>302.00005873655368</v>
      </c>
      <c r="I18" s="5">
        <f t="shared" si="0"/>
        <v>67.000000785694539</v>
      </c>
      <c r="J18" s="5">
        <f t="shared" si="0"/>
        <v>160.35454593552785</v>
      </c>
      <c r="K18" s="5">
        <f t="shared" si="0"/>
        <v>470.99777635932446</v>
      </c>
      <c r="L18" s="5">
        <f t="shared" si="0"/>
        <v>122.40763156420098</v>
      </c>
      <c r="M18" s="5" t="str">
        <f t="shared" si="0"/>
        <v/>
      </c>
      <c r="N18" s="5" t="str">
        <f t="shared" si="0"/>
        <v/>
      </c>
      <c r="O18" s="5" t="str">
        <f t="shared" si="0"/>
        <v/>
      </c>
      <c r="P18" s="5">
        <f t="shared" si="0"/>
        <v>438.11717878751449</v>
      </c>
      <c r="Q18" s="5" t="str">
        <f t="shared" si="0"/>
        <v/>
      </c>
      <c r="R18" s="5" t="str">
        <f t="shared" si="0"/>
        <v/>
      </c>
      <c r="S18" s="5" t="str">
        <f t="shared" si="0"/>
        <v/>
      </c>
      <c r="T18" s="5" t="str">
        <f t="shared" si="0"/>
        <v/>
      </c>
      <c r="U18" s="5" t="str">
        <f t="shared" si="0"/>
        <v/>
      </c>
      <c r="V18" s="5" t="str">
        <f t="shared" si="0"/>
        <v/>
      </c>
      <c r="W18" s="5" t="str">
        <f t="shared" si="0"/>
        <v/>
      </c>
      <c r="X18" s="5" t="str">
        <f t="shared" si="0"/>
        <v/>
      </c>
      <c r="Y18" s="5" t="str">
        <f t="shared" si="0"/>
        <v/>
      </c>
      <c r="Z18" s="5" t="str">
        <f t="shared" si="0"/>
        <v/>
      </c>
      <c r="AA18" s="5" t="str">
        <f t="shared" si="0"/>
        <v/>
      </c>
      <c r="AB18" s="5" t="str">
        <f t="shared" si="0"/>
        <v/>
      </c>
      <c r="AC18" s="5" t="str">
        <f t="shared" si="0"/>
        <v/>
      </c>
      <c r="AD18" s="5" t="str">
        <f t="shared" si="0"/>
        <v/>
      </c>
      <c r="AE18" s="5" t="str">
        <f t="shared" si="0"/>
        <v/>
      </c>
      <c r="AF18" s="5" t="str">
        <f t="shared" si="0"/>
        <v/>
      </c>
      <c r="AG18" s="5" t="str">
        <f t="shared" si="0"/>
        <v/>
      </c>
      <c r="AH18" s="5" t="str">
        <f t="shared" si="0"/>
        <v/>
      </c>
    </row>
    <row r="19" spans="1:34" x14ac:dyDescent="0.25">
      <c r="A19">
        <v>1989</v>
      </c>
      <c r="B19">
        <v>5</v>
      </c>
      <c r="C19">
        <v>612</v>
      </c>
    </row>
    <row r="20" spans="1:34" x14ac:dyDescent="0.25">
      <c r="A20">
        <v>1989</v>
      </c>
      <c r="B20">
        <v>6</v>
      </c>
      <c r="C20">
        <v>521</v>
      </c>
      <c r="F20">
        <f>F15/MAX($F$15:$F$18)</f>
        <v>0.96133119830393732</v>
      </c>
      <c r="G20" s="5" t="str">
        <f>IF(G3&gt;1,LN(G15/G3)^2,"")</f>
        <v/>
      </c>
      <c r="H20" s="5" t="str">
        <f t="shared" ref="H20:AH23" si="2">IF(H3&gt;1,LN(H15/H3)^2,"")</f>
        <v/>
      </c>
      <c r="I20" s="5" t="str">
        <f t="shared" si="2"/>
        <v/>
      </c>
      <c r="J20" s="5" t="str">
        <f t="shared" si="2"/>
        <v/>
      </c>
      <c r="K20" s="5" t="str">
        <f t="shared" si="2"/>
        <v/>
      </c>
      <c r="L20" s="5" t="str">
        <f t="shared" si="2"/>
        <v/>
      </c>
      <c r="M20" s="5" t="str">
        <f t="shared" si="2"/>
        <v/>
      </c>
      <c r="N20" s="5" t="str">
        <f t="shared" si="2"/>
        <v/>
      </c>
      <c r="O20" s="5" t="str">
        <f t="shared" si="2"/>
        <v/>
      </c>
      <c r="P20" s="5" t="str">
        <f t="shared" si="2"/>
        <v/>
      </c>
      <c r="Q20" s="5" t="str">
        <f t="shared" si="2"/>
        <v/>
      </c>
      <c r="R20" s="5" t="str">
        <f t="shared" si="2"/>
        <v/>
      </c>
      <c r="S20" s="5" t="str">
        <f t="shared" si="2"/>
        <v/>
      </c>
      <c r="T20" s="5" t="str">
        <f t="shared" si="2"/>
        <v/>
      </c>
      <c r="U20" s="5" t="str">
        <f t="shared" si="2"/>
        <v/>
      </c>
      <c r="V20" s="5" t="str">
        <f t="shared" si="2"/>
        <v/>
      </c>
      <c r="W20" s="5" t="str">
        <f t="shared" si="2"/>
        <v/>
      </c>
      <c r="X20" s="5" t="str">
        <f t="shared" si="2"/>
        <v/>
      </c>
      <c r="Y20" s="5" t="str">
        <f t="shared" si="2"/>
        <v/>
      </c>
      <c r="Z20" s="5" t="str">
        <f t="shared" si="2"/>
        <v/>
      </c>
      <c r="AA20" s="5" t="str">
        <f t="shared" si="2"/>
        <v/>
      </c>
      <c r="AB20" s="5" t="str">
        <f t="shared" si="2"/>
        <v/>
      </c>
      <c r="AC20" s="5" t="str">
        <f t="shared" si="2"/>
        <v/>
      </c>
      <c r="AD20" s="5" t="str">
        <f t="shared" si="2"/>
        <v/>
      </c>
      <c r="AE20" s="5" t="str">
        <f t="shared" si="2"/>
        <v/>
      </c>
      <c r="AF20" s="5" t="str">
        <f t="shared" si="2"/>
        <v/>
      </c>
      <c r="AG20" s="5" t="str">
        <f t="shared" si="2"/>
        <v/>
      </c>
      <c r="AH20" s="5">
        <f t="shared" si="2"/>
        <v>2.1232669651644432E-2</v>
      </c>
    </row>
    <row r="21" spans="1:34" x14ac:dyDescent="0.25">
      <c r="A21">
        <v>1990</v>
      </c>
      <c r="B21">
        <v>5</v>
      </c>
      <c r="C21">
        <v>430</v>
      </c>
      <c r="F21">
        <f t="shared" ref="F21:F23" si="3">F16/MAX($F$15:$F$18)</f>
        <v>1</v>
      </c>
      <c r="G21" s="5" t="str">
        <f t="shared" ref="G21:V23" si="4">IF(G4&gt;1,LN(G16/G4)^2,"")</f>
        <v/>
      </c>
      <c r="H21" s="5" t="str">
        <f t="shared" si="4"/>
        <v/>
      </c>
      <c r="I21" s="5" t="str">
        <f t="shared" si="4"/>
        <v/>
      </c>
      <c r="J21" s="5" t="str">
        <f t="shared" si="4"/>
        <v/>
      </c>
      <c r="K21" s="5" t="str">
        <f t="shared" si="4"/>
        <v/>
      </c>
      <c r="L21" s="5" t="str">
        <f t="shared" si="4"/>
        <v/>
      </c>
      <c r="M21" s="5" t="str">
        <f t="shared" si="4"/>
        <v/>
      </c>
      <c r="N21" s="5">
        <f t="shared" si="4"/>
        <v>0.18228524036118468</v>
      </c>
      <c r="O21" s="5" t="str">
        <f t="shared" si="4"/>
        <v/>
      </c>
      <c r="P21" s="5" t="str">
        <f t="shared" si="4"/>
        <v/>
      </c>
      <c r="Q21" s="5" t="str">
        <f t="shared" si="4"/>
        <v/>
      </c>
      <c r="R21" s="5">
        <f t="shared" si="4"/>
        <v>5.9229520651096011E-2</v>
      </c>
      <c r="S21" s="5">
        <f t="shared" si="4"/>
        <v>0.11458018938776091</v>
      </c>
      <c r="T21" s="5" t="str">
        <f t="shared" si="4"/>
        <v/>
      </c>
      <c r="U21" s="5">
        <f t="shared" si="4"/>
        <v>3.0201413422289953E-10</v>
      </c>
      <c r="V21" s="5">
        <f t="shared" si="4"/>
        <v>1.7535799244806677E-11</v>
      </c>
      <c r="W21" s="5" t="str">
        <f t="shared" si="2"/>
        <v/>
      </c>
      <c r="X21" s="5" t="str">
        <f t="shared" si="2"/>
        <v/>
      </c>
      <c r="Y21" s="5">
        <f t="shared" si="2"/>
        <v>1.0039068738747304E-11</v>
      </c>
      <c r="Z21" s="5" t="str">
        <f t="shared" si="2"/>
        <v/>
      </c>
      <c r="AA21" s="5" t="str">
        <f t="shared" si="2"/>
        <v/>
      </c>
      <c r="AB21" s="5" t="str">
        <f t="shared" si="2"/>
        <v/>
      </c>
      <c r="AC21" s="5">
        <f t="shared" si="2"/>
        <v>3.7306869519534284E-3</v>
      </c>
      <c r="AD21" s="5">
        <f t="shared" si="2"/>
        <v>7.8487186177439379E-12</v>
      </c>
      <c r="AE21" s="5">
        <f t="shared" si="2"/>
        <v>6.5187845942930097E-4</v>
      </c>
      <c r="AF21" s="5">
        <f t="shared" si="2"/>
        <v>5.8328853595378025E-2</v>
      </c>
      <c r="AG21" s="5">
        <f t="shared" si="2"/>
        <v>4.9266235848096948E-14</v>
      </c>
      <c r="AH21" s="5" t="str">
        <f t="shared" si="2"/>
        <v/>
      </c>
    </row>
    <row r="22" spans="1:34" x14ac:dyDescent="0.25">
      <c r="A22">
        <v>1991</v>
      </c>
      <c r="B22">
        <v>4</v>
      </c>
      <c r="C22">
        <v>409</v>
      </c>
      <c r="F22">
        <f t="shared" si="3"/>
        <v>0.83102835112456286</v>
      </c>
      <c r="G22" s="5">
        <f t="shared" si="4"/>
        <v>2.121540165387591E-2</v>
      </c>
      <c r="H22" s="5" t="str">
        <f t="shared" si="2"/>
        <v/>
      </c>
      <c r="I22" s="5" t="str">
        <f t="shared" si="2"/>
        <v/>
      </c>
      <c r="J22" s="5">
        <f t="shared" si="2"/>
        <v>5.813242760121172E-2</v>
      </c>
      <c r="K22" s="5" t="str">
        <f t="shared" si="2"/>
        <v/>
      </c>
      <c r="L22" s="5">
        <f t="shared" si="2"/>
        <v>4.6021033629716854E-3</v>
      </c>
      <c r="M22" s="5">
        <f t="shared" si="2"/>
        <v>5.9912090576107032E-12</v>
      </c>
      <c r="N22" s="5">
        <f t="shared" si="2"/>
        <v>0.18228207504202998</v>
      </c>
      <c r="O22" s="5">
        <f t="shared" si="2"/>
        <v>9.3667359926081253E-12</v>
      </c>
      <c r="P22" s="5">
        <f t="shared" si="2"/>
        <v>3.0019125479547208E-2</v>
      </c>
      <c r="Q22" s="5">
        <f t="shared" si="2"/>
        <v>1.8844990108110753E-10</v>
      </c>
      <c r="R22" s="5">
        <f t="shared" si="2"/>
        <v>5.922557658569675E-2</v>
      </c>
      <c r="S22" s="5">
        <f t="shared" si="2"/>
        <v>0.11458364192263745</v>
      </c>
      <c r="T22" s="5">
        <f t="shared" si="2"/>
        <v>8.9700853296174234E-11</v>
      </c>
      <c r="U22" s="5" t="str">
        <f t="shared" si="2"/>
        <v/>
      </c>
      <c r="V22" s="5" t="str">
        <f t="shared" si="2"/>
        <v/>
      </c>
      <c r="W22" s="5">
        <f t="shared" si="2"/>
        <v>1.1713265202260449E-11</v>
      </c>
      <c r="X22" s="5">
        <f t="shared" si="2"/>
        <v>1.0740473703828963E-11</v>
      </c>
      <c r="Y22" s="5" t="str">
        <f t="shared" si="2"/>
        <v/>
      </c>
      <c r="Z22" s="5">
        <f t="shared" si="2"/>
        <v>4.5462711438191336E-12</v>
      </c>
      <c r="AA22" s="5">
        <f t="shared" si="2"/>
        <v>6.1932157701414861E-12</v>
      </c>
      <c r="AB22" s="5">
        <f t="shared" si="2"/>
        <v>8.9701150389784768E-12</v>
      </c>
      <c r="AC22" s="5">
        <f t="shared" si="2"/>
        <v>3.7311631733614524E-3</v>
      </c>
      <c r="AD22" s="5" t="str">
        <f t="shared" si="2"/>
        <v/>
      </c>
      <c r="AE22" s="5">
        <f t="shared" si="2"/>
        <v>6.5213969898698682E-4</v>
      </c>
      <c r="AF22" s="5">
        <f t="shared" si="2"/>
        <v>5.8325969931302665E-2</v>
      </c>
      <c r="AG22" s="5" t="str">
        <f t="shared" si="2"/>
        <v/>
      </c>
      <c r="AH22" s="5">
        <f t="shared" si="2"/>
        <v>2.1231236308678948E-2</v>
      </c>
    </row>
    <row r="23" spans="1:34" x14ac:dyDescent="0.25">
      <c r="A23">
        <v>1991</v>
      </c>
      <c r="B23">
        <v>5</v>
      </c>
      <c r="C23">
        <v>553</v>
      </c>
      <c r="F23">
        <f t="shared" si="3"/>
        <v>0.50027490245677086</v>
      </c>
      <c r="G23" s="5" t="str">
        <f t="shared" si="4"/>
        <v/>
      </c>
      <c r="H23" s="5">
        <f t="shared" si="2"/>
        <v>3.7827091690513068E-14</v>
      </c>
      <c r="I23" s="5">
        <f t="shared" si="2"/>
        <v>1.3751746630354684E-16</v>
      </c>
      <c r="J23" s="5">
        <f t="shared" si="2"/>
        <v>5.8131798896528933E-2</v>
      </c>
      <c r="K23" s="5">
        <f t="shared" si="2"/>
        <v>2.2288942070561464E-11</v>
      </c>
      <c r="L23" s="5">
        <f t="shared" si="2"/>
        <v>4.6023477798217199E-3</v>
      </c>
      <c r="M23" s="5" t="str">
        <f t="shared" si="2"/>
        <v/>
      </c>
      <c r="N23" s="5" t="str">
        <f t="shared" si="2"/>
        <v/>
      </c>
      <c r="O23" s="5" t="str">
        <f t="shared" si="2"/>
        <v/>
      </c>
      <c r="P23" s="5">
        <f t="shared" si="2"/>
        <v>3.0020287448615745E-2</v>
      </c>
      <c r="Q23" s="5" t="str">
        <f t="shared" si="2"/>
        <v/>
      </c>
      <c r="R23" s="5" t="str">
        <f t="shared" si="2"/>
        <v/>
      </c>
      <c r="S23" s="5" t="str">
        <f t="shared" si="2"/>
        <v/>
      </c>
      <c r="T23" s="5" t="str">
        <f t="shared" si="2"/>
        <v/>
      </c>
      <c r="U23" s="5" t="str">
        <f t="shared" si="2"/>
        <v/>
      </c>
      <c r="V23" s="5" t="str">
        <f t="shared" si="2"/>
        <v/>
      </c>
      <c r="W23" s="5" t="str">
        <f t="shared" si="2"/>
        <v/>
      </c>
      <c r="X23" s="5" t="str">
        <f t="shared" si="2"/>
        <v/>
      </c>
      <c r="Y23" s="5" t="str">
        <f t="shared" si="2"/>
        <v/>
      </c>
      <c r="Z23" s="5" t="str">
        <f t="shared" si="2"/>
        <v/>
      </c>
      <c r="AA23" s="5" t="str">
        <f t="shared" si="2"/>
        <v/>
      </c>
      <c r="AB23" s="5" t="str">
        <f t="shared" si="2"/>
        <v/>
      </c>
      <c r="AC23" s="5" t="str">
        <f t="shared" si="2"/>
        <v/>
      </c>
      <c r="AD23" s="5" t="str">
        <f t="shared" si="2"/>
        <v/>
      </c>
      <c r="AE23" s="5" t="str">
        <f t="shared" si="2"/>
        <v/>
      </c>
      <c r="AF23" s="5" t="str">
        <f t="shared" si="2"/>
        <v/>
      </c>
      <c r="AG23" s="5" t="str">
        <f t="shared" si="2"/>
        <v/>
      </c>
      <c r="AH23" s="5" t="str">
        <f t="shared" si="2"/>
        <v/>
      </c>
    </row>
    <row r="24" spans="1:34" x14ac:dyDescent="0.25">
      <c r="A24">
        <v>1992</v>
      </c>
      <c r="B24">
        <v>4</v>
      </c>
      <c r="C24">
        <v>1270</v>
      </c>
    </row>
    <row r="25" spans="1:34" x14ac:dyDescent="0.25">
      <c r="A25">
        <v>1992</v>
      </c>
      <c r="B25">
        <v>5</v>
      </c>
      <c r="C25">
        <v>1176</v>
      </c>
    </row>
    <row r="26" spans="1:34" x14ac:dyDescent="0.25">
      <c r="A26">
        <v>1992</v>
      </c>
      <c r="B26">
        <v>5</v>
      </c>
      <c r="C26">
        <v>901</v>
      </c>
    </row>
    <row r="27" spans="1:34" x14ac:dyDescent="0.25">
      <c r="A27">
        <v>1993</v>
      </c>
      <c r="B27">
        <v>5</v>
      </c>
      <c r="C27">
        <v>570</v>
      </c>
    </row>
    <row r="28" spans="1:34" x14ac:dyDescent="0.25">
      <c r="A28">
        <v>1994</v>
      </c>
      <c r="B28">
        <v>4</v>
      </c>
      <c r="C28">
        <v>1222</v>
      </c>
    </row>
    <row r="29" spans="1:34" x14ac:dyDescent="0.25">
      <c r="A29">
        <v>1995</v>
      </c>
      <c r="B29">
        <v>4</v>
      </c>
      <c r="C29">
        <v>944</v>
      </c>
    </row>
    <row r="30" spans="1:34" x14ac:dyDescent="0.25">
      <c r="A30">
        <v>1996</v>
      </c>
      <c r="B30">
        <v>5</v>
      </c>
      <c r="C30">
        <v>1032</v>
      </c>
    </row>
    <row r="31" spans="1:34" x14ac:dyDescent="0.25">
      <c r="A31">
        <v>1996</v>
      </c>
      <c r="B31">
        <v>5</v>
      </c>
      <c r="C31">
        <v>965</v>
      </c>
    </row>
    <row r="32" spans="1:34" x14ac:dyDescent="0.25">
      <c r="A32">
        <v>1996</v>
      </c>
      <c r="B32">
        <v>5</v>
      </c>
      <c r="C32">
        <v>837</v>
      </c>
    </row>
    <row r="33" spans="1:3" x14ac:dyDescent="0.25">
      <c r="A33">
        <v>1996</v>
      </c>
      <c r="B33">
        <v>5</v>
      </c>
      <c r="C33">
        <v>789</v>
      </c>
    </row>
    <row r="34" spans="1:3" x14ac:dyDescent="0.25">
      <c r="A34">
        <v>1997</v>
      </c>
      <c r="B34">
        <v>5</v>
      </c>
      <c r="C34">
        <v>345</v>
      </c>
    </row>
    <row r="35" spans="1:3" x14ac:dyDescent="0.25">
      <c r="A35">
        <v>1997</v>
      </c>
      <c r="B35">
        <v>5</v>
      </c>
      <c r="C35">
        <v>246</v>
      </c>
    </row>
    <row r="36" spans="1:3" x14ac:dyDescent="0.25">
      <c r="A36">
        <v>1998</v>
      </c>
      <c r="B36">
        <v>4</v>
      </c>
      <c r="C36">
        <v>968</v>
      </c>
    </row>
    <row r="37" spans="1:3" x14ac:dyDescent="0.25">
      <c r="A37">
        <v>1999</v>
      </c>
      <c r="B37">
        <v>5</v>
      </c>
      <c r="C37">
        <v>759</v>
      </c>
    </row>
    <row r="38" spans="1:3" x14ac:dyDescent="0.25">
      <c r="A38">
        <v>1999</v>
      </c>
      <c r="B38">
        <v>5</v>
      </c>
      <c r="C38">
        <v>666</v>
      </c>
    </row>
    <row r="39" spans="1:3" x14ac:dyDescent="0.25">
      <c r="A39">
        <v>2000</v>
      </c>
      <c r="B39">
        <v>5</v>
      </c>
      <c r="C39">
        <v>543</v>
      </c>
    </row>
    <row r="40" spans="1:3" x14ac:dyDescent="0.25">
      <c r="A40">
        <v>2001</v>
      </c>
      <c r="B40">
        <v>5</v>
      </c>
      <c r="C40">
        <v>537</v>
      </c>
    </row>
    <row r="41" spans="1:3" x14ac:dyDescent="0.25">
      <c r="A41">
        <v>2001</v>
      </c>
      <c r="B41">
        <v>5</v>
      </c>
      <c r="C41">
        <v>826</v>
      </c>
    </row>
    <row r="42" spans="1:3" x14ac:dyDescent="0.25">
      <c r="A42">
        <v>2002</v>
      </c>
      <c r="B42">
        <v>5</v>
      </c>
      <c r="C42">
        <v>816</v>
      </c>
    </row>
    <row r="43" spans="1:3" x14ac:dyDescent="0.25">
      <c r="A43">
        <v>2002</v>
      </c>
      <c r="B43">
        <v>4</v>
      </c>
      <c r="C43">
        <v>869</v>
      </c>
    </row>
    <row r="44" spans="1:3" x14ac:dyDescent="0.25">
      <c r="A44">
        <v>2003</v>
      </c>
      <c r="B44">
        <v>4</v>
      </c>
      <c r="C44">
        <v>917</v>
      </c>
    </row>
    <row r="45" spans="1:3" x14ac:dyDescent="0.25">
      <c r="A45">
        <v>2003</v>
      </c>
      <c r="B45">
        <v>4</v>
      </c>
      <c r="C45">
        <v>1179</v>
      </c>
    </row>
    <row r="46" spans="1:3" x14ac:dyDescent="0.25">
      <c r="A46">
        <v>2005</v>
      </c>
      <c r="B46">
        <v>4</v>
      </c>
      <c r="C46">
        <v>1746</v>
      </c>
    </row>
    <row r="47" spans="1:3" x14ac:dyDescent="0.25">
      <c r="A47">
        <v>2005</v>
      </c>
      <c r="B47">
        <v>5</v>
      </c>
      <c r="C47">
        <v>1527</v>
      </c>
    </row>
    <row r="48" spans="1:3" x14ac:dyDescent="0.25">
      <c r="A48">
        <v>2006</v>
      </c>
      <c r="B48">
        <v>4</v>
      </c>
      <c r="C48">
        <v>1262</v>
      </c>
    </row>
    <row r="49" spans="1:3" x14ac:dyDescent="0.25">
      <c r="A49">
        <v>2006</v>
      </c>
      <c r="B49">
        <v>5</v>
      </c>
      <c r="C49">
        <v>1719</v>
      </c>
    </row>
    <row r="50" spans="1:3" x14ac:dyDescent="0.25">
      <c r="A50">
        <v>2006</v>
      </c>
      <c r="B50">
        <v>4</v>
      </c>
      <c r="C50">
        <v>2091</v>
      </c>
    </row>
    <row r="51" spans="1:3" x14ac:dyDescent="0.25">
      <c r="A51">
        <v>2007</v>
      </c>
      <c r="B51">
        <v>4</v>
      </c>
      <c r="C51">
        <v>1610</v>
      </c>
    </row>
    <row r="52" spans="1:3" x14ac:dyDescent="0.25">
      <c r="A52">
        <v>2014</v>
      </c>
      <c r="B52">
        <v>3</v>
      </c>
      <c r="C52">
        <v>1912</v>
      </c>
    </row>
    <row r="53" spans="1:3" x14ac:dyDescent="0.25">
      <c r="A53">
        <v>2014</v>
      </c>
      <c r="B53">
        <v>5</v>
      </c>
      <c r="C53">
        <v>1235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topLeftCell="A2" zoomScale="85" zoomScaleNormal="85" workbookViewId="0">
      <selection activeCell="A20" sqref="A20"/>
    </sheetView>
  </sheetViews>
  <sheetFormatPr defaultRowHeight="15" x14ac:dyDescent="0.25"/>
  <cols>
    <col min="14" max="14" width="13.28515625" bestFit="1" customWidth="1"/>
    <col min="15" max="15" width="13.7109375" bestFit="1" customWidth="1"/>
    <col min="23" max="23" width="13.28515625" bestFit="1" customWidth="1"/>
    <col min="24" max="24" width="15.28515625" bestFit="1" customWidth="1"/>
    <col min="35" max="35" width="12.28515625" bestFit="1" customWidth="1"/>
  </cols>
  <sheetData>
    <row r="1" spans="1:35" x14ac:dyDescent="0.25">
      <c r="A1" t="s">
        <v>10</v>
      </c>
    </row>
    <row r="2" spans="1:35" x14ac:dyDescent="0.25">
      <c r="A2" t="s">
        <v>11</v>
      </c>
    </row>
    <row r="3" spans="1:35" x14ac:dyDescent="0.25">
      <c r="AF3" t="s">
        <v>12</v>
      </c>
      <c r="AG3">
        <v>1.2210291755487501</v>
      </c>
      <c r="AI3">
        <f>SUM(AI25:AI36)</f>
        <v>2.301757852839712</v>
      </c>
    </row>
    <row r="4" spans="1:35" x14ac:dyDescent="0.25">
      <c r="A4">
        <v>2004.58666666666</v>
      </c>
      <c r="B4">
        <v>199.75786924939399</v>
      </c>
      <c r="C4">
        <f>MOD(A4,1)</f>
        <v>0.58666666665999401</v>
      </c>
      <c r="D4">
        <f>FLOOR(A4,1)</f>
        <v>2004</v>
      </c>
      <c r="E4">
        <f>CEILING(C4*12,1)</f>
        <v>8</v>
      </c>
      <c r="F4">
        <f>ROUND(B4,0)</f>
        <v>200</v>
      </c>
      <c r="G4">
        <f>F4</f>
        <v>200</v>
      </c>
      <c r="I4" t="s">
        <v>0</v>
      </c>
      <c r="J4" t="s">
        <v>5</v>
      </c>
      <c r="K4" t="s">
        <v>6</v>
      </c>
      <c r="L4" t="s">
        <v>8</v>
      </c>
      <c r="N4" s="1" t="s">
        <v>3</v>
      </c>
      <c r="O4" t="s">
        <v>7</v>
      </c>
      <c r="Q4" t="s">
        <v>0</v>
      </c>
      <c r="R4" t="s">
        <v>5</v>
      </c>
      <c r="S4" t="s">
        <v>6</v>
      </c>
      <c r="T4" t="s">
        <v>8</v>
      </c>
      <c r="W4" s="1" t="s">
        <v>3</v>
      </c>
      <c r="X4" t="s">
        <v>9</v>
      </c>
      <c r="AB4" s="2"/>
      <c r="AF4" t="s">
        <v>13</v>
      </c>
      <c r="AG4">
        <v>-1.5535530599578786</v>
      </c>
    </row>
    <row r="5" spans="1:35" x14ac:dyDescent="0.25">
      <c r="A5">
        <v>2004.68444444444</v>
      </c>
      <c r="B5">
        <v>163.43825665859501</v>
      </c>
      <c r="C5">
        <f t="shared" ref="C5:C68" si="0">MOD(A5,1)</f>
        <v>0.68444444444003238</v>
      </c>
      <c r="D5">
        <f t="shared" ref="D5:D68" si="1">FLOOR(A5,1)</f>
        <v>2004</v>
      </c>
      <c r="E5">
        <f t="shared" ref="E5:E68" si="2">CEILING(C5*12,1)</f>
        <v>9</v>
      </c>
      <c r="F5">
        <f t="shared" ref="F5:F68" si="3">ROUND(B5,0)</f>
        <v>163</v>
      </c>
      <c r="G5">
        <f>IF(E5=E6,MAX(F5:F6),IF(E5=E4,"",F5))</f>
        <v>163</v>
      </c>
      <c r="I5">
        <v>2004</v>
      </c>
      <c r="J5">
        <v>8</v>
      </c>
      <c r="K5">
        <v>200</v>
      </c>
      <c r="L5">
        <f t="shared" ref="L5:L36" si="4">K5/VLOOKUP(I5,year,2)</f>
        <v>1</v>
      </c>
      <c r="N5" s="2">
        <v>2004</v>
      </c>
      <c r="O5" s="3">
        <v>200</v>
      </c>
      <c r="Q5">
        <v>2005</v>
      </c>
      <c r="R5">
        <v>2</v>
      </c>
      <c r="S5">
        <v>85</v>
      </c>
      <c r="T5">
        <v>0.34693877551020408</v>
      </c>
      <c r="W5" s="2">
        <v>1</v>
      </c>
      <c r="X5" s="3">
        <v>0.1559418668899818</v>
      </c>
      <c r="Y5">
        <v>0.1559418668899818</v>
      </c>
      <c r="Z5">
        <f>(Y5-MIN($Y$5:$Y$16))</f>
        <v>1.148268155863344E-2</v>
      </c>
      <c r="AA5">
        <f>Z5/MAX($Z$5:$Z$16)</f>
        <v>1.7635274895648478E-2</v>
      </c>
      <c r="AB5" s="2">
        <v>2</v>
      </c>
      <c r="AC5">
        <v>1.7635274895648478E-2</v>
      </c>
      <c r="AG5" s="3"/>
      <c r="AH5" s="4"/>
    </row>
    <row r="6" spans="1:35" x14ac:dyDescent="0.25">
      <c r="A6">
        <v>2004.74311111111</v>
      </c>
      <c r="B6">
        <v>96.852300242130696</v>
      </c>
      <c r="C6">
        <f t="shared" si="0"/>
        <v>0.74311111111001082</v>
      </c>
      <c r="D6">
        <f t="shared" si="1"/>
        <v>2004</v>
      </c>
      <c r="E6">
        <f t="shared" si="2"/>
        <v>9</v>
      </c>
      <c r="F6">
        <f t="shared" si="3"/>
        <v>97</v>
      </c>
      <c r="G6" t="str">
        <f t="shared" ref="G6:G69" si="5">IF(E6=E7,MAX(F6:F7),IF(E6=E5,"",F6))</f>
        <v/>
      </c>
      <c r="I6">
        <v>2004</v>
      </c>
      <c r="J6">
        <v>9</v>
      </c>
      <c r="K6">
        <v>163</v>
      </c>
      <c r="L6">
        <f t="shared" si="4"/>
        <v>0.81499999999999995</v>
      </c>
      <c r="N6" s="2">
        <v>2005</v>
      </c>
      <c r="O6" s="3">
        <v>245</v>
      </c>
      <c r="Q6">
        <v>2005</v>
      </c>
      <c r="R6">
        <v>3</v>
      </c>
      <c r="S6">
        <v>97</v>
      </c>
      <c r="T6">
        <v>0.39591836734693875</v>
      </c>
      <c r="W6" s="2">
        <v>2</v>
      </c>
      <c r="X6" s="3">
        <v>0.31078609570886367</v>
      </c>
      <c r="Y6">
        <v>0.31078609570886367</v>
      </c>
      <c r="Z6">
        <f t="shared" ref="Z6:Z16" si="6">(Y6-MIN($Y$5:$Y$16))</f>
        <v>0.16632691037751532</v>
      </c>
      <c r="AA6">
        <f t="shared" ref="AA6:AA16" si="7">Z6/MAX($Z$5:$Z$16)</f>
        <v>0.25544736846298594</v>
      </c>
      <c r="AB6" s="2">
        <v>3</v>
      </c>
      <c r="AC6">
        <v>0.25544736846298594</v>
      </c>
      <c r="AF6">
        <f t="shared" ref="AF6:AF10" si="8">AF7-1</f>
        <v>1985</v>
      </c>
      <c r="AG6" s="3"/>
      <c r="AH6" s="4">
        <f>EXP(AG3)</f>
        <v>3.390675538889897</v>
      </c>
    </row>
    <row r="7" spans="1:35" x14ac:dyDescent="0.25">
      <c r="A7">
        <v>2004.84088888888</v>
      </c>
      <c r="B7">
        <v>90.799031476997698</v>
      </c>
      <c r="C7">
        <f t="shared" si="0"/>
        <v>0.84088888888004476</v>
      </c>
      <c r="D7">
        <f t="shared" si="1"/>
        <v>2004</v>
      </c>
      <c r="E7">
        <f t="shared" si="2"/>
        <v>11</v>
      </c>
      <c r="F7">
        <f t="shared" si="3"/>
        <v>91</v>
      </c>
      <c r="G7">
        <f t="shared" si="5"/>
        <v>91</v>
      </c>
      <c r="I7">
        <v>2004</v>
      </c>
      <c r="J7">
        <v>11</v>
      </c>
      <c r="K7">
        <v>91</v>
      </c>
      <c r="L7">
        <f t="shared" si="4"/>
        <v>0.45500000000000002</v>
      </c>
      <c r="N7" s="2">
        <v>2006</v>
      </c>
      <c r="O7" s="3">
        <v>136</v>
      </c>
      <c r="Q7">
        <v>2005</v>
      </c>
      <c r="R7">
        <v>4</v>
      </c>
      <c r="S7">
        <v>121</v>
      </c>
      <c r="T7">
        <v>0.49387755102040815</v>
      </c>
      <c r="W7" s="2">
        <v>3</v>
      </c>
      <c r="X7" s="3">
        <v>0.55472626676773751</v>
      </c>
      <c r="Y7">
        <v>0.55472626676773751</v>
      </c>
      <c r="Z7">
        <f t="shared" si="6"/>
        <v>0.41026708143638912</v>
      </c>
      <c r="AA7">
        <f t="shared" si="7"/>
        <v>0.63009434902653394</v>
      </c>
      <c r="AB7" s="2">
        <v>4</v>
      </c>
      <c r="AC7">
        <v>0.63009434902653394</v>
      </c>
      <c r="AF7">
        <f t="shared" si="8"/>
        <v>1986</v>
      </c>
      <c r="AG7" s="3"/>
      <c r="AH7" s="4">
        <f t="shared" ref="AH7:AH36" si="9">AH6+AH6*EXP($AG$4)</f>
        <v>4.1077870797639049</v>
      </c>
    </row>
    <row r="8" spans="1:35" x14ac:dyDescent="0.25">
      <c r="A8">
        <v>2004.9191111111099</v>
      </c>
      <c r="B8">
        <v>115.01210653753</v>
      </c>
      <c r="C8">
        <f t="shared" si="0"/>
        <v>0.9191111111099417</v>
      </c>
      <c r="D8">
        <f t="shared" si="1"/>
        <v>2004</v>
      </c>
      <c r="E8">
        <f t="shared" si="2"/>
        <v>12</v>
      </c>
      <c r="F8">
        <f t="shared" si="3"/>
        <v>115</v>
      </c>
      <c r="G8">
        <f t="shared" si="5"/>
        <v>115</v>
      </c>
      <c r="I8">
        <v>2004</v>
      </c>
      <c r="J8">
        <v>12</v>
      </c>
      <c r="K8">
        <v>115</v>
      </c>
      <c r="L8">
        <f t="shared" si="4"/>
        <v>0.57499999999999996</v>
      </c>
      <c r="N8" s="2">
        <v>2007</v>
      </c>
      <c r="O8" s="3">
        <v>188</v>
      </c>
      <c r="Q8">
        <v>2005</v>
      </c>
      <c r="R8">
        <v>5</v>
      </c>
      <c r="S8">
        <v>200</v>
      </c>
      <c r="T8">
        <v>0.81632653061224492</v>
      </c>
      <c r="W8" s="2">
        <v>4</v>
      </c>
      <c r="X8" s="3">
        <v>0.71522352452647509</v>
      </c>
      <c r="Y8">
        <v>0.71522352452647509</v>
      </c>
      <c r="Z8">
        <f t="shared" si="6"/>
        <v>0.5707643391951267</v>
      </c>
      <c r="AA8">
        <f t="shared" si="7"/>
        <v>0.87658844939153058</v>
      </c>
      <c r="AB8" s="2">
        <v>5</v>
      </c>
      <c r="AC8">
        <v>0.87658844939153058</v>
      </c>
      <c r="AF8">
        <f t="shared" si="8"/>
        <v>1987</v>
      </c>
      <c r="AG8" s="3"/>
      <c r="AH8" s="4">
        <f t="shared" si="9"/>
        <v>4.9765642566318116</v>
      </c>
    </row>
    <row r="9" spans="1:35" x14ac:dyDescent="0.25">
      <c r="A9">
        <v>2004.9973333333301</v>
      </c>
      <c r="B9">
        <v>84.7457627118647</v>
      </c>
      <c r="C9">
        <f t="shared" si="0"/>
        <v>0.99733333333006158</v>
      </c>
      <c r="D9">
        <f t="shared" si="1"/>
        <v>2004</v>
      </c>
      <c r="E9">
        <f t="shared" si="2"/>
        <v>12</v>
      </c>
      <c r="F9">
        <f t="shared" si="3"/>
        <v>85</v>
      </c>
      <c r="G9" t="str">
        <f t="shared" si="5"/>
        <v/>
      </c>
      <c r="I9">
        <v>2005</v>
      </c>
      <c r="J9">
        <v>2</v>
      </c>
      <c r="K9">
        <v>85</v>
      </c>
      <c r="L9">
        <f t="shared" si="4"/>
        <v>0.34693877551020408</v>
      </c>
      <c r="N9" s="2">
        <v>2008</v>
      </c>
      <c r="O9" s="3">
        <v>272</v>
      </c>
      <c r="Q9">
        <v>2005</v>
      </c>
      <c r="R9">
        <v>6</v>
      </c>
      <c r="S9">
        <v>97</v>
      </c>
      <c r="T9">
        <v>0.39591836734693875</v>
      </c>
      <c r="W9" s="2">
        <v>5</v>
      </c>
      <c r="X9" s="3">
        <v>0.4390913227817691</v>
      </c>
      <c r="Y9">
        <v>0.4390913227817691</v>
      </c>
      <c r="Z9">
        <f t="shared" si="6"/>
        <v>0.29463213745042072</v>
      </c>
      <c r="AA9">
        <f t="shared" si="7"/>
        <v>0.45250046432960783</v>
      </c>
      <c r="AB9" s="2">
        <v>6</v>
      </c>
      <c r="AC9">
        <v>0.45250046432960783</v>
      </c>
      <c r="AF9">
        <f t="shared" si="8"/>
        <v>1988</v>
      </c>
      <c r="AG9" s="3"/>
      <c r="AH9" s="4">
        <f t="shared" si="9"/>
        <v>6.0290836208114209</v>
      </c>
    </row>
    <row r="10" spans="1:35" x14ac:dyDescent="0.25">
      <c r="A10">
        <v>2005.0951111111101</v>
      </c>
      <c r="B10">
        <v>84.7457627118647</v>
      </c>
      <c r="C10">
        <f t="shared" si="0"/>
        <v>9.5111111110099955E-2</v>
      </c>
      <c r="D10">
        <f t="shared" si="1"/>
        <v>2005</v>
      </c>
      <c r="E10">
        <f t="shared" si="2"/>
        <v>2</v>
      </c>
      <c r="F10">
        <f t="shared" si="3"/>
        <v>85</v>
      </c>
      <c r="G10">
        <f t="shared" si="5"/>
        <v>85</v>
      </c>
      <c r="I10">
        <v>2005</v>
      </c>
      <c r="J10">
        <v>3</v>
      </c>
      <c r="K10">
        <v>97</v>
      </c>
      <c r="L10">
        <f t="shared" si="4"/>
        <v>0.39591836734693875</v>
      </c>
      <c r="N10" s="2">
        <v>2009</v>
      </c>
      <c r="O10" s="3">
        <v>375</v>
      </c>
      <c r="Q10">
        <v>2005</v>
      </c>
      <c r="R10">
        <v>8</v>
      </c>
      <c r="S10">
        <v>166</v>
      </c>
      <c r="T10">
        <v>0.67755102040816328</v>
      </c>
      <c r="W10" s="2">
        <v>6</v>
      </c>
      <c r="X10" s="3">
        <v>0.18618236161715049</v>
      </c>
      <c r="Y10">
        <v>0.18618236161715049</v>
      </c>
      <c r="Z10">
        <f t="shared" si="6"/>
        <v>4.1723176285802133E-2</v>
      </c>
      <c r="AA10">
        <f t="shared" si="7"/>
        <v>6.407908114167804E-2</v>
      </c>
      <c r="AB10" s="2">
        <v>7</v>
      </c>
      <c r="AC10">
        <v>6.407908114167804E-2</v>
      </c>
      <c r="AF10">
        <f t="shared" si="8"/>
        <v>1989</v>
      </c>
      <c r="AG10" s="3"/>
      <c r="AH10" s="4">
        <f t="shared" si="9"/>
        <v>7.3042057596857983</v>
      </c>
    </row>
    <row r="11" spans="1:35" x14ac:dyDescent="0.25">
      <c r="A11">
        <v>2005.17333333333</v>
      </c>
      <c r="B11">
        <v>96.852300242130696</v>
      </c>
      <c r="C11">
        <f t="shared" si="0"/>
        <v>0.17333333332999246</v>
      </c>
      <c r="D11">
        <f t="shared" si="1"/>
        <v>2005</v>
      </c>
      <c r="E11">
        <f t="shared" si="2"/>
        <v>3</v>
      </c>
      <c r="F11">
        <f t="shared" si="3"/>
        <v>97</v>
      </c>
      <c r="G11">
        <f t="shared" si="5"/>
        <v>97</v>
      </c>
      <c r="I11">
        <v>2005</v>
      </c>
      <c r="J11">
        <v>4</v>
      </c>
      <c r="K11">
        <v>121</v>
      </c>
      <c r="L11">
        <f t="shared" si="4"/>
        <v>0.49387755102040815</v>
      </c>
      <c r="N11" s="2">
        <v>2010</v>
      </c>
      <c r="O11" s="3">
        <v>357</v>
      </c>
      <c r="Q11">
        <v>2005</v>
      </c>
      <c r="R11">
        <v>9</v>
      </c>
      <c r="S11">
        <v>245</v>
      </c>
      <c r="T11">
        <v>1</v>
      </c>
      <c r="W11" s="2">
        <v>7</v>
      </c>
      <c r="X11" s="3">
        <v>0.14445918533134836</v>
      </c>
      <c r="Y11">
        <v>0.14445918533134836</v>
      </c>
      <c r="Z11">
        <f t="shared" si="6"/>
        <v>0</v>
      </c>
      <c r="AA11">
        <f t="shared" si="7"/>
        <v>0</v>
      </c>
      <c r="AB11" s="2">
        <v>8</v>
      </c>
      <c r="AC11">
        <v>0</v>
      </c>
      <c r="AF11">
        <f t="shared" ref="AF11:AF23" si="10">AF12-1</f>
        <v>1990</v>
      </c>
      <c r="AG11" s="3"/>
      <c r="AH11" s="4">
        <f t="shared" si="9"/>
        <v>8.8490100876469384</v>
      </c>
    </row>
    <row r="12" spans="1:35" x14ac:dyDescent="0.25">
      <c r="A12">
        <v>2005.2515555555501</v>
      </c>
      <c r="B12">
        <v>121.065375302663</v>
      </c>
      <c r="C12">
        <f t="shared" si="0"/>
        <v>0.25155555555011233</v>
      </c>
      <c r="D12">
        <f t="shared" si="1"/>
        <v>2005</v>
      </c>
      <c r="E12">
        <f t="shared" si="2"/>
        <v>4</v>
      </c>
      <c r="F12">
        <f t="shared" si="3"/>
        <v>121</v>
      </c>
      <c r="G12">
        <f t="shared" si="5"/>
        <v>121</v>
      </c>
      <c r="I12">
        <v>2005</v>
      </c>
      <c r="J12">
        <v>5</v>
      </c>
      <c r="K12">
        <v>200</v>
      </c>
      <c r="L12">
        <f t="shared" si="4"/>
        <v>0.81632653061224492</v>
      </c>
      <c r="N12" s="2">
        <v>2011</v>
      </c>
      <c r="O12" s="3">
        <v>303</v>
      </c>
      <c r="Q12">
        <v>2005</v>
      </c>
      <c r="R12">
        <v>10</v>
      </c>
      <c r="S12">
        <v>176</v>
      </c>
      <c r="T12">
        <v>0.71836734693877546</v>
      </c>
      <c r="W12" s="2">
        <v>8</v>
      </c>
      <c r="X12" s="3">
        <v>0.79557926293596815</v>
      </c>
      <c r="Y12">
        <v>0.79557926293596815</v>
      </c>
      <c r="Z12">
        <f t="shared" si="6"/>
        <v>0.65112007760461976</v>
      </c>
      <c r="AA12">
        <f t="shared" si="7"/>
        <v>1</v>
      </c>
      <c r="AB12" s="2">
        <v>9</v>
      </c>
      <c r="AC12">
        <v>1</v>
      </c>
      <c r="AF12">
        <f t="shared" si="10"/>
        <v>1991</v>
      </c>
      <c r="AG12" s="3"/>
      <c r="AH12" s="4">
        <f t="shared" si="9"/>
        <v>10.720533088411475</v>
      </c>
    </row>
    <row r="13" spans="1:35" x14ac:dyDescent="0.25">
      <c r="A13">
        <v>2005.3395555555501</v>
      </c>
      <c r="B13">
        <v>199.75786924939399</v>
      </c>
      <c r="C13">
        <f t="shared" si="0"/>
        <v>0.33955555555007777</v>
      </c>
      <c r="D13">
        <f t="shared" si="1"/>
        <v>2005</v>
      </c>
      <c r="E13">
        <f t="shared" si="2"/>
        <v>5</v>
      </c>
      <c r="F13">
        <f t="shared" si="3"/>
        <v>200</v>
      </c>
      <c r="G13">
        <f t="shared" si="5"/>
        <v>200</v>
      </c>
      <c r="I13">
        <v>2005</v>
      </c>
      <c r="J13">
        <v>6</v>
      </c>
      <c r="K13">
        <v>97</v>
      </c>
      <c r="L13">
        <f t="shared" si="4"/>
        <v>0.39591836734693875</v>
      </c>
      <c r="N13" s="2">
        <v>2012</v>
      </c>
      <c r="O13" s="3">
        <v>242</v>
      </c>
      <c r="Q13">
        <v>2005</v>
      </c>
      <c r="R13">
        <v>11</v>
      </c>
      <c r="S13">
        <v>100</v>
      </c>
      <c r="T13">
        <v>0.40816326530612246</v>
      </c>
      <c r="W13" s="2">
        <v>9</v>
      </c>
      <c r="X13" s="3">
        <v>0.77213594539826103</v>
      </c>
      <c r="Y13">
        <v>0.77213594539826103</v>
      </c>
      <c r="Z13">
        <f t="shared" si="6"/>
        <v>0.62767676006691264</v>
      </c>
      <c r="AA13">
        <f t="shared" si="7"/>
        <v>0.96399540062725164</v>
      </c>
      <c r="AB13" s="2">
        <v>10</v>
      </c>
      <c r="AC13">
        <v>0.96399540062725164</v>
      </c>
      <c r="AF13">
        <f t="shared" si="10"/>
        <v>1992</v>
      </c>
      <c r="AG13" s="3"/>
      <c r="AH13" s="4">
        <f t="shared" si="9"/>
        <v>12.987874187211663</v>
      </c>
    </row>
    <row r="14" spans="1:35" x14ac:dyDescent="0.25">
      <c r="A14">
        <v>2005.41777777777</v>
      </c>
      <c r="B14">
        <v>96.852300242130696</v>
      </c>
      <c r="C14">
        <f t="shared" si="0"/>
        <v>0.41777777776997027</v>
      </c>
      <c r="D14">
        <f t="shared" si="1"/>
        <v>2005</v>
      </c>
      <c r="E14">
        <f t="shared" si="2"/>
        <v>6</v>
      </c>
      <c r="F14">
        <f t="shared" si="3"/>
        <v>97</v>
      </c>
      <c r="G14">
        <f t="shared" si="5"/>
        <v>97</v>
      </c>
      <c r="I14">
        <v>2005</v>
      </c>
      <c r="J14">
        <v>8</v>
      </c>
      <c r="K14">
        <v>166</v>
      </c>
      <c r="L14">
        <f t="shared" si="4"/>
        <v>0.67755102040816328</v>
      </c>
      <c r="N14" s="2">
        <v>2013</v>
      </c>
      <c r="O14" s="3">
        <v>738</v>
      </c>
      <c r="Q14">
        <v>2005</v>
      </c>
      <c r="R14">
        <v>12</v>
      </c>
      <c r="S14">
        <v>39</v>
      </c>
      <c r="T14">
        <v>0.15918367346938775</v>
      </c>
      <c r="W14" s="2">
        <v>10</v>
      </c>
      <c r="X14" s="3">
        <v>0.62324747984465001</v>
      </c>
      <c r="Y14">
        <v>0.62324747984465001</v>
      </c>
      <c r="Z14">
        <f t="shared" si="6"/>
        <v>0.47878829451330163</v>
      </c>
      <c r="AA14">
        <f t="shared" si="7"/>
        <v>0.73533025778393624</v>
      </c>
      <c r="AB14" s="2">
        <v>11</v>
      </c>
      <c r="AC14">
        <v>0.73533025778393624</v>
      </c>
      <c r="AF14">
        <f t="shared" si="10"/>
        <v>1993</v>
      </c>
      <c r="AG14" s="3"/>
      <c r="AH14" s="4">
        <f t="shared" si="9"/>
        <v>15.734747004809071</v>
      </c>
    </row>
    <row r="15" spans="1:35" x14ac:dyDescent="0.25">
      <c r="A15">
        <v>2005.5839999999901</v>
      </c>
      <c r="B15">
        <v>166.46489104116199</v>
      </c>
      <c r="C15">
        <f t="shared" si="0"/>
        <v>0.58399999999005558</v>
      </c>
      <c r="D15">
        <f t="shared" si="1"/>
        <v>2005</v>
      </c>
      <c r="E15">
        <f t="shared" si="2"/>
        <v>8</v>
      </c>
      <c r="F15">
        <f t="shared" si="3"/>
        <v>166</v>
      </c>
      <c r="G15">
        <f t="shared" si="5"/>
        <v>166</v>
      </c>
      <c r="I15">
        <v>2005</v>
      </c>
      <c r="J15">
        <v>9</v>
      </c>
      <c r="K15">
        <v>245</v>
      </c>
      <c r="L15">
        <f t="shared" si="4"/>
        <v>1</v>
      </c>
      <c r="N15" s="2">
        <v>2014</v>
      </c>
      <c r="O15" s="3">
        <v>1426</v>
      </c>
      <c r="Q15">
        <v>2006</v>
      </c>
      <c r="R15">
        <v>1</v>
      </c>
      <c r="S15">
        <v>48</v>
      </c>
      <c r="T15">
        <v>0.35294117647058826</v>
      </c>
      <c r="W15" s="2">
        <v>11</v>
      </c>
      <c r="X15" s="3">
        <v>0.47062318159618005</v>
      </c>
      <c r="Y15">
        <v>0.47062318159618005</v>
      </c>
      <c r="Z15">
        <f t="shared" si="6"/>
        <v>0.32616399626483172</v>
      </c>
      <c r="AA15">
        <f t="shared" si="7"/>
        <v>0.5009275669470119</v>
      </c>
      <c r="AB15" s="2">
        <v>12</v>
      </c>
      <c r="AC15">
        <v>0.5009275669470119</v>
      </c>
      <c r="AF15">
        <f t="shared" si="10"/>
        <v>1994</v>
      </c>
      <c r="AG15" s="3"/>
      <c r="AH15" s="4">
        <f t="shared" si="9"/>
        <v>19.062570189440748</v>
      </c>
    </row>
    <row r="16" spans="1:35" x14ac:dyDescent="0.25">
      <c r="A16">
        <v>2005.672</v>
      </c>
      <c r="B16">
        <v>245.15738498789301</v>
      </c>
      <c r="C16">
        <f t="shared" si="0"/>
        <v>0.67200000000002547</v>
      </c>
      <c r="D16">
        <f t="shared" si="1"/>
        <v>2005</v>
      </c>
      <c r="E16">
        <f t="shared" si="2"/>
        <v>9</v>
      </c>
      <c r="F16">
        <f t="shared" si="3"/>
        <v>245</v>
      </c>
      <c r="G16">
        <f t="shared" si="5"/>
        <v>245</v>
      </c>
      <c r="I16">
        <v>2005</v>
      </c>
      <c r="J16">
        <v>10</v>
      </c>
      <c r="K16">
        <v>176</v>
      </c>
      <c r="L16">
        <f t="shared" si="4"/>
        <v>0.71836734693877546</v>
      </c>
      <c r="N16" s="2">
        <v>2015</v>
      </c>
      <c r="O16" s="3">
        <v>2058</v>
      </c>
      <c r="Q16">
        <v>2006</v>
      </c>
      <c r="R16">
        <v>2</v>
      </c>
      <c r="S16">
        <v>61</v>
      </c>
      <c r="T16">
        <v>0.4485294117647059</v>
      </c>
      <c r="W16" s="2">
        <v>12</v>
      </c>
      <c r="X16" s="3">
        <v>0.23937069016734719</v>
      </c>
      <c r="Y16">
        <v>0.23937069016734719</v>
      </c>
      <c r="Z16">
        <f t="shared" si="6"/>
        <v>9.4911504835998833E-2</v>
      </c>
      <c r="AA16">
        <f t="shared" si="7"/>
        <v>0.14576651542548813</v>
      </c>
      <c r="AB16" s="2">
        <v>1</v>
      </c>
      <c r="AC16">
        <v>0.14576651542548813</v>
      </c>
      <c r="AF16">
        <f t="shared" si="10"/>
        <v>1995</v>
      </c>
      <c r="AG16" s="3"/>
      <c r="AH16" s="4">
        <f t="shared" si="9"/>
        <v>23.094211944830978</v>
      </c>
    </row>
    <row r="17" spans="1:35" x14ac:dyDescent="0.25">
      <c r="A17">
        <v>2005.7502222222199</v>
      </c>
      <c r="B17">
        <v>175.544794188861</v>
      </c>
      <c r="C17">
        <f t="shared" si="0"/>
        <v>0.75022222221991797</v>
      </c>
      <c r="D17">
        <f t="shared" si="1"/>
        <v>2005</v>
      </c>
      <c r="E17">
        <f t="shared" si="2"/>
        <v>10</v>
      </c>
      <c r="F17">
        <f t="shared" si="3"/>
        <v>176</v>
      </c>
      <c r="G17">
        <f t="shared" si="5"/>
        <v>176</v>
      </c>
      <c r="I17">
        <v>2005</v>
      </c>
      <c r="J17">
        <v>11</v>
      </c>
      <c r="K17">
        <v>100</v>
      </c>
      <c r="L17">
        <f t="shared" si="4"/>
        <v>0.40816326530612246</v>
      </c>
      <c r="N17" s="2" t="s">
        <v>4</v>
      </c>
      <c r="O17" s="3">
        <v>2058</v>
      </c>
      <c r="Q17">
        <v>2006</v>
      </c>
      <c r="R17">
        <v>3</v>
      </c>
      <c r="S17">
        <v>48</v>
      </c>
      <c r="T17">
        <v>0.35294117647058826</v>
      </c>
      <c r="W17" s="2" t="s">
        <v>4</v>
      </c>
      <c r="X17" s="3">
        <v>0.45960407056701358</v>
      </c>
      <c r="AF17">
        <f t="shared" si="10"/>
        <v>1996</v>
      </c>
      <c r="AH17" s="4">
        <f t="shared" si="9"/>
        <v>27.978526507837127</v>
      </c>
    </row>
    <row r="18" spans="1:35" x14ac:dyDescent="0.25">
      <c r="A18">
        <v>2005.848</v>
      </c>
      <c r="B18">
        <v>99.878934624697195</v>
      </c>
      <c r="C18">
        <f t="shared" si="0"/>
        <v>0.84799999999995634</v>
      </c>
      <c r="D18">
        <f t="shared" si="1"/>
        <v>2005</v>
      </c>
      <c r="E18">
        <f t="shared" si="2"/>
        <v>11</v>
      </c>
      <c r="F18">
        <f t="shared" si="3"/>
        <v>100</v>
      </c>
      <c r="G18">
        <f t="shared" si="5"/>
        <v>100</v>
      </c>
      <c r="I18">
        <v>2005</v>
      </c>
      <c r="J18">
        <v>12</v>
      </c>
      <c r="K18">
        <v>39</v>
      </c>
      <c r="L18">
        <f t="shared" si="4"/>
        <v>0.15918367346938775</v>
      </c>
      <c r="Q18">
        <v>2006</v>
      </c>
      <c r="R18">
        <v>4</v>
      </c>
      <c r="S18">
        <v>85</v>
      </c>
      <c r="T18">
        <v>0.625</v>
      </c>
      <c r="AF18">
        <f t="shared" si="10"/>
        <v>1997</v>
      </c>
      <c r="AH18" s="4">
        <f t="shared" si="9"/>
        <v>33.895850069261755</v>
      </c>
    </row>
    <row r="19" spans="1:35" x14ac:dyDescent="0.25">
      <c r="A19">
        <v>2005.9262222222201</v>
      </c>
      <c r="B19">
        <v>39.346246973365801</v>
      </c>
      <c r="C19">
        <f t="shared" si="0"/>
        <v>0.92622222222007622</v>
      </c>
      <c r="D19">
        <f t="shared" si="1"/>
        <v>2005</v>
      </c>
      <c r="E19">
        <f t="shared" si="2"/>
        <v>12</v>
      </c>
      <c r="F19">
        <f t="shared" si="3"/>
        <v>39</v>
      </c>
      <c r="G19">
        <f t="shared" si="5"/>
        <v>39</v>
      </c>
      <c r="I19">
        <v>2006</v>
      </c>
      <c r="J19">
        <v>1</v>
      </c>
      <c r="K19">
        <v>48</v>
      </c>
      <c r="L19">
        <f t="shared" si="4"/>
        <v>0.35294117647058826</v>
      </c>
      <c r="Q19">
        <v>2006</v>
      </c>
      <c r="R19">
        <v>5</v>
      </c>
      <c r="S19">
        <v>61</v>
      </c>
      <c r="T19">
        <v>0.4485294117647059</v>
      </c>
      <c r="AF19">
        <f t="shared" si="10"/>
        <v>1998</v>
      </c>
      <c r="AH19" s="4">
        <f t="shared" si="9"/>
        <v>41.06465905543822</v>
      </c>
    </row>
    <row r="20" spans="1:35" x14ac:dyDescent="0.25">
      <c r="A20">
        <v>2006.01422222222</v>
      </c>
      <c r="B20">
        <v>48.426150121065298</v>
      </c>
      <c r="C20">
        <f t="shared" si="0"/>
        <v>1.4222222220041658E-2</v>
      </c>
      <c r="D20">
        <f t="shared" si="1"/>
        <v>2006</v>
      </c>
      <c r="E20">
        <f t="shared" si="2"/>
        <v>1</v>
      </c>
      <c r="F20">
        <f t="shared" si="3"/>
        <v>48</v>
      </c>
      <c r="G20">
        <f t="shared" si="5"/>
        <v>48</v>
      </c>
      <c r="I20">
        <v>2006</v>
      </c>
      <c r="J20">
        <v>2</v>
      </c>
      <c r="K20">
        <v>61</v>
      </c>
      <c r="L20">
        <f t="shared" si="4"/>
        <v>0.4485294117647059</v>
      </c>
      <c r="Q20">
        <v>2006</v>
      </c>
      <c r="R20">
        <v>7</v>
      </c>
      <c r="S20">
        <v>0</v>
      </c>
      <c r="T20">
        <v>0</v>
      </c>
      <c r="AF20">
        <f t="shared" si="10"/>
        <v>1999</v>
      </c>
      <c r="AH20" s="4">
        <f t="shared" si="9"/>
        <v>49.749636604293364</v>
      </c>
    </row>
    <row r="21" spans="1:35" x14ac:dyDescent="0.25">
      <c r="A21">
        <v>2006.0924444444399</v>
      </c>
      <c r="B21">
        <v>60.532687651331798</v>
      </c>
      <c r="C21">
        <f t="shared" si="0"/>
        <v>9.2444444439934159E-2</v>
      </c>
      <c r="D21">
        <f t="shared" si="1"/>
        <v>2006</v>
      </c>
      <c r="E21">
        <f t="shared" si="2"/>
        <v>2</v>
      </c>
      <c r="F21">
        <f t="shared" si="3"/>
        <v>61</v>
      </c>
      <c r="G21">
        <f t="shared" si="5"/>
        <v>61</v>
      </c>
      <c r="I21">
        <v>2006</v>
      </c>
      <c r="J21">
        <v>3</v>
      </c>
      <c r="K21">
        <v>48</v>
      </c>
      <c r="L21">
        <f t="shared" si="4"/>
        <v>0.35294117647058826</v>
      </c>
      <c r="Q21">
        <v>2006</v>
      </c>
      <c r="R21">
        <v>8</v>
      </c>
      <c r="S21">
        <v>112</v>
      </c>
      <c r="T21">
        <v>0.82352941176470584</v>
      </c>
      <c r="AF21">
        <f t="shared" si="10"/>
        <v>2000</v>
      </c>
      <c r="AH21" s="4">
        <f t="shared" si="9"/>
        <v>60.271445062234768</v>
      </c>
    </row>
    <row r="22" spans="1:35" x14ac:dyDescent="0.25">
      <c r="A22">
        <v>2006.1706666666601</v>
      </c>
      <c r="B22">
        <v>48.426150121065298</v>
      </c>
      <c r="C22">
        <f t="shared" si="0"/>
        <v>0.17066666666005403</v>
      </c>
      <c r="D22">
        <f t="shared" si="1"/>
        <v>2006</v>
      </c>
      <c r="E22">
        <f t="shared" si="2"/>
        <v>3</v>
      </c>
      <c r="F22">
        <f t="shared" si="3"/>
        <v>48</v>
      </c>
      <c r="G22">
        <f t="shared" si="5"/>
        <v>48</v>
      </c>
      <c r="I22">
        <v>2006</v>
      </c>
      <c r="J22">
        <v>4</v>
      </c>
      <c r="K22">
        <v>85</v>
      </c>
      <c r="L22">
        <f t="shared" si="4"/>
        <v>0.625</v>
      </c>
      <c r="Q22">
        <v>2006</v>
      </c>
      <c r="R22">
        <v>10</v>
      </c>
      <c r="S22">
        <v>136</v>
      </c>
      <c r="T22">
        <v>1</v>
      </c>
      <c r="AF22">
        <f t="shared" si="10"/>
        <v>2001</v>
      </c>
      <c r="AH22" s="4">
        <f t="shared" si="9"/>
        <v>73.018565317047731</v>
      </c>
    </row>
    <row r="23" spans="1:35" x14ac:dyDescent="0.25">
      <c r="A23">
        <v>2006.25866666666</v>
      </c>
      <c r="B23">
        <v>84.7457627118647</v>
      </c>
      <c r="C23">
        <f t="shared" si="0"/>
        <v>0.25866666666001947</v>
      </c>
      <c r="D23">
        <f t="shared" si="1"/>
        <v>2006</v>
      </c>
      <c r="E23">
        <f t="shared" si="2"/>
        <v>4</v>
      </c>
      <c r="F23">
        <f t="shared" si="3"/>
        <v>85</v>
      </c>
      <c r="G23">
        <f t="shared" si="5"/>
        <v>103</v>
      </c>
      <c r="I23">
        <v>2006</v>
      </c>
      <c r="J23">
        <v>5</v>
      </c>
      <c r="K23">
        <v>61</v>
      </c>
      <c r="L23">
        <f t="shared" si="4"/>
        <v>0.4485294117647059</v>
      </c>
      <c r="Q23">
        <v>2006</v>
      </c>
      <c r="R23">
        <v>11</v>
      </c>
      <c r="S23">
        <v>94</v>
      </c>
      <c r="T23">
        <v>0.69117647058823528</v>
      </c>
      <c r="AF23">
        <f t="shared" si="10"/>
        <v>2002</v>
      </c>
      <c r="AH23" s="4">
        <f t="shared" si="9"/>
        <v>88.461640092660403</v>
      </c>
    </row>
    <row r="24" spans="1:35" x14ac:dyDescent="0.25">
      <c r="A24">
        <v>2006.3271111111101</v>
      </c>
      <c r="B24">
        <v>102.90556900726401</v>
      </c>
      <c r="C24">
        <f t="shared" si="0"/>
        <v>0.32711111111007085</v>
      </c>
      <c r="D24">
        <f t="shared" si="1"/>
        <v>2006</v>
      </c>
      <c r="E24">
        <f t="shared" si="2"/>
        <v>4</v>
      </c>
      <c r="F24">
        <f t="shared" si="3"/>
        <v>103</v>
      </c>
      <c r="G24" t="str">
        <f t="shared" si="5"/>
        <v/>
      </c>
      <c r="I24">
        <v>2006</v>
      </c>
      <c r="J24">
        <v>7</v>
      </c>
      <c r="K24">
        <v>0</v>
      </c>
      <c r="L24">
        <f t="shared" si="4"/>
        <v>0</v>
      </c>
      <c r="Q24">
        <v>2007</v>
      </c>
      <c r="R24">
        <v>1</v>
      </c>
      <c r="S24">
        <v>45</v>
      </c>
      <c r="T24">
        <v>0.23936170212765959</v>
      </c>
      <c r="AF24">
        <f>AF25-1</f>
        <v>2003</v>
      </c>
      <c r="AH24" s="4">
        <f t="shared" si="9"/>
        <v>107.17085078164857</v>
      </c>
    </row>
    <row r="25" spans="1:35" x14ac:dyDescent="0.25">
      <c r="A25">
        <v>2006.41511111111</v>
      </c>
      <c r="B25">
        <v>60.532687651331798</v>
      </c>
      <c r="C25">
        <f t="shared" si="0"/>
        <v>0.41511111111003629</v>
      </c>
      <c r="D25">
        <f t="shared" si="1"/>
        <v>2006</v>
      </c>
      <c r="E25">
        <f t="shared" si="2"/>
        <v>5</v>
      </c>
      <c r="F25">
        <f t="shared" si="3"/>
        <v>61</v>
      </c>
      <c r="G25">
        <f t="shared" si="5"/>
        <v>61</v>
      </c>
      <c r="I25">
        <v>2006</v>
      </c>
      <c r="J25">
        <v>8</v>
      </c>
      <c r="K25">
        <v>112</v>
      </c>
      <c r="L25">
        <f t="shared" si="4"/>
        <v>0.82352941176470584</v>
      </c>
      <c r="Q25">
        <v>2007</v>
      </c>
      <c r="R25">
        <v>2</v>
      </c>
      <c r="S25">
        <v>73</v>
      </c>
      <c r="T25">
        <v>0.38829787234042551</v>
      </c>
      <c r="AF25" s="2">
        <v>2004</v>
      </c>
      <c r="AG25" s="3">
        <v>200</v>
      </c>
      <c r="AH25" s="4">
        <f t="shared" si="9"/>
        <v>129.83696939409714</v>
      </c>
      <c r="AI25">
        <f>(LN(AG25/AH25))^2</f>
        <v>0.18665664740389615</v>
      </c>
    </row>
    <row r="26" spans="1:35" x14ac:dyDescent="0.25">
      <c r="A26">
        <v>2006.50311111111</v>
      </c>
      <c r="B26">
        <v>0</v>
      </c>
      <c r="C26">
        <f t="shared" si="0"/>
        <v>0.50311111111000173</v>
      </c>
      <c r="D26">
        <f t="shared" si="1"/>
        <v>2006</v>
      </c>
      <c r="E26">
        <f t="shared" si="2"/>
        <v>7</v>
      </c>
      <c r="F26">
        <f t="shared" si="3"/>
        <v>0</v>
      </c>
      <c r="G26">
        <f t="shared" si="5"/>
        <v>0</v>
      </c>
      <c r="I26">
        <v>2006</v>
      </c>
      <c r="J26">
        <v>10</v>
      </c>
      <c r="K26">
        <v>136</v>
      </c>
      <c r="L26">
        <f t="shared" si="4"/>
        <v>1</v>
      </c>
      <c r="Q26">
        <v>2007</v>
      </c>
      <c r="R26">
        <v>3</v>
      </c>
      <c r="S26">
        <v>121</v>
      </c>
      <c r="T26">
        <v>0.6436170212765957</v>
      </c>
      <c r="AF26" s="2">
        <v>2005</v>
      </c>
      <c r="AG26" s="3">
        <v>245</v>
      </c>
      <c r="AH26" s="4">
        <f t="shared" si="9"/>
        <v>157.29686289222161</v>
      </c>
      <c r="AI26">
        <f t="shared" ref="AI26:AI36" si="11">(LN(AG26/AH26))^2</f>
        <v>0.19635829812982331</v>
      </c>
    </row>
    <row r="27" spans="1:35" x14ac:dyDescent="0.25">
      <c r="A27">
        <v>2006.59111111111</v>
      </c>
      <c r="B27">
        <v>111.98547215496301</v>
      </c>
      <c r="C27">
        <f t="shared" si="0"/>
        <v>0.59111111110996717</v>
      </c>
      <c r="D27">
        <f t="shared" si="1"/>
        <v>2006</v>
      </c>
      <c r="E27">
        <f t="shared" si="2"/>
        <v>8</v>
      </c>
      <c r="F27">
        <f t="shared" si="3"/>
        <v>112</v>
      </c>
      <c r="G27">
        <f t="shared" si="5"/>
        <v>166</v>
      </c>
      <c r="I27">
        <v>2006</v>
      </c>
      <c r="J27">
        <v>11</v>
      </c>
      <c r="K27">
        <v>94</v>
      </c>
      <c r="L27">
        <f t="shared" si="4"/>
        <v>0.69117647058823528</v>
      </c>
      <c r="Q27">
        <v>2007</v>
      </c>
      <c r="R27">
        <v>5</v>
      </c>
      <c r="S27">
        <v>103</v>
      </c>
      <c r="T27">
        <v>0.5478723404255319</v>
      </c>
      <c r="AF27" s="2">
        <v>2006</v>
      </c>
      <c r="AG27" s="3">
        <v>136</v>
      </c>
      <c r="AH27" s="4">
        <f t="shared" si="9"/>
        <v>190.56439156888729</v>
      </c>
      <c r="AI27">
        <f t="shared" si="11"/>
        <v>0.11379508114889564</v>
      </c>
    </row>
    <row r="28" spans="1:35" x14ac:dyDescent="0.25">
      <c r="A28">
        <v>2006.65955555555</v>
      </c>
      <c r="B28">
        <v>166.46489104116199</v>
      </c>
      <c r="C28">
        <f t="shared" si="0"/>
        <v>0.65955555555001411</v>
      </c>
      <c r="D28">
        <f t="shared" si="1"/>
        <v>2006</v>
      </c>
      <c r="E28">
        <f t="shared" si="2"/>
        <v>8</v>
      </c>
      <c r="F28">
        <f t="shared" si="3"/>
        <v>166</v>
      </c>
      <c r="G28" t="str">
        <f t="shared" si="5"/>
        <v/>
      </c>
      <c r="I28">
        <v>2007</v>
      </c>
      <c r="J28">
        <v>1</v>
      </c>
      <c r="K28">
        <v>45</v>
      </c>
      <c r="L28">
        <f t="shared" si="4"/>
        <v>0.23936170212765959</v>
      </c>
      <c r="Q28">
        <v>2007</v>
      </c>
      <c r="R28">
        <v>7</v>
      </c>
      <c r="S28">
        <v>6</v>
      </c>
      <c r="T28">
        <v>3.1914893617021274E-2</v>
      </c>
      <c r="AF28" s="2">
        <v>2007</v>
      </c>
      <c r="AG28" s="3">
        <v>188</v>
      </c>
      <c r="AH28" s="4">
        <f t="shared" si="9"/>
        <v>230.86784228432302</v>
      </c>
      <c r="AI28">
        <f t="shared" si="11"/>
        <v>4.2190586576859201E-2</v>
      </c>
    </row>
    <row r="29" spans="1:35" x14ac:dyDescent="0.25">
      <c r="A29">
        <v>2006.8257777777701</v>
      </c>
      <c r="B29">
        <v>136.19854721549601</v>
      </c>
      <c r="C29">
        <f t="shared" si="0"/>
        <v>0.82577777777009942</v>
      </c>
      <c r="D29">
        <f t="shared" si="1"/>
        <v>2006</v>
      </c>
      <c r="E29">
        <f t="shared" si="2"/>
        <v>10</v>
      </c>
      <c r="F29">
        <f t="shared" si="3"/>
        <v>136</v>
      </c>
      <c r="G29">
        <f t="shared" si="5"/>
        <v>136</v>
      </c>
      <c r="I29">
        <v>2007</v>
      </c>
      <c r="J29">
        <v>2</v>
      </c>
      <c r="K29">
        <v>73</v>
      </c>
      <c r="L29">
        <f t="shared" si="4"/>
        <v>0.38829787234042551</v>
      </c>
      <c r="Q29">
        <v>2007</v>
      </c>
      <c r="R29">
        <v>8</v>
      </c>
      <c r="S29">
        <v>182</v>
      </c>
      <c r="T29">
        <v>0.96808510638297873</v>
      </c>
      <c r="AF29" s="2">
        <v>2008</v>
      </c>
      <c r="AG29" s="3">
        <v>272</v>
      </c>
      <c r="AH29" s="4">
        <f t="shared" si="9"/>
        <v>279.69527865205396</v>
      </c>
      <c r="AI29">
        <f t="shared" si="11"/>
        <v>7.7833487976437571E-4</v>
      </c>
    </row>
    <row r="30" spans="1:35" x14ac:dyDescent="0.25">
      <c r="A30">
        <v>2006.9137777777701</v>
      </c>
      <c r="B30">
        <v>93.825665859564197</v>
      </c>
      <c r="C30">
        <f t="shared" si="0"/>
        <v>0.91377777777006486</v>
      </c>
      <c r="D30">
        <f t="shared" si="1"/>
        <v>2006</v>
      </c>
      <c r="E30">
        <f t="shared" si="2"/>
        <v>11</v>
      </c>
      <c r="F30">
        <f t="shared" si="3"/>
        <v>94</v>
      </c>
      <c r="G30">
        <f t="shared" si="5"/>
        <v>94</v>
      </c>
      <c r="I30">
        <v>2007</v>
      </c>
      <c r="J30">
        <v>3</v>
      </c>
      <c r="K30">
        <v>121</v>
      </c>
      <c r="L30">
        <f t="shared" si="4"/>
        <v>0.6436170212765957</v>
      </c>
      <c r="Q30">
        <v>2007</v>
      </c>
      <c r="R30">
        <v>10</v>
      </c>
      <c r="S30">
        <v>188</v>
      </c>
      <c r="T30">
        <v>1</v>
      </c>
      <c r="AF30" s="2">
        <v>2009</v>
      </c>
      <c r="AG30" s="3">
        <v>375</v>
      </c>
      <c r="AH30" s="4">
        <f t="shared" si="9"/>
        <v>338.84948257067089</v>
      </c>
      <c r="AI30">
        <f t="shared" si="11"/>
        <v>1.0275881239716938E-2</v>
      </c>
    </row>
    <row r="31" spans="1:35" x14ac:dyDescent="0.25">
      <c r="A31">
        <v>2007.0213333333299</v>
      </c>
      <c r="B31">
        <v>45.399515738498302</v>
      </c>
      <c r="C31">
        <f t="shared" si="0"/>
        <v>2.13333333299488E-2</v>
      </c>
      <c r="D31">
        <f t="shared" si="1"/>
        <v>2007</v>
      </c>
      <c r="E31">
        <f t="shared" si="2"/>
        <v>1</v>
      </c>
      <c r="F31">
        <f t="shared" si="3"/>
        <v>45</v>
      </c>
      <c r="G31">
        <f t="shared" si="5"/>
        <v>45</v>
      </c>
      <c r="I31">
        <v>2007</v>
      </c>
      <c r="J31">
        <v>5</v>
      </c>
      <c r="K31">
        <v>103</v>
      </c>
      <c r="L31">
        <f t="shared" si="4"/>
        <v>0.5478723404255319</v>
      </c>
      <c r="Q31">
        <v>2007</v>
      </c>
      <c r="R31">
        <v>11</v>
      </c>
      <c r="S31">
        <v>121</v>
      </c>
      <c r="T31">
        <v>0.6436170212765957</v>
      </c>
      <c r="AF31" s="2">
        <v>2010</v>
      </c>
      <c r="AG31" s="3">
        <v>357</v>
      </c>
      <c r="AH31" s="4">
        <f t="shared" si="9"/>
        <v>410.51451562487148</v>
      </c>
      <c r="AI31">
        <f t="shared" si="11"/>
        <v>1.9509247347275369E-2</v>
      </c>
    </row>
    <row r="32" spans="1:35" x14ac:dyDescent="0.25">
      <c r="A32">
        <v>2007.14844444444</v>
      </c>
      <c r="B32">
        <v>72.639225181597794</v>
      </c>
      <c r="C32">
        <f t="shared" si="0"/>
        <v>0.14844444443997418</v>
      </c>
      <c r="D32">
        <f t="shared" si="1"/>
        <v>2007</v>
      </c>
      <c r="E32">
        <f t="shared" si="2"/>
        <v>2</v>
      </c>
      <c r="F32">
        <f t="shared" si="3"/>
        <v>73</v>
      </c>
      <c r="G32">
        <f t="shared" si="5"/>
        <v>73</v>
      </c>
      <c r="I32">
        <v>2007</v>
      </c>
      <c r="J32">
        <v>7</v>
      </c>
      <c r="K32">
        <v>6</v>
      </c>
      <c r="L32">
        <f t="shared" si="4"/>
        <v>3.1914893617021274E-2</v>
      </c>
      <c r="Q32">
        <v>2008</v>
      </c>
      <c r="R32">
        <v>1</v>
      </c>
      <c r="S32">
        <v>36</v>
      </c>
      <c r="T32">
        <v>0.13235294117647059</v>
      </c>
      <c r="AF32" s="2">
        <v>2011</v>
      </c>
      <c r="AG32" s="3">
        <v>303</v>
      </c>
      <c r="AH32" s="4">
        <f t="shared" si="9"/>
        <v>497.33635790214214</v>
      </c>
      <c r="AI32">
        <f t="shared" si="11"/>
        <v>0.24555371536743009</v>
      </c>
    </row>
    <row r="33" spans="1:35" x14ac:dyDescent="0.25">
      <c r="A33">
        <v>2007.24622222222</v>
      </c>
      <c r="B33">
        <v>121.065375302663</v>
      </c>
      <c r="C33">
        <f t="shared" si="0"/>
        <v>0.24622222222001255</v>
      </c>
      <c r="D33">
        <f t="shared" si="1"/>
        <v>2007</v>
      </c>
      <c r="E33">
        <f t="shared" si="2"/>
        <v>3</v>
      </c>
      <c r="F33">
        <f t="shared" si="3"/>
        <v>121</v>
      </c>
      <c r="G33">
        <f t="shared" si="5"/>
        <v>121</v>
      </c>
      <c r="I33">
        <v>2007</v>
      </c>
      <c r="J33">
        <v>8</v>
      </c>
      <c r="K33">
        <v>182</v>
      </c>
      <c r="L33">
        <f t="shared" si="4"/>
        <v>0.96808510638297873</v>
      </c>
      <c r="Q33">
        <v>2008</v>
      </c>
      <c r="R33">
        <v>2</v>
      </c>
      <c r="S33">
        <v>61</v>
      </c>
      <c r="T33">
        <v>0.22426470588235295</v>
      </c>
      <c r="AF33" s="2">
        <v>2012</v>
      </c>
      <c r="AG33" s="3">
        <v>242</v>
      </c>
      <c r="AH33" s="4">
        <f t="shared" si="9"/>
        <v>602.52060153066623</v>
      </c>
      <c r="AI33">
        <f t="shared" si="11"/>
        <v>0.83207989073724264</v>
      </c>
    </row>
    <row r="34" spans="1:35" x14ac:dyDescent="0.25">
      <c r="A34">
        <v>2007.34399999999</v>
      </c>
      <c r="B34">
        <v>102.90556900726401</v>
      </c>
      <c r="C34">
        <f t="shared" si="0"/>
        <v>0.34399999999004649</v>
      </c>
      <c r="D34">
        <f t="shared" si="1"/>
        <v>2007</v>
      </c>
      <c r="E34">
        <f t="shared" si="2"/>
        <v>5</v>
      </c>
      <c r="F34">
        <f t="shared" si="3"/>
        <v>103</v>
      </c>
      <c r="G34">
        <f t="shared" si="5"/>
        <v>103</v>
      </c>
      <c r="I34">
        <v>2007</v>
      </c>
      <c r="J34">
        <v>10</v>
      </c>
      <c r="K34">
        <v>188</v>
      </c>
      <c r="L34">
        <f t="shared" si="4"/>
        <v>1</v>
      </c>
      <c r="Q34">
        <v>2008</v>
      </c>
      <c r="R34">
        <v>3</v>
      </c>
      <c r="S34">
        <v>127</v>
      </c>
      <c r="T34">
        <v>0.46691176470588236</v>
      </c>
      <c r="AF34" s="2">
        <v>2013</v>
      </c>
      <c r="AG34" s="3">
        <v>738</v>
      </c>
      <c r="AH34" s="4">
        <f t="shared" si="9"/>
        <v>729.95080592983163</v>
      </c>
      <c r="AI34">
        <f t="shared" si="11"/>
        <v>1.2026811115011115E-4</v>
      </c>
    </row>
    <row r="35" spans="1:35" x14ac:dyDescent="0.25">
      <c r="A35">
        <v>2007.4124444444401</v>
      </c>
      <c r="B35">
        <v>72.639225181597794</v>
      </c>
      <c r="C35">
        <f t="shared" si="0"/>
        <v>0.41244444444009787</v>
      </c>
      <c r="D35">
        <f t="shared" si="1"/>
        <v>2007</v>
      </c>
      <c r="E35">
        <f t="shared" si="2"/>
        <v>5</v>
      </c>
      <c r="F35">
        <f t="shared" si="3"/>
        <v>73</v>
      </c>
      <c r="G35" t="str">
        <f t="shared" si="5"/>
        <v/>
      </c>
      <c r="I35">
        <v>2007</v>
      </c>
      <c r="J35">
        <v>11</v>
      </c>
      <c r="K35">
        <v>121</v>
      </c>
      <c r="L35">
        <f t="shared" si="4"/>
        <v>0.6436170212765957</v>
      </c>
      <c r="Q35">
        <v>2008</v>
      </c>
      <c r="R35">
        <v>4</v>
      </c>
      <c r="S35">
        <v>163</v>
      </c>
      <c r="T35">
        <v>0.59926470588235292</v>
      </c>
      <c r="AF35" s="2">
        <v>2014</v>
      </c>
      <c r="AG35" s="3">
        <v>1426</v>
      </c>
      <c r="AH35" s="4">
        <f t="shared" si="9"/>
        <v>884.33188462600913</v>
      </c>
      <c r="AI35">
        <f t="shared" si="11"/>
        <v>0.22828918359989916</v>
      </c>
    </row>
    <row r="36" spans="1:35" x14ac:dyDescent="0.25">
      <c r="A36">
        <v>2007.5004444444401</v>
      </c>
      <c r="B36">
        <v>6.05326876513345</v>
      </c>
      <c r="C36">
        <f t="shared" si="0"/>
        <v>0.50044444444006331</v>
      </c>
      <c r="D36">
        <f t="shared" si="1"/>
        <v>2007</v>
      </c>
      <c r="E36">
        <f t="shared" si="2"/>
        <v>7</v>
      </c>
      <c r="F36">
        <f t="shared" si="3"/>
        <v>6</v>
      </c>
      <c r="G36">
        <f t="shared" si="5"/>
        <v>151</v>
      </c>
      <c r="I36">
        <v>2008</v>
      </c>
      <c r="J36">
        <v>1</v>
      </c>
      <c r="K36">
        <v>36</v>
      </c>
      <c r="L36">
        <f t="shared" si="4"/>
        <v>0.13235294117647059</v>
      </c>
      <c r="Q36">
        <v>2008</v>
      </c>
      <c r="R36">
        <v>6</v>
      </c>
      <c r="S36">
        <v>48</v>
      </c>
      <c r="T36">
        <v>0.17647058823529413</v>
      </c>
      <c r="AF36" s="2">
        <v>2015</v>
      </c>
      <c r="AG36" s="3">
        <v>2058</v>
      </c>
      <c r="AH36" s="4">
        <f t="shared" si="9"/>
        <v>1071.3638176890581</v>
      </c>
      <c r="AI36">
        <f t="shared" si="11"/>
        <v>0.42615071829775902</v>
      </c>
    </row>
    <row r="37" spans="1:35" x14ac:dyDescent="0.25">
      <c r="A37">
        <v>2007.57866666666</v>
      </c>
      <c r="B37">
        <v>151.33171912832901</v>
      </c>
      <c r="C37">
        <f t="shared" si="0"/>
        <v>0.57866666665995581</v>
      </c>
      <c r="D37">
        <f t="shared" si="1"/>
        <v>2007</v>
      </c>
      <c r="E37">
        <f t="shared" si="2"/>
        <v>7</v>
      </c>
      <c r="F37">
        <f t="shared" si="3"/>
        <v>151</v>
      </c>
      <c r="G37" t="str">
        <f t="shared" si="5"/>
        <v/>
      </c>
      <c r="I37">
        <v>2008</v>
      </c>
      <c r="J37">
        <v>2</v>
      </c>
      <c r="K37">
        <v>61</v>
      </c>
      <c r="L37">
        <f t="shared" ref="L37:L68" si="12">K37/VLOOKUP(I37,year,2)</f>
        <v>0.22426470588235295</v>
      </c>
      <c r="Q37">
        <v>2008</v>
      </c>
      <c r="R37">
        <v>7</v>
      </c>
      <c r="S37">
        <v>194</v>
      </c>
      <c r="T37">
        <v>0.71323529411764708</v>
      </c>
    </row>
    <row r="38" spans="1:35" x14ac:dyDescent="0.25">
      <c r="A38">
        <v>2007.6568888888801</v>
      </c>
      <c r="B38">
        <v>181.598062953994</v>
      </c>
      <c r="C38">
        <f t="shared" si="0"/>
        <v>0.65688888888007568</v>
      </c>
      <c r="D38">
        <f t="shared" si="1"/>
        <v>2007</v>
      </c>
      <c r="E38">
        <f t="shared" si="2"/>
        <v>8</v>
      </c>
      <c r="F38">
        <f t="shared" si="3"/>
        <v>182</v>
      </c>
      <c r="G38">
        <f t="shared" si="5"/>
        <v>182</v>
      </c>
      <c r="I38">
        <v>2008</v>
      </c>
      <c r="J38">
        <v>3</v>
      </c>
      <c r="K38">
        <v>127</v>
      </c>
      <c r="L38">
        <f t="shared" si="12"/>
        <v>0.46691176470588236</v>
      </c>
      <c r="Q38">
        <v>2008</v>
      </c>
      <c r="R38">
        <v>8</v>
      </c>
      <c r="S38">
        <v>212</v>
      </c>
      <c r="T38">
        <v>0.77941176470588236</v>
      </c>
    </row>
    <row r="39" spans="1:35" x14ac:dyDescent="0.25">
      <c r="A39">
        <v>2007.7546666666599</v>
      </c>
      <c r="B39">
        <v>187.651331719128</v>
      </c>
      <c r="C39">
        <f t="shared" si="0"/>
        <v>0.75466666665988669</v>
      </c>
      <c r="D39">
        <f t="shared" si="1"/>
        <v>2007</v>
      </c>
      <c r="E39">
        <f t="shared" si="2"/>
        <v>10</v>
      </c>
      <c r="F39">
        <f t="shared" si="3"/>
        <v>188</v>
      </c>
      <c r="G39">
        <f t="shared" si="5"/>
        <v>188</v>
      </c>
      <c r="I39">
        <v>2008</v>
      </c>
      <c r="J39">
        <v>4</v>
      </c>
      <c r="K39">
        <v>163</v>
      </c>
      <c r="L39">
        <f t="shared" si="12"/>
        <v>0.59926470588235292</v>
      </c>
      <c r="Q39">
        <v>2008</v>
      </c>
      <c r="R39">
        <v>10</v>
      </c>
      <c r="S39">
        <v>203</v>
      </c>
      <c r="T39">
        <v>0.74632352941176472</v>
      </c>
    </row>
    <row r="40" spans="1:35" x14ac:dyDescent="0.25">
      <c r="A40">
        <v>2007.8524444444399</v>
      </c>
      <c r="B40">
        <v>121.065375302663</v>
      </c>
      <c r="C40">
        <f t="shared" si="0"/>
        <v>0.85244444443992506</v>
      </c>
      <c r="D40">
        <f t="shared" si="1"/>
        <v>2007</v>
      </c>
      <c r="E40">
        <f t="shared" si="2"/>
        <v>11</v>
      </c>
      <c r="F40">
        <f t="shared" si="3"/>
        <v>121</v>
      </c>
      <c r="G40">
        <f t="shared" si="5"/>
        <v>121</v>
      </c>
      <c r="I40">
        <v>2008</v>
      </c>
      <c r="J40">
        <v>6</v>
      </c>
      <c r="K40">
        <v>48</v>
      </c>
      <c r="L40">
        <f t="shared" si="12"/>
        <v>0.17647058823529413</v>
      </c>
      <c r="Q40">
        <v>2008</v>
      </c>
      <c r="R40">
        <v>11</v>
      </c>
      <c r="S40">
        <v>272</v>
      </c>
      <c r="T40">
        <v>1</v>
      </c>
    </row>
    <row r="41" spans="1:35" x14ac:dyDescent="0.25">
      <c r="A41">
        <v>2007.9111111111099</v>
      </c>
      <c r="B41">
        <v>54.4794188861988</v>
      </c>
      <c r="C41">
        <f t="shared" si="0"/>
        <v>0.9111111111099035</v>
      </c>
      <c r="D41">
        <f t="shared" si="1"/>
        <v>2007</v>
      </c>
      <c r="E41">
        <f t="shared" si="2"/>
        <v>11</v>
      </c>
      <c r="F41">
        <f t="shared" si="3"/>
        <v>54</v>
      </c>
      <c r="G41" t="str">
        <f t="shared" si="5"/>
        <v/>
      </c>
      <c r="I41">
        <v>2008</v>
      </c>
      <c r="J41">
        <v>7</v>
      </c>
      <c r="K41">
        <v>194</v>
      </c>
      <c r="L41">
        <f t="shared" si="12"/>
        <v>0.71323529411764708</v>
      </c>
      <c r="Q41">
        <v>2008</v>
      </c>
      <c r="R41">
        <v>12</v>
      </c>
      <c r="S41">
        <v>157</v>
      </c>
      <c r="T41">
        <v>0.57720588235294112</v>
      </c>
    </row>
    <row r="42" spans="1:35" x14ac:dyDescent="0.25">
      <c r="A42">
        <v>2008.0088888888799</v>
      </c>
      <c r="B42">
        <v>36.319612590798897</v>
      </c>
      <c r="C42">
        <f t="shared" si="0"/>
        <v>8.8888888799374399E-3</v>
      </c>
      <c r="D42">
        <f t="shared" si="1"/>
        <v>2008</v>
      </c>
      <c r="E42">
        <f t="shared" si="2"/>
        <v>1</v>
      </c>
      <c r="F42">
        <f t="shared" si="3"/>
        <v>36</v>
      </c>
      <c r="G42">
        <f t="shared" si="5"/>
        <v>36</v>
      </c>
      <c r="I42">
        <v>2008</v>
      </c>
      <c r="J42">
        <v>8</v>
      </c>
      <c r="K42">
        <v>212</v>
      </c>
      <c r="L42">
        <f t="shared" si="12"/>
        <v>0.77941176470588236</v>
      </c>
      <c r="Q42">
        <v>2009</v>
      </c>
      <c r="R42">
        <v>1</v>
      </c>
      <c r="S42">
        <v>30</v>
      </c>
      <c r="T42">
        <v>0.08</v>
      </c>
    </row>
    <row r="43" spans="1:35" x14ac:dyDescent="0.25">
      <c r="A43">
        <v>2008.0871111111101</v>
      </c>
      <c r="B43">
        <v>60.532687651331798</v>
      </c>
      <c r="C43">
        <f t="shared" si="0"/>
        <v>8.7111111110061756E-2</v>
      </c>
      <c r="D43">
        <f t="shared" si="1"/>
        <v>2008</v>
      </c>
      <c r="E43">
        <f t="shared" si="2"/>
        <v>2</v>
      </c>
      <c r="F43">
        <f t="shared" si="3"/>
        <v>61</v>
      </c>
      <c r="G43">
        <f t="shared" si="5"/>
        <v>67</v>
      </c>
      <c r="I43">
        <v>2008</v>
      </c>
      <c r="J43">
        <v>10</v>
      </c>
      <c r="K43">
        <v>203</v>
      </c>
      <c r="L43">
        <f t="shared" si="12"/>
        <v>0.74632352941176472</v>
      </c>
      <c r="Q43">
        <v>2009</v>
      </c>
      <c r="R43">
        <v>2</v>
      </c>
      <c r="S43">
        <v>45</v>
      </c>
      <c r="T43">
        <v>0.12</v>
      </c>
    </row>
    <row r="44" spans="1:35" x14ac:dyDescent="0.25">
      <c r="A44">
        <v>2008.16533333333</v>
      </c>
      <c r="B44">
        <v>66.585956416464796</v>
      </c>
      <c r="C44">
        <f t="shared" si="0"/>
        <v>0.16533333332995426</v>
      </c>
      <c r="D44">
        <f t="shared" si="1"/>
        <v>2008</v>
      </c>
      <c r="E44">
        <f t="shared" si="2"/>
        <v>2</v>
      </c>
      <c r="F44">
        <f t="shared" si="3"/>
        <v>67</v>
      </c>
      <c r="G44" t="str">
        <f t="shared" si="5"/>
        <v/>
      </c>
      <c r="I44">
        <v>2008</v>
      </c>
      <c r="J44">
        <v>11</v>
      </c>
      <c r="K44">
        <v>272</v>
      </c>
      <c r="L44">
        <f t="shared" si="12"/>
        <v>1</v>
      </c>
      <c r="Q44">
        <v>2009</v>
      </c>
      <c r="R44">
        <v>3</v>
      </c>
      <c r="S44">
        <v>85</v>
      </c>
      <c r="T44">
        <v>0.22666666666666666</v>
      </c>
    </row>
    <row r="45" spans="1:35" x14ac:dyDescent="0.25">
      <c r="A45">
        <v>2008.2435555555501</v>
      </c>
      <c r="B45">
        <v>127.118644067796</v>
      </c>
      <c r="C45">
        <f t="shared" si="0"/>
        <v>0.24355555555007413</v>
      </c>
      <c r="D45">
        <f t="shared" si="1"/>
        <v>2008</v>
      </c>
      <c r="E45">
        <f t="shared" si="2"/>
        <v>3</v>
      </c>
      <c r="F45">
        <f t="shared" si="3"/>
        <v>127</v>
      </c>
      <c r="G45">
        <f t="shared" si="5"/>
        <v>127</v>
      </c>
      <c r="I45">
        <v>2008</v>
      </c>
      <c r="J45">
        <v>12</v>
      </c>
      <c r="K45">
        <v>157</v>
      </c>
      <c r="L45">
        <f t="shared" si="12"/>
        <v>0.57720588235294112</v>
      </c>
      <c r="Q45">
        <v>2009</v>
      </c>
      <c r="R45">
        <v>4</v>
      </c>
      <c r="S45">
        <v>121</v>
      </c>
      <c r="T45">
        <v>0.32266666666666666</v>
      </c>
    </row>
    <row r="46" spans="1:35" x14ac:dyDescent="0.25">
      <c r="A46">
        <v>2008.32177777777</v>
      </c>
      <c r="B46">
        <v>163.43825665859501</v>
      </c>
      <c r="C46">
        <f t="shared" si="0"/>
        <v>0.32177777776996663</v>
      </c>
      <c r="D46">
        <f t="shared" si="1"/>
        <v>2008</v>
      </c>
      <c r="E46">
        <f t="shared" si="2"/>
        <v>4</v>
      </c>
      <c r="F46">
        <f t="shared" si="3"/>
        <v>163</v>
      </c>
      <c r="G46">
        <f t="shared" si="5"/>
        <v>163</v>
      </c>
      <c r="I46">
        <v>2009</v>
      </c>
      <c r="J46">
        <v>1</v>
      </c>
      <c r="K46">
        <v>30</v>
      </c>
      <c r="L46">
        <f t="shared" si="12"/>
        <v>0.08</v>
      </c>
      <c r="Q46">
        <v>2009</v>
      </c>
      <c r="R46">
        <v>5</v>
      </c>
      <c r="S46">
        <v>176</v>
      </c>
      <c r="T46">
        <v>0.46933333333333332</v>
      </c>
    </row>
    <row r="47" spans="1:35" x14ac:dyDescent="0.25">
      <c r="A47">
        <v>2008.41955555555</v>
      </c>
      <c r="B47">
        <v>48.426150121065298</v>
      </c>
      <c r="C47">
        <f t="shared" si="0"/>
        <v>0.41955555555000501</v>
      </c>
      <c r="D47">
        <f t="shared" si="1"/>
        <v>2008</v>
      </c>
      <c r="E47">
        <f t="shared" si="2"/>
        <v>6</v>
      </c>
      <c r="F47">
        <f t="shared" si="3"/>
        <v>48</v>
      </c>
      <c r="G47">
        <f t="shared" si="5"/>
        <v>48</v>
      </c>
      <c r="I47">
        <v>2009</v>
      </c>
      <c r="J47">
        <v>2</v>
      </c>
      <c r="K47">
        <v>45</v>
      </c>
      <c r="L47">
        <f t="shared" si="12"/>
        <v>0.12</v>
      </c>
      <c r="Q47">
        <v>2009</v>
      </c>
      <c r="R47">
        <v>6</v>
      </c>
      <c r="S47">
        <v>48</v>
      </c>
      <c r="T47">
        <v>0.128</v>
      </c>
    </row>
    <row r="48" spans="1:35" x14ac:dyDescent="0.25">
      <c r="A48">
        <v>2008.4977777777699</v>
      </c>
      <c r="B48">
        <v>6.0532687651329899</v>
      </c>
      <c r="C48">
        <f t="shared" si="0"/>
        <v>0.49777777776989751</v>
      </c>
      <c r="D48">
        <f t="shared" si="1"/>
        <v>2008</v>
      </c>
      <c r="E48">
        <f t="shared" si="2"/>
        <v>6</v>
      </c>
      <c r="F48">
        <f t="shared" si="3"/>
        <v>6</v>
      </c>
      <c r="G48" t="str">
        <f t="shared" si="5"/>
        <v/>
      </c>
      <c r="I48">
        <v>2009</v>
      </c>
      <c r="J48">
        <v>3</v>
      </c>
      <c r="K48">
        <v>85</v>
      </c>
      <c r="L48">
        <f t="shared" si="12"/>
        <v>0.22666666666666666</v>
      </c>
      <c r="Q48">
        <v>2009</v>
      </c>
      <c r="R48">
        <v>8</v>
      </c>
      <c r="S48">
        <v>351</v>
      </c>
      <c r="T48">
        <v>0.93600000000000005</v>
      </c>
    </row>
    <row r="49" spans="1:20" x14ac:dyDescent="0.25">
      <c r="A49">
        <v>2008.576</v>
      </c>
      <c r="B49">
        <v>193.70460048426099</v>
      </c>
      <c r="C49">
        <f t="shared" si="0"/>
        <v>0.57600000000002183</v>
      </c>
      <c r="D49">
        <f t="shared" si="1"/>
        <v>2008</v>
      </c>
      <c r="E49">
        <f t="shared" si="2"/>
        <v>7</v>
      </c>
      <c r="F49">
        <f t="shared" si="3"/>
        <v>194</v>
      </c>
      <c r="G49">
        <f t="shared" si="5"/>
        <v>194</v>
      </c>
      <c r="I49">
        <v>2009</v>
      </c>
      <c r="J49">
        <v>4</v>
      </c>
      <c r="K49">
        <v>121</v>
      </c>
      <c r="L49">
        <f t="shared" si="12"/>
        <v>0.32266666666666666</v>
      </c>
      <c r="Q49">
        <v>2009</v>
      </c>
      <c r="R49">
        <v>9</v>
      </c>
      <c r="S49">
        <v>375</v>
      </c>
      <c r="T49">
        <v>1</v>
      </c>
    </row>
    <row r="50" spans="1:20" x14ac:dyDescent="0.25">
      <c r="A50">
        <v>2008.6542222222199</v>
      </c>
      <c r="B50">
        <v>211.86440677966101</v>
      </c>
      <c r="C50">
        <f t="shared" si="0"/>
        <v>0.65422222221991433</v>
      </c>
      <c r="D50">
        <f t="shared" si="1"/>
        <v>2008</v>
      </c>
      <c r="E50">
        <f t="shared" si="2"/>
        <v>8</v>
      </c>
      <c r="F50">
        <f t="shared" si="3"/>
        <v>212</v>
      </c>
      <c r="G50">
        <f t="shared" si="5"/>
        <v>212</v>
      </c>
      <c r="I50">
        <v>2009</v>
      </c>
      <c r="J50">
        <v>5</v>
      </c>
      <c r="K50">
        <v>176</v>
      </c>
      <c r="L50">
        <f t="shared" si="12"/>
        <v>0.46933333333333332</v>
      </c>
      <c r="Q50">
        <v>2009</v>
      </c>
      <c r="R50">
        <v>10</v>
      </c>
      <c r="S50">
        <v>91</v>
      </c>
      <c r="T50">
        <v>0.24266666666666667</v>
      </c>
    </row>
    <row r="51" spans="1:20" x14ac:dyDescent="0.25">
      <c r="A51">
        <v>2008.752</v>
      </c>
      <c r="B51">
        <v>202.78450363196001</v>
      </c>
      <c r="C51">
        <f t="shared" si="0"/>
        <v>0.75199999999995271</v>
      </c>
      <c r="D51">
        <f t="shared" si="1"/>
        <v>2008</v>
      </c>
      <c r="E51">
        <f t="shared" si="2"/>
        <v>10</v>
      </c>
      <c r="F51">
        <f t="shared" si="3"/>
        <v>203</v>
      </c>
      <c r="G51">
        <f t="shared" si="5"/>
        <v>203</v>
      </c>
      <c r="I51">
        <v>2009</v>
      </c>
      <c r="J51">
        <v>6</v>
      </c>
      <c r="K51">
        <v>48</v>
      </c>
      <c r="L51">
        <f t="shared" si="12"/>
        <v>0.128</v>
      </c>
      <c r="Q51">
        <v>2009</v>
      </c>
      <c r="R51">
        <v>12</v>
      </c>
      <c r="S51">
        <v>85</v>
      </c>
      <c r="T51">
        <v>0.22666666666666666</v>
      </c>
    </row>
    <row r="52" spans="1:20" x14ac:dyDescent="0.25">
      <c r="A52">
        <v>2008.84977777777</v>
      </c>
      <c r="B52">
        <v>272.39709443099201</v>
      </c>
      <c r="C52">
        <f t="shared" si="0"/>
        <v>0.84977777776998664</v>
      </c>
      <c r="D52">
        <f t="shared" si="1"/>
        <v>2008</v>
      </c>
      <c r="E52">
        <f t="shared" si="2"/>
        <v>11</v>
      </c>
      <c r="F52">
        <f t="shared" si="3"/>
        <v>272</v>
      </c>
      <c r="G52">
        <f t="shared" si="5"/>
        <v>272</v>
      </c>
      <c r="I52">
        <v>2009</v>
      </c>
      <c r="J52">
        <v>8</v>
      </c>
      <c r="K52">
        <v>351</v>
      </c>
      <c r="L52">
        <f t="shared" si="12"/>
        <v>0.93600000000000005</v>
      </c>
      <c r="Q52">
        <v>2010</v>
      </c>
      <c r="R52">
        <v>1</v>
      </c>
      <c r="S52">
        <v>61</v>
      </c>
      <c r="T52">
        <v>0.17086834733893558</v>
      </c>
    </row>
    <row r="53" spans="1:20" x14ac:dyDescent="0.25">
      <c r="A53">
        <v>2008.93777777777</v>
      </c>
      <c r="B53">
        <v>157.38498789346201</v>
      </c>
      <c r="C53">
        <f t="shared" si="0"/>
        <v>0.93777777776995208</v>
      </c>
      <c r="D53">
        <f t="shared" si="1"/>
        <v>2008</v>
      </c>
      <c r="E53">
        <f t="shared" si="2"/>
        <v>12</v>
      </c>
      <c r="F53">
        <f t="shared" si="3"/>
        <v>157</v>
      </c>
      <c r="G53">
        <f t="shared" si="5"/>
        <v>157</v>
      </c>
      <c r="I53">
        <v>2009</v>
      </c>
      <c r="J53">
        <v>9</v>
      </c>
      <c r="K53">
        <v>375</v>
      </c>
      <c r="L53">
        <f t="shared" si="12"/>
        <v>1</v>
      </c>
      <c r="Q53">
        <v>2010</v>
      </c>
      <c r="R53">
        <v>2</v>
      </c>
      <c r="S53">
        <v>91</v>
      </c>
      <c r="T53">
        <v>0.25490196078431371</v>
      </c>
    </row>
    <row r="54" spans="1:20" x14ac:dyDescent="0.25">
      <c r="A54">
        <v>2009.00622222222</v>
      </c>
      <c r="B54">
        <v>30.266343825665899</v>
      </c>
      <c r="C54">
        <f t="shared" si="0"/>
        <v>6.2222222200034594E-3</v>
      </c>
      <c r="D54">
        <f t="shared" si="1"/>
        <v>2009</v>
      </c>
      <c r="E54">
        <f t="shared" si="2"/>
        <v>1</v>
      </c>
      <c r="F54">
        <f t="shared" si="3"/>
        <v>30</v>
      </c>
      <c r="G54">
        <f t="shared" si="5"/>
        <v>30</v>
      </c>
      <c r="I54">
        <v>2009</v>
      </c>
      <c r="J54">
        <v>10</v>
      </c>
      <c r="K54">
        <v>91</v>
      </c>
      <c r="L54">
        <f t="shared" si="12"/>
        <v>0.24266666666666667</v>
      </c>
      <c r="Q54">
        <v>2010</v>
      </c>
      <c r="R54">
        <v>3</v>
      </c>
      <c r="S54">
        <v>227</v>
      </c>
      <c r="T54">
        <v>0.63585434173669464</v>
      </c>
    </row>
    <row r="55" spans="1:20" x14ac:dyDescent="0.25">
      <c r="A55">
        <v>2009.09422222222</v>
      </c>
      <c r="B55">
        <v>45.399515738498799</v>
      </c>
      <c r="C55">
        <f t="shared" si="0"/>
        <v>9.4222222219968899E-2</v>
      </c>
      <c r="D55">
        <f t="shared" si="1"/>
        <v>2009</v>
      </c>
      <c r="E55">
        <f t="shared" si="2"/>
        <v>2</v>
      </c>
      <c r="F55">
        <f t="shared" si="3"/>
        <v>45</v>
      </c>
      <c r="G55">
        <f t="shared" si="5"/>
        <v>45</v>
      </c>
      <c r="I55">
        <v>2009</v>
      </c>
      <c r="J55">
        <v>12</v>
      </c>
      <c r="K55">
        <v>85</v>
      </c>
      <c r="L55">
        <f t="shared" si="12"/>
        <v>0.22666666666666666</v>
      </c>
      <c r="Q55">
        <v>2010</v>
      </c>
      <c r="R55">
        <v>5</v>
      </c>
      <c r="S55">
        <v>215</v>
      </c>
      <c r="T55">
        <v>0.60224089635854339</v>
      </c>
    </row>
    <row r="56" spans="1:20" x14ac:dyDescent="0.25">
      <c r="A56">
        <v>2009.1822222222199</v>
      </c>
      <c r="B56">
        <v>84.7457627118647</v>
      </c>
      <c r="C56">
        <f t="shared" si="0"/>
        <v>0.18222222221993434</v>
      </c>
      <c r="D56">
        <f t="shared" si="1"/>
        <v>2009</v>
      </c>
      <c r="E56">
        <f t="shared" si="2"/>
        <v>3</v>
      </c>
      <c r="F56">
        <f t="shared" si="3"/>
        <v>85</v>
      </c>
      <c r="G56">
        <f t="shared" si="5"/>
        <v>85</v>
      </c>
      <c r="I56">
        <v>2010</v>
      </c>
      <c r="J56">
        <v>1</v>
      </c>
      <c r="K56">
        <v>61</v>
      </c>
      <c r="L56">
        <f t="shared" si="12"/>
        <v>0.17086834733893558</v>
      </c>
      <c r="Q56">
        <v>2010</v>
      </c>
      <c r="R56">
        <v>7</v>
      </c>
      <c r="S56">
        <v>33</v>
      </c>
      <c r="T56">
        <v>9.2436974789915971E-2</v>
      </c>
    </row>
    <row r="57" spans="1:20" x14ac:dyDescent="0.25">
      <c r="A57">
        <v>2009.2604444444401</v>
      </c>
      <c r="B57">
        <v>121.065375302663</v>
      </c>
      <c r="C57">
        <f t="shared" si="0"/>
        <v>0.26044444444005421</v>
      </c>
      <c r="D57">
        <f t="shared" si="1"/>
        <v>2009</v>
      </c>
      <c r="E57">
        <f t="shared" si="2"/>
        <v>4</v>
      </c>
      <c r="F57">
        <f t="shared" si="3"/>
        <v>121</v>
      </c>
      <c r="G57">
        <f t="shared" si="5"/>
        <v>121</v>
      </c>
      <c r="I57">
        <v>2010</v>
      </c>
      <c r="J57">
        <v>2</v>
      </c>
      <c r="K57">
        <v>91</v>
      </c>
      <c r="L57">
        <f t="shared" si="12"/>
        <v>0.25490196078431371</v>
      </c>
      <c r="Q57">
        <v>2010</v>
      </c>
      <c r="R57">
        <v>8</v>
      </c>
      <c r="S57">
        <v>321</v>
      </c>
      <c r="T57">
        <v>0.89915966386554624</v>
      </c>
    </row>
    <row r="58" spans="1:20" x14ac:dyDescent="0.25">
      <c r="A58">
        <v>2009.3386666666599</v>
      </c>
      <c r="B58">
        <v>175.544794188861</v>
      </c>
      <c r="C58">
        <f t="shared" si="0"/>
        <v>0.33866666665994671</v>
      </c>
      <c r="D58">
        <f t="shared" si="1"/>
        <v>2009</v>
      </c>
      <c r="E58">
        <f t="shared" si="2"/>
        <v>5</v>
      </c>
      <c r="F58">
        <f t="shared" si="3"/>
        <v>176</v>
      </c>
      <c r="G58">
        <f t="shared" si="5"/>
        <v>176</v>
      </c>
      <c r="I58">
        <v>2010</v>
      </c>
      <c r="J58">
        <v>3</v>
      </c>
      <c r="K58">
        <v>227</v>
      </c>
      <c r="L58">
        <f t="shared" si="12"/>
        <v>0.63585434173669464</v>
      </c>
      <c r="Q58">
        <v>2010</v>
      </c>
      <c r="R58">
        <v>9</v>
      </c>
      <c r="S58">
        <v>357</v>
      </c>
      <c r="T58">
        <v>1</v>
      </c>
    </row>
    <row r="59" spans="1:20" x14ac:dyDescent="0.25">
      <c r="A59">
        <v>2009.4168888888801</v>
      </c>
      <c r="B59">
        <v>48.426150121065298</v>
      </c>
      <c r="C59">
        <f t="shared" si="0"/>
        <v>0.41688888888006659</v>
      </c>
      <c r="D59">
        <f t="shared" si="1"/>
        <v>2009</v>
      </c>
      <c r="E59">
        <f t="shared" si="2"/>
        <v>6</v>
      </c>
      <c r="F59">
        <f t="shared" si="3"/>
        <v>48</v>
      </c>
      <c r="G59">
        <f t="shared" si="5"/>
        <v>48</v>
      </c>
      <c r="I59">
        <v>2010</v>
      </c>
      <c r="J59">
        <v>5</v>
      </c>
      <c r="K59">
        <v>215</v>
      </c>
      <c r="L59">
        <f t="shared" si="12"/>
        <v>0.60224089635854339</v>
      </c>
      <c r="Q59">
        <v>2010</v>
      </c>
      <c r="R59">
        <v>10</v>
      </c>
      <c r="S59">
        <v>269</v>
      </c>
      <c r="T59">
        <v>0.75350140056022408</v>
      </c>
    </row>
    <row r="60" spans="1:20" x14ac:dyDescent="0.25">
      <c r="A60">
        <v>2009.49511111111</v>
      </c>
      <c r="B60">
        <v>36.319612590798897</v>
      </c>
      <c r="C60">
        <f t="shared" si="0"/>
        <v>0.49511111110996353</v>
      </c>
      <c r="D60">
        <f t="shared" si="1"/>
        <v>2009</v>
      </c>
      <c r="E60">
        <f t="shared" si="2"/>
        <v>6</v>
      </c>
      <c r="F60">
        <f t="shared" si="3"/>
        <v>36</v>
      </c>
      <c r="G60" t="str">
        <f t="shared" si="5"/>
        <v/>
      </c>
      <c r="I60">
        <v>2010</v>
      </c>
      <c r="J60">
        <v>7</v>
      </c>
      <c r="K60">
        <v>33</v>
      </c>
      <c r="L60">
        <f t="shared" si="12"/>
        <v>9.2436974789915971E-2</v>
      </c>
      <c r="Q60">
        <v>2010</v>
      </c>
      <c r="R60">
        <v>11</v>
      </c>
      <c r="S60">
        <v>94</v>
      </c>
      <c r="T60">
        <v>0.26330532212885155</v>
      </c>
    </row>
    <row r="61" spans="1:20" x14ac:dyDescent="0.25">
      <c r="A61">
        <v>2009.59288888888</v>
      </c>
      <c r="B61">
        <v>351.08958837772298</v>
      </c>
      <c r="C61">
        <f t="shared" si="0"/>
        <v>0.59288888887999747</v>
      </c>
      <c r="D61">
        <f t="shared" si="1"/>
        <v>2009</v>
      </c>
      <c r="E61">
        <f t="shared" si="2"/>
        <v>8</v>
      </c>
      <c r="F61">
        <f t="shared" si="3"/>
        <v>351</v>
      </c>
      <c r="G61">
        <f t="shared" si="5"/>
        <v>351</v>
      </c>
      <c r="I61">
        <v>2010</v>
      </c>
      <c r="J61">
        <v>8</v>
      </c>
      <c r="K61">
        <v>321</v>
      </c>
      <c r="L61">
        <f t="shared" si="12"/>
        <v>0.89915966386554624</v>
      </c>
      <c r="Q61">
        <v>2010</v>
      </c>
      <c r="R61">
        <v>12</v>
      </c>
      <c r="S61">
        <v>58</v>
      </c>
      <c r="T61">
        <v>0.16246498599439776</v>
      </c>
    </row>
    <row r="62" spans="1:20" x14ac:dyDescent="0.25">
      <c r="A62">
        <v>2009.6711111111099</v>
      </c>
      <c r="B62">
        <v>375.30266343825599</v>
      </c>
      <c r="C62">
        <f t="shared" si="0"/>
        <v>0.67111111110989441</v>
      </c>
      <c r="D62">
        <f t="shared" si="1"/>
        <v>2009</v>
      </c>
      <c r="E62">
        <f t="shared" si="2"/>
        <v>9</v>
      </c>
      <c r="F62">
        <f t="shared" si="3"/>
        <v>375</v>
      </c>
      <c r="G62">
        <f t="shared" si="5"/>
        <v>375</v>
      </c>
      <c r="I62">
        <v>2010</v>
      </c>
      <c r="J62">
        <v>9</v>
      </c>
      <c r="K62">
        <v>357</v>
      </c>
      <c r="L62">
        <f t="shared" si="12"/>
        <v>1</v>
      </c>
      <c r="Q62">
        <v>2011</v>
      </c>
      <c r="R62">
        <v>1</v>
      </c>
      <c r="S62">
        <v>24</v>
      </c>
      <c r="T62">
        <v>7.9207920792079209E-2</v>
      </c>
    </row>
    <row r="63" spans="1:20" x14ac:dyDescent="0.25">
      <c r="A63">
        <v>2009.74933333333</v>
      </c>
      <c r="B63">
        <v>242.13075060532699</v>
      </c>
      <c r="C63">
        <f t="shared" si="0"/>
        <v>0.74933333333001428</v>
      </c>
      <c r="D63">
        <f t="shared" si="1"/>
        <v>2009</v>
      </c>
      <c r="E63">
        <f t="shared" si="2"/>
        <v>9</v>
      </c>
      <c r="F63">
        <f t="shared" si="3"/>
        <v>242</v>
      </c>
      <c r="G63" t="str">
        <f t="shared" si="5"/>
        <v/>
      </c>
      <c r="I63">
        <v>2010</v>
      </c>
      <c r="J63">
        <v>10</v>
      </c>
      <c r="K63">
        <v>269</v>
      </c>
      <c r="L63">
        <f t="shared" si="12"/>
        <v>0.75350140056022408</v>
      </c>
      <c r="Q63">
        <v>2011</v>
      </c>
      <c r="R63">
        <v>2</v>
      </c>
      <c r="S63">
        <v>42</v>
      </c>
      <c r="T63">
        <v>0.13861386138613863</v>
      </c>
    </row>
    <row r="64" spans="1:20" x14ac:dyDescent="0.25">
      <c r="A64">
        <v>2009.8275555555499</v>
      </c>
      <c r="B64">
        <v>90.7990314769972</v>
      </c>
      <c r="C64">
        <f t="shared" si="0"/>
        <v>0.82755555554990679</v>
      </c>
      <c r="D64">
        <f t="shared" si="1"/>
        <v>2009</v>
      </c>
      <c r="E64">
        <f t="shared" si="2"/>
        <v>10</v>
      </c>
      <c r="F64">
        <f t="shared" si="3"/>
        <v>91</v>
      </c>
      <c r="G64">
        <f t="shared" si="5"/>
        <v>91</v>
      </c>
      <c r="I64">
        <v>2010</v>
      </c>
      <c r="J64">
        <v>11</v>
      </c>
      <c r="K64">
        <v>94</v>
      </c>
      <c r="L64">
        <f t="shared" si="12"/>
        <v>0.26330532212885155</v>
      </c>
      <c r="Q64">
        <v>2011</v>
      </c>
      <c r="R64">
        <v>3</v>
      </c>
      <c r="S64">
        <v>82</v>
      </c>
      <c r="T64">
        <v>0.27062706270627063</v>
      </c>
    </row>
    <row r="65" spans="1:20" x14ac:dyDescent="0.25">
      <c r="A65">
        <v>2009.9253333333299</v>
      </c>
      <c r="B65">
        <v>84.745762711864202</v>
      </c>
      <c r="C65">
        <f t="shared" si="0"/>
        <v>0.92533333332994516</v>
      </c>
      <c r="D65">
        <f t="shared" si="1"/>
        <v>2009</v>
      </c>
      <c r="E65">
        <f t="shared" si="2"/>
        <v>12</v>
      </c>
      <c r="F65">
        <f t="shared" si="3"/>
        <v>85</v>
      </c>
      <c r="G65">
        <f t="shared" si="5"/>
        <v>85</v>
      </c>
      <c r="I65">
        <v>2010</v>
      </c>
      <c r="J65">
        <v>12</v>
      </c>
      <c r="K65">
        <v>58</v>
      </c>
      <c r="L65">
        <f t="shared" si="12"/>
        <v>0.16246498599439776</v>
      </c>
      <c r="Q65">
        <v>2011</v>
      </c>
      <c r="R65">
        <v>4</v>
      </c>
      <c r="S65">
        <v>154</v>
      </c>
      <c r="T65">
        <v>0.5082508250825083</v>
      </c>
    </row>
    <row r="66" spans="1:20" x14ac:dyDescent="0.25">
      <c r="A66">
        <v>2010.0035555555501</v>
      </c>
      <c r="B66">
        <v>60.532687651331301</v>
      </c>
      <c r="C66">
        <f t="shared" si="0"/>
        <v>3.5555555500650371E-3</v>
      </c>
      <c r="D66">
        <f t="shared" si="1"/>
        <v>2010</v>
      </c>
      <c r="E66">
        <f t="shared" si="2"/>
        <v>1</v>
      </c>
      <c r="F66">
        <f t="shared" si="3"/>
        <v>61</v>
      </c>
      <c r="G66">
        <f t="shared" si="5"/>
        <v>61</v>
      </c>
      <c r="I66">
        <v>2011</v>
      </c>
      <c r="J66">
        <v>1</v>
      </c>
      <c r="K66">
        <v>24</v>
      </c>
      <c r="L66">
        <f t="shared" si="12"/>
        <v>7.9207920792079209E-2</v>
      </c>
      <c r="Q66">
        <v>2011</v>
      </c>
      <c r="R66">
        <v>5</v>
      </c>
      <c r="S66">
        <v>127</v>
      </c>
      <c r="T66">
        <v>0.41914191419141916</v>
      </c>
    </row>
    <row r="67" spans="1:20" x14ac:dyDescent="0.25">
      <c r="A67">
        <v>2010.09155555555</v>
      </c>
      <c r="B67">
        <v>90.7990314769972</v>
      </c>
      <c r="C67">
        <f t="shared" si="0"/>
        <v>9.1555555550030476E-2</v>
      </c>
      <c r="D67">
        <f t="shared" si="1"/>
        <v>2010</v>
      </c>
      <c r="E67">
        <f t="shared" si="2"/>
        <v>2</v>
      </c>
      <c r="F67">
        <f t="shared" si="3"/>
        <v>91</v>
      </c>
      <c r="G67">
        <f t="shared" si="5"/>
        <v>139</v>
      </c>
      <c r="I67">
        <v>2011</v>
      </c>
      <c r="J67">
        <v>2</v>
      </c>
      <c r="K67">
        <v>42</v>
      </c>
      <c r="L67">
        <f t="shared" si="12"/>
        <v>0.13861386138613863</v>
      </c>
      <c r="Q67">
        <v>2011</v>
      </c>
      <c r="R67">
        <v>6</v>
      </c>
      <c r="S67">
        <v>12</v>
      </c>
      <c r="T67">
        <v>3.9603960396039604E-2</v>
      </c>
    </row>
    <row r="68" spans="1:20" x14ac:dyDescent="0.25">
      <c r="A68">
        <v>2010.1599999999901</v>
      </c>
      <c r="B68">
        <v>139.22518159806199</v>
      </c>
      <c r="C68">
        <f t="shared" si="0"/>
        <v>0.15999999999007741</v>
      </c>
      <c r="D68">
        <f t="shared" si="1"/>
        <v>2010</v>
      </c>
      <c r="E68">
        <f t="shared" si="2"/>
        <v>2</v>
      </c>
      <c r="F68">
        <f t="shared" si="3"/>
        <v>139</v>
      </c>
      <c r="G68" t="str">
        <f t="shared" si="5"/>
        <v/>
      </c>
      <c r="I68">
        <v>2011</v>
      </c>
      <c r="J68">
        <v>3</v>
      </c>
      <c r="K68">
        <v>82</v>
      </c>
      <c r="L68">
        <f t="shared" si="12"/>
        <v>0.27062706270627063</v>
      </c>
      <c r="Q68">
        <v>2011</v>
      </c>
      <c r="R68">
        <v>8</v>
      </c>
      <c r="S68">
        <v>303</v>
      </c>
      <c r="T68">
        <v>1</v>
      </c>
    </row>
    <row r="69" spans="1:20" x14ac:dyDescent="0.25">
      <c r="A69">
        <v>2010.23822222222</v>
      </c>
      <c r="B69">
        <v>226.99757869249299</v>
      </c>
      <c r="C69">
        <f t="shared" ref="C69:C132" si="13">MOD(A69,1)</f>
        <v>0.23822222221997436</v>
      </c>
      <c r="D69">
        <f t="shared" ref="D69:D132" si="14">FLOOR(A69,1)</f>
        <v>2010</v>
      </c>
      <c r="E69">
        <f t="shared" ref="E69:E132" si="15">CEILING(C69*12,1)</f>
        <v>3</v>
      </c>
      <c r="F69">
        <f t="shared" ref="F69:F132" si="16">ROUND(B69,0)</f>
        <v>227</v>
      </c>
      <c r="G69">
        <f t="shared" si="5"/>
        <v>227</v>
      </c>
      <c r="I69">
        <v>2011</v>
      </c>
      <c r="J69">
        <v>4</v>
      </c>
      <c r="K69">
        <v>154</v>
      </c>
      <c r="L69">
        <f t="shared" ref="L69:L100" si="17">K69/VLOOKUP(I69,year,2)</f>
        <v>0.5082508250825083</v>
      </c>
      <c r="Q69">
        <v>2011</v>
      </c>
      <c r="R69">
        <v>10</v>
      </c>
      <c r="S69">
        <v>88</v>
      </c>
      <c r="T69">
        <v>0.29042904290429045</v>
      </c>
    </row>
    <row r="70" spans="1:20" x14ac:dyDescent="0.25">
      <c r="A70">
        <v>2010.336</v>
      </c>
      <c r="B70">
        <v>214.891041162227</v>
      </c>
      <c r="C70">
        <f t="shared" si="13"/>
        <v>0.33600000000001273</v>
      </c>
      <c r="D70">
        <f t="shared" si="14"/>
        <v>2010</v>
      </c>
      <c r="E70">
        <f t="shared" si="15"/>
        <v>5</v>
      </c>
      <c r="F70">
        <f t="shared" si="16"/>
        <v>215</v>
      </c>
      <c r="G70">
        <f t="shared" ref="G70:G133" si="18">IF(E70=E71,MAX(F70:F71),IF(E70=E69,"",F70))</f>
        <v>215</v>
      </c>
      <c r="I70">
        <v>2011</v>
      </c>
      <c r="J70">
        <v>5</v>
      </c>
      <c r="K70">
        <v>127</v>
      </c>
      <c r="L70">
        <f t="shared" si="17"/>
        <v>0.41914191419141916</v>
      </c>
      <c r="Q70">
        <v>2011</v>
      </c>
      <c r="R70">
        <v>11</v>
      </c>
      <c r="S70">
        <v>157</v>
      </c>
      <c r="T70">
        <v>0.5181518151815182</v>
      </c>
    </row>
    <row r="71" spans="1:20" x14ac:dyDescent="0.25">
      <c r="A71">
        <v>2010.4142222222199</v>
      </c>
      <c r="B71">
        <v>160.41162227602899</v>
      </c>
      <c r="C71">
        <f t="shared" si="13"/>
        <v>0.41422222221990523</v>
      </c>
      <c r="D71">
        <f t="shared" si="14"/>
        <v>2010</v>
      </c>
      <c r="E71">
        <f t="shared" si="15"/>
        <v>5</v>
      </c>
      <c r="F71">
        <f t="shared" si="16"/>
        <v>160</v>
      </c>
      <c r="G71" t="str">
        <f t="shared" si="18"/>
        <v/>
      </c>
      <c r="I71">
        <v>2011</v>
      </c>
      <c r="J71">
        <v>6</v>
      </c>
      <c r="K71">
        <v>12</v>
      </c>
      <c r="L71">
        <f t="shared" si="17"/>
        <v>3.9603960396039604E-2</v>
      </c>
      <c r="Q71">
        <v>2011</v>
      </c>
      <c r="R71">
        <v>12</v>
      </c>
      <c r="S71">
        <v>109</v>
      </c>
      <c r="T71">
        <v>0.35973597359735976</v>
      </c>
    </row>
    <row r="72" spans="1:20" x14ac:dyDescent="0.25">
      <c r="A72">
        <v>2010.5022222222201</v>
      </c>
      <c r="B72">
        <v>33.292978208231901</v>
      </c>
      <c r="C72">
        <f t="shared" si="13"/>
        <v>0.50222222222009805</v>
      </c>
      <c r="D72">
        <f t="shared" si="14"/>
        <v>2010</v>
      </c>
      <c r="E72">
        <f t="shared" si="15"/>
        <v>7</v>
      </c>
      <c r="F72">
        <f t="shared" si="16"/>
        <v>33</v>
      </c>
      <c r="G72">
        <f t="shared" si="18"/>
        <v>33</v>
      </c>
      <c r="I72">
        <v>2011</v>
      </c>
      <c r="J72">
        <v>8</v>
      </c>
      <c r="K72">
        <v>303</v>
      </c>
      <c r="L72">
        <f t="shared" si="17"/>
        <v>1</v>
      </c>
      <c r="Q72">
        <v>2012</v>
      </c>
      <c r="R72">
        <v>2</v>
      </c>
      <c r="S72">
        <v>30</v>
      </c>
      <c r="T72">
        <v>0.12396694214876033</v>
      </c>
    </row>
    <row r="73" spans="1:20" x14ac:dyDescent="0.25">
      <c r="A73">
        <v>2010.5902222222201</v>
      </c>
      <c r="B73">
        <v>320.82324455205799</v>
      </c>
      <c r="C73">
        <f t="shared" si="13"/>
        <v>0.59022222222006349</v>
      </c>
      <c r="D73">
        <f t="shared" si="14"/>
        <v>2010</v>
      </c>
      <c r="E73">
        <f t="shared" si="15"/>
        <v>8</v>
      </c>
      <c r="F73">
        <f t="shared" si="16"/>
        <v>321</v>
      </c>
      <c r="G73">
        <f t="shared" si="18"/>
        <v>321</v>
      </c>
      <c r="I73">
        <v>2011</v>
      </c>
      <c r="J73">
        <v>10</v>
      </c>
      <c r="K73">
        <v>88</v>
      </c>
      <c r="L73">
        <f t="shared" si="17"/>
        <v>0.29042904290429045</v>
      </c>
      <c r="Q73">
        <v>2012</v>
      </c>
      <c r="R73">
        <v>4</v>
      </c>
      <c r="S73">
        <v>242</v>
      </c>
      <c r="T73">
        <v>1</v>
      </c>
    </row>
    <row r="74" spans="1:20" x14ac:dyDescent="0.25">
      <c r="A74">
        <v>2010.66844444444</v>
      </c>
      <c r="B74">
        <v>357.14285714285597</v>
      </c>
      <c r="C74">
        <f t="shared" si="13"/>
        <v>0.66844444443995599</v>
      </c>
      <c r="D74">
        <f t="shared" si="14"/>
        <v>2010</v>
      </c>
      <c r="E74">
        <f t="shared" si="15"/>
        <v>9</v>
      </c>
      <c r="F74">
        <f t="shared" si="16"/>
        <v>357</v>
      </c>
      <c r="G74">
        <f t="shared" si="18"/>
        <v>357</v>
      </c>
      <c r="I74">
        <v>2011</v>
      </c>
      <c r="J74">
        <v>11</v>
      </c>
      <c r="K74">
        <v>157</v>
      </c>
      <c r="L74">
        <f t="shared" si="17"/>
        <v>0.5181518151815182</v>
      </c>
      <c r="Q74">
        <v>2012</v>
      </c>
      <c r="R74">
        <v>5</v>
      </c>
      <c r="S74">
        <v>91</v>
      </c>
      <c r="T74">
        <v>0.37603305785123969</v>
      </c>
    </row>
    <row r="75" spans="1:20" x14ac:dyDescent="0.25">
      <c r="A75">
        <v>2010.7564444444399</v>
      </c>
      <c r="B75">
        <v>269.370460048425</v>
      </c>
      <c r="C75">
        <f t="shared" si="13"/>
        <v>0.75644444443992143</v>
      </c>
      <c r="D75">
        <f t="shared" si="14"/>
        <v>2010</v>
      </c>
      <c r="E75">
        <f t="shared" si="15"/>
        <v>10</v>
      </c>
      <c r="F75">
        <f t="shared" si="16"/>
        <v>269</v>
      </c>
      <c r="G75">
        <f t="shared" si="18"/>
        <v>269</v>
      </c>
      <c r="I75">
        <v>2011</v>
      </c>
      <c r="J75">
        <v>12</v>
      </c>
      <c r="K75">
        <v>109</v>
      </c>
      <c r="L75">
        <f t="shared" si="17"/>
        <v>0.35973597359735976</v>
      </c>
      <c r="Q75">
        <v>2012</v>
      </c>
      <c r="R75">
        <v>6</v>
      </c>
      <c r="S75">
        <v>18</v>
      </c>
      <c r="T75">
        <v>7.43801652892562E-2</v>
      </c>
    </row>
    <row r="76" spans="1:20" x14ac:dyDescent="0.25">
      <c r="A76">
        <v>2010.8444444444399</v>
      </c>
      <c r="B76">
        <v>93.825665859563699</v>
      </c>
      <c r="C76">
        <f t="shared" si="13"/>
        <v>0.84444444443988687</v>
      </c>
      <c r="D76">
        <f t="shared" si="14"/>
        <v>2010</v>
      </c>
      <c r="E76">
        <f t="shared" si="15"/>
        <v>11</v>
      </c>
      <c r="F76">
        <f t="shared" si="16"/>
        <v>94</v>
      </c>
      <c r="G76">
        <f t="shared" si="18"/>
        <v>94</v>
      </c>
      <c r="I76">
        <v>2012</v>
      </c>
      <c r="J76">
        <v>2</v>
      </c>
      <c r="K76">
        <v>30</v>
      </c>
      <c r="L76">
        <f t="shared" si="17"/>
        <v>0.12396694214876033</v>
      </c>
      <c r="Q76">
        <v>2012</v>
      </c>
      <c r="R76">
        <v>8</v>
      </c>
      <c r="S76">
        <v>215</v>
      </c>
      <c r="T76">
        <v>0.88842975206611574</v>
      </c>
    </row>
    <row r="77" spans="1:20" x14ac:dyDescent="0.25">
      <c r="A77">
        <v>2010.92266666666</v>
      </c>
      <c r="B77">
        <v>57.506053268764802</v>
      </c>
      <c r="C77">
        <f t="shared" si="13"/>
        <v>0.92266666666000674</v>
      </c>
      <c r="D77">
        <f t="shared" si="14"/>
        <v>2010</v>
      </c>
      <c r="E77">
        <f t="shared" si="15"/>
        <v>12</v>
      </c>
      <c r="F77">
        <f t="shared" si="16"/>
        <v>58</v>
      </c>
      <c r="G77">
        <f t="shared" si="18"/>
        <v>58</v>
      </c>
      <c r="I77">
        <v>2012</v>
      </c>
      <c r="J77">
        <v>4</v>
      </c>
      <c r="K77">
        <v>242</v>
      </c>
      <c r="L77">
        <f t="shared" si="17"/>
        <v>1</v>
      </c>
      <c r="Q77">
        <v>2012</v>
      </c>
      <c r="R77">
        <v>9</v>
      </c>
      <c r="S77">
        <v>188</v>
      </c>
      <c r="T77">
        <v>0.77685950413223137</v>
      </c>
    </row>
    <row r="78" spans="1:20" x14ac:dyDescent="0.25">
      <c r="A78">
        <v>2011.01066666666</v>
      </c>
      <c r="B78">
        <v>24.2130750605324</v>
      </c>
      <c r="C78">
        <f t="shared" si="13"/>
        <v>1.0666666659972179E-2</v>
      </c>
      <c r="D78">
        <f t="shared" si="14"/>
        <v>2011</v>
      </c>
      <c r="E78">
        <f t="shared" si="15"/>
        <v>1</v>
      </c>
      <c r="F78">
        <f t="shared" si="16"/>
        <v>24</v>
      </c>
      <c r="G78">
        <f t="shared" si="18"/>
        <v>24</v>
      </c>
      <c r="I78">
        <v>2012</v>
      </c>
      <c r="J78">
        <v>5</v>
      </c>
      <c r="K78">
        <v>91</v>
      </c>
      <c r="L78">
        <f t="shared" si="17"/>
        <v>0.37603305785123969</v>
      </c>
      <c r="Q78">
        <v>2012</v>
      </c>
      <c r="R78">
        <v>10</v>
      </c>
      <c r="S78">
        <v>145</v>
      </c>
      <c r="T78">
        <v>0.59917355371900827</v>
      </c>
    </row>
    <row r="79" spans="1:20" x14ac:dyDescent="0.25">
      <c r="A79">
        <v>2011.0986666666599</v>
      </c>
      <c r="B79">
        <v>42.372881355931398</v>
      </c>
      <c r="C79">
        <f t="shared" si="13"/>
        <v>9.8666666659937619E-2</v>
      </c>
      <c r="D79">
        <f t="shared" si="14"/>
        <v>2011</v>
      </c>
      <c r="E79">
        <f t="shared" si="15"/>
        <v>2</v>
      </c>
      <c r="F79">
        <f t="shared" si="16"/>
        <v>42</v>
      </c>
      <c r="G79">
        <f t="shared" si="18"/>
        <v>42</v>
      </c>
      <c r="I79">
        <v>2012</v>
      </c>
      <c r="J79">
        <v>6</v>
      </c>
      <c r="K79">
        <v>18</v>
      </c>
      <c r="L79">
        <f t="shared" si="17"/>
        <v>7.43801652892562E-2</v>
      </c>
      <c r="Q79">
        <v>2012</v>
      </c>
      <c r="R79">
        <v>11</v>
      </c>
      <c r="S79">
        <v>94</v>
      </c>
      <c r="T79">
        <v>0.38842975206611569</v>
      </c>
    </row>
    <row r="80" spans="1:20" x14ac:dyDescent="0.25">
      <c r="A80">
        <v>2011.1768888888801</v>
      </c>
      <c r="B80">
        <v>81.719128329297703</v>
      </c>
      <c r="C80">
        <f t="shared" si="13"/>
        <v>0.17688888888005749</v>
      </c>
      <c r="D80">
        <f t="shared" si="14"/>
        <v>2011</v>
      </c>
      <c r="E80">
        <f t="shared" si="15"/>
        <v>3</v>
      </c>
      <c r="F80">
        <f t="shared" si="16"/>
        <v>82</v>
      </c>
      <c r="G80">
        <f t="shared" si="18"/>
        <v>82</v>
      </c>
      <c r="I80">
        <v>2012</v>
      </c>
      <c r="J80">
        <v>8</v>
      </c>
      <c r="K80">
        <v>215</v>
      </c>
      <c r="L80">
        <f t="shared" si="17"/>
        <v>0.88842975206611574</v>
      </c>
      <c r="Q80">
        <v>2012</v>
      </c>
      <c r="R80">
        <v>12</v>
      </c>
      <c r="S80">
        <v>24</v>
      </c>
      <c r="T80">
        <v>9.9173553719008267E-2</v>
      </c>
    </row>
    <row r="81" spans="1:20" x14ac:dyDescent="0.25">
      <c r="A81">
        <v>2011.25511111111</v>
      </c>
      <c r="B81">
        <v>154.358353510895</v>
      </c>
      <c r="C81">
        <f t="shared" si="13"/>
        <v>0.25511111110995444</v>
      </c>
      <c r="D81">
        <f t="shared" si="14"/>
        <v>2011</v>
      </c>
      <c r="E81">
        <f t="shared" si="15"/>
        <v>4</v>
      </c>
      <c r="F81">
        <f t="shared" si="16"/>
        <v>154</v>
      </c>
      <c r="G81">
        <f t="shared" si="18"/>
        <v>242</v>
      </c>
      <c r="I81">
        <v>2012</v>
      </c>
      <c r="J81">
        <v>9</v>
      </c>
      <c r="K81">
        <v>188</v>
      </c>
      <c r="L81">
        <f t="shared" si="17"/>
        <v>0.77685950413223137</v>
      </c>
      <c r="Q81">
        <v>2013</v>
      </c>
      <c r="R81">
        <v>1</v>
      </c>
      <c r="S81">
        <v>42</v>
      </c>
      <c r="T81">
        <v>5.6910569105691054E-2</v>
      </c>
    </row>
    <row r="82" spans="1:20" x14ac:dyDescent="0.25">
      <c r="A82">
        <v>2011.3333333333301</v>
      </c>
      <c r="B82">
        <v>242.130750605326</v>
      </c>
      <c r="C82">
        <f t="shared" si="13"/>
        <v>0.33333333333007431</v>
      </c>
      <c r="D82">
        <f t="shared" si="14"/>
        <v>2011</v>
      </c>
      <c r="E82">
        <f t="shared" si="15"/>
        <v>4</v>
      </c>
      <c r="F82">
        <f t="shared" si="16"/>
        <v>242</v>
      </c>
      <c r="G82" t="str">
        <f t="shared" si="18"/>
        <v/>
      </c>
      <c r="I82">
        <v>2012</v>
      </c>
      <c r="J82">
        <v>10</v>
      </c>
      <c r="K82">
        <v>145</v>
      </c>
      <c r="L82">
        <f t="shared" si="17"/>
        <v>0.59917355371900827</v>
      </c>
      <c r="Q82">
        <v>2013</v>
      </c>
      <c r="R82">
        <v>2</v>
      </c>
      <c r="S82">
        <v>151</v>
      </c>
      <c r="T82">
        <v>0.20460704607046071</v>
      </c>
    </row>
    <row r="83" spans="1:20" x14ac:dyDescent="0.25">
      <c r="A83">
        <v>2011.41155555555</v>
      </c>
      <c r="B83">
        <v>127.118644067796</v>
      </c>
      <c r="C83">
        <f t="shared" si="13"/>
        <v>0.41155555554996681</v>
      </c>
      <c r="D83">
        <f t="shared" si="14"/>
        <v>2011</v>
      </c>
      <c r="E83">
        <f t="shared" si="15"/>
        <v>5</v>
      </c>
      <c r="F83">
        <f t="shared" si="16"/>
        <v>127</v>
      </c>
      <c r="G83">
        <f t="shared" si="18"/>
        <v>127</v>
      </c>
      <c r="I83">
        <v>2012</v>
      </c>
      <c r="J83">
        <v>11</v>
      </c>
      <c r="K83">
        <v>94</v>
      </c>
      <c r="L83">
        <f t="shared" si="17"/>
        <v>0.38842975206611569</v>
      </c>
      <c r="Q83">
        <v>2013</v>
      </c>
      <c r="R83">
        <v>3</v>
      </c>
      <c r="S83">
        <v>738</v>
      </c>
      <c r="T83">
        <v>1</v>
      </c>
    </row>
    <row r="84" spans="1:20" x14ac:dyDescent="0.25">
      <c r="A84">
        <v>2011.4897777777701</v>
      </c>
      <c r="B84">
        <v>12.1065375302659</v>
      </c>
      <c r="C84">
        <f t="shared" si="13"/>
        <v>0.48977777777008669</v>
      </c>
      <c r="D84">
        <f t="shared" si="14"/>
        <v>2011</v>
      </c>
      <c r="E84">
        <f t="shared" si="15"/>
        <v>6</v>
      </c>
      <c r="F84">
        <f t="shared" si="16"/>
        <v>12</v>
      </c>
      <c r="G84">
        <f t="shared" si="18"/>
        <v>12</v>
      </c>
      <c r="I84">
        <v>2012</v>
      </c>
      <c r="J84">
        <v>12</v>
      </c>
      <c r="K84">
        <v>24</v>
      </c>
      <c r="L84">
        <f t="shared" si="17"/>
        <v>9.9173553719008267E-2</v>
      </c>
      <c r="Q84">
        <v>2013</v>
      </c>
      <c r="R84">
        <v>4</v>
      </c>
      <c r="S84">
        <v>720</v>
      </c>
      <c r="T84">
        <v>0.97560975609756095</v>
      </c>
    </row>
    <row r="85" spans="1:20" x14ac:dyDescent="0.25">
      <c r="A85">
        <v>2011.59733333333</v>
      </c>
      <c r="B85">
        <v>302.66343825665803</v>
      </c>
      <c r="C85">
        <f t="shared" si="13"/>
        <v>0.59733333332997063</v>
      </c>
      <c r="D85">
        <f t="shared" si="14"/>
        <v>2011</v>
      </c>
      <c r="E85">
        <f t="shared" si="15"/>
        <v>8</v>
      </c>
      <c r="F85">
        <f t="shared" si="16"/>
        <v>303</v>
      </c>
      <c r="G85">
        <f t="shared" si="18"/>
        <v>303</v>
      </c>
      <c r="I85">
        <v>2013</v>
      </c>
      <c r="J85">
        <v>1</v>
      </c>
      <c r="K85">
        <v>42</v>
      </c>
      <c r="L85">
        <f t="shared" si="17"/>
        <v>5.6910569105691054E-2</v>
      </c>
      <c r="Q85">
        <v>2013</v>
      </c>
      <c r="R85">
        <v>5</v>
      </c>
      <c r="S85">
        <v>157</v>
      </c>
      <c r="T85">
        <v>0.2127371273712737</v>
      </c>
    </row>
    <row r="86" spans="1:20" x14ac:dyDescent="0.25">
      <c r="A86">
        <v>2011.66577777777</v>
      </c>
      <c r="B86">
        <v>245.15738498789301</v>
      </c>
      <c r="C86">
        <f t="shared" si="13"/>
        <v>0.66577777777001756</v>
      </c>
      <c r="D86">
        <f t="shared" si="14"/>
        <v>2011</v>
      </c>
      <c r="E86">
        <f t="shared" si="15"/>
        <v>8</v>
      </c>
      <c r="F86">
        <f t="shared" si="16"/>
        <v>245</v>
      </c>
      <c r="G86" t="str">
        <f t="shared" si="18"/>
        <v/>
      </c>
      <c r="I86">
        <v>2013</v>
      </c>
      <c r="J86">
        <v>2</v>
      </c>
      <c r="K86">
        <v>151</v>
      </c>
      <c r="L86">
        <f t="shared" si="17"/>
        <v>0.20460704607046071</v>
      </c>
      <c r="Q86">
        <v>2013</v>
      </c>
      <c r="R86">
        <v>7</v>
      </c>
      <c r="S86">
        <v>6</v>
      </c>
      <c r="T86">
        <v>8.130081300813009E-3</v>
      </c>
    </row>
    <row r="87" spans="1:20" x14ac:dyDescent="0.25">
      <c r="A87">
        <v>2011.75377777777</v>
      </c>
      <c r="B87">
        <v>87.772397094430701</v>
      </c>
      <c r="C87">
        <f t="shared" si="13"/>
        <v>0.753777777769983</v>
      </c>
      <c r="D87">
        <f t="shared" si="14"/>
        <v>2011</v>
      </c>
      <c r="E87">
        <f t="shared" si="15"/>
        <v>10</v>
      </c>
      <c r="F87">
        <f t="shared" si="16"/>
        <v>88</v>
      </c>
      <c r="G87">
        <f t="shared" si="18"/>
        <v>88</v>
      </c>
      <c r="I87">
        <v>2013</v>
      </c>
      <c r="J87">
        <v>3</v>
      </c>
      <c r="K87">
        <v>738</v>
      </c>
      <c r="L87">
        <f t="shared" si="17"/>
        <v>1</v>
      </c>
      <c r="Q87">
        <v>2013</v>
      </c>
      <c r="R87">
        <v>9</v>
      </c>
      <c r="S87">
        <v>375</v>
      </c>
      <c r="T87">
        <v>0.50813008130081305</v>
      </c>
    </row>
    <row r="88" spans="1:20" x14ac:dyDescent="0.25">
      <c r="A88">
        <v>2011.8417777777699</v>
      </c>
      <c r="B88">
        <v>157.38498789346201</v>
      </c>
      <c r="C88">
        <f t="shared" si="13"/>
        <v>0.84177777776994844</v>
      </c>
      <c r="D88">
        <f t="shared" si="14"/>
        <v>2011</v>
      </c>
      <c r="E88">
        <f t="shared" si="15"/>
        <v>11</v>
      </c>
      <c r="F88">
        <f t="shared" si="16"/>
        <v>157</v>
      </c>
      <c r="G88">
        <f t="shared" si="18"/>
        <v>157</v>
      </c>
      <c r="I88">
        <v>2013</v>
      </c>
      <c r="J88">
        <v>4</v>
      </c>
      <c r="K88">
        <v>720</v>
      </c>
      <c r="L88">
        <f t="shared" si="17"/>
        <v>0.97560975609756095</v>
      </c>
      <c r="Q88">
        <v>2013</v>
      </c>
      <c r="R88">
        <v>11</v>
      </c>
      <c r="S88">
        <v>188</v>
      </c>
      <c r="T88">
        <v>0.25474254742547425</v>
      </c>
    </row>
    <row r="89" spans="1:20" x14ac:dyDescent="0.25">
      <c r="A89">
        <v>2011.9199999999901</v>
      </c>
      <c r="B89">
        <v>108.958837772396</v>
      </c>
      <c r="C89">
        <f t="shared" si="13"/>
        <v>0.91999999999006832</v>
      </c>
      <c r="D89">
        <f t="shared" si="14"/>
        <v>2011</v>
      </c>
      <c r="E89">
        <f t="shared" si="15"/>
        <v>12</v>
      </c>
      <c r="F89">
        <f t="shared" si="16"/>
        <v>109</v>
      </c>
      <c r="G89">
        <f t="shared" si="18"/>
        <v>109</v>
      </c>
      <c r="I89">
        <v>2013</v>
      </c>
      <c r="J89">
        <v>5</v>
      </c>
      <c r="K89">
        <v>157</v>
      </c>
      <c r="L89">
        <f t="shared" si="17"/>
        <v>0.2127371273712737</v>
      </c>
      <c r="Q89">
        <v>2014</v>
      </c>
      <c r="R89">
        <v>1</v>
      </c>
      <c r="S89">
        <v>236</v>
      </c>
      <c r="T89">
        <v>0.16549789621318373</v>
      </c>
    </row>
    <row r="90" spans="1:20" x14ac:dyDescent="0.25">
      <c r="A90">
        <v>2011.97866666666</v>
      </c>
      <c r="B90">
        <v>21.1864406779654</v>
      </c>
      <c r="C90">
        <f t="shared" si="13"/>
        <v>0.97866666666004676</v>
      </c>
      <c r="D90">
        <f t="shared" si="14"/>
        <v>2011</v>
      </c>
      <c r="E90">
        <f t="shared" si="15"/>
        <v>12</v>
      </c>
      <c r="F90">
        <f t="shared" si="16"/>
        <v>21</v>
      </c>
      <c r="G90" t="str">
        <f t="shared" si="18"/>
        <v/>
      </c>
      <c r="I90">
        <v>2013</v>
      </c>
      <c r="J90">
        <v>7</v>
      </c>
      <c r="K90">
        <v>6</v>
      </c>
      <c r="L90">
        <f t="shared" si="17"/>
        <v>8.130081300813009E-3</v>
      </c>
      <c r="Q90">
        <v>2014</v>
      </c>
      <c r="R90">
        <v>2</v>
      </c>
      <c r="S90">
        <v>584</v>
      </c>
      <c r="T90">
        <v>0.40953716690042075</v>
      </c>
    </row>
    <row r="91" spans="1:20" x14ac:dyDescent="0.25">
      <c r="A91">
        <v>2012.096</v>
      </c>
      <c r="B91">
        <v>30.266343825665398</v>
      </c>
      <c r="C91">
        <f t="shared" si="13"/>
        <v>9.6000000000003638E-2</v>
      </c>
      <c r="D91">
        <f t="shared" si="14"/>
        <v>2012</v>
      </c>
      <c r="E91">
        <f t="shared" si="15"/>
        <v>2</v>
      </c>
      <c r="F91">
        <f t="shared" si="16"/>
        <v>30</v>
      </c>
      <c r="G91">
        <f t="shared" si="18"/>
        <v>85</v>
      </c>
      <c r="I91">
        <v>2013</v>
      </c>
      <c r="J91">
        <v>9</v>
      </c>
      <c r="K91">
        <v>375</v>
      </c>
      <c r="L91">
        <f t="shared" si="17"/>
        <v>0.50813008130081305</v>
      </c>
      <c r="Q91">
        <v>2014</v>
      </c>
      <c r="R91">
        <v>3</v>
      </c>
      <c r="S91">
        <v>1426</v>
      </c>
      <c r="T91">
        <v>1</v>
      </c>
    </row>
    <row r="92" spans="1:20" x14ac:dyDescent="0.25">
      <c r="A92">
        <v>2012.15466666666</v>
      </c>
      <c r="B92">
        <v>84.745762711864202</v>
      </c>
      <c r="C92">
        <f t="shared" si="13"/>
        <v>0.15466666665997764</v>
      </c>
      <c r="D92">
        <f t="shared" si="14"/>
        <v>2012</v>
      </c>
      <c r="E92">
        <f t="shared" si="15"/>
        <v>2</v>
      </c>
      <c r="F92">
        <f t="shared" si="16"/>
        <v>85</v>
      </c>
      <c r="G92" t="str">
        <f t="shared" si="18"/>
        <v/>
      </c>
      <c r="I92">
        <v>2013</v>
      </c>
      <c r="J92">
        <v>11</v>
      </c>
      <c r="K92">
        <v>188</v>
      </c>
      <c r="L92">
        <f t="shared" si="17"/>
        <v>0.25474254742547425</v>
      </c>
      <c r="Q92">
        <v>2014</v>
      </c>
      <c r="R92">
        <v>4</v>
      </c>
      <c r="S92">
        <v>1301</v>
      </c>
      <c r="T92">
        <v>0.91234221598877985</v>
      </c>
    </row>
    <row r="93" spans="1:20" x14ac:dyDescent="0.25">
      <c r="A93">
        <v>2012.25244444444</v>
      </c>
      <c r="B93">
        <v>242.130750605326</v>
      </c>
      <c r="C93">
        <f t="shared" si="13"/>
        <v>0.25244444444001601</v>
      </c>
      <c r="D93">
        <f t="shared" si="14"/>
        <v>2012</v>
      </c>
      <c r="E93">
        <f t="shared" si="15"/>
        <v>4</v>
      </c>
      <c r="F93">
        <f t="shared" si="16"/>
        <v>242</v>
      </c>
      <c r="G93">
        <f t="shared" si="18"/>
        <v>242</v>
      </c>
      <c r="I93">
        <v>2014</v>
      </c>
      <c r="J93">
        <v>1</v>
      </c>
      <c r="K93">
        <v>236</v>
      </c>
      <c r="L93">
        <f t="shared" si="17"/>
        <v>0.16549789621318373</v>
      </c>
      <c r="Q93">
        <v>2014</v>
      </c>
      <c r="R93">
        <v>5</v>
      </c>
      <c r="S93">
        <v>85</v>
      </c>
      <c r="T93">
        <v>5.9607293127629732E-2</v>
      </c>
    </row>
    <row r="94" spans="1:20" x14ac:dyDescent="0.25">
      <c r="A94">
        <v>2012.3306666666599</v>
      </c>
      <c r="B94">
        <v>199.75786924939399</v>
      </c>
      <c r="C94">
        <f t="shared" si="13"/>
        <v>0.33066666665990851</v>
      </c>
      <c r="D94">
        <f t="shared" si="14"/>
        <v>2012</v>
      </c>
      <c r="E94">
        <f t="shared" si="15"/>
        <v>4</v>
      </c>
      <c r="F94">
        <f t="shared" si="16"/>
        <v>200</v>
      </c>
      <c r="G94" t="str">
        <f t="shared" si="18"/>
        <v/>
      </c>
      <c r="I94">
        <v>2014</v>
      </c>
      <c r="J94">
        <v>2</v>
      </c>
      <c r="K94">
        <v>584</v>
      </c>
      <c r="L94">
        <f t="shared" si="17"/>
        <v>0.40953716690042075</v>
      </c>
      <c r="Q94">
        <v>2014</v>
      </c>
      <c r="R94">
        <v>7</v>
      </c>
      <c r="S94">
        <v>30</v>
      </c>
      <c r="T94">
        <v>2.1037868162692847E-2</v>
      </c>
    </row>
    <row r="95" spans="1:20" x14ac:dyDescent="0.25">
      <c r="A95">
        <v>2012.40888888888</v>
      </c>
      <c r="B95">
        <v>90.7990314769972</v>
      </c>
      <c r="C95">
        <f t="shared" si="13"/>
        <v>0.40888888888002839</v>
      </c>
      <c r="D95">
        <f t="shared" si="14"/>
        <v>2012</v>
      </c>
      <c r="E95">
        <f t="shared" si="15"/>
        <v>5</v>
      </c>
      <c r="F95">
        <f t="shared" si="16"/>
        <v>91</v>
      </c>
      <c r="G95">
        <f t="shared" si="18"/>
        <v>91</v>
      </c>
      <c r="I95">
        <v>2014</v>
      </c>
      <c r="J95">
        <v>3</v>
      </c>
      <c r="K95">
        <v>1426</v>
      </c>
      <c r="L95">
        <f t="shared" si="17"/>
        <v>1</v>
      </c>
      <c r="Q95">
        <v>2014</v>
      </c>
      <c r="R95">
        <v>9</v>
      </c>
      <c r="S95">
        <v>496</v>
      </c>
      <c r="T95">
        <v>0.34782608695652173</v>
      </c>
    </row>
    <row r="96" spans="1:20" x14ac:dyDescent="0.25">
      <c r="A96">
        <v>2012.4871111111099</v>
      </c>
      <c r="B96">
        <v>18.159806295398901</v>
      </c>
      <c r="C96">
        <f t="shared" si="13"/>
        <v>0.48711111110992533</v>
      </c>
      <c r="D96">
        <f t="shared" si="14"/>
        <v>2012</v>
      </c>
      <c r="E96">
        <f t="shared" si="15"/>
        <v>6</v>
      </c>
      <c r="F96">
        <f t="shared" si="16"/>
        <v>18</v>
      </c>
      <c r="G96">
        <f t="shared" si="18"/>
        <v>18</v>
      </c>
      <c r="I96">
        <v>2014</v>
      </c>
      <c r="J96">
        <v>4</v>
      </c>
      <c r="K96">
        <v>1301</v>
      </c>
      <c r="L96">
        <f t="shared" si="17"/>
        <v>0.91234221598877985</v>
      </c>
      <c r="Q96">
        <v>2014</v>
      </c>
      <c r="R96">
        <v>10</v>
      </c>
      <c r="S96">
        <v>369</v>
      </c>
      <c r="T96">
        <v>0.25876577840112203</v>
      </c>
    </row>
    <row r="97" spans="1:20" x14ac:dyDescent="0.25">
      <c r="A97">
        <v>2012.58488888888</v>
      </c>
      <c r="B97">
        <v>214.891041162227</v>
      </c>
      <c r="C97">
        <f t="shared" si="13"/>
        <v>0.58488888887995927</v>
      </c>
      <c r="D97">
        <f t="shared" si="14"/>
        <v>2012</v>
      </c>
      <c r="E97">
        <f t="shared" si="15"/>
        <v>8</v>
      </c>
      <c r="F97">
        <f t="shared" si="16"/>
        <v>215</v>
      </c>
      <c r="G97">
        <f t="shared" si="18"/>
        <v>215</v>
      </c>
      <c r="I97">
        <v>2014</v>
      </c>
      <c r="J97">
        <v>5</v>
      </c>
      <c r="K97">
        <v>85</v>
      </c>
      <c r="L97">
        <f t="shared" si="17"/>
        <v>5.9607293127629732E-2</v>
      </c>
      <c r="Q97">
        <v>2014</v>
      </c>
      <c r="R97">
        <v>11</v>
      </c>
      <c r="S97">
        <v>97</v>
      </c>
      <c r="T97">
        <v>6.802244039270687E-2</v>
      </c>
    </row>
    <row r="98" spans="1:20" x14ac:dyDescent="0.25">
      <c r="A98">
        <v>2012.68266666666</v>
      </c>
      <c r="B98">
        <v>187.651331719127</v>
      </c>
      <c r="C98">
        <f t="shared" si="13"/>
        <v>0.68266666665999765</v>
      </c>
      <c r="D98">
        <f t="shared" si="14"/>
        <v>2012</v>
      </c>
      <c r="E98">
        <f t="shared" si="15"/>
        <v>9</v>
      </c>
      <c r="F98">
        <f t="shared" si="16"/>
        <v>188</v>
      </c>
      <c r="G98">
        <f t="shared" si="18"/>
        <v>188</v>
      </c>
      <c r="I98">
        <v>2014</v>
      </c>
      <c r="J98">
        <v>7</v>
      </c>
      <c r="K98">
        <v>30</v>
      </c>
      <c r="L98">
        <f t="shared" si="17"/>
        <v>2.1037868162692847E-2</v>
      </c>
      <c r="Q98">
        <v>2014</v>
      </c>
      <c r="R98">
        <v>12</v>
      </c>
      <c r="S98">
        <v>130</v>
      </c>
      <c r="T98">
        <v>9.1164095371669002E-2</v>
      </c>
    </row>
    <row r="99" spans="1:20" x14ac:dyDescent="0.25">
      <c r="A99">
        <v>2012.7608888888799</v>
      </c>
      <c r="B99">
        <v>145.27845036319499</v>
      </c>
      <c r="C99">
        <f t="shared" si="13"/>
        <v>0.76088888887989015</v>
      </c>
      <c r="D99">
        <f t="shared" si="14"/>
        <v>2012</v>
      </c>
      <c r="E99">
        <f t="shared" si="15"/>
        <v>10</v>
      </c>
      <c r="F99">
        <f t="shared" si="16"/>
        <v>145</v>
      </c>
      <c r="G99">
        <f t="shared" si="18"/>
        <v>145</v>
      </c>
      <c r="I99">
        <v>2014</v>
      </c>
      <c r="J99">
        <v>9</v>
      </c>
      <c r="K99">
        <v>496</v>
      </c>
      <c r="L99">
        <f t="shared" si="17"/>
        <v>0.34782608695652173</v>
      </c>
      <c r="Q99">
        <v>2015</v>
      </c>
      <c r="R99">
        <v>1</v>
      </c>
      <c r="S99">
        <v>260</v>
      </c>
      <c r="T99">
        <v>0.12633624878522837</v>
      </c>
    </row>
    <row r="100" spans="1:20" x14ac:dyDescent="0.25">
      <c r="A100">
        <v>2012.83911111111</v>
      </c>
      <c r="B100">
        <v>93.825665859563699</v>
      </c>
      <c r="C100">
        <f t="shared" si="13"/>
        <v>0.83911111111001446</v>
      </c>
      <c r="D100">
        <f t="shared" si="14"/>
        <v>2012</v>
      </c>
      <c r="E100">
        <f t="shared" si="15"/>
        <v>11</v>
      </c>
      <c r="F100">
        <f t="shared" si="16"/>
        <v>94</v>
      </c>
      <c r="G100">
        <f t="shared" si="18"/>
        <v>94</v>
      </c>
      <c r="I100">
        <v>2014</v>
      </c>
      <c r="J100">
        <v>10</v>
      </c>
      <c r="K100">
        <v>369</v>
      </c>
      <c r="L100">
        <f t="shared" si="17"/>
        <v>0.25876577840112203</v>
      </c>
      <c r="Q100">
        <v>2015</v>
      </c>
      <c r="R100">
        <v>2</v>
      </c>
      <c r="S100">
        <v>1562</v>
      </c>
      <c r="T100">
        <v>0.75898931000971814</v>
      </c>
    </row>
    <row r="101" spans="1:20" x14ac:dyDescent="0.25">
      <c r="A101">
        <v>2012.9173333333299</v>
      </c>
      <c r="B101">
        <v>24.2130750605324</v>
      </c>
      <c r="C101">
        <f t="shared" si="13"/>
        <v>0.91733333332990696</v>
      </c>
      <c r="D101">
        <f t="shared" si="14"/>
        <v>2012</v>
      </c>
      <c r="E101">
        <f t="shared" si="15"/>
        <v>12</v>
      </c>
      <c r="F101">
        <f t="shared" si="16"/>
        <v>24</v>
      </c>
      <c r="G101">
        <f t="shared" si="18"/>
        <v>24</v>
      </c>
      <c r="I101">
        <v>2014</v>
      </c>
      <c r="J101">
        <v>11</v>
      </c>
      <c r="K101">
        <v>97</v>
      </c>
      <c r="L101">
        <f t="shared" ref="L101:L107" si="19">K101/VLOOKUP(I101,year,2)</f>
        <v>6.802244039270687E-2</v>
      </c>
      <c r="Q101">
        <v>2015</v>
      </c>
      <c r="R101">
        <v>4</v>
      </c>
      <c r="S101">
        <v>2058</v>
      </c>
      <c r="T101">
        <v>1</v>
      </c>
    </row>
    <row r="102" spans="1:20" x14ac:dyDescent="0.25">
      <c r="A102">
        <v>2013.0151111111099</v>
      </c>
      <c r="B102">
        <v>42.372881355931398</v>
      </c>
      <c r="C102">
        <f t="shared" si="13"/>
        <v>1.5111111109945341E-2</v>
      </c>
      <c r="D102">
        <f t="shared" si="14"/>
        <v>2013</v>
      </c>
      <c r="E102">
        <f t="shared" si="15"/>
        <v>1</v>
      </c>
      <c r="F102">
        <f t="shared" si="16"/>
        <v>42</v>
      </c>
      <c r="G102">
        <f t="shared" si="18"/>
        <v>42</v>
      </c>
      <c r="I102">
        <v>2014</v>
      </c>
      <c r="J102">
        <v>12</v>
      </c>
      <c r="K102">
        <v>130</v>
      </c>
      <c r="L102">
        <f t="shared" si="19"/>
        <v>9.1164095371669002E-2</v>
      </c>
      <c r="Q102">
        <v>2015</v>
      </c>
      <c r="R102">
        <v>6</v>
      </c>
      <c r="S102">
        <v>623</v>
      </c>
      <c r="T102">
        <v>0.30272108843537415</v>
      </c>
    </row>
    <row r="103" spans="1:20" x14ac:dyDescent="0.25">
      <c r="A103">
        <v>2013.0933333333301</v>
      </c>
      <c r="B103">
        <v>151.33171912832799</v>
      </c>
      <c r="C103">
        <f t="shared" si="13"/>
        <v>9.3333333330065216E-2</v>
      </c>
      <c r="D103">
        <f t="shared" si="14"/>
        <v>2013</v>
      </c>
      <c r="E103">
        <f t="shared" si="15"/>
        <v>2</v>
      </c>
      <c r="F103">
        <f t="shared" si="16"/>
        <v>151</v>
      </c>
      <c r="G103">
        <f t="shared" si="18"/>
        <v>599</v>
      </c>
      <c r="I103">
        <v>2015</v>
      </c>
      <c r="J103">
        <v>1</v>
      </c>
      <c r="K103">
        <v>260</v>
      </c>
      <c r="L103">
        <f t="shared" si="19"/>
        <v>0.12633624878522837</v>
      </c>
      <c r="Q103">
        <v>2015</v>
      </c>
      <c r="R103">
        <v>8</v>
      </c>
      <c r="S103">
        <v>387</v>
      </c>
      <c r="T103">
        <v>0.18804664723032069</v>
      </c>
    </row>
    <row r="104" spans="1:20" x14ac:dyDescent="0.25">
      <c r="A104">
        <v>2013.1617777777701</v>
      </c>
      <c r="B104">
        <v>599.27360774818305</v>
      </c>
      <c r="C104">
        <f t="shared" si="13"/>
        <v>0.16177777777011215</v>
      </c>
      <c r="D104">
        <f t="shared" si="14"/>
        <v>2013</v>
      </c>
      <c r="E104">
        <f t="shared" si="15"/>
        <v>2</v>
      </c>
      <c r="F104">
        <f t="shared" si="16"/>
        <v>599</v>
      </c>
      <c r="G104" t="str">
        <f t="shared" si="18"/>
        <v/>
      </c>
      <c r="I104">
        <v>2015</v>
      </c>
      <c r="J104">
        <v>2</v>
      </c>
      <c r="K104">
        <v>1562</v>
      </c>
      <c r="L104">
        <f t="shared" si="19"/>
        <v>0.75898931000971814</v>
      </c>
    </row>
    <row r="105" spans="1:20" x14ac:dyDescent="0.25">
      <c r="A105">
        <v>2013.24</v>
      </c>
      <c r="B105">
        <v>738.49878934624599</v>
      </c>
      <c r="C105">
        <f t="shared" si="13"/>
        <v>0.24000000000000909</v>
      </c>
      <c r="D105">
        <f t="shared" si="14"/>
        <v>2013</v>
      </c>
      <c r="E105">
        <f t="shared" si="15"/>
        <v>3</v>
      </c>
      <c r="F105">
        <f t="shared" si="16"/>
        <v>738</v>
      </c>
      <c r="G105">
        <f t="shared" si="18"/>
        <v>738</v>
      </c>
      <c r="I105">
        <v>2015</v>
      </c>
      <c r="J105">
        <v>4</v>
      </c>
      <c r="K105">
        <v>2058</v>
      </c>
      <c r="L105">
        <f t="shared" si="19"/>
        <v>1</v>
      </c>
    </row>
    <row r="106" spans="1:20" x14ac:dyDescent="0.25">
      <c r="A106">
        <v>2013.328</v>
      </c>
      <c r="B106">
        <v>720.33898305084699</v>
      </c>
      <c r="C106">
        <f t="shared" si="13"/>
        <v>0.32799999999997453</v>
      </c>
      <c r="D106">
        <f t="shared" si="14"/>
        <v>2013</v>
      </c>
      <c r="E106">
        <f t="shared" si="15"/>
        <v>4</v>
      </c>
      <c r="F106">
        <f t="shared" si="16"/>
        <v>720</v>
      </c>
      <c r="G106">
        <f t="shared" si="18"/>
        <v>720</v>
      </c>
      <c r="I106">
        <v>2015</v>
      </c>
      <c r="J106">
        <v>6</v>
      </c>
      <c r="K106">
        <v>623</v>
      </c>
      <c r="L106">
        <f t="shared" si="19"/>
        <v>0.30272108843537415</v>
      </c>
    </row>
    <row r="107" spans="1:20" x14ac:dyDescent="0.25">
      <c r="A107">
        <v>2013.4159999999999</v>
      </c>
      <c r="B107">
        <v>157.38498789346201</v>
      </c>
      <c r="C107">
        <f t="shared" si="13"/>
        <v>0.41599999999993997</v>
      </c>
      <c r="D107">
        <f t="shared" si="14"/>
        <v>2013</v>
      </c>
      <c r="E107">
        <f t="shared" si="15"/>
        <v>5</v>
      </c>
      <c r="F107">
        <f t="shared" si="16"/>
        <v>157</v>
      </c>
      <c r="G107">
        <f t="shared" si="18"/>
        <v>157</v>
      </c>
      <c r="I107">
        <v>2015</v>
      </c>
      <c r="J107">
        <v>8</v>
      </c>
      <c r="K107">
        <v>387</v>
      </c>
      <c r="L107">
        <f t="shared" si="19"/>
        <v>0.18804664723032069</v>
      </c>
    </row>
    <row r="108" spans="1:20" x14ac:dyDescent="0.25">
      <c r="A108">
        <v>2013.5039999999999</v>
      </c>
      <c r="B108">
        <v>6.0532687651325396</v>
      </c>
      <c r="C108">
        <f t="shared" si="13"/>
        <v>0.50399999999990541</v>
      </c>
      <c r="D108">
        <f t="shared" si="14"/>
        <v>2013</v>
      </c>
      <c r="E108">
        <f t="shared" si="15"/>
        <v>7</v>
      </c>
      <c r="F108">
        <f t="shared" si="16"/>
        <v>6</v>
      </c>
      <c r="G108">
        <f t="shared" si="18"/>
        <v>369</v>
      </c>
    </row>
    <row r="109" spans="1:20" x14ac:dyDescent="0.25">
      <c r="A109">
        <v>2013.58222222222</v>
      </c>
      <c r="B109">
        <v>369.24939467312203</v>
      </c>
      <c r="C109">
        <f t="shared" si="13"/>
        <v>0.58222222222002529</v>
      </c>
      <c r="D109">
        <f t="shared" si="14"/>
        <v>2013</v>
      </c>
      <c r="E109">
        <f t="shared" si="15"/>
        <v>7</v>
      </c>
      <c r="F109">
        <f t="shared" si="16"/>
        <v>369</v>
      </c>
      <c r="G109" t="str">
        <f t="shared" si="18"/>
        <v/>
      </c>
    </row>
    <row r="110" spans="1:20" x14ac:dyDescent="0.25">
      <c r="A110">
        <v>2013.6799999999901</v>
      </c>
      <c r="B110">
        <v>375.30266343825599</v>
      </c>
      <c r="C110">
        <f t="shared" si="13"/>
        <v>0.67999999999005922</v>
      </c>
      <c r="D110">
        <f t="shared" si="14"/>
        <v>2013</v>
      </c>
      <c r="E110">
        <f t="shared" si="15"/>
        <v>9</v>
      </c>
      <c r="F110">
        <f t="shared" si="16"/>
        <v>375</v>
      </c>
      <c r="G110">
        <f t="shared" si="18"/>
        <v>375</v>
      </c>
    </row>
    <row r="111" spans="1:20" x14ac:dyDescent="0.25">
      <c r="A111">
        <v>2013.73866666666</v>
      </c>
      <c r="B111">
        <v>211.86440677965999</v>
      </c>
      <c r="C111">
        <f t="shared" si="13"/>
        <v>0.73866666666003766</v>
      </c>
      <c r="D111">
        <f t="shared" si="14"/>
        <v>2013</v>
      </c>
      <c r="E111">
        <f t="shared" si="15"/>
        <v>9</v>
      </c>
      <c r="F111">
        <f t="shared" si="16"/>
        <v>212</v>
      </c>
      <c r="G111" t="str">
        <f t="shared" si="18"/>
        <v/>
      </c>
    </row>
    <row r="112" spans="1:20" x14ac:dyDescent="0.25">
      <c r="A112">
        <v>2013.8364444444401</v>
      </c>
      <c r="B112">
        <v>187.651331719127</v>
      </c>
      <c r="C112">
        <f t="shared" si="13"/>
        <v>0.83644444444007604</v>
      </c>
      <c r="D112">
        <f t="shared" si="14"/>
        <v>2013</v>
      </c>
      <c r="E112">
        <f t="shared" si="15"/>
        <v>11</v>
      </c>
      <c r="F112">
        <f t="shared" si="16"/>
        <v>188</v>
      </c>
      <c r="G112">
        <f t="shared" si="18"/>
        <v>188</v>
      </c>
    </row>
    <row r="113" spans="1:7" x14ac:dyDescent="0.25">
      <c r="A113">
        <v>2013.91466666666</v>
      </c>
      <c r="B113">
        <v>99.878934624696697</v>
      </c>
      <c r="C113">
        <f t="shared" si="13"/>
        <v>0.91466666665996854</v>
      </c>
      <c r="D113">
        <f t="shared" si="14"/>
        <v>2013</v>
      </c>
      <c r="E113">
        <f t="shared" si="15"/>
        <v>11</v>
      </c>
      <c r="F113">
        <f t="shared" si="16"/>
        <v>100</v>
      </c>
      <c r="G113" t="str">
        <f t="shared" si="18"/>
        <v/>
      </c>
    </row>
    <row r="114" spans="1:7" x14ac:dyDescent="0.25">
      <c r="A114">
        <v>2014.01244444444</v>
      </c>
      <c r="B114">
        <v>236.077481840193</v>
      </c>
      <c r="C114">
        <f t="shared" si="13"/>
        <v>1.2444444440006919E-2</v>
      </c>
      <c r="D114">
        <f t="shared" si="14"/>
        <v>2014</v>
      </c>
      <c r="E114">
        <f t="shared" si="15"/>
        <v>1</v>
      </c>
      <c r="F114">
        <f t="shared" si="16"/>
        <v>236</v>
      </c>
      <c r="G114">
        <f t="shared" si="18"/>
        <v>236</v>
      </c>
    </row>
    <row r="115" spans="1:7" x14ac:dyDescent="0.25">
      <c r="A115">
        <v>2014.0906666666599</v>
      </c>
      <c r="B115">
        <v>584.14043583534999</v>
      </c>
      <c r="C115">
        <f t="shared" si="13"/>
        <v>9.066666665989942E-2</v>
      </c>
      <c r="D115">
        <f t="shared" si="14"/>
        <v>2014</v>
      </c>
      <c r="E115">
        <f t="shared" si="15"/>
        <v>2</v>
      </c>
      <c r="F115">
        <f t="shared" si="16"/>
        <v>584</v>
      </c>
      <c r="G115">
        <f t="shared" si="18"/>
        <v>584</v>
      </c>
    </row>
    <row r="116" spans="1:7" x14ac:dyDescent="0.25">
      <c r="A116">
        <v>2014.16888888888</v>
      </c>
      <c r="B116">
        <v>1425.5447941888599</v>
      </c>
      <c r="C116">
        <f t="shared" si="13"/>
        <v>0.16888888888001929</v>
      </c>
      <c r="D116">
        <f t="shared" si="14"/>
        <v>2014</v>
      </c>
      <c r="E116">
        <f t="shared" si="15"/>
        <v>3</v>
      </c>
      <c r="F116">
        <f t="shared" si="16"/>
        <v>1426</v>
      </c>
      <c r="G116">
        <f t="shared" si="18"/>
        <v>1426</v>
      </c>
    </row>
    <row r="117" spans="1:7" x14ac:dyDescent="0.25">
      <c r="A117">
        <v>2014.2666666666601</v>
      </c>
      <c r="B117">
        <v>1301.45278450363</v>
      </c>
      <c r="C117">
        <f t="shared" si="13"/>
        <v>0.26666666666005767</v>
      </c>
      <c r="D117">
        <f t="shared" si="14"/>
        <v>2014</v>
      </c>
      <c r="E117">
        <f t="shared" si="15"/>
        <v>4</v>
      </c>
      <c r="F117">
        <f t="shared" si="16"/>
        <v>1301</v>
      </c>
      <c r="G117">
        <f t="shared" si="18"/>
        <v>1301</v>
      </c>
    </row>
    <row r="118" spans="1:7" x14ac:dyDescent="0.25">
      <c r="A118">
        <v>2014.32533333333</v>
      </c>
      <c r="B118">
        <v>792.97820823244501</v>
      </c>
      <c r="C118">
        <f t="shared" si="13"/>
        <v>0.32533333333003611</v>
      </c>
      <c r="D118">
        <f t="shared" si="14"/>
        <v>2014</v>
      </c>
      <c r="E118">
        <f t="shared" si="15"/>
        <v>4</v>
      </c>
      <c r="F118">
        <f t="shared" si="16"/>
        <v>793</v>
      </c>
      <c r="G118" t="str">
        <f t="shared" si="18"/>
        <v/>
      </c>
    </row>
    <row r="119" spans="1:7" x14ac:dyDescent="0.25">
      <c r="A119">
        <v>2014.41333333333</v>
      </c>
      <c r="B119">
        <v>84.745762711863705</v>
      </c>
      <c r="C119">
        <f t="shared" si="13"/>
        <v>0.41333333333000155</v>
      </c>
      <c r="D119">
        <f t="shared" si="14"/>
        <v>2014</v>
      </c>
      <c r="E119">
        <f t="shared" si="15"/>
        <v>5</v>
      </c>
      <c r="F119">
        <f t="shared" si="16"/>
        <v>85</v>
      </c>
      <c r="G119">
        <f t="shared" si="18"/>
        <v>85</v>
      </c>
    </row>
    <row r="120" spans="1:7" x14ac:dyDescent="0.25">
      <c r="A120">
        <v>2014.50133333333</v>
      </c>
      <c r="B120">
        <v>30.266343825665398</v>
      </c>
      <c r="C120">
        <f t="shared" si="13"/>
        <v>0.50133333332996699</v>
      </c>
      <c r="D120">
        <f t="shared" si="14"/>
        <v>2014</v>
      </c>
      <c r="E120">
        <f t="shared" si="15"/>
        <v>7</v>
      </c>
      <c r="F120">
        <f t="shared" si="16"/>
        <v>30</v>
      </c>
      <c r="G120">
        <f t="shared" si="18"/>
        <v>421</v>
      </c>
    </row>
    <row r="121" spans="1:7" x14ac:dyDescent="0.25">
      <c r="A121">
        <v>2014.5795555555501</v>
      </c>
      <c r="B121">
        <v>420.70217917675501</v>
      </c>
      <c r="C121">
        <f t="shared" si="13"/>
        <v>0.57955555555008686</v>
      </c>
      <c r="D121">
        <f t="shared" si="14"/>
        <v>2014</v>
      </c>
      <c r="E121">
        <f t="shared" si="15"/>
        <v>7</v>
      </c>
      <c r="F121">
        <f t="shared" si="16"/>
        <v>421</v>
      </c>
      <c r="G121" t="str">
        <f t="shared" si="18"/>
        <v/>
      </c>
    </row>
    <row r="122" spans="1:7" x14ac:dyDescent="0.25">
      <c r="A122">
        <v>2014.6773333333299</v>
      </c>
      <c r="B122">
        <v>496.36803874091902</v>
      </c>
      <c r="C122">
        <f t="shared" si="13"/>
        <v>0.67733333332989787</v>
      </c>
      <c r="D122">
        <f t="shared" si="14"/>
        <v>2014</v>
      </c>
      <c r="E122">
        <f t="shared" si="15"/>
        <v>9</v>
      </c>
      <c r="F122">
        <f t="shared" si="16"/>
        <v>496</v>
      </c>
      <c r="G122">
        <f t="shared" si="18"/>
        <v>496</v>
      </c>
    </row>
    <row r="123" spans="1:7" x14ac:dyDescent="0.25">
      <c r="A123">
        <v>2014.75555555555</v>
      </c>
      <c r="B123">
        <v>369.24939467312203</v>
      </c>
      <c r="C123">
        <f t="shared" si="13"/>
        <v>0.75555555555001774</v>
      </c>
      <c r="D123">
        <f t="shared" si="14"/>
        <v>2014</v>
      </c>
      <c r="E123">
        <f t="shared" si="15"/>
        <v>10</v>
      </c>
      <c r="F123">
        <f t="shared" si="16"/>
        <v>369</v>
      </c>
      <c r="G123">
        <f t="shared" si="18"/>
        <v>369</v>
      </c>
    </row>
    <row r="124" spans="1:7" x14ac:dyDescent="0.25">
      <c r="A124">
        <v>2014.8337777777699</v>
      </c>
      <c r="B124">
        <v>96.852300242130198</v>
      </c>
      <c r="C124">
        <f t="shared" si="13"/>
        <v>0.83377777776991024</v>
      </c>
      <c r="D124">
        <f t="shared" si="14"/>
        <v>2014</v>
      </c>
      <c r="E124">
        <f t="shared" si="15"/>
        <v>11</v>
      </c>
      <c r="F124">
        <f t="shared" si="16"/>
        <v>97</v>
      </c>
      <c r="G124">
        <f t="shared" si="18"/>
        <v>97</v>
      </c>
    </row>
    <row r="125" spans="1:7" x14ac:dyDescent="0.25">
      <c r="A125">
        <v>2014.9315555555499</v>
      </c>
      <c r="B125">
        <v>130.14527845036201</v>
      </c>
      <c r="C125">
        <f t="shared" si="13"/>
        <v>0.93155555554994862</v>
      </c>
      <c r="D125">
        <f t="shared" si="14"/>
        <v>2014</v>
      </c>
      <c r="E125">
        <f t="shared" si="15"/>
        <v>12</v>
      </c>
      <c r="F125">
        <f t="shared" si="16"/>
        <v>130</v>
      </c>
      <c r="G125">
        <f t="shared" si="18"/>
        <v>130</v>
      </c>
    </row>
    <row r="126" spans="1:7" x14ac:dyDescent="0.25">
      <c r="A126">
        <v>2015.0097777777701</v>
      </c>
      <c r="B126">
        <v>260.29055690072499</v>
      </c>
      <c r="C126">
        <f t="shared" si="13"/>
        <v>9.7777777700684965E-3</v>
      </c>
      <c r="D126">
        <f t="shared" si="14"/>
        <v>2015</v>
      </c>
      <c r="E126">
        <f t="shared" si="15"/>
        <v>1</v>
      </c>
      <c r="F126">
        <f t="shared" si="16"/>
        <v>260</v>
      </c>
      <c r="G126">
        <f t="shared" si="18"/>
        <v>260</v>
      </c>
    </row>
    <row r="127" spans="1:7" x14ac:dyDescent="0.25">
      <c r="A127">
        <v>2015.088</v>
      </c>
      <c r="B127">
        <v>1561.7433414043501</v>
      </c>
      <c r="C127">
        <f t="shared" si="13"/>
        <v>8.7999999999965439E-2</v>
      </c>
      <c r="D127">
        <f t="shared" si="14"/>
        <v>2015</v>
      </c>
      <c r="E127">
        <f t="shared" si="15"/>
        <v>2</v>
      </c>
      <c r="F127">
        <f t="shared" si="16"/>
        <v>1562</v>
      </c>
      <c r="G127">
        <f t="shared" si="18"/>
        <v>2340</v>
      </c>
    </row>
    <row r="128" spans="1:7" x14ac:dyDescent="0.25">
      <c r="A128">
        <v>2015.1662222222201</v>
      </c>
      <c r="B128">
        <v>2339.5883777239701</v>
      </c>
      <c r="C128">
        <f t="shared" si="13"/>
        <v>0.16622222222008531</v>
      </c>
      <c r="D128">
        <f t="shared" si="14"/>
        <v>2015</v>
      </c>
      <c r="E128">
        <f t="shared" si="15"/>
        <v>2</v>
      </c>
      <c r="F128">
        <f t="shared" si="16"/>
        <v>2340</v>
      </c>
      <c r="G128" t="str">
        <f t="shared" si="18"/>
        <v/>
      </c>
    </row>
    <row r="129" spans="1:7" x14ac:dyDescent="0.25">
      <c r="A129">
        <v>2015.2542222222201</v>
      </c>
      <c r="B129">
        <v>2058.1113801452698</v>
      </c>
      <c r="C129">
        <f t="shared" si="13"/>
        <v>0.25422222222005075</v>
      </c>
      <c r="D129">
        <f t="shared" si="14"/>
        <v>2015</v>
      </c>
      <c r="E129">
        <f t="shared" si="15"/>
        <v>4</v>
      </c>
      <c r="F129">
        <f t="shared" si="16"/>
        <v>2058</v>
      </c>
      <c r="G129">
        <f t="shared" si="18"/>
        <v>2058</v>
      </c>
    </row>
    <row r="130" spans="1:7" x14ac:dyDescent="0.25">
      <c r="A130">
        <v>2015.3226666666601</v>
      </c>
      <c r="B130">
        <v>1234.86682808716</v>
      </c>
      <c r="C130">
        <f t="shared" si="13"/>
        <v>0.32266666666009769</v>
      </c>
      <c r="D130">
        <f t="shared" si="14"/>
        <v>2015</v>
      </c>
      <c r="E130">
        <f t="shared" si="15"/>
        <v>4</v>
      </c>
      <c r="F130">
        <f t="shared" si="16"/>
        <v>1235</v>
      </c>
      <c r="G130" t="str">
        <f t="shared" si="18"/>
        <v/>
      </c>
    </row>
    <row r="131" spans="1:7" x14ac:dyDescent="0.25">
      <c r="A131">
        <v>2015.4204444444399</v>
      </c>
      <c r="B131">
        <v>623.48668280871595</v>
      </c>
      <c r="C131">
        <f t="shared" si="13"/>
        <v>0.42044444443990869</v>
      </c>
      <c r="D131">
        <f t="shared" si="14"/>
        <v>2015</v>
      </c>
      <c r="E131">
        <f t="shared" si="15"/>
        <v>6</v>
      </c>
      <c r="F131">
        <f t="shared" si="16"/>
        <v>623</v>
      </c>
      <c r="G131">
        <f t="shared" si="18"/>
        <v>623</v>
      </c>
    </row>
    <row r="132" spans="1:7" x14ac:dyDescent="0.25">
      <c r="A132">
        <v>2015.49866666666</v>
      </c>
      <c r="B132">
        <v>36.3196125907984</v>
      </c>
      <c r="C132">
        <f t="shared" si="13"/>
        <v>0.49866666666002857</v>
      </c>
      <c r="D132">
        <f t="shared" si="14"/>
        <v>2015</v>
      </c>
      <c r="E132">
        <f t="shared" si="15"/>
        <v>6</v>
      </c>
      <c r="F132">
        <f t="shared" si="16"/>
        <v>36</v>
      </c>
      <c r="G132" t="str">
        <f t="shared" si="18"/>
        <v/>
      </c>
    </row>
    <row r="133" spans="1:7" x14ac:dyDescent="0.25">
      <c r="A133">
        <v>2015.5964444444401</v>
      </c>
      <c r="B133">
        <v>387.40920096852199</v>
      </c>
      <c r="C133">
        <f t="shared" ref="C133:C134" si="20">MOD(A133,1)</f>
        <v>0.59644444444006695</v>
      </c>
      <c r="D133">
        <f t="shared" ref="D133:D134" si="21">FLOOR(A133,1)</f>
        <v>2015</v>
      </c>
      <c r="E133">
        <f t="shared" ref="E133:E134" si="22">CEILING(C133*12,1)</f>
        <v>8</v>
      </c>
      <c r="F133">
        <f t="shared" ref="F133:F134" si="23">ROUND(B133,0)</f>
        <v>387</v>
      </c>
      <c r="G133">
        <f t="shared" si="18"/>
        <v>1320</v>
      </c>
    </row>
    <row r="134" spans="1:7" x14ac:dyDescent="0.25">
      <c r="A134">
        <v>2015.6648888888799</v>
      </c>
      <c r="B134">
        <v>1319.6125907990299</v>
      </c>
      <c r="C134">
        <f t="shared" si="20"/>
        <v>0.66488888887988651</v>
      </c>
      <c r="D134">
        <f t="shared" si="21"/>
        <v>2015</v>
      </c>
      <c r="E134">
        <f t="shared" si="22"/>
        <v>8</v>
      </c>
      <c r="F134">
        <f t="shared" si="23"/>
        <v>1320</v>
      </c>
      <c r="G134" t="str">
        <f t="shared" ref="G134" si="24">IF(E134=E135,MAX(F134:F135),IF(E134=E133,"",F134))</f>
        <v/>
      </c>
    </row>
  </sheetData>
  <sortState ref="I2:L104">
    <sortCondition ref="I2:I104"/>
    <sortCondition ref="J2:J104"/>
  </sortState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HarborSeals</vt:lpstr>
      <vt:lpstr>ColumbiaRiverCaliforniaSeaLions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 Edward</dc:creator>
  <cp:lastModifiedBy>Client Services</cp:lastModifiedBy>
  <dcterms:created xsi:type="dcterms:W3CDTF">2016-08-11T17:36:47Z</dcterms:created>
  <dcterms:modified xsi:type="dcterms:W3CDTF">2017-03-03T20:41:52Z</dcterms:modified>
</cp:coreProperties>
</file>