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HASCO\PROJECTS\COAST_WIDE\"/>
    </mc:Choice>
  </mc:AlternateContent>
  <bookViews>
    <workbookView xWindow="0" yWindow="0" windowWidth="28800" windowHeight="14235"/>
  </bookViews>
  <sheets>
    <sheet name="CombinedData" sheetId="2" r:id="rId1"/>
    <sheet name="CenCal" sheetId="5" r:id="rId2"/>
    <sheet name="NorCal" sheetId="4" r:id="rId3"/>
    <sheet name="OR" sheetId="3" r:id="rId4"/>
    <sheet name="ColumbiaRiver" sheetId="1" r:id="rId5"/>
  </sheets>
  <calcPr calcId="152511"/>
  <pivotCaches>
    <pivotCache cacheId="22" r:id="rId6"/>
    <pivotCache cacheId="55" r:id="rId7"/>
    <pivotCache cacheId="66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2" i="5"/>
  <c r="Q799" i="5"/>
  <c r="P799" i="5"/>
  <c r="O799" i="5"/>
  <c r="Q798" i="5"/>
  <c r="P798" i="5"/>
  <c r="O798" i="5"/>
  <c r="Q797" i="5"/>
  <c r="P797" i="5"/>
  <c r="O797" i="5"/>
  <c r="Q796" i="5"/>
  <c r="P796" i="5"/>
  <c r="O796" i="5"/>
  <c r="Q795" i="5"/>
  <c r="P795" i="5"/>
  <c r="O795" i="5"/>
  <c r="Q794" i="5"/>
  <c r="P794" i="5"/>
  <c r="O794" i="5"/>
  <c r="Q793" i="5"/>
  <c r="P793" i="5"/>
  <c r="O793" i="5"/>
  <c r="Q792" i="5"/>
  <c r="P792" i="5"/>
  <c r="O792" i="5"/>
  <c r="Q791" i="5"/>
  <c r="P791" i="5"/>
  <c r="O791" i="5"/>
  <c r="Q790" i="5"/>
  <c r="P790" i="5"/>
  <c r="O790" i="5"/>
  <c r="Q789" i="5"/>
  <c r="P789" i="5"/>
  <c r="O789" i="5"/>
  <c r="Q788" i="5"/>
  <c r="P788" i="5"/>
  <c r="O788" i="5"/>
  <c r="Q787" i="5"/>
  <c r="P787" i="5"/>
  <c r="O787" i="5"/>
  <c r="Q786" i="5"/>
  <c r="P786" i="5"/>
  <c r="O786" i="5"/>
  <c r="Q785" i="5"/>
  <c r="P785" i="5"/>
  <c r="O785" i="5"/>
  <c r="Q784" i="5"/>
  <c r="P784" i="5"/>
  <c r="O784" i="5"/>
  <c r="Q783" i="5"/>
  <c r="P783" i="5"/>
  <c r="O783" i="5"/>
  <c r="Q782" i="5"/>
  <c r="P782" i="5"/>
  <c r="O782" i="5"/>
  <c r="Q781" i="5"/>
  <c r="P781" i="5"/>
  <c r="O781" i="5"/>
  <c r="Q780" i="5"/>
  <c r="P780" i="5"/>
  <c r="O780" i="5"/>
  <c r="Q779" i="5"/>
  <c r="P779" i="5"/>
  <c r="O779" i="5"/>
  <c r="Q778" i="5"/>
  <c r="P778" i="5"/>
  <c r="O778" i="5"/>
  <c r="Q777" i="5"/>
  <c r="P777" i="5"/>
  <c r="O777" i="5"/>
  <c r="Q776" i="5"/>
  <c r="P776" i="5"/>
  <c r="O776" i="5"/>
  <c r="Q775" i="5"/>
  <c r="P775" i="5"/>
  <c r="O775" i="5"/>
  <c r="Q774" i="5"/>
  <c r="P774" i="5"/>
  <c r="O774" i="5"/>
  <c r="Q773" i="5"/>
  <c r="P773" i="5"/>
  <c r="O773" i="5"/>
  <c r="Q772" i="5"/>
  <c r="P772" i="5"/>
  <c r="O772" i="5"/>
  <c r="Q771" i="5"/>
  <c r="P771" i="5"/>
  <c r="O771" i="5"/>
  <c r="Q770" i="5"/>
  <c r="P770" i="5"/>
  <c r="O770" i="5"/>
  <c r="Q769" i="5"/>
  <c r="P769" i="5"/>
  <c r="O769" i="5"/>
  <c r="Q768" i="5"/>
  <c r="P768" i="5"/>
  <c r="O768" i="5"/>
  <c r="Q767" i="5"/>
  <c r="P767" i="5"/>
  <c r="O767" i="5"/>
  <c r="Q766" i="5"/>
  <c r="P766" i="5"/>
  <c r="O766" i="5"/>
  <c r="Q765" i="5"/>
  <c r="P765" i="5"/>
  <c r="O765" i="5"/>
  <c r="Q764" i="5"/>
  <c r="P764" i="5"/>
  <c r="O764" i="5"/>
  <c r="Q763" i="5"/>
  <c r="P763" i="5"/>
  <c r="O763" i="5"/>
  <c r="Q762" i="5"/>
  <c r="P762" i="5"/>
  <c r="O762" i="5"/>
  <c r="Q761" i="5"/>
  <c r="P761" i="5"/>
  <c r="O761" i="5"/>
  <c r="Q760" i="5"/>
  <c r="P760" i="5"/>
  <c r="O760" i="5"/>
  <c r="Q759" i="5"/>
  <c r="P759" i="5"/>
  <c r="O759" i="5"/>
  <c r="Q758" i="5"/>
  <c r="P758" i="5"/>
  <c r="O758" i="5"/>
  <c r="Q757" i="5"/>
  <c r="P757" i="5"/>
  <c r="O757" i="5"/>
  <c r="Q756" i="5"/>
  <c r="P756" i="5"/>
  <c r="O756" i="5"/>
  <c r="Q755" i="5"/>
  <c r="P755" i="5"/>
  <c r="O755" i="5"/>
  <c r="Q754" i="5"/>
  <c r="P754" i="5"/>
  <c r="O754" i="5"/>
  <c r="Q753" i="5"/>
  <c r="P753" i="5"/>
  <c r="O753" i="5"/>
  <c r="Q752" i="5"/>
  <c r="P752" i="5"/>
  <c r="O752" i="5"/>
  <c r="Q751" i="5"/>
  <c r="P751" i="5"/>
  <c r="O751" i="5"/>
  <c r="Q750" i="5"/>
  <c r="P750" i="5"/>
  <c r="O750" i="5"/>
  <c r="Q749" i="5"/>
  <c r="P749" i="5"/>
  <c r="O749" i="5"/>
  <c r="Q748" i="5"/>
  <c r="P748" i="5"/>
  <c r="O748" i="5"/>
  <c r="Q747" i="5"/>
  <c r="P747" i="5"/>
  <c r="O747" i="5"/>
  <c r="Q746" i="5"/>
  <c r="P746" i="5"/>
  <c r="O746" i="5"/>
  <c r="Q745" i="5"/>
  <c r="P745" i="5"/>
  <c r="O745" i="5"/>
  <c r="Q744" i="5"/>
  <c r="P744" i="5"/>
  <c r="O744" i="5"/>
  <c r="Q743" i="5"/>
  <c r="P743" i="5"/>
  <c r="O743" i="5"/>
  <c r="Q742" i="5"/>
  <c r="P742" i="5"/>
  <c r="O742" i="5"/>
  <c r="Q741" i="5"/>
  <c r="P741" i="5"/>
  <c r="O741" i="5"/>
  <c r="Q740" i="5"/>
  <c r="P740" i="5"/>
  <c r="O740" i="5"/>
  <c r="Q739" i="5"/>
  <c r="P739" i="5"/>
  <c r="O739" i="5"/>
  <c r="Q738" i="5"/>
  <c r="P738" i="5"/>
  <c r="O738" i="5"/>
  <c r="Q737" i="5"/>
  <c r="P737" i="5"/>
  <c r="O737" i="5"/>
  <c r="Q736" i="5"/>
  <c r="P736" i="5"/>
  <c r="O736" i="5"/>
  <c r="Q735" i="5"/>
  <c r="P735" i="5"/>
  <c r="O735" i="5"/>
  <c r="Q734" i="5"/>
  <c r="P734" i="5"/>
  <c r="O734" i="5"/>
  <c r="Q733" i="5"/>
  <c r="P733" i="5"/>
  <c r="O733" i="5"/>
  <c r="Q732" i="5"/>
  <c r="P732" i="5"/>
  <c r="O732" i="5"/>
  <c r="Q731" i="5"/>
  <c r="P731" i="5"/>
  <c r="O731" i="5"/>
  <c r="Q730" i="5"/>
  <c r="P730" i="5"/>
  <c r="O730" i="5"/>
  <c r="Q729" i="5"/>
  <c r="P729" i="5"/>
  <c r="O729" i="5"/>
  <c r="Q728" i="5"/>
  <c r="P728" i="5"/>
  <c r="O728" i="5"/>
  <c r="Q727" i="5"/>
  <c r="P727" i="5"/>
  <c r="O727" i="5"/>
  <c r="Q726" i="5"/>
  <c r="P726" i="5"/>
  <c r="O726" i="5"/>
  <c r="Q725" i="5"/>
  <c r="P725" i="5"/>
  <c r="O725" i="5"/>
  <c r="Q724" i="5"/>
  <c r="P724" i="5"/>
  <c r="O724" i="5"/>
  <c r="Q723" i="5"/>
  <c r="P723" i="5"/>
  <c r="O723" i="5"/>
  <c r="Q722" i="5"/>
  <c r="P722" i="5"/>
  <c r="O722" i="5"/>
  <c r="Q721" i="5"/>
  <c r="P721" i="5"/>
  <c r="O721" i="5"/>
  <c r="Q720" i="5"/>
  <c r="P720" i="5"/>
  <c r="O720" i="5"/>
  <c r="Q719" i="5"/>
  <c r="P719" i="5"/>
  <c r="O719" i="5"/>
  <c r="Q718" i="5"/>
  <c r="P718" i="5"/>
  <c r="O718" i="5"/>
  <c r="Q717" i="5"/>
  <c r="P717" i="5"/>
  <c r="O717" i="5"/>
  <c r="Q716" i="5"/>
  <c r="P716" i="5"/>
  <c r="O716" i="5"/>
  <c r="Q715" i="5"/>
  <c r="P715" i="5"/>
  <c r="O715" i="5"/>
  <c r="Q714" i="5"/>
  <c r="P714" i="5"/>
  <c r="O714" i="5"/>
  <c r="Q713" i="5"/>
  <c r="P713" i="5"/>
  <c r="O713" i="5"/>
  <c r="Q712" i="5"/>
  <c r="P712" i="5"/>
  <c r="O712" i="5"/>
  <c r="Q711" i="5"/>
  <c r="P711" i="5"/>
  <c r="O711" i="5"/>
  <c r="Q710" i="5"/>
  <c r="P710" i="5"/>
  <c r="O710" i="5"/>
  <c r="Q709" i="5"/>
  <c r="P709" i="5"/>
  <c r="O709" i="5"/>
  <c r="Q708" i="5"/>
  <c r="P708" i="5"/>
  <c r="O708" i="5"/>
  <c r="Q707" i="5"/>
  <c r="P707" i="5"/>
  <c r="O707" i="5"/>
  <c r="Q706" i="5"/>
  <c r="P706" i="5"/>
  <c r="O706" i="5"/>
  <c r="Q705" i="5"/>
  <c r="P705" i="5"/>
  <c r="O705" i="5"/>
  <c r="Q704" i="5"/>
  <c r="P704" i="5"/>
  <c r="O704" i="5"/>
  <c r="Q703" i="5"/>
  <c r="P703" i="5"/>
  <c r="O703" i="5"/>
  <c r="Q702" i="5"/>
  <c r="P702" i="5"/>
  <c r="O702" i="5"/>
  <c r="Q701" i="5"/>
  <c r="P701" i="5"/>
  <c r="O701" i="5"/>
  <c r="Q700" i="5"/>
  <c r="P700" i="5"/>
  <c r="O700" i="5"/>
  <c r="Q699" i="5"/>
  <c r="P699" i="5"/>
  <c r="O699" i="5"/>
  <c r="Q698" i="5"/>
  <c r="P698" i="5"/>
  <c r="O698" i="5"/>
  <c r="Q697" i="5"/>
  <c r="P697" i="5"/>
  <c r="O697" i="5"/>
  <c r="Q696" i="5"/>
  <c r="P696" i="5"/>
  <c r="O696" i="5"/>
  <c r="Q695" i="5"/>
  <c r="P695" i="5"/>
  <c r="O695" i="5"/>
  <c r="Q694" i="5"/>
  <c r="P694" i="5"/>
  <c r="O694" i="5"/>
  <c r="Q693" i="5"/>
  <c r="P693" i="5"/>
  <c r="O693" i="5"/>
  <c r="Q692" i="5"/>
  <c r="P692" i="5"/>
  <c r="O692" i="5"/>
  <c r="Q691" i="5"/>
  <c r="P691" i="5"/>
  <c r="O691" i="5"/>
  <c r="Q690" i="5"/>
  <c r="P690" i="5"/>
  <c r="O690" i="5"/>
  <c r="Q689" i="5"/>
  <c r="P689" i="5"/>
  <c r="O689" i="5"/>
  <c r="Q688" i="5"/>
  <c r="P688" i="5"/>
  <c r="O688" i="5"/>
  <c r="Q687" i="5"/>
  <c r="P687" i="5"/>
  <c r="O687" i="5"/>
  <c r="Q686" i="5"/>
  <c r="P686" i="5"/>
  <c r="O686" i="5"/>
  <c r="Q685" i="5"/>
  <c r="P685" i="5"/>
  <c r="O685" i="5"/>
  <c r="Q684" i="5"/>
  <c r="P684" i="5"/>
  <c r="O684" i="5"/>
  <c r="Q683" i="5"/>
  <c r="P683" i="5"/>
  <c r="O683" i="5"/>
  <c r="Q682" i="5"/>
  <c r="P682" i="5"/>
  <c r="O682" i="5"/>
  <c r="Q681" i="5"/>
  <c r="P681" i="5"/>
  <c r="O681" i="5"/>
  <c r="Q680" i="5"/>
  <c r="P680" i="5"/>
  <c r="O680" i="5"/>
  <c r="Q679" i="5"/>
  <c r="P679" i="5"/>
  <c r="O679" i="5"/>
  <c r="Q678" i="5"/>
  <c r="P678" i="5"/>
  <c r="O678" i="5"/>
  <c r="Q677" i="5"/>
  <c r="P677" i="5"/>
  <c r="O677" i="5"/>
  <c r="Q676" i="5"/>
  <c r="P676" i="5"/>
  <c r="O676" i="5"/>
  <c r="Q675" i="5"/>
  <c r="P675" i="5"/>
  <c r="O675" i="5"/>
  <c r="Q674" i="5"/>
  <c r="P674" i="5"/>
  <c r="O674" i="5"/>
  <c r="Q673" i="5"/>
  <c r="P673" i="5"/>
  <c r="O673" i="5"/>
  <c r="Q672" i="5"/>
  <c r="P672" i="5"/>
  <c r="O672" i="5"/>
  <c r="Q671" i="5"/>
  <c r="P671" i="5"/>
  <c r="O671" i="5"/>
  <c r="Q670" i="5"/>
  <c r="P670" i="5"/>
  <c r="O670" i="5"/>
  <c r="Q669" i="5"/>
  <c r="P669" i="5"/>
  <c r="O669" i="5"/>
  <c r="Q668" i="5"/>
  <c r="P668" i="5"/>
  <c r="O668" i="5"/>
  <c r="Q667" i="5"/>
  <c r="P667" i="5"/>
  <c r="O667" i="5"/>
  <c r="Q666" i="5"/>
  <c r="P666" i="5"/>
  <c r="O666" i="5"/>
  <c r="Q665" i="5"/>
  <c r="P665" i="5"/>
  <c r="O665" i="5"/>
  <c r="Q664" i="5"/>
  <c r="P664" i="5"/>
  <c r="O664" i="5"/>
  <c r="Q663" i="5"/>
  <c r="P663" i="5"/>
  <c r="O663" i="5"/>
  <c r="Q662" i="5"/>
  <c r="P662" i="5"/>
  <c r="O662" i="5"/>
  <c r="Q661" i="5"/>
  <c r="P661" i="5"/>
  <c r="O661" i="5"/>
  <c r="Q660" i="5"/>
  <c r="P660" i="5"/>
  <c r="O660" i="5"/>
  <c r="Q659" i="5"/>
  <c r="P659" i="5"/>
  <c r="O659" i="5"/>
  <c r="Q658" i="5"/>
  <c r="P658" i="5"/>
  <c r="O658" i="5"/>
  <c r="Q657" i="5"/>
  <c r="P657" i="5"/>
  <c r="O657" i="5"/>
  <c r="Q656" i="5"/>
  <c r="P656" i="5"/>
  <c r="O656" i="5"/>
  <c r="Q655" i="5"/>
  <c r="P655" i="5"/>
  <c r="O655" i="5"/>
  <c r="Q654" i="5"/>
  <c r="P654" i="5"/>
  <c r="O654" i="5"/>
  <c r="Q653" i="5"/>
  <c r="P653" i="5"/>
  <c r="O653" i="5"/>
  <c r="Q652" i="5"/>
  <c r="P652" i="5"/>
  <c r="O652" i="5"/>
  <c r="Q651" i="5"/>
  <c r="P651" i="5"/>
  <c r="O651" i="5"/>
  <c r="Q650" i="5"/>
  <c r="P650" i="5"/>
  <c r="O650" i="5"/>
  <c r="Q649" i="5"/>
  <c r="P649" i="5"/>
  <c r="O649" i="5"/>
  <c r="Q648" i="5"/>
  <c r="P648" i="5"/>
  <c r="O648" i="5"/>
  <c r="Q647" i="5"/>
  <c r="P647" i="5"/>
  <c r="O647" i="5"/>
  <c r="Q646" i="5"/>
  <c r="P646" i="5"/>
  <c r="O646" i="5"/>
  <c r="Q645" i="5"/>
  <c r="P645" i="5"/>
  <c r="O645" i="5"/>
  <c r="Q644" i="5"/>
  <c r="P644" i="5"/>
  <c r="O644" i="5"/>
  <c r="Q643" i="5"/>
  <c r="P643" i="5"/>
  <c r="O643" i="5"/>
  <c r="Q642" i="5"/>
  <c r="P642" i="5"/>
  <c r="O642" i="5"/>
  <c r="Q641" i="5"/>
  <c r="P641" i="5"/>
  <c r="O641" i="5"/>
  <c r="Q640" i="5"/>
  <c r="P640" i="5"/>
  <c r="O640" i="5"/>
  <c r="Q639" i="5"/>
  <c r="P639" i="5"/>
  <c r="O639" i="5"/>
  <c r="Q638" i="5"/>
  <c r="P638" i="5"/>
  <c r="O638" i="5"/>
  <c r="Q637" i="5"/>
  <c r="P637" i="5"/>
  <c r="O637" i="5"/>
  <c r="Q636" i="5"/>
  <c r="P636" i="5"/>
  <c r="O636" i="5"/>
  <c r="Q635" i="5"/>
  <c r="P635" i="5"/>
  <c r="O635" i="5"/>
  <c r="Q634" i="5"/>
  <c r="P634" i="5"/>
  <c r="O634" i="5"/>
  <c r="Q633" i="5"/>
  <c r="P633" i="5"/>
  <c r="O633" i="5"/>
  <c r="Q632" i="5"/>
  <c r="P632" i="5"/>
  <c r="O632" i="5"/>
  <c r="Q631" i="5"/>
  <c r="P631" i="5"/>
  <c r="O631" i="5"/>
  <c r="Q630" i="5"/>
  <c r="P630" i="5"/>
  <c r="O630" i="5"/>
  <c r="Q629" i="5"/>
  <c r="P629" i="5"/>
  <c r="O629" i="5"/>
  <c r="Q628" i="5"/>
  <c r="P628" i="5"/>
  <c r="O628" i="5"/>
  <c r="Q627" i="5"/>
  <c r="P627" i="5"/>
  <c r="O627" i="5"/>
  <c r="Q626" i="5"/>
  <c r="P626" i="5"/>
  <c r="O626" i="5"/>
  <c r="Q625" i="5"/>
  <c r="P625" i="5"/>
  <c r="O625" i="5"/>
  <c r="Q624" i="5"/>
  <c r="P624" i="5"/>
  <c r="O624" i="5"/>
  <c r="Q623" i="5"/>
  <c r="P623" i="5"/>
  <c r="O623" i="5"/>
  <c r="Q622" i="5"/>
  <c r="P622" i="5"/>
  <c r="O622" i="5"/>
  <c r="Q621" i="5"/>
  <c r="P621" i="5"/>
  <c r="O621" i="5"/>
  <c r="Q620" i="5"/>
  <c r="P620" i="5"/>
  <c r="O620" i="5"/>
  <c r="Q619" i="5"/>
  <c r="P619" i="5"/>
  <c r="O619" i="5"/>
  <c r="Q618" i="5"/>
  <c r="P618" i="5"/>
  <c r="O618" i="5"/>
  <c r="Q617" i="5"/>
  <c r="P617" i="5"/>
  <c r="O617" i="5"/>
  <c r="Q616" i="5"/>
  <c r="P616" i="5"/>
  <c r="O616" i="5"/>
  <c r="Q615" i="5"/>
  <c r="P615" i="5"/>
  <c r="O615" i="5"/>
  <c r="Q614" i="5"/>
  <c r="P614" i="5"/>
  <c r="O614" i="5"/>
  <c r="Q613" i="5"/>
  <c r="P613" i="5"/>
  <c r="O613" i="5"/>
  <c r="Q612" i="5"/>
  <c r="P612" i="5"/>
  <c r="O612" i="5"/>
  <c r="Q611" i="5"/>
  <c r="P611" i="5"/>
  <c r="O611" i="5"/>
  <c r="Q610" i="5"/>
  <c r="P610" i="5"/>
  <c r="O610" i="5"/>
  <c r="Q609" i="5"/>
  <c r="P609" i="5"/>
  <c r="O609" i="5"/>
  <c r="Q608" i="5"/>
  <c r="P608" i="5"/>
  <c r="O608" i="5"/>
  <c r="Q607" i="5"/>
  <c r="P607" i="5"/>
  <c r="O607" i="5"/>
  <c r="Q606" i="5"/>
  <c r="P606" i="5"/>
  <c r="O606" i="5"/>
  <c r="Q605" i="5"/>
  <c r="P605" i="5"/>
  <c r="O605" i="5"/>
  <c r="Q604" i="5"/>
  <c r="P604" i="5"/>
  <c r="O604" i="5"/>
  <c r="Q603" i="5"/>
  <c r="P603" i="5"/>
  <c r="O603" i="5"/>
  <c r="Q602" i="5"/>
  <c r="P602" i="5"/>
  <c r="O602" i="5"/>
  <c r="Q601" i="5"/>
  <c r="P601" i="5"/>
  <c r="O601" i="5"/>
  <c r="Q600" i="5"/>
  <c r="P600" i="5"/>
  <c r="O600" i="5"/>
  <c r="Q599" i="5"/>
  <c r="P599" i="5"/>
  <c r="O599" i="5"/>
  <c r="Q598" i="5"/>
  <c r="P598" i="5"/>
  <c r="O598" i="5"/>
  <c r="Q597" i="5"/>
  <c r="P597" i="5"/>
  <c r="O597" i="5"/>
  <c r="Q596" i="5"/>
  <c r="P596" i="5"/>
  <c r="O596" i="5"/>
  <c r="Q595" i="5"/>
  <c r="P595" i="5"/>
  <c r="O595" i="5"/>
  <c r="Q594" i="5"/>
  <c r="P594" i="5"/>
  <c r="O594" i="5"/>
  <c r="Q593" i="5"/>
  <c r="P593" i="5"/>
  <c r="O593" i="5"/>
  <c r="Q592" i="5"/>
  <c r="P592" i="5"/>
  <c r="O592" i="5"/>
  <c r="Q591" i="5"/>
  <c r="P591" i="5"/>
  <c r="O591" i="5"/>
  <c r="Q590" i="5"/>
  <c r="P590" i="5"/>
  <c r="O590" i="5"/>
  <c r="Q589" i="5"/>
  <c r="P589" i="5"/>
  <c r="O589" i="5"/>
  <c r="Q588" i="5"/>
  <c r="P588" i="5"/>
  <c r="O588" i="5"/>
  <c r="Q587" i="5"/>
  <c r="P587" i="5"/>
  <c r="O587" i="5"/>
  <c r="Q586" i="5"/>
  <c r="P586" i="5"/>
  <c r="O586" i="5"/>
  <c r="Q585" i="5"/>
  <c r="P585" i="5"/>
  <c r="O585" i="5"/>
  <c r="Q584" i="5"/>
  <c r="P584" i="5"/>
  <c r="O584" i="5"/>
  <c r="Q583" i="5"/>
  <c r="P583" i="5"/>
  <c r="O583" i="5"/>
  <c r="Q582" i="5"/>
  <c r="P582" i="5"/>
  <c r="O582" i="5"/>
  <c r="Q581" i="5"/>
  <c r="P581" i="5"/>
  <c r="O581" i="5"/>
  <c r="Q580" i="5"/>
  <c r="P580" i="5"/>
  <c r="O580" i="5"/>
  <c r="Q579" i="5"/>
  <c r="P579" i="5"/>
  <c r="O579" i="5"/>
  <c r="Q578" i="5"/>
  <c r="P578" i="5"/>
  <c r="O578" i="5"/>
  <c r="Q577" i="5"/>
  <c r="P577" i="5"/>
  <c r="O577" i="5"/>
  <c r="Q576" i="5"/>
  <c r="P576" i="5"/>
  <c r="O576" i="5"/>
  <c r="Q575" i="5"/>
  <c r="P575" i="5"/>
  <c r="O575" i="5"/>
  <c r="Q574" i="5"/>
  <c r="P574" i="5"/>
  <c r="O574" i="5"/>
  <c r="Q573" i="5"/>
  <c r="P573" i="5"/>
  <c r="O573" i="5"/>
  <c r="Q572" i="5"/>
  <c r="P572" i="5"/>
  <c r="O572" i="5"/>
  <c r="Q571" i="5"/>
  <c r="P571" i="5"/>
  <c r="O571" i="5"/>
  <c r="Q570" i="5"/>
  <c r="P570" i="5"/>
  <c r="O570" i="5"/>
  <c r="Q569" i="5"/>
  <c r="P569" i="5"/>
  <c r="O569" i="5"/>
  <c r="Q568" i="5"/>
  <c r="P568" i="5"/>
  <c r="O568" i="5"/>
  <c r="Q567" i="5"/>
  <c r="P567" i="5"/>
  <c r="O567" i="5"/>
  <c r="Q566" i="5"/>
  <c r="P566" i="5"/>
  <c r="O566" i="5"/>
  <c r="Q565" i="5"/>
  <c r="P565" i="5"/>
  <c r="O565" i="5"/>
  <c r="Q564" i="5"/>
  <c r="P564" i="5"/>
  <c r="O564" i="5"/>
  <c r="Q563" i="5"/>
  <c r="P563" i="5"/>
  <c r="O563" i="5"/>
  <c r="Q562" i="5"/>
  <c r="P562" i="5"/>
  <c r="O562" i="5"/>
  <c r="Q561" i="5"/>
  <c r="P561" i="5"/>
  <c r="O561" i="5"/>
  <c r="Q560" i="5"/>
  <c r="P560" i="5"/>
  <c r="O560" i="5"/>
  <c r="Q559" i="5"/>
  <c r="P559" i="5"/>
  <c r="O559" i="5"/>
  <c r="Q558" i="5"/>
  <c r="P558" i="5"/>
  <c r="O558" i="5"/>
  <c r="Q557" i="5"/>
  <c r="P557" i="5"/>
  <c r="O557" i="5"/>
  <c r="Q556" i="5"/>
  <c r="P556" i="5"/>
  <c r="O556" i="5"/>
  <c r="Q555" i="5"/>
  <c r="P555" i="5"/>
  <c r="O555" i="5"/>
  <c r="Q554" i="5"/>
  <c r="P554" i="5"/>
  <c r="O554" i="5"/>
  <c r="Q553" i="5"/>
  <c r="P553" i="5"/>
  <c r="O553" i="5"/>
  <c r="Q552" i="5"/>
  <c r="P552" i="5"/>
  <c r="O552" i="5"/>
  <c r="Q551" i="5"/>
  <c r="P551" i="5"/>
  <c r="O551" i="5"/>
  <c r="Q550" i="5"/>
  <c r="P550" i="5"/>
  <c r="O550" i="5"/>
  <c r="Q549" i="5"/>
  <c r="P549" i="5"/>
  <c r="O549" i="5"/>
  <c r="Q548" i="5"/>
  <c r="P548" i="5"/>
  <c r="O548" i="5"/>
  <c r="Q547" i="5"/>
  <c r="P547" i="5"/>
  <c r="O547" i="5"/>
  <c r="Q546" i="5"/>
  <c r="P546" i="5"/>
  <c r="O546" i="5"/>
  <c r="Q545" i="5"/>
  <c r="P545" i="5"/>
  <c r="O545" i="5"/>
  <c r="Q544" i="5"/>
  <c r="P544" i="5"/>
  <c r="O544" i="5"/>
  <c r="Q543" i="5"/>
  <c r="P543" i="5"/>
  <c r="O543" i="5"/>
  <c r="Q542" i="5"/>
  <c r="P542" i="5"/>
  <c r="O542" i="5"/>
  <c r="Q541" i="5"/>
  <c r="P541" i="5"/>
  <c r="O541" i="5"/>
  <c r="Q540" i="5"/>
  <c r="P540" i="5"/>
  <c r="O540" i="5"/>
  <c r="Q539" i="5"/>
  <c r="P539" i="5"/>
  <c r="O539" i="5"/>
  <c r="Q538" i="5"/>
  <c r="P538" i="5"/>
  <c r="O538" i="5"/>
  <c r="Q537" i="5"/>
  <c r="P537" i="5"/>
  <c r="O537" i="5"/>
  <c r="Q536" i="5"/>
  <c r="P536" i="5"/>
  <c r="O536" i="5"/>
  <c r="Q535" i="5"/>
  <c r="P535" i="5"/>
  <c r="O535" i="5"/>
  <c r="Q534" i="5"/>
  <c r="P534" i="5"/>
  <c r="O534" i="5"/>
  <c r="Q533" i="5"/>
  <c r="P533" i="5"/>
  <c r="O533" i="5"/>
  <c r="Q532" i="5"/>
  <c r="P532" i="5"/>
  <c r="O532" i="5"/>
  <c r="Q531" i="5"/>
  <c r="P531" i="5"/>
  <c r="O531" i="5"/>
  <c r="Q530" i="5"/>
  <c r="P530" i="5"/>
  <c r="O530" i="5"/>
  <c r="Q529" i="5"/>
  <c r="P529" i="5"/>
  <c r="O529" i="5"/>
  <c r="Q528" i="5"/>
  <c r="P528" i="5"/>
  <c r="O528" i="5"/>
  <c r="Q527" i="5"/>
  <c r="P527" i="5"/>
  <c r="O527" i="5"/>
  <c r="Q526" i="5"/>
  <c r="P526" i="5"/>
  <c r="O526" i="5"/>
  <c r="Q525" i="5"/>
  <c r="P525" i="5"/>
  <c r="O525" i="5"/>
  <c r="Q524" i="5"/>
  <c r="P524" i="5"/>
  <c r="O524" i="5"/>
  <c r="Q523" i="5"/>
  <c r="P523" i="5"/>
  <c r="O523" i="5"/>
  <c r="Q522" i="5"/>
  <c r="P522" i="5"/>
  <c r="O522" i="5"/>
  <c r="Q521" i="5"/>
  <c r="P521" i="5"/>
  <c r="O521" i="5"/>
  <c r="Q520" i="5"/>
  <c r="P520" i="5"/>
  <c r="O520" i="5"/>
  <c r="Q519" i="5"/>
  <c r="P519" i="5"/>
  <c r="O519" i="5"/>
  <c r="Q518" i="5"/>
  <c r="P518" i="5"/>
  <c r="O518" i="5"/>
  <c r="Q517" i="5"/>
  <c r="P517" i="5"/>
  <c r="O517" i="5"/>
  <c r="Q516" i="5"/>
  <c r="P516" i="5"/>
  <c r="O516" i="5"/>
  <c r="Q515" i="5"/>
  <c r="P515" i="5"/>
  <c r="O515" i="5"/>
  <c r="Q514" i="5"/>
  <c r="P514" i="5"/>
  <c r="O514" i="5"/>
  <c r="Q513" i="5"/>
  <c r="P513" i="5"/>
  <c r="O513" i="5"/>
  <c r="Q512" i="5"/>
  <c r="P512" i="5"/>
  <c r="O512" i="5"/>
  <c r="Q511" i="5"/>
  <c r="P511" i="5"/>
  <c r="O511" i="5"/>
  <c r="Q510" i="5"/>
  <c r="P510" i="5"/>
  <c r="O510" i="5"/>
  <c r="Q509" i="5"/>
  <c r="P509" i="5"/>
  <c r="O509" i="5"/>
  <c r="Q508" i="5"/>
  <c r="P508" i="5"/>
  <c r="O508" i="5"/>
  <c r="Q507" i="5"/>
  <c r="P507" i="5"/>
  <c r="O507" i="5"/>
  <c r="Q506" i="5"/>
  <c r="P506" i="5"/>
  <c r="O506" i="5"/>
  <c r="Q505" i="5"/>
  <c r="P505" i="5"/>
  <c r="O505" i="5"/>
  <c r="Q504" i="5"/>
  <c r="P504" i="5"/>
  <c r="O504" i="5"/>
  <c r="Q503" i="5"/>
  <c r="P503" i="5"/>
  <c r="O503" i="5"/>
  <c r="Q502" i="5"/>
  <c r="P502" i="5"/>
  <c r="O502" i="5"/>
  <c r="Q501" i="5"/>
  <c r="P501" i="5"/>
  <c r="O501" i="5"/>
  <c r="Q500" i="5"/>
  <c r="P500" i="5"/>
  <c r="O500" i="5"/>
  <c r="Q499" i="5"/>
  <c r="P499" i="5"/>
  <c r="O499" i="5"/>
  <c r="Q498" i="5"/>
  <c r="P498" i="5"/>
  <c r="O498" i="5"/>
  <c r="Q497" i="5"/>
  <c r="P497" i="5"/>
  <c r="O497" i="5"/>
  <c r="Q496" i="5"/>
  <c r="P496" i="5"/>
  <c r="O496" i="5"/>
  <c r="Q495" i="5"/>
  <c r="P495" i="5"/>
  <c r="O495" i="5"/>
  <c r="Q494" i="5"/>
  <c r="P494" i="5"/>
  <c r="O494" i="5"/>
  <c r="Q493" i="5"/>
  <c r="P493" i="5"/>
  <c r="O493" i="5"/>
  <c r="Q492" i="5"/>
  <c r="P492" i="5"/>
  <c r="O492" i="5"/>
  <c r="Q491" i="5"/>
  <c r="P491" i="5"/>
  <c r="O491" i="5"/>
  <c r="Q490" i="5"/>
  <c r="P490" i="5"/>
  <c r="O490" i="5"/>
  <c r="Q489" i="5"/>
  <c r="P489" i="5"/>
  <c r="O489" i="5"/>
  <c r="Q488" i="5"/>
  <c r="P488" i="5"/>
  <c r="O488" i="5"/>
  <c r="Q487" i="5"/>
  <c r="P487" i="5"/>
  <c r="O487" i="5"/>
  <c r="Q486" i="5"/>
  <c r="P486" i="5"/>
  <c r="O486" i="5"/>
  <c r="Q485" i="5"/>
  <c r="P485" i="5"/>
  <c r="O485" i="5"/>
  <c r="Q484" i="5"/>
  <c r="P484" i="5"/>
  <c r="O484" i="5"/>
  <c r="Q483" i="5"/>
  <c r="P483" i="5"/>
  <c r="O483" i="5"/>
  <c r="Q482" i="5"/>
  <c r="P482" i="5"/>
  <c r="O482" i="5"/>
  <c r="Q481" i="5"/>
  <c r="P481" i="5"/>
  <c r="O481" i="5"/>
  <c r="Q480" i="5"/>
  <c r="P480" i="5"/>
  <c r="O480" i="5"/>
  <c r="Q479" i="5"/>
  <c r="P479" i="5"/>
  <c r="O479" i="5"/>
  <c r="Q478" i="5"/>
  <c r="P478" i="5"/>
  <c r="O478" i="5"/>
  <c r="Q477" i="5"/>
  <c r="P477" i="5"/>
  <c r="O477" i="5"/>
  <c r="Q476" i="5"/>
  <c r="P476" i="5"/>
  <c r="O476" i="5"/>
  <c r="Q475" i="5"/>
  <c r="P475" i="5"/>
  <c r="O475" i="5"/>
  <c r="Q474" i="5"/>
  <c r="P474" i="5"/>
  <c r="O474" i="5"/>
  <c r="Q473" i="5"/>
  <c r="P473" i="5"/>
  <c r="O473" i="5"/>
  <c r="Q472" i="5"/>
  <c r="P472" i="5"/>
  <c r="O472" i="5"/>
  <c r="Q471" i="5"/>
  <c r="P471" i="5"/>
  <c r="O471" i="5"/>
  <c r="Q470" i="5"/>
  <c r="P470" i="5"/>
  <c r="O470" i="5"/>
  <c r="Q469" i="5"/>
  <c r="P469" i="5"/>
  <c r="O469" i="5"/>
  <c r="Q468" i="5"/>
  <c r="P468" i="5"/>
  <c r="O468" i="5"/>
  <c r="Q467" i="5"/>
  <c r="P467" i="5"/>
  <c r="O467" i="5"/>
  <c r="Q466" i="5"/>
  <c r="P466" i="5"/>
  <c r="O466" i="5"/>
  <c r="Q465" i="5"/>
  <c r="P465" i="5"/>
  <c r="O465" i="5"/>
  <c r="Q464" i="5"/>
  <c r="P464" i="5"/>
  <c r="O464" i="5"/>
  <c r="Q463" i="5"/>
  <c r="P463" i="5"/>
  <c r="O463" i="5"/>
  <c r="Q462" i="5"/>
  <c r="P462" i="5"/>
  <c r="O462" i="5"/>
  <c r="Q461" i="5"/>
  <c r="P461" i="5"/>
  <c r="O461" i="5"/>
  <c r="Q460" i="5"/>
  <c r="P460" i="5"/>
  <c r="O460" i="5"/>
  <c r="Q459" i="5"/>
  <c r="P459" i="5"/>
  <c r="O459" i="5"/>
  <c r="Q458" i="5"/>
  <c r="P458" i="5"/>
  <c r="O458" i="5"/>
  <c r="Q457" i="5"/>
  <c r="P457" i="5"/>
  <c r="O457" i="5"/>
  <c r="Q456" i="5"/>
  <c r="P456" i="5"/>
  <c r="O456" i="5"/>
  <c r="Q455" i="5"/>
  <c r="P455" i="5"/>
  <c r="O455" i="5"/>
  <c r="Q454" i="5"/>
  <c r="P454" i="5"/>
  <c r="O454" i="5"/>
  <c r="Q453" i="5"/>
  <c r="P453" i="5"/>
  <c r="O453" i="5"/>
  <c r="Q452" i="5"/>
  <c r="P452" i="5"/>
  <c r="O452" i="5"/>
  <c r="Q451" i="5"/>
  <c r="P451" i="5"/>
  <c r="O451" i="5"/>
  <c r="Q450" i="5"/>
  <c r="P450" i="5"/>
  <c r="O450" i="5"/>
  <c r="Q449" i="5"/>
  <c r="P449" i="5"/>
  <c r="O449" i="5"/>
  <c r="Q448" i="5"/>
  <c r="P448" i="5"/>
  <c r="O448" i="5"/>
  <c r="Q447" i="5"/>
  <c r="P447" i="5"/>
  <c r="O447" i="5"/>
  <c r="Q446" i="5"/>
  <c r="P446" i="5"/>
  <c r="O446" i="5"/>
  <c r="Q445" i="5"/>
  <c r="P445" i="5"/>
  <c r="O445" i="5"/>
  <c r="Q444" i="5"/>
  <c r="P444" i="5"/>
  <c r="O444" i="5"/>
  <c r="Q443" i="5"/>
  <c r="P443" i="5"/>
  <c r="O443" i="5"/>
  <c r="Q442" i="5"/>
  <c r="P442" i="5"/>
  <c r="O442" i="5"/>
  <c r="Q441" i="5"/>
  <c r="P441" i="5"/>
  <c r="O441" i="5"/>
  <c r="Q440" i="5"/>
  <c r="P440" i="5"/>
  <c r="O440" i="5"/>
  <c r="Q439" i="5"/>
  <c r="P439" i="5"/>
  <c r="O439" i="5"/>
  <c r="Q438" i="5"/>
  <c r="P438" i="5"/>
  <c r="O438" i="5"/>
  <c r="Q437" i="5"/>
  <c r="P437" i="5"/>
  <c r="O437" i="5"/>
  <c r="Q436" i="5"/>
  <c r="P436" i="5"/>
  <c r="O436" i="5"/>
  <c r="Q435" i="5"/>
  <c r="P435" i="5"/>
  <c r="O435" i="5"/>
  <c r="Q434" i="5"/>
  <c r="P434" i="5"/>
  <c r="O434" i="5"/>
  <c r="Q433" i="5"/>
  <c r="P433" i="5"/>
  <c r="O433" i="5"/>
  <c r="Q432" i="5"/>
  <c r="P432" i="5"/>
  <c r="O432" i="5"/>
  <c r="Q431" i="5"/>
  <c r="P431" i="5"/>
  <c r="O431" i="5"/>
  <c r="Q430" i="5"/>
  <c r="P430" i="5"/>
  <c r="O430" i="5"/>
  <c r="Q429" i="5"/>
  <c r="P429" i="5"/>
  <c r="O429" i="5"/>
  <c r="Q428" i="5"/>
  <c r="P428" i="5"/>
  <c r="O428" i="5"/>
  <c r="Q427" i="5"/>
  <c r="P427" i="5"/>
  <c r="O427" i="5"/>
  <c r="Q426" i="5"/>
  <c r="P426" i="5"/>
  <c r="O426" i="5"/>
  <c r="Q425" i="5"/>
  <c r="P425" i="5"/>
  <c r="O425" i="5"/>
  <c r="Q424" i="5"/>
  <c r="P424" i="5"/>
  <c r="O424" i="5"/>
  <c r="Q423" i="5"/>
  <c r="P423" i="5"/>
  <c r="O423" i="5"/>
  <c r="Q422" i="5"/>
  <c r="P422" i="5"/>
  <c r="O422" i="5"/>
  <c r="Q421" i="5"/>
  <c r="P421" i="5"/>
  <c r="O421" i="5"/>
  <c r="Q420" i="5"/>
  <c r="P420" i="5"/>
  <c r="O420" i="5"/>
  <c r="Q419" i="5"/>
  <c r="P419" i="5"/>
  <c r="O419" i="5"/>
  <c r="Q418" i="5"/>
  <c r="P418" i="5"/>
  <c r="O418" i="5"/>
  <c r="Q417" i="5"/>
  <c r="P417" i="5"/>
  <c r="O417" i="5"/>
  <c r="Q416" i="5"/>
  <c r="P416" i="5"/>
  <c r="O416" i="5"/>
  <c r="Q415" i="5"/>
  <c r="P415" i="5"/>
  <c r="O415" i="5"/>
  <c r="Q414" i="5"/>
  <c r="P414" i="5"/>
  <c r="O414" i="5"/>
  <c r="Q413" i="5"/>
  <c r="P413" i="5"/>
  <c r="O413" i="5"/>
  <c r="Q412" i="5"/>
  <c r="P412" i="5"/>
  <c r="O412" i="5"/>
  <c r="Q411" i="5"/>
  <c r="P411" i="5"/>
  <c r="O411" i="5"/>
  <c r="Q410" i="5"/>
  <c r="P410" i="5"/>
  <c r="O410" i="5"/>
  <c r="Q409" i="5"/>
  <c r="P409" i="5"/>
  <c r="O409" i="5"/>
  <c r="Q408" i="5"/>
  <c r="P408" i="5"/>
  <c r="O408" i="5"/>
  <c r="Q407" i="5"/>
  <c r="P407" i="5"/>
  <c r="O407" i="5"/>
  <c r="Q406" i="5"/>
  <c r="P406" i="5"/>
  <c r="O406" i="5"/>
  <c r="Q405" i="5"/>
  <c r="P405" i="5"/>
  <c r="O405" i="5"/>
  <c r="Q404" i="5"/>
  <c r="P404" i="5"/>
  <c r="O404" i="5"/>
  <c r="Q403" i="5"/>
  <c r="P403" i="5"/>
  <c r="O403" i="5"/>
  <c r="Q402" i="5"/>
  <c r="P402" i="5"/>
  <c r="O402" i="5"/>
  <c r="Q401" i="5"/>
  <c r="P401" i="5"/>
  <c r="O401" i="5"/>
  <c r="Q400" i="5"/>
  <c r="P400" i="5"/>
  <c r="O400" i="5"/>
  <c r="Q399" i="5"/>
  <c r="P399" i="5"/>
  <c r="O399" i="5"/>
  <c r="Q398" i="5"/>
  <c r="P398" i="5"/>
  <c r="O398" i="5"/>
  <c r="Q397" i="5"/>
  <c r="P397" i="5"/>
  <c r="O397" i="5"/>
  <c r="Q396" i="5"/>
  <c r="P396" i="5"/>
  <c r="O396" i="5"/>
  <c r="Q395" i="5"/>
  <c r="P395" i="5"/>
  <c r="O395" i="5"/>
  <c r="Q394" i="5"/>
  <c r="P394" i="5"/>
  <c r="O394" i="5"/>
  <c r="Q393" i="5"/>
  <c r="P393" i="5"/>
  <c r="O393" i="5"/>
  <c r="Q392" i="5"/>
  <c r="P392" i="5"/>
  <c r="O392" i="5"/>
  <c r="Q391" i="5"/>
  <c r="P391" i="5"/>
  <c r="O391" i="5"/>
  <c r="Q390" i="5"/>
  <c r="P390" i="5"/>
  <c r="O390" i="5"/>
  <c r="Q389" i="5"/>
  <c r="P389" i="5"/>
  <c r="O389" i="5"/>
  <c r="Q388" i="5"/>
  <c r="P388" i="5"/>
  <c r="O388" i="5"/>
  <c r="Q387" i="5"/>
  <c r="P387" i="5"/>
  <c r="O387" i="5"/>
  <c r="Q386" i="5"/>
  <c r="P386" i="5"/>
  <c r="O386" i="5"/>
  <c r="Q385" i="5"/>
  <c r="P385" i="5"/>
  <c r="O385" i="5"/>
  <c r="Q384" i="5"/>
  <c r="P384" i="5"/>
  <c r="O384" i="5"/>
  <c r="Q383" i="5"/>
  <c r="P383" i="5"/>
  <c r="O383" i="5"/>
  <c r="Q382" i="5"/>
  <c r="P382" i="5"/>
  <c r="O382" i="5"/>
  <c r="Q381" i="5"/>
  <c r="P381" i="5"/>
  <c r="O381" i="5"/>
  <c r="Q380" i="5"/>
  <c r="P380" i="5"/>
  <c r="O380" i="5"/>
  <c r="Q379" i="5"/>
  <c r="P379" i="5"/>
  <c r="O379" i="5"/>
  <c r="Q378" i="5"/>
  <c r="P378" i="5"/>
  <c r="O378" i="5"/>
  <c r="Q377" i="5"/>
  <c r="P377" i="5"/>
  <c r="O377" i="5"/>
  <c r="Q376" i="5"/>
  <c r="P376" i="5"/>
  <c r="O376" i="5"/>
  <c r="Q375" i="5"/>
  <c r="P375" i="5"/>
  <c r="O375" i="5"/>
  <c r="Q374" i="5"/>
  <c r="P374" i="5"/>
  <c r="O374" i="5"/>
  <c r="Q373" i="5"/>
  <c r="P373" i="5"/>
  <c r="O373" i="5"/>
  <c r="Q372" i="5"/>
  <c r="P372" i="5"/>
  <c r="O372" i="5"/>
  <c r="Q371" i="5"/>
  <c r="P371" i="5"/>
  <c r="O371" i="5"/>
  <c r="Q370" i="5"/>
  <c r="P370" i="5"/>
  <c r="O370" i="5"/>
  <c r="Q369" i="5"/>
  <c r="P369" i="5"/>
  <c r="O369" i="5"/>
  <c r="Q368" i="5"/>
  <c r="P368" i="5"/>
  <c r="O368" i="5"/>
  <c r="Q367" i="5"/>
  <c r="P367" i="5"/>
  <c r="O367" i="5"/>
  <c r="Q366" i="5"/>
  <c r="P366" i="5"/>
  <c r="O366" i="5"/>
  <c r="Q365" i="5"/>
  <c r="P365" i="5"/>
  <c r="O365" i="5"/>
  <c r="Q364" i="5"/>
  <c r="P364" i="5"/>
  <c r="O364" i="5"/>
  <c r="Q363" i="5"/>
  <c r="P363" i="5"/>
  <c r="O363" i="5"/>
  <c r="Q362" i="5"/>
  <c r="P362" i="5"/>
  <c r="O362" i="5"/>
  <c r="Q361" i="5"/>
  <c r="P361" i="5"/>
  <c r="O361" i="5"/>
  <c r="Q360" i="5"/>
  <c r="P360" i="5"/>
  <c r="O360" i="5"/>
  <c r="Q359" i="5"/>
  <c r="P359" i="5"/>
  <c r="O359" i="5"/>
  <c r="Q358" i="5"/>
  <c r="P358" i="5"/>
  <c r="O358" i="5"/>
  <c r="Q357" i="5"/>
  <c r="P357" i="5"/>
  <c r="O357" i="5"/>
  <c r="Q356" i="5"/>
  <c r="P356" i="5"/>
  <c r="O356" i="5"/>
  <c r="Q355" i="5"/>
  <c r="P355" i="5"/>
  <c r="O355" i="5"/>
  <c r="Q354" i="5"/>
  <c r="P354" i="5"/>
  <c r="O354" i="5"/>
  <c r="Q353" i="5"/>
  <c r="P353" i="5"/>
  <c r="O353" i="5"/>
  <c r="Q352" i="5"/>
  <c r="P352" i="5"/>
  <c r="O352" i="5"/>
  <c r="Q351" i="5"/>
  <c r="P351" i="5"/>
  <c r="O351" i="5"/>
  <c r="Q350" i="5"/>
  <c r="P350" i="5"/>
  <c r="O350" i="5"/>
  <c r="Q349" i="5"/>
  <c r="P349" i="5"/>
  <c r="O349" i="5"/>
  <c r="Q348" i="5"/>
  <c r="P348" i="5"/>
  <c r="O348" i="5"/>
  <c r="Q347" i="5"/>
  <c r="P347" i="5"/>
  <c r="O347" i="5"/>
  <c r="Q346" i="5"/>
  <c r="P346" i="5"/>
  <c r="O346" i="5"/>
  <c r="Q345" i="5"/>
  <c r="P345" i="5"/>
  <c r="O345" i="5"/>
  <c r="Q344" i="5"/>
  <c r="P344" i="5"/>
  <c r="O344" i="5"/>
  <c r="Q343" i="5"/>
  <c r="P343" i="5"/>
  <c r="O343" i="5"/>
  <c r="Q342" i="5"/>
  <c r="P342" i="5"/>
  <c r="O342" i="5"/>
  <c r="Q341" i="5"/>
  <c r="P341" i="5"/>
  <c r="O341" i="5"/>
  <c r="Q340" i="5"/>
  <c r="P340" i="5"/>
  <c r="O340" i="5"/>
  <c r="Q339" i="5"/>
  <c r="P339" i="5"/>
  <c r="O339" i="5"/>
  <c r="Q338" i="5"/>
  <c r="P338" i="5"/>
  <c r="O338" i="5"/>
  <c r="Q337" i="5"/>
  <c r="P337" i="5"/>
  <c r="O337" i="5"/>
  <c r="Q336" i="5"/>
  <c r="P336" i="5"/>
  <c r="O336" i="5"/>
  <c r="Q335" i="5"/>
  <c r="P335" i="5"/>
  <c r="O335" i="5"/>
  <c r="Q334" i="5"/>
  <c r="P334" i="5"/>
  <c r="O334" i="5"/>
  <c r="Q333" i="5"/>
  <c r="P333" i="5"/>
  <c r="O333" i="5"/>
  <c r="Q332" i="5"/>
  <c r="P332" i="5"/>
  <c r="O332" i="5"/>
  <c r="Q331" i="5"/>
  <c r="P331" i="5"/>
  <c r="O331" i="5"/>
  <c r="Q330" i="5"/>
  <c r="P330" i="5"/>
  <c r="O330" i="5"/>
  <c r="Q329" i="5"/>
  <c r="P329" i="5"/>
  <c r="O329" i="5"/>
  <c r="Q328" i="5"/>
  <c r="P328" i="5"/>
  <c r="O328" i="5"/>
  <c r="Q327" i="5"/>
  <c r="P327" i="5"/>
  <c r="O327" i="5"/>
  <c r="Q326" i="5"/>
  <c r="P326" i="5"/>
  <c r="O326" i="5"/>
  <c r="Q325" i="5"/>
  <c r="P325" i="5"/>
  <c r="O325" i="5"/>
  <c r="Q324" i="5"/>
  <c r="P324" i="5"/>
  <c r="O324" i="5"/>
  <c r="Q323" i="5"/>
  <c r="P323" i="5"/>
  <c r="O323" i="5"/>
  <c r="Q322" i="5"/>
  <c r="P322" i="5"/>
  <c r="O322" i="5"/>
  <c r="Q321" i="5"/>
  <c r="P321" i="5"/>
  <c r="O321" i="5"/>
  <c r="Q320" i="5"/>
  <c r="P320" i="5"/>
  <c r="O320" i="5"/>
  <c r="Q319" i="5"/>
  <c r="P319" i="5"/>
  <c r="O319" i="5"/>
  <c r="Q318" i="5"/>
  <c r="P318" i="5"/>
  <c r="O318" i="5"/>
  <c r="Q317" i="5"/>
  <c r="P317" i="5"/>
  <c r="O317" i="5"/>
  <c r="Q316" i="5"/>
  <c r="P316" i="5"/>
  <c r="O316" i="5"/>
  <c r="Q315" i="5"/>
  <c r="P315" i="5"/>
  <c r="O315" i="5"/>
  <c r="Q314" i="5"/>
  <c r="P314" i="5"/>
  <c r="O314" i="5"/>
  <c r="Q313" i="5"/>
  <c r="P313" i="5"/>
  <c r="O313" i="5"/>
  <c r="Q312" i="5"/>
  <c r="P312" i="5"/>
  <c r="O312" i="5"/>
  <c r="Q311" i="5"/>
  <c r="P311" i="5"/>
  <c r="O311" i="5"/>
  <c r="Q310" i="5"/>
  <c r="P310" i="5"/>
  <c r="O310" i="5"/>
  <c r="Q309" i="5"/>
  <c r="P309" i="5"/>
  <c r="O309" i="5"/>
  <c r="Q308" i="5"/>
  <c r="P308" i="5"/>
  <c r="O308" i="5"/>
  <c r="Q307" i="5"/>
  <c r="P307" i="5"/>
  <c r="O307" i="5"/>
  <c r="Q306" i="5"/>
  <c r="P306" i="5"/>
  <c r="O306" i="5"/>
  <c r="Q305" i="5"/>
  <c r="P305" i="5"/>
  <c r="O305" i="5"/>
  <c r="Q304" i="5"/>
  <c r="P304" i="5"/>
  <c r="O304" i="5"/>
  <c r="Q303" i="5"/>
  <c r="P303" i="5"/>
  <c r="O303" i="5"/>
  <c r="Q302" i="5"/>
  <c r="P302" i="5"/>
  <c r="O302" i="5"/>
  <c r="Q301" i="5"/>
  <c r="P301" i="5"/>
  <c r="O301" i="5"/>
  <c r="Q300" i="5"/>
  <c r="P300" i="5"/>
  <c r="O300" i="5"/>
  <c r="Q299" i="5"/>
  <c r="P299" i="5"/>
  <c r="O299" i="5"/>
  <c r="Q298" i="5"/>
  <c r="P298" i="5"/>
  <c r="O298" i="5"/>
  <c r="Q297" i="5"/>
  <c r="P297" i="5"/>
  <c r="O297" i="5"/>
  <c r="Q296" i="5"/>
  <c r="P296" i="5"/>
  <c r="O296" i="5"/>
  <c r="Q295" i="5"/>
  <c r="P295" i="5"/>
  <c r="O295" i="5"/>
  <c r="Q294" i="5"/>
  <c r="P294" i="5"/>
  <c r="O294" i="5"/>
  <c r="Q293" i="5"/>
  <c r="P293" i="5"/>
  <c r="O293" i="5"/>
  <c r="Q292" i="5"/>
  <c r="P292" i="5"/>
  <c r="O292" i="5"/>
  <c r="Q291" i="5"/>
  <c r="P291" i="5"/>
  <c r="O291" i="5"/>
  <c r="Q290" i="5"/>
  <c r="P290" i="5"/>
  <c r="O290" i="5"/>
  <c r="Q289" i="5"/>
  <c r="P289" i="5"/>
  <c r="O289" i="5"/>
  <c r="Q288" i="5"/>
  <c r="P288" i="5"/>
  <c r="O288" i="5"/>
  <c r="Q287" i="5"/>
  <c r="P287" i="5"/>
  <c r="O287" i="5"/>
  <c r="Q286" i="5"/>
  <c r="P286" i="5"/>
  <c r="O286" i="5"/>
  <c r="Q285" i="5"/>
  <c r="P285" i="5"/>
  <c r="O285" i="5"/>
  <c r="Q284" i="5"/>
  <c r="P284" i="5"/>
  <c r="O284" i="5"/>
  <c r="Q283" i="5"/>
  <c r="P283" i="5"/>
  <c r="O283" i="5"/>
  <c r="Q282" i="5"/>
  <c r="P282" i="5"/>
  <c r="O282" i="5"/>
  <c r="Q281" i="5"/>
  <c r="P281" i="5"/>
  <c r="O281" i="5"/>
  <c r="Q280" i="5"/>
  <c r="P280" i="5"/>
  <c r="O280" i="5"/>
  <c r="Q279" i="5"/>
  <c r="P279" i="5"/>
  <c r="O279" i="5"/>
  <c r="Q278" i="5"/>
  <c r="P278" i="5"/>
  <c r="O278" i="5"/>
  <c r="Q277" i="5"/>
  <c r="P277" i="5"/>
  <c r="O277" i="5"/>
  <c r="Q276" i="5"/>
  <c r="P276" i="5"/>
  <c r="O276" i="5"/>
  <c r="Q275" i="5"/>
  <c r="P275" i="5"/>
  <c r="O275" i="5"/>
  <c r="Q274" i="5"/>
  <c r="P274" i="5"/>
  <c r="O274" i="5"/>
  <c r="Q273" i="5"/>
  <c r="P273" i="5"/>
  <c r="O273" i="5"/>
  <c r="Q272" i="5"/>
  <c r="P272" i="5"/>
  <c r="O272" i="5"/>
  <c r="Q271" i="5"/>
  <c r="P271" i="5"/>
  <c r="O271" i="5"/>
  <c r="Q270" i="5"/>
  <c r="P270" i="5"/>
  <c r="O270" i="5"/>
  <c r="Q269" i="5"/>
  <c r="P269" i="5"/>
  <c r="O269" i="5"/>
  <c r="Q268" i="5"/>
  <c r="P268" i="5"/>
  <c r="O268" i="5"/>
  <c r="Q267" i="5"/>
  <c r="P267" i="5"/>
  <c r="O267" i="5"/>
  <c r="Q266" i="5"/>
  <c r="P266" i="5"/>
  <c r="O266" i="5"/>
  <c r="Q265" i="5"/>
  <c r="P265" i="5"/>
  <c r="O265" i="5"/>
  <c r="Q264" i="5"/>
  <c r="P264" i="5"/>
  <c r="O264" i="5"/>
  <c r="Q263" i="5"/>
  <c r="P263" i="5"/>
  <c r="O263" i="5"/>
  <c r="Q262" i="5"/>
  <c r="P262" i="5"/>
  <c r="O262" i="5"/>
  <c r="Q261" i="5"/>
  <c r="P261" i="5"/>
  <c r="O261" i="5"/>
  <c r="Q260" i="5"/>
  <c r="P260" i="5"/>
  <c r="O260" i="5"/>
  <c r="Q259" i="5"/>
  <c r="P259" i="5"/>
  <c r="O259" i="5"/>
  <c r="Q258" i="5"/>
  <c r="P258" i="5"/>
  <c r="O258" i="5"/>
  <c r="Q257" i="5"/>
  <c r="P257" i="5"/>
  <c r="O257" i="5"/>
  <c r="Q256" i="5"/>
  <c r="P256" i="5"/>
  <c r="O256" i="5"/>
  <c r="Q255" i="5"/>
  <c r="P255" i="5"/>
  <c r="O255" i="5"/>
  <c r="Q254" i="5"/>
  <c r="P254" i="5"/>
  <c r="O254" i="5"/>
  <c r="Q253" i="5"/>
  <c r="P253" i="5"/>
  <c r="O253" i="5"/>
  <c r="Q252" i="5"/>
  <c r="P252" i="5"/>
  <c r="O252" i="5"/>
  <c r="Q251" i="5"/>
  <c r="P251" i="5"/>
  <c r="O251" i="5"/>
  <c r="Q250" i="5"/>
  <c r="P250" i="5"/>
  <c r="O250" i="5"/>
  <c r="Q249" i="5"/>
  <c r="P249" i="5"/>
  <c r="O249" i="5"/>
  <c r="Q248" i="5"/>
  <c r="P248" i="5"/>
  <c r="O248" i="5"/>
  <c r="Q247" i="5"/>
  <c r="P247" i="5"/>
  <c r="O247" i="5"/>
  <c r="Q246" i="5"/>
  <c r="P246" i="5"/>
  <c r="O246" i="5"/>
  <c r="Q245" i="5"/>
  <c r="P245" i="5"/>
  <c r="O245" i="5"/>
  <c r="Q244" i="5"/>
  <c r="P244" i="5"/>
  <c r="O244" i="5"/>
  <c r="Q243" i="5"/>
  <c r="P243" i="5"/>
  <c r="O243" i="5"/>
  <c r="Q242" i="5"/>
  <c r="P242" i="5"/>
  <c r="O242" i="5"/>
  <c r="Q241" i="5"/>
  <c r="P241" i="5"/>
  <c r="O241" i="5"/>
  <c r="Q240" i="5"/>
  <c r="P240" i="5"/>
  <c r="O240" i="5"/>
  <c r="Q239" i="5"/>
  <c r="P239" i="5"/>
  <c r="O239" i="5"/>
  <c r="Q238" i="5"/>
  <c r="P238" i="5"/>
  <c r="O238" i="5"/>
  <c r="Q237" i="5"/>
  <c r="P237" i="5"/>
  <c r="O237" i="5"/>
  <c r="Q236" i="5"/>
  <c r="P236" i="5"/>
  <c r="O236" i="5"/>
  <c r="Q235" i="5"/>
  <c r="P235" i="5"/>
  <c r="O235" i="5"/>
  <c r="Q234" i="5"/>
  <c r="P234" i="5"/>
  <c r="O234" i="5"/>
  <c r="Q233" i="5"/>
  <c r="P233" i="5"/>
  <c r="O233" i="5"/>
  <c r="Q232" i="5"/>
  <c r="P232" i="5"/>
  <c r="O232" i="5"/>
  <c r="Q231" i="5"/>
  <c r="P231" i="5"/>
  <c r="O231" i="5"/>
  <c r="Q230" i="5"/>
  <c r="P230" i="5"/>
  <c r="O230" i="5"/>
  <c r="Q229" i="5"/>
  <c r="P229" i="5"/>
  <c r="O229" i="5"/>
  <c r="Q228" i="5"/>
  <c r="P228" i="5"/>
  <c r="O228" i="5"/>
  <c r="Q227" i="5"/>
  <c r="P227" i="5"/>
  <c r="O227" i="5"/>
  <c r="Q226" i="5"/>
  <c r="P226" i="5"/>
  <c r="O226" i="5"/>
  <c r="Q225" i="5"/>
  <c r="P225" i="5"/>
  <c r="O225" i="5"/>
  <c r="Q224" i="5"/>
  <c r="P224" i="5"/>
  <c r="O224" i="5"/>
  <c r="Q223" i="5"/>
  <c r="P223" i="5"/>
  <c r="O223" i="5"/>
  <c r="Q222" i="5"/>
  <c r="P222" i="5"/>
  <c r="O222" i="5"/>
  <c r="Q221" i="5"/>
  <c r="P221" i="5"/>
  <c r="O221" i="5"/>
  <c r="Q220" i="5"/>
  <c r="P220" i="5"/>
  <c r="O220" i="5"/>
  <c r="Q219" i="5"/>
  <c r="P219" i="5"/>
  <c r="O219" i="5"/>
  <c r="Q218" i="5"/>
  <c r="P218" i="5"/>
  <c r="O218" i="5"/>
  <c r="Q217" i="5"/>
  <c r="P217" i="5"/>
  <c r="O217" i="5"/>
  <c r="Q216" i="5"/>
  <c r="P216" i="5"/>
  <c r="O216" i="5"/>
  <c r="Q215" i="5"/>
  <c r="P215" i="5"/>
  <c r="O215" i="5"/>
  <c r="Q214" i="5"/>
  <c r="P214" i="5"/>
  <c r="O214" i="5"/>
  <c r="Q213" i="5"/>
  <c r="P213" i="5"/>
  <c r="O213" i="5"/>
  <c r="Q212" i="5"/>
  <c r="P212" i="5"/>
  <c r="O212" i="5"/>
  <c r="Q211" i="5"/>
  <c r="P211" i="5"/>
  <c r="O211" i="5"/>
  <c r="Q210" i="5"/>
  <c r="P210" i="5"/>
  <c r="O210" i="5"/>
  <c r="Q209" i="5"/>
  <c r="P209" i="5"/>
  <c r="O209" i="5"/>
  <c r="Q208" i="5"/>
  <c r="P208" i="5"/>
  <c r="O208" i="5"/>
  <c r="Q207" i="5"/>
  <c r="P207" i="5"/>
  <c r="O207" i="5"/>
  <c r="Q206" i="5"/>
  <c r="P206" i="5"/>
  <c r="O206" i="5"/>
  <c r="Q205" i="5"/>
  <c r="P205" i="5"/>
  <c r="O205" i="5"/>
  <c r="Q204" i="5"/>
  <c r="P204" i="5"/>
  <c r="O204" i="5"/>
  <c r="Q203" i="5"/>
  <c r="P203" i="5"/>
  <c r="O203" i="5"/>
  <c r="Q202" i="5"/>
  <c r="P202" i="5"/>
  <c r="O202" i="5"/>
  <c r="Q201" i="5"/>
  <c r="P201" i="5"/>
  <c r="O201" i="5"/>
  <c r="Q200" i="5"/>
  <c r="P200" i="5"/>
  <c r="O200" i="5"/>
  <c r="Q199" i="5"/>
  <c r="P199" i="5"/>
  <c r="O199" i="5"/>
  <c r="Q198" i="5"/>
  <c r="P198" i="5"/>
  <c r="O198" i="5"/>
  <c r="Q197" i="5"/>
  <c r="P197" i="5"/>
  <c r="O197" i="5"/>
  <c r="Q196" i="5"/>
  <c r="P196" i="5"/>
  <c r="O196" i="5"/>
  <c r="Q195" i="5"/>
  <c r="P195" i="5"/>
  <c r="O195" i="5"/>
  <c r="Q194" i="5"/>
  <c r="P194" i="5"/>
  <c r="O194" i="5"/>
  <c r="Q193" i="5"/>
  <c r="P193" i="5"/>
  <c r="O193" i="5"/>
  <c r="Q192" i="5"/>
  <c r="P192" i="5"/>
  <c r="O192" i="5"/>
  <c r="Q191" i="5"/>
  <c r="P191" i="5"/>
  <c r="O191" i="5"/>
  <c r="Q190" i="5"/>
  <c r="P190" i="5"/>
  <c r="O190" i="5"/>
  <c r="Q189" i="5"/>
  <c r="P189" i="5"/>
  <c r="O189" i="5"/>
  <c r="Q188" i="5"/>
  <c r="P188" i="5"/>
  <c r="O188" i="5"/>
  <c r="Q187" i="5"/>
  <c r="P187" i="5"/>
  <c r="O187" i="5"/>
  <c r="Q186" i="5"/>
  <c r="P186" i="5"/>
  <c r="O186" i="5"/>
  <c r="Q185" i="5"/>
  <c r="P185" i="5"/>
  <c r="O185" i="5"/>
  <c r="Q184" i="5"/>
  <c r="P184" i="5"/>
  <c r="O184" i="5"/>
  <c r="Q183" i="5"/>
  <c r="P183" i="5"/>
  <c r="O183" i="5"/>
  <c r="Q182" i="5"/>
  <c r="P182" i="5"/>
  <c r="O182" i="5"/>
  <c r="Q181" i="5"/>
  <c r="P181" i="5"/>
  <c r="O181" i="5"/>
  <c r="Q180" i="5"/>
  <c r="P180" i="5"/>
  <c r="O180" i="5"/>
  <c r="Q179" i="5"/>
  <c r="P179" i="5"/>
  <c r="O179" i="5"/>
  <c r="Q178" i="5"/>
  <c r="P178" i="5"/>
  <c r="O178" i="5"/>
  <c r="Q177" i="5"/>
  <c r="P177" i="5"/>
  <c r="O177" i="5"/>
  <c r="Q176" i="5"/>
  <c r="P176" i="5"/>
  <c r="O176" i="5"/>
  <c r="Q175" i="5"/>
  <c r="P175" i="5"/>
  <c r="O175" i="5"/>
  <c r="Q174" i="5"/>
  <c r="P174" i="5"/>
  <c r="O174" i="5"/>
  <c r="Q173" i="5"/>
  <c r="P173" i="5"/>
  <c r="O173" i="5"/>
  <c r="Q172" i="5"/>
  <c r="P172" i="5"/>
  <c r="O172" i="5"/>
  <c r="Q171" i="5"/>
  <c r="P171" i="5"/>
  <c r="O171" i="5"/>
  <c r="Q170" i="5"/>
  <c r="P170" i="5"/>
  <c r="O170" i="5"/>
  <c r="Q169" i="5"/>
  <c r="P169" i="5"/>
  <c r="O169" i="5"/>
  <c r="Q168" i="5"/>
  <c r="P168" i="5"/>
  <c r="O168" i="5"/>
  <c r="Q167" i="5"/>
  <c r="P167" i="5"/>
  <c r="O167" i="5"/>
  <c r="Q166" i="5"/>
  <c r="P166" i="5"/>
  <c r="O166" i="5"/>
  <c r="Q165" i="5"/>
  <c r="P165" i="5"/>
  <c r="O165" i="5"/>
  <c r="Q164" i="5"/>
  <c r="P164" i="5"/>
  <c r="O164" i="5"/>
  <c r="Q163" i="5"/>
  <c r="P163" i="5"/>
  <c r="O163" i="5"/>
  <c r="Q162" i="5"/>
  <c r="P162" i="5"/>
  <c r="O162" i="5"/>
  <c r="Q161" i="5"/>
  <c r="P161" i="5"/>
  <c r="O161" i="5"/>
  <c r="Q160" i="5"/>
  <c r="P160" i="5"/>
  <c r="O160" i="5"/>
  <c r="Q159" i="5"/>
  <c r="P159" i="5"/>
  <c r="O159" i="5"/>
  <c r="Q158" i="5"/>
  <c r="P158" i="5"/>
  <c r="O158" i="5"/>
  <c r="Q157" i="5"/>
  <c r="P157" i="5"/>
  <c r="O157" i="5"/>
  <c r="Q156" i="5"/>
  <c r="P156" i="5"/>
  <c r="O156" i="5"/>
  <c r="Q155" i="5"/>
  <c r="P155" i="5"/>
  <c r="O155" i="5"/>
  <c r="Q154" i="5"/>
  <c r="P154" i="5"/>
  <c r="O154" i="5"/>
  <c r="Q153" i="5"/>
  <c r="P153" i="5"/>
  <c r="O153" i="5"/>
  <c r="Q152" i="5"/>
  <c r="P152" i="5"/>
  <c r="O152" i="5"/>
  <c r="Q151" i="5"/>
  <c r="P151" i="5"/>
  <c r="O151" i="5"/>
  <c r="Q150" i="5"/>
  <c r="P150" i="5"/>
  <c r="O150" i="5"/>
  <c r="Q149" i="5"/>
  <c r="P149" i="5"/>
  <c r="O149" i="5"/>
  <c r="Q148" i="5"/>
  <c r="P148" i="5"/>
  <c r="O148" i="5"/>
  <c r="Q147" i="5"/>
  <c r="P147" i="5"/>
  <c r="O147" i="5"/>
  <c r="Q146" i="5"/>
  <c r="P146" i="5"/>
  <c r="O146" i="5"/>
  <c r="Q145" i="5"/>
  <c r="P145" i="5"/>
  <c r="O145" i="5"/>
  <c r="Q144" i="5"/>
  <c r="P144" i="5"/>
  <c r="O144" i="5"/>
  <c r="Q143" i="5"/>
  <c r="P143" i="5"/>
  <c r="O143" i="5"/>
  <c r="Q142" i="5"/>
  <c r="P142" i="5"/>
  <c r="O142" i="5"/>
  <c r="Q141" i="5"/>
  <c r="P141" i="5"/>
  <c r="O141" i="5"/>
  <c r="Q140" i="5"/>
  <c r="P140" i="5"/>
  <c r="O140" i="5"/>
  <c r="Q139" i="5"/>
  <c r="P139" i="5"/>
  <c r="O139" i="5"/>
  <c r="Q138" i="5"/>
  <c r="P138" i="5"/>
  <c r="O138" i="5"/>
  <c r="Q137" i="5"/>
  <c r="P137" i="5"/>
  <c r="O137" i="5"/>
  <c r="Q136" i="5"/>
  <c r="P136" i="5"/>
  <c r="O136" i="5"/>
  <c r="Q135" i="5"/>
  <c r="P135" i="5"/>
  <c r="O135" i="5"/>
  <c r="Q134" i="5"/>
  <c r="P134" i="5"/>
  <c r="O134" i="5"/>
  <c r="Q133" i="5"/>
  <c r="P133" i="5"/>
  <c r="O133" i="5"/>
  <c r="Q132" i="5"/>
  <c r="P132" i="5"/>
  <c r="O132" i="5"/>
  <c r="Q131" i="5"/>
  <c r="P131" i="5"/>
  <c r="O131" i="5"/>
  <c r="Q130" i="5"/>
  <c r="P130" i="5"/>
  <c r="O130" i="5"/>
  <c r="Q129" i="5"/>
  <c r="P129" i="5"/>
  <c r="O129" i="5"/>
  <c r="Q128" i="5"/>
  <c r="P128" i="5"/>
  <c r="O128" i="5"/>
  <c r="Q127" i="5"/>
  <c r="P127" i="5"/>
  <c r="O127" i="5"/>
  <c r="Q126" i="5"/>
  <c r="P126" i="5"/>
  <c r="O126" i="5"/>
  <c r="Q125" i="5"/>
  <c r="P125" i="5"/>
  <c r="O125" i="5"/>
  <c r="Q124" i="5"/>
  <c r="P124" i="5"/>
  <c r="O124" i="5"/>
  <c r="Q123" i="5"/>
  <c r="P123" i="5"/>
  <c r="O123" i="5"/>
  <c r="Q122" i="5"/>
  <c r="P122" i="5"/>
  <c r="O122" i="5"/>
  <c r="Q121" i="5"/>
  <c r="P121" i="5"/>
  <c r="O121" i="5"/>
  <c r="Q120" i="5"/>
  <c r="P120" i="5"/>
  <c r="O120" i="5"/>
  <c r="Q119" i="5"/>
  <c r="P119" i="5"/>
  <c r="O119" i="5"/>
  <c r="Q118" i="5"/>
  <c r="P118" i="5"/>
  <c r="O118" i="5"/>
  <c r="Q117" i="5"/>
  <c r="P117" i="5"/>
  <c r="O117" i="5"/>
  <c r="Q116" i="5"/>
  <c r="P116" i="5"/>
  <c r="O116" i="5"/>
  <c r="Q115" i="5"/>
  <c r="P115" i="5"/>
  <c r="O115" i="5"/>
  <c r="Q114" i="5"/>
  <c r="P114" i="5"/>
  <c r="O114" i="5"/>
  <c r="Q113" i="5"/>
  <c r="P113" i="5"/>
  <c r="O113" i="5"/>
  <c r="Q112" i="5"/>
  <c r="P112" i="5"/>
  <c r="O112" i="5"/>
  <c r="Q111" i="5"/>
  <c r="P111" i="5"/>
  <c r="O111" i="5"/>
  <c r="Q110" i="5"/>
  <c r="P110" i="5"/>
  <c r="O110" i="5"/>
  <c r="Q109" i="5"/>
  <c r="P109" i="5"/>
  <c r="O109" i="5"/>
  <c r="Q108" i="5"/>
  <c r="P108" i="5"/>
  <c r="O108" i="5"/>
  <c r="Q107" i="5"/>
  <c r="P107" i="5"/>
  <c r="O107" i="5"/>
  <c r="Q106" i="5"/>
  <c r="P106" i="5"/>
  <c r="O106" i="5"/>
  <c r="Q105" i="5"/>
  <c r="P105" i="5"/>
  <c r="O105" i="5"/>
  <c r="Q104" i="5"/>
  <c r="P104" i="5"/>
  <c r="O104" i="5"/>
  <c r="Q103" i="5"/>
  <c r="P103" i="5"/>
  <c r="O103" i="5"/>
  <c r="Q102" i="5"/>
  <c r="P102" i="5"/>
  <c r="O102" i="5"/>
  <c r="Q101" i="5"/>
  <c r="P101" i="5"/>
  <c r="O101" i="5"/>
  <c r="Q100" i="5"/>
  <c r="P100" i="5"/>
  <c r="O100" i="5"/>
  <c r="Q99" i="5"/>
  <c r="P99" i="5"/>
  <c r="O99" i="5"/>
  <c r="Q98" i="5"/>
  <c r="P98" i="5"/>
  <c r="O98" i="5"/>
  <c r="Q97" i="5"/>
  <c r="P97" i="5"/>
  <c r="O97" i="5"/>
  <c r="Q96" i="5"/>
  <c r="P96" i="5"/>
  <c r="O96" i="5"/>
  <c r="Q95" i="5"/>
  <c r="P95" i="5"/>
  <c r="O95" i="5"/>
  <c r="Q94" i="5"/>
  <c r="P94" i="5"/>
  <c r="O94" i="5"/>
  <c r="Q93" i="5"/>
  <c r="P93" i="5"/>
  <c r="O93" i="5"/>
  <c r="Q92" i="5"/>
  <c r="P92" i="5"/>
  <c r="O92" i="5"/>
  <c r="Q91" i="5"/>
  <c r="P91" i="5"/>
  <c r="O91" i="5"/>
  <c r="Q90" i="5"/>
  <c r="P90" i="5"/>
  <c r="O90" i="5"/>
  <c r="Q89" i="5"/>
  <c r="P89" i="5"/>
  <c r="O89" i="5"/>
  <c r="Q88" i="5"/>
  <c r="P88" i="5"/>
  <c r="O88" i="5"/>
  <c r="Q87" i="5"/>
  <c r="P87" i="5"/>
  <c r="O87" i="5"/>
  <c r="Q86" i="5"/>
  <c r="P86" i="5"/>
  <c r="O86" i="5"/>
  <c r="Q85" i="5"/>
  <c r="P85" i="5"/>
  <c r="O85" i="5"/>
  <c r="Q84" i="5"/>
  <c r="P84" i="5"/>
  <c r="O84" i="5"/>
  <c r="Q83" i="5"/>
  <c r="P83" i="5"/>
  <c r="O83" i="5"/>
  <c r="Q82" i="5"/>
  <c r="P82" i="5"/>
  <c r="O82" i="5"/>
  <c r="Q81" i="5"/>
  <c r="P81" i="5"/>
  <c r="O81" i="5"/>
  <c r="Q80" i="5"/>
  <c r="P80" i="5"/>
  <c r="O80" i="5"/>
  <c r="Q79" i="5"/>
  <c r="P79" i="5"/>
  <c r="O79" i="5"/>
  <c r="Q78" i="5"/>
  <c r="P78" i="5"/>
  <c r="O78" i="5"/>
  <c r="Q77" i="5"/>
  <c r="P77" i="5"/>
  <c r="O77" i="5"/>
  <c r="Q76" i="5"/>
  <c r="P76" i="5"/>
  <c r="O76" i="5"/>
  <c r="Q75" i="5"/>
  <c r="P75" i="5"/>
  <c r="O75" i="5"/>
  <c r="Q74" i="5"/>
  <c r="P74" i="5"/>
  <c r="O74" i="5"/>
  <c r="Q73" i="5"/>
  <c r="P73" i="5"/>
  <c r="O73" i="5"/>
  <c r="Q72" i="5"/>
  <c r="P72" i="5"/>
  <c r="O72" i="5"/>
  <c r="Q71" i="5"/>
  <c r="P71" i="5"/>
  <c r="O71" i="5"/>
  <c r="Q70" i="5"/>
  <c r="P70" i="5"/>
  <c r="O70" i="5"/>
  <c r="Q69" i="5"/>
  <c r="P69" i="5"/>
  <c r="O69" i="5"/>
  <c r="Q68" i="5"/>
  <c r="P68" i="5"/>
  <c r="O68" i="5"/>
  <c r="Q67" i="5"/>
  <c r="P67" i="5"/>
  <c r="O67" i="5"/>
  <c r="Q66" i="5"/>
  <c r="P66" i="5"/>
  <c r="O66" i="5"/>
  <c r="Q65" i="5"/>
  <c r="P65" i="5"/>
  <c r="O65" i="5"/>
  <c r="Q64" i="5"/>
  <c r="P64" i="5"/>
  <c r="O64" i="5"/>
  <c r="Q63" i="5"/>
  <c r="P63" i="5"/>
  <c r="O63" i="5"/>
  <c r="Q62" i="5"/>
  <c r="P62" i="5"/>
  <c r="O62" i="5"/>
  <c r="Q61" i="5"/>
  <c r="P61" i="5"/>
  <c r="O61" i="5"/>
  <c r="Q60" i="5"/>
  <c r="P60" i="5"/>
  <c r="O60" i="5"/>
  <c r="Q59" i="5"/>
  <c r="P59" i="5"/>
  <c r="O59" i="5"/>
  <c r="Q58" i="5"/>
  <c r="P58" i="5"/>
  <c r="O58" i="5"/>
  <c r="Q57" i="5"/>
  <c r="P57" i="5"/>
  <c r="O57" i="5"/>
  <c r="Q56" i="5"/>
  <c r="P56" i="5"/>
  <c r="O56" i="5"/>
  <c r="Q55" i="5"/>
  <c r="P55" i="5"/>
  <c r="O55" i="5"/>
  <c r="Q54" i="5"/>
  <c r="P54" i="5"/>
  <c r="O54" i="5"/>
  <c r="Q53" i="5"/>
  <c r="P53" i="5"/>
  <c r="O53" i="5"/>
  <c r="Q52" i="5"/>
  <c r="P52" i="5"/>
  <c r="O52" i="5"/>
  <c r="Q51" i="5"/>
  <c r="P51" i="5"/>
  <c r="O51" i="5"/>
  <c r="Q50" i="5"/>
  <c r="P50" i="5"/>
  <c r="O50" i="5"/>
  <c r="Q49" i="5"/>
  <c r="P49" i="5"/>
  <c r="O49" i="5"/>
  <c r="Q48" i="5"/>
  <c r="P48" i="5"/>
  <c r="O48" i="5"/>
  <c r="Q47" i="5"/>
  <c r="P47" i="5"/>
  <c r="O47" i="5"/>
  <c r="Q46" i="5"/>
  <c r="P46" i="5"/>
  <c r="O46" i="5"/>
  <c r="Q45" i="5"/>
  <c r="P45" i="5"/>
  <c r="O45" i="5"/>
  <c r="Q44" i="5"/>
  <c r="P44" i="5"/>
  <c r="O44" i="5"/>
  <c r="Q43" i="5"/>
  <c r="P43" i="5"/>
  <c r="O43" i="5"/>
  <c r="Q42" i="5"/>
  <c r="P42" i="5"/>
  <c r="O42" i="5"/>
  <c r="Q41" i="5"/>
  <c r="P41" i="5"/>
  <c r="O41" i="5"/>
  <c r="Q40" i="5"/>
  <c r="P40" i="5"/>
  <c r="O40" i="5"/>
  <c r="Q39" i="5"/>
  <c r="P39" i="5"/>
  <c r="O39" i="5"/>
  <c r="Q38" i="5"/>
  <c r="P38" i="5"/>
  <c r="O38" i="5"/>
  <c r="Q37" i="5"/>
  <c r="P37" i="5"/>
  <c r="O37" i="5"/>
  <c r="Q36" i="5"/>
  <c r="P36" i="5"/>
  <c r="O36" i="5"/>
  <c r="Q35" i="5"/>
  <c r="P35" i="5"/>
  <c r="O35" i="5"/>
  <c r="Q34" i="5"/>
  <c r="P34" i="5"/>
  <c r="O34" i="5"/>
  <c r="Q33" i="5"/>
  <c r="P33" i="5"/>
  <c r="O33" i="5"/>
  <c r="Q32" i="5"/>
  <c r="P32" i="5"/>
  <c r="O32" i="5"/>
  <c r="Q31" i="5"/>
  <c r="P31" i="5"/>
  <c r="O31" i="5"/>
  <c r="Q30" i="5"/>
  <c r="P30" i="5"/>
  <c r="O30" i="5"/>
  <c r="Q29" i="5"/>
  <c r="P29" i="5"/>
  <c r="O29" i="5"/>
  <c r="Q28" i="5"/>
  <c r="P28" i="5"/>
  <c r="O28" i="5"/>
  <c r="Q27" i="5"/>
  <c r="P27" i="5"/>
  <c r="O27" i="5"/>
  <c r="Q26" i="5"/>
  <c r="P26" i="5"/>
  <c r="O26" i="5"/>
  <c r="Q25" i="5"/>
  <c r="P25" i="5"/>
  <c r="O25" i="5"/>
  <c r="Q24" i="5"/>
  <c r="P24" i="5"/>
  <c r="O24" i="5"/>
  <c r="Q23" i="5"/>
  <c r="P23" i="5"/>
  <c r="O23" i="5"/>
  <c r="Q22" i="5"/>
  <c r="P22" i="5"/>
  <c r="O22" i="5"/>
  <c r="Q21" i="5"/>
  <c r="P21" i="5"/>
  <c r="O21" i="5"/>
  <c r="Q20" i="5"/>
  <c r="P20" i="5"/>
  <c r="O20" i="5"/>
  <c r="Q19" i="5"/>
  <c r="P19" i="5"/>
  <c r="O19" i="5"/>
  <c r="Q18" i="5"/>
  <c r="P18" i="5"/>
  <c r="O18" i="5"/>
  <c r="Q17" i="5"/>
  <c r="P17" i="5"/>
  <c r="O17" i="5"/>
  <c r="Q16" i="5"/>
  <c r="P16" i="5"/>
  <c r="O16" i="5"/>
  <c r="Q15" i="5"/>
  <c r="P15" i="5"/>
  <c r="O15" i="5"/>
  <c r="Q14" i="5"/>
  <c r="P14" i="5"/>
  <c r="O14" i="5"/>
  <c r="Q13" i="5"/>
  <c r="P13" i="5"/>
  <c r="O13" i="5"/>
  <c r="Q12" i="5"/>
  <c r="P12" i="5"/>
  <c r="O12" i="5"/>
  <c r="Q11" i="5"/>
  <c r="P11" i="5"/>
  <c r="O11" i="5"/>
  <c r="Q10" i="5"/>
  <c r="P10" i="5"/>
  <c r="O10" i="5"/>
  <c r="Q9" i="5"/>
  <c r="P9" i="5"/>
  <c r="O9" i="5"/>
  <c r="Q8" i="5"/>
  <c r="P8" i="5"/>
  <c r="O8" i="5"/>
  <c r="Q7" i="5"/>
  <c r="P7" i="5"/>
  <c r="O7" i="5"/>
  <c r="Q6" i="5"/>
  <c r="P6" i="5"/>
  <c r="O6" i="5"/>
  <c r="Q5" i="5"/>
  <c r="P5" i="5"/>
  <c r="O5" i="5"/>
  <c r="Q4" i="5"/>
  <c r="P4" i="5"/>
  <c r="O4" i="5"/>
  <c r="Q3" i="5"/>
  <c r="P3" i="5"/>
  <c r="O3" i="5"/>
  <c r="Q2" i="5"/>
  <c r="P2" i="5"/>
  <c r="O2" i="5"/>
  <c r="Q45" i="4"/>
  <c r="S64" i="4"/>
  <c r="S54" i="4"/>
  <c r="S44" i="4"/>
  <c r="S34" i="4"/>
  <c r="S63" i="4"/>
  <c r="S53" i="4"/>
  <c r="S43" i="4"/>
  <c r="S33" i="4"/>
  <c r="S62" i="4"/>
  <c r="S52" i="4"/>
  <c r="S42" i="4"/>
  <c r="S32" i="4"/>
  <c r="S61" i="4"/>
  <c r="S51" i="4"/>
  <c r="S41" i="4"/>
  <c r="S31" i="4"/>
  <c r="S60" i="4"/>
  <c r="S50" i="4"/>
  <c r="S40" i="4"/>
  <c r="S30" i="4"/>
  <c r="S59" i="4"/>
  <c r="S49" i="4"/>
  <c r="S39" i="4"/>
  <c r="S29" i="4"/>
  <c r="S58" i="4"/>
  <c r="S48" i="4"/>
  <c r="S38" i="4"/>
  <c r="S28" i="4"/>
  <c r="S57" i="4"/>
  <c r="S47" i="4"/>
  <c r="S37" i="4"/>
  <c r="S27" i="4"/>
  <c r="S56" i="4"/>
  <c r="S46" i="4"/>
  <c r="S36" i="4"/>
  <c r="S26" i="4"/>
  <c r="S55" i="4"/>
  <c r="S45" i="4"/>
  <c r="S35" i="4"/>
  <c r="S25" i="4"/>
  <c r="Q25" i="4" s="1"/>
  <c r="O55" i="4"/>
  <c r="O46" i="4"/>
  <c r="O56" i="4" s="1"/>
  <c r="O36" i="4"/>
  <c r="O35" i="4"/>
  <c r="O26" i="4"/>
  <c r="O27" i="4" s="1"/>
  <c r="R56" i="4"/>
  <c r="Q56" i="4" s="1"/>
  <c r="R57" i="4"/>
  <c r="Q57" i="4" s="1"/>
  <c r="R58" i="4"/>
  <c r="Q58" i="4" s="1"/>
  <c r="R59" i="4"/>
  <c r="Q59" i="4" s="1"/>
  <c r="R60" i="4"/>
  <c r="Q60" i="4" s="1"/>
  <c r="R61" i="4"/>
  <c r="Q61" i="4" s="1"/>
  <c r="R62" i="4"/>
  <c r="Q62" i="4" s="1"/>
  <c r="R63" i="4"/>
  <c r="Q63" i="4" s="1"/>
  <c r="R64" i="4"/>
  <c r="Q64" i="4" s="1"/>
  <c r="R55" i="4"/>
  <c r="Q55" i="4" s="1"/>
  <c r="R46" i="4"/>
  <c r="Q46" i="4" s="1"/>
  <c r="R47" i="4"/>
  <c r="Q47" i="4" s="1"/>
  <c r="R48" i="4"/>
  <c r="Q48" i="4" s="1"/>
  <c r="R49" i="4"/>
  <c r="Q49" i="4" s="1"/>
  <c r="R50" i="4"/>
  <c r="Q50" i="4" s="1"/>
  <c r="R51" i="4"/>
  <c r="Q51" i="4" s="1"/>
  <c r="R52" i="4"/>
  <c r="Q52" i="4" s="1"/>
  <c r="R53" i="4"/>
  <c r="Q53" i="4" s="1"/>
  <c r="R54" i="4"/>
  <c r="Q54" i="4" s="1"/>
  <c r="R45" i="4"/>
  <c r="R36" i="4"/>
  <c r="Q36" i="4" s="1"/>
  <c r="R37" i="4"/>
  <c r="Q37" i="4" s="1"/>
  <c r="R38" i="4"/>
  <c r="Q38" i="4" s="1"/>
  <c r="R39" i="4"/>
  <c r="Q39" i="4" s="1"/>
  <c r="R40" i="4"/>
  <c r="Q40" i="4" s="1"/>
  <c r="R41" i="4"/>
  <c r="Q41" i="4" s="1"/>
  <c r="R42" i="4"/>
  <c r="Q42" i="4" s="1"/>
  <c r="R43" i="4"/>
  <c r="Q43" i="4" s="1"/>
  <c r="R44" i="4"/>
  <c r="Q44" i="4" s="1"/>
  <c r="R35" i="4"/>
  <c r="Q35" i="4" s="1"/>
  <c r="R26" i="4"/>
  <c r="Q26" i="4" s="1"/>
  <c r="R27" i="4"/>
  <c r="Q27" i="4" s="1"/>
  <c r="R28" i="4"/>
  <c r="Q28" i="4" s="1"/>
  <c r="R29" i="4"/>
  <c r="Q29" i="4" s="1"/>
  <c r="R30" i="4"/>
  <c r="Q30" i="4" s="1"/>
  <c r="R31" i="4"/>
  <c r="Q31" i="4" s="1"/>
  <c r="R32" i="4"/>
  <c r="Q32" i="4" s="1"/>
  <c r="R33" i="4"/>
  <c r="Q33" i="4" s="1"/>
  <c r="R34" i="4"/>
  <c r="Q34" i="4" s="1"/>
  <c r="R25" i="4"/>
  <c r="O52" i="3"/>
  <c r="O41" i="3"/>
  <c r="N52" i="3"/>
  <c r="N41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09" i="3"/>
  <c r="U810" i="3"/>
  <c r="U811" i="3"/>
  <c r="U812" i="3"/>
  <c r="U813" i="3"/>
  <c r="U814" i="3"/>
  <c r="U815" i="3"/>
  <c r="U816" i="3"/>
  <c r="U817" i="3"/>
  <c r="U818" i="3"/>
  <c r="U819" i="3"/>
  <c r="U820" i="3"/>
  <c r="U821" i="3"/>
  <c r="U822" i="3"/>
  <c r="U823" i="3"/>
  <c r="U824" i="3"/>
  <c r="U825" i="3"/>
  <c r="U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19" i="3"/>
  <c r="V620" i="3"/>
  <c r="V621" i="3"/>
  <c r="V622" i="3"/>
  <c r="V623" i="3"/>
  <c r="V624" i="3"/>
  <c r="V625" i="3"/>
  <c r="V626" i="3"/>
  <c r="V627" i="3"/>
  <c r="V628" i="3"/>
  <c r="V629" i="3"/>
  <c r="V630" i="3"/>
  <c r="V631" i="3"/>
  <c r="V632" i="3"/>
  <c r="V633" i="3"/>
  <c r="V634" i="3"/>
  <c r="V635" i="3"/>
  <c r="V636" i="3"/>
  <c r="V637" i="3"/>
  <c r="V638" i="3"/>
  <c r="V639" i="3"/>
  <c r="V640" i="3"/>
  <c r="V641" i="3"/>
  <c r="V642" i="3"/>
  <c r="V643" i="3"/>
  <c r="V644" i="3"/>
  <c r="V645" i="3"/>
  <c r="V646" i="3"/>
  <c r="V647" i="3"/>
  <c r="V648" i="3"/>
  <c r="V649" i="3"/>
  <c r="V650" i="3"/>
  <c r="V651" i="3"/>
  <c r="V652" i="3"/>
  <c r="V653" i="3"/>
  <c r="V654" i="3"/>
  <c r="V655" i="3"/>
  <c r="V656" i="3"/>
  <c r="V657" i="3"/>
  <c r="V658" i="3"/>
  <c r="V659" i="3"/>
  <c r="V660" i="3"/>
  <c r="V661" i="3"/>
  <c r="V662" i="3"/>
  <c r="V663" i="3"/>
  <c r="V664" i="3"/>
  <c r="V665" i="3"/>
  <c r="V666" i="3"/>
  <c r="V667" i="3"/>
  <c r="V668" i="3"/>
  <c r="V669" i="3"/>
  <c r="V670" i="3"/>
  <c r="V671" i="3"/>
  <c r="V672" i="3"/>
  <c r="V673" i="3"/>
  <c r="V674" i="3"/>
  <c r="V675" i="3"/>
  <c r="V676" i="3"/>
  <c r="V677" i="3"/>
  <c r="V678" i="3"/>
  <c r="V679" i="3"/>
  <c r="V680" i="3"/>
  <c r="V681" i="3"/>
  <c r="V682" i="3"/>
  <c r="V683" i="3"/>
  <c r="V684" i="3"/>
  <c r="V685" i="3"/>
  <c r="V686" i="3"/>
  <c r="V687" i="3"/>
  <c r="V688" i="3"/>
  <c r="V689" i="3"/>
  <c r="V690" i="3"/>
  <c r="V691" i="3"/>
  <c r="V692" i="3"/>
  <c r="V693" i="3"/>
  <c r="V694" i="3"/>
  <c r="V695" i="3"/>
  <c r="V696" i="3"/>
  <c r="V697" i="3"/>
  <c r="V698" i="3"/>
  <c r="V699" i="3"/>
  <c r="V700" i="3"/>
  <c r="V701" i="3"/>
  <c r="V702" i="3"/>
  <c r="V703" i="3"/>
  <c r="V704" i="3"/>
  <c r="V705" i="3"/>
  <c r="V706" i="3"/>
  <c r="V707" i="3"/>
  <c r="V708" i="3"/>
  <c r="V709" i="3"/>
  <c r="V710" i="3"/>
  <c r="V711" i="3"/>
  <c r="V712" i="3"/>
  <c r="V713" i="3"/>
  <c r="V714" i="3"/>
  <c r="V715" i="3"/>
  <c r="V716" i="3"/>
  <c r="V717" i="3"/>
  <c r="V718" i="3"/>
  <c r="V719" i="3"/>
  <c r="V720" i="3"/>
  <c r="V721" i="3"/>
  <c r="V722" i="3"/>
  <c r="V723" i="3"/>
  <c r="V724" i="3"/>
  <c r="V725" i="3"/>
  <c r="V726" i="3"/>
  <c r="V727" i="3"/>
  <c r="V728" i="3"/>
  <c r="V729" i="3"/>
  <c r="V730" i="3"/>
  <c r="V731" i="3"/>
  <c r="V732" i="3"/>
  <c r="V733" i="3"/>
  <c r="V734" i="3"/>
  <c r="V735" i="3"/>
  <c r="V736" i="3"/>
  <c r="V737" i="3"/>
  <c r="V738" i="3"/>
  <c r="V739" i="3"/>
  <c r="V740" i="3"/>
  <c r="V741" i="3"/>
  <c r="V742" i="3"/>
  <c r="V743" i="3"/>
  <c r="V744" i="3"/>
  <c r="V745" i="3"/>
  <c r="V746" i="3"/>
  <c r="V747" i="3"/>
  <c r="V748" i="3"/>
  <c r="V749" i="3"/>
  <c r="V750" i="3"/>
  <c r="V751" i="3"/>
  <c r="V752" i="3"/>
  <c r="V753" i="3"/>
  <c r="V754" i="3"/>
  <c r="V755" i="3"/>
  <c r="V756" i="3"/>
  <c r="V757" i="3"/>
  <c r="V758" i="3"/>
  <c r="V759" i="3"/>
  <c r="V760" i="3"/>
  <c r="V761" i="3"/>
  <c r="V762" i="3"/>
  <c r="V763" i="3"/>
  <c r="V764" i="3"/>
  <c r="V765" i="3"/>
  <c r="V766" i="3"/>
  <c r="V767" i="3"/>
  <c r="V768" i="3"/>
  <c r="V769" i="3"/>
  <c r="V770" i="3"/>
  <c r="V771" i="3"/>
  <c r="V772" i="3"/>
  <c r="V773" i="3"/>
  <c r="V774" i="3"/>
  <c r="V775" i="3"/>
  <c r="V776" i="3"/>
  <c r="V777" i="3"/>
  <c r="V778" i="3"/>
  <c r="V779" i="3"/>
  <c r="V780" i="3"/>
  <c r="V781" i="3"/>
  <c r="V782" i="3"/>
  <c r="V783" i="3"/>
  <c r="V784" i="3"/>
  <c r="V785" i="3"/>
  <c r="V786" i="3"/>
  <c r="V787" i="3"/>
  <c r="V788" i="3"/>
  <c r="V789" i="3"/>
  <c r="V790" i="3"/>
  <c r="V791" i="3"/>
  <c r="V792" i="3"/>
  <c r="V793" i="3"/>
  <c r="V794" i="3"/>
  <c r="V795" i="3"/>
  <c r="V796" i="3"/>
  <c r="V797" i="3"/>
  <c r="V798" i="3"/>
  <c r="V799" i="3"/>
  <c r="V800" i="3"/>
  <c r="V801" i="3"/>
  <c r="V802" i="3"/>
  <c r="V803" i="3"/>
  <c r="V804" i="3"/>
  <c r="V805" i="3"/>
  <c r="V806" i="3"/>
  <c r="V807" i="3"/>
  <c r="V808" i="3"/>
  <c r="V809" i="3"/>
  <c r="V810" i="3"/>
  <c r="V811" i="3"/>
  <c r="V812" i="3"/>
  <c r="V813" i="3"/>
  <c r="V814" i="3"/>
  <c r="V815" i="3"/>
  <c r="V816" i="3"/>
  <c r="V817" i="3"/>
  <c r="V818" i="3"/>
  <c r="V819" i="3"/>
  <c r="V820" i="3"/>
  <c r="V821" i="3"/>
  <c r="V822" i="3"/>
  <c r="V823" i="3"/>
  <c r="V824" i="3"/>
  <c r="V825" i="3"/>
  <c r="V2" i="3"/>
  <c r="Q52" i="3"/>
  <c r="Q41" i="3"/>
  <c r="P52" i="3"/>
  <c r="P41" i="3"/>
  <c r="G54" i="3"/>
  <c r="H54" i="3"/>
  <c r="I54" i="3"/>
  <c r="F54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79" i="3"/>
  <c r="W680" i="3"/>
  <c r="W681" i="3"/>
  <c r="W682" i="3"/>
  <c r="W683" i="3"/>
  <c r="W684" i="3"/>
  <c r="W685" i="3"/>
  <c r="W686" i="3"/>
  <c r="W687" i="3"/>
  <c r="W688" i="3"/>
  <c r="W689" i="3"/>
  <c r="W690" i="3"/>
  <c r="W691" i="3"/>
  <c r="W692" i="3"/>
  <c r="W693" i="3"/>
  <c r="W694" i="3"/>
  <c r="W695" i="3"/>
  <c r="W696" i="3"/>
  <c r="W697" i="3"/>
  <c r="W698" i="3"/>
  <c r="W699" i="3"/>
  <c r="W700" i="3"/>
  <c r="W701" i="3"/>
  <c r="W702" i="3"/>
  <c r="W703" i="3"/>
  <c r="W704" i="3"/>
  <c r="W705" i="3"/>
  <c r="W706" i="3"/>
  <c r="W707" i="3"/>
  <c r="W708" i="3"/>
  <c r="W709" i="3"/>
  <c r="W710" i="3"/>
  <c r="W711" i="3"/>
  <c r="W712" i="3"/>
  <c r="W713" i="3"/>
  <c r="W714" i="3"/>
  <c r="W715" i="3"/>
  <c r="W716" i="3"/>
  <c r="W717" i="3"/>
  <c r="W718" i="3"/>
  <c r="W719" i="3"/>
  <c r="W720" i="3"/>
  <c r="W721" i="3"/>
  <c r="W722" i="3"/>
  <c r="W723" i="3"/>
  <c r="W724" i="3"/>
  <c r="W725" i="3"/>
  <c r="W726" i="3"/>
  <c r="W727" i="3"/>
  <c r="W728" i="3"/>
  <c r="W729" i="3"/>
  <c r="W730" i="3"/>
  <c r="W731" i="3"/>
  <c r="W732" i="3"/>
  <c r="W733" i="3"/>
  <c r="W734" i="3"/>
  <c r="W735" i="3"/>
  <c r="W736" i="3"/>
  <c r="W737" i="3"/>
  <c r="W738" i="3"/>
  <c r="W739" i="3"/>
  <c r="W740" i="3"/>
  <c r="W741" i="3"/>
  <c r="W742" i="3"/>
  <c r="W743" i="3"/>
  <c r="W744" i="3"/>
  <c r="W745" i="3"/>
  <c r="W746" i="3"/>
  <c r="W747" i="3"/>
  <c r="W748" i="3"/>
  <c r="W749" i="3"/>
  <c r="W750" i="3"/>
  <c r="W751" i="3"/>
  <c r="W752" i="3"/>
  <c r="W753" i="3"/>
  <c r="W754" i="3"/>
  <c r="W755" i="3"/>
  <c r="W756" i="3"/>
  <c r="W757" i="3"/>
  <c r="W758" i="3"/>
  <c r="W759" i="3"/>
  <c r="W760" i="3"/>
  <c r="W761" i="3"/>
  <c r="W762" i="3"/>
  <c r="W763" i="3"/>
  <c r="W764" i="3"/>
  <c r="W765" i="3"/>
  <c r="W766" i="3"/>
  <c r="W767" i="3"/>
  <c r="W768" i="3"/>
  <c r="W769" i="3"/>
  <c r="W770" i="3"/>
  <c r="W771" i="3"/>
  <c r="W772" i="3"/>
  <c r="W773" i="3"/>
  <c r="W774" i="3"/>
  <c r="W775" i="3"/>
  <c r="W776" i="3"/>
  <c r="W777" i="3"/>
  <c r="W778" i="3"/>
  <c r="W779" i="3"/>
  <c r="W780" i="3"/>
  <c r="W781" i="3"/>
  <c r="W782" i="3"/>
  <c r="W783" i="3"/>
  <c r="W784" i="3"/>
  <c r="W785" i="3"/>
  <c r="W786" i="3"/>
  <c r="W787" i="3"/>
  <c r="W788" i="3"/>
  <c r="W789" i="3"/>
  <c r="W790" i="3"/>
  <c r="W791" i="3"/>
  <c r="W792" i="3"/>
  <c r="W793" i="3"/>
  <c r="W794" i="3"/>
  <c r="W795" i="3"/>
  <c r="W796" i="3"/>
  <c r="W797" i="3"/>
  <c r="W798" i="3"/>
  <c r="W799" i="3"/>
  <c r="W800" i="3"/>
  <c r="W801" i="3"/>
  <c r="W802" i="3"/>
  <c r="W803" i="3"/>
  <c r="W804" i="3"/>
  <c r="W805" i="3"/>
  <c r="W806" i="3"/>
  <c r="W807" i="3"/>
  <c r="W808" i="3"/>
  <c r="W809" i="3"/>
  <c r="W810" i="3"/>
  <c r="W811" i="3"/>
  <c r="W812" i="3"/>
  <c r="W813" i="3"/>
  <c r="W814" i="3"/>
  <c r="W815" i="3"/>
  <c r="W816" i="3"/>
  <c r="W817" i="3"/>
  <c r="W818" i="3"/>
  <c r="W819" i="3"/>
  <c r="W820" i="3"/>
  <c r="W821" i="3"/>
  <c r="W822" i="3"/>
  <c r="W823" i="3"/>
  <c r="W824" i="3"/>
  <c r="W825" i="3"/>
  <c r="W2" i="3"/>
  <c r="B36" i="3"/>
  <c r="D54" i="3"/>
  <c r="O28" i="4" l="1"/>
  <c r="O37" i="4"/>
  <c r="O47" i="4"/>
  <c r="U28" i="1"/>
  <c r="U29" i="1"/>
  <c r="U30" i="1"/>
  <c r="U27" i="1"/>
  <c r="U25" i="1"/>
  <c r="U26" i="1"/>
  <c r="U24" i="1"/>
  <c r="U19" i="1"/>
  <c r="U20" i="1"/>
  <c r="U21" i="1"/>
  <c r="U22" i="1"/>
  <c r="U23" i="1"/>
  <c r="U18" i="1"/>
  <c r="U15" i="1"/>
  <c r="U16" i="1"/>
  <c r="U17" i="1"/>
  <c r="U14" i="1"/>
  <c r="U12" i="1"/>
  <c r="U13" i="1"/>
  <c r="U11" i="1"/>
  <c r="U6" i="1"/>
  <c r="U7" i="1"/>
  <c r="U8" i="1"/>
  <c r="U9" i="1"/>
  <c r="U10" i="1"/>
  <c r="U5" i="1"/>
  <c r="C60" i="1"/>
  <c r="C61" i="1"/>
  <c r="C59" i="1"/>
  <c r="C57" i="1"/>
  <c r="C58" i="1"/>
  <c r="C56" i="1"/>
  <c r="C51" i="1"/>
  <c r="C52" i="1"/>
  <c r="C50" i="1"/>
  <c r="C45" i="1"/>
  <c r="C46" i="1"/>
  <c r="C44" i="1"/>
  <c r="C42" i="1"/>
  <c r="C43" i="1"/>
  <c r="C41" i="1"/>
  <c r="C39" i="1"/>
  <c r="C40" i="1"/>
  <c r="C38" i="1"/>
  <c r="C36" i="1"/>
  <c r="C37" i="1"/>
  <c r="C35" i="1"/>
  <c r="H31" i="1"/>
  <c r="H30" i="1"/>
  <c r="H29" i="1"/>
  <c r="O29" i="4" l="1"/>
  <c r="O38" i="4"/>
  <c r="O48" i="4"/>
  <c r="O57" i="4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5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32" i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O30" i="4" l="1"/>
  <c r="O39" i="4"/>
  <c r="O58" i="4"/>
  <c r="O49" i="4"/>
  <c r="J15" i="1"/>
  <c r="K15" i="1" s="1"/>
  <c r="K14" i="1"/>
  <c r="K11" i="1"/>
  <c r="K2" i="1"/>
  <c r="K3" i="1"/>
  <c r="K4" i="1"/>
  <c r="K5" i="1"/>
  <c r="K6" i="1"/>
  <c r="K7" i="1"/>
  <c r="K8" i="1"/>
  <c r="K9" i="1"/>
  <c r="K10" i="1"/>
  <c r="K1" i="1"/>
  <c r="K13" i="1"/>
  <c r="O31" i="4" l="1"/>
  <c r="O40" i="4"/>
  <c r="O59" i="4"/>
  <c r="O50" i="4"/>
  <c r="J16" i="1"/>
  <c r="K16" i="1" s="1"/>
  <c r="K12" i="1"/>
  <c r="H26" i="1"/>
  <c r="H27" i="1"/>
  <c r="H28" i="1"/>
  <c r="H20" i="1"/>
  <c r="H21" i="1"/>
  <c r="H22" i="1"/>
  <c r="H23" i="1"/>
  <c r="H19" i="1"/>
  <c r="H18" i="1"/>
  <c r="H17" i="1"/>
  <c r="H25" i="1"/>
  <c r="H2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O32" i="4" l="1"/>
  <c r="O41" i="4"/>
  <c r="O60" i="4"/>
  <c r="O51" i="4"/>
  <c r="J17" i="1"/>
  <c r="K17" i="1" s="1"/>
  <c r="O33" i="4" l="1"/>
  <c r="O42" i="4"/>
  <c r="O52" i="4"/>
  <c r="O61" i="4"/>
  <c r="J18" i="1"/>
  <c r="K18" i="1" s="1"/>
  <c r="O34" i="4" l="1"/>
  <c r="O44" i="4" s="1"/>
  <c r="O43" i="4"/>
  <c r="O62" i="4"/>
  <c r="O53" i="4"/>
  <c r="O63" i="4" l="1"/>
  <c r="O54" i="4"/>
  <c r="O64" i="4" s="1"/>
</calcChain>
</file>

<file path=xl/sharedStrings.xml><?xml version="1.0" encoding="utf-8"?>
<sst xmlns="http://schemas.openxmlformats.org/spreadsheetml/2006/main" count="6533" uniqueCount="131">
  <si>
    <t>WestCascade</t>
  </si>
  <si>
    <t>month</t>
  </si>
  <si>
    <t>Willamette</t>
  </si>
  <si>
    <t>UCR</t>
  </si>
  <si>
    <t>MCR</t>
  </si>
  <si>
    <t>SNR</t>
  </si>
  <si>
    <t>run</t>
  </si>
  <si>
    <t>spring</t>
  </si>
  <si>
    <t>fraction</t>
  </si>
  <si>
    <t>size</t>
  </si>
  <si>
    <t>yearling</t>
  </si>
  <si>
    <t>fall</t>
  </si>
  <si>
    <t>release</t>
  </si>
  <si>
    <t>river</t>
  </si>
  <si>
    <t>weighted</t>
  </si>
  <si>
    <t>subyearlings</t>
  </si>
  <si>
    <t>SpringCreek</t>
  </si>
  <si>
    <t>Row Labels</t>
  </si>
  <si>
    <t>Grand Total</t>
  </si>
  <si>
    <t>Sum of weighted</t>
  </si>
  <si>
    <t>origin</t>
  </si>
  <si>
    <t>hatchery</t>
  </si>
  <si>
    <t>wild</t>
  </si>
  <si>
    <t>Area</t>
  </si>
  <si>
    <t>releaseType</t>
  </si>
  <si>
    <t>frac</t>
  </si>
  <si>
    <t>subyearling</t>
  </si>
  <si>
    <t>sublyearling</t>
  </si>
  <si>
    <t>species</t>
  </si>
  <si>
    <t>first_release_date</t>
  </si>
  <si>
    <t>avg_length</t>
  </si>
  <si>
    <t>cwt_1st_mark</t>
  </si>
  <si>
    <t>cwt_1st_mark_count</t>
  </si>
  <si>
    <t>cwt_2nd_mark</t>
  </si>
  <si>
    <t>cwt_2nd_mark_count</t>
  </si>
  <si>
    <t>non_cwt_1st_mark</t>
  </si>
  <si>
    <t>non_cwt_1st_mark_count</t>
  </si>
  <si>
    <t>non_cwt_2nd_mark</t>
  </si>
  <si>
    <t>non_cwt_2nd_mark_count</t>
  </si>
  <si>
    <t>hatchery_location_name</t>
  </si>
  <si>
    <t>release_location_state</t>
  </si>
  <si>
    <t>ELK R HATCHERY</t>
  </si>
  <si>
    <t>OR</t>
  </si>
  <si>
    <t>COLE RIVERS HATCHERY</t>
  </si>
  <si>
    <t>TRASK R HATCHERY</t>
  </si>
  <si>
    <t>BANDON HATCHERY</t>
  </si>
  <si>
    <t>TUFFY CR (SF WILSON)</t>
  </si>
  <si>
    <t>ROCK CR HATCHERY</t>
  </si>
  <si>
    <t>TRASK R PONDS</t>
  </si>
  <si>
    <t>FALL CR HATCHERY</t>
  </si>
  <si>
    <t>SALMON R HATCHERY</t>
  </si>
  <si>
    <t>UMPQUA R STEP FACILITY</t>
  </si>
  <si>
    <t>CEDAR CR HATCHERY</t>
  </si>
  <si>
    <t>GARDINER CR (STEP)</t>
  </si>
  <si>
    <t>PRIORLI CR HATCHERY</t>
  </si>
  <si>
    <t>NOBLE CR (STEP-COOS)</t>
  </si>
  <si>
    <t>MORGAN CR (STEP-COOS</t>
  </si>
  <si>
    <t>MILLICOMA HATCHERY(STEP)</t>
  </si>
  <si>
    <t>INDIAN CR PD (STEP)</t>
  </si>
  <si>
    <t>BUTTE FALLS HATCHERY</t>
  </si>
  <si>
    <t>WINCHUCK R (STEP)</t>
  </si>
  <si>
    <t>JACK CR (CHETCO R) STEP</t>
  </si>
  <si>
    <t>PISTOL R (STEP)</t>
  </si>
  <si>
    <t>HUNTER CR (STEP)</t>
  </si>
  <si>
    <t>COOS BASIN STEP</t>
  </si>
  <si>
    <t>YAQUINA B SALMON RAN</t>
  </si>
  <si>
    <t>NEHALEM HATCHERY</t>
  </si>
  <si>
    <t>UMPQUA R STEP</t>
  </si>
  <si>
    <t>SIUSLAW NATURAL PRODUCT</t>
  </si>
  <si>
    <t>SILETZ HATCHERY</t>
  </si>
  <si>
    <t>ANAD INC (COOS BAY)</t>
  </si>
  <si>
    <t>year</t>
  </si>
  <si>
    <t>mon</t>
  </si>
  <si>
    <t>total</t>
  </si>
  <si>
    <t>Column Labels</t>
  </si>
  <si>
    <t>Sum of total</t>
  </si>
  <si>
    <t>release_stage</t>
  </si>
  <si>
    <t>S</t>
  </si>
  <si>
    <t>G</t>
  </si>
  <si>
    <t>P</t>
  </si>
  <si>
    <t>F</t>
  </si>
  <si>
    <t>09</t>
  </si>
  <si>
    <t>11</t>
  </si>
  <si>
    <t>06</t>
  </si>
  <si>
    <t>10</t>
  </si>
  <si>
    <t>02</t>
  </si>
  <si>
    <t>12</t>
  </si>
  <si>
    <t>05</t>
  </si>
  <si>
    <t>07</t>
  </si>
  <si>
    <t>03</t>
  </si>
  <si>
    <t>04</t>
  </si>
  <si>
    <t>1 Total</t>
  </si>
  <si>
    <t>3 Total</t>
  </si>
  <si>
    <t>Fall</t>
  </si>
  <si>
    <t>Fingeling</t>
  </si>
  <si>
    <t>Smolt</t>
  </si>
  <si>
    <t>Spring</t>
  </si>
  <si>
    <t>Average of avg_length</t>
  </si>
  <si>
    <t>V</t>
  </si>
  <si>
    <t>Y</t>
  </si>
  <si>
    <t>NorCal</t>
  </si>
  <si>
    <t>combined</t>
  </si>
  <si>
    <t>release_location_name</t>
  </si>
  <si>
    <t>BENICIA</t>
  </si>
  <si>
    <t>SAC R BEL RBDD</t>
  </si>
  <si>
    <t>COLEMAN NFH</t>
  </si>
  <si>
    <t>SAC R COLUSA TO RBDD</t>
  </si>
  <si>
    <t>SAC R AT CLARKSBURG</t>
  </si>
  <si>
    <t>SAC R RED BLUFF DIV DAM</t>
  </si>
  <si>
    <t>SAC R AB RBDD</t>
  </si>
  <si>
    <t>BATTLE CREEK BELOW CNFH</t>
  </si>
  <si>
    <t>SAC R AT WALNUT GROVE</t>
  </si>
  <si>
    <t>SAN JOAQUIN OLD RIVER</t>
  </si>
  <si>
    <t>SAC R AT RYDE KOKET</t>
  </si>
  <si>
    <t>PORT CHICAGO</t>
  </si>
  <si>
    <t>MOK R GEORGIANNA SLOUGH</t>
  </si>
  <si>
    <t>SAC R AT PRINCETON FERRY</t>
  </si>
  <si>
    <t>SAN JOAQ SHRM ISL OP JRSY</t>
  </si>
  <si>
    <t>SAC R AT WEST SACRAMENTO</t>
  </si>
  <si>
    <t>SAC R AT VORDEN</t>
  </si>
  <si>
    <t>SAC R AT DISCOVERY PARK</t>
  </si>
  <si>
    <t>SAN JOAQ OLD CLFTN CT FOR</t>
  </si>
  <si>
    <t>SAC R AT ISLETON</t>
  </si>
  <si>
    <t>SAC R AT STEAMBOAT SLOUGH</t>
  </si>
  <si>
    <t>SAC R AT COURTLAND</t>
  </si>
  <si>
    <t>DELTA CROSS CHANNEL</t>
  </si>
  <si>
    <t>SAC R AT MILLER PARK</t>
  </si>
  <si>
    <t>SAN PABLO BAY NET PENS</t>
  </si>
  <si>
    <t>SAC R AT SUTTER SLOUGH</t>
  </si>
  <si>
    <t>SAC R AT RIO VISTA</t>
  </si>
  <si>
    <t>SAC R AB COLLINSVILLE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</si>
</sst>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0" borderId="0" xfId="0" applyFont="1" applyAlignment="1">
      <alignment vertical="center"/>
    </xf>
    <xf numFmtId="3" fontId="0" fillId="0" borderId="0" xfId="0" applyNumberFormat="1"/>
  </cellXfs>
  <cellStyles count="1">
    <cellStyle name="Normal" xfId="0" builtinId="0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sco, Brandon" refreshedDate="42578.460390740744" createdVersion="5" refreshedVersion="5" minRefreshableVersion="3" recordCount="57">
  <cacheSource type="worksheet">
    <worksheetSource ref="A1:H58" sheet="ColumbiaRiver"/>
  </cacheSource>
  <cacheFields count="8">
    <cacheField name="river" numFmtId="0">
      <sharedItems/>
    </cacheField>
    <cacheField name="origin" numFmtId="0">
      <sharedItems count="2">
        <s v="hatchery"/>
        <s v="wild"/>
      </sharedItems>
    </cacheField>
    <cacheField name="release" numFmtId="0">
      <sharedItems containsSemiMixedTypes="0" containsString="0" containsNumber="1" minValue="0" maxValue="24.2"/>
    </cacheField>
    <cacheField name="size" numFmtId="0">
      <sharedItems count="2">
        <s v="yearling"/>
        <s v="subyearlings"/>
      </sharedItems>
    </cacheField>
    <cacheField name="run" numFmtId="0">
      <sharedItems count="2">
        <s v="spring"/>
        <s v="fall"/>
      </sharedItems>
    </cacheField>
    <cacheField name="month" numFmtId="0">
      <sharedItems containsSemiMixedTypes="0" containsString="0" containsNumber="1" containsInteger="1" minValue="4" maxValue="10" count="7">
        <n v="4"/>
        <n v="5"/>
        <n v="6"/>
        <n v="7"/>
        <n v="8"/>
        <n v="9"/>
        <n v="10"/>
      </sharedItems>
    </cacheField>
    <cacheField name="fraction" numFmtId="0">
      <sharedItems containsSemiMixedTypes="0" containsString="0" containsNumber="1" minValue="0" maxValue="1"/>
    </cacheField>
    <cacheField name="weighted" numFmtId="0">
      <sharedItems containsSemiMixedTypes="0" containsString="0" containsNumber="1" minValue="0" maxValue="1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asco, Brandon" refreshedDate="42578.654044675925" createdVersion="5" refreshedVersion="5" minRefreshableVersion="3" recordCount="824">
  <cacheSource type="worksheet">
    <worksheetSource ref="S1:AL825" sheet="OR"/>
  </cacheSource>
  <cacheFields count="20">
    <cacheField name="species" numFmtId="0">
      <sharedItems containsSemiMixedTypes="0" containsString="0" containsNumber="1" containsInteger="1" minValue="1" maxValue="1"/>
    </cacheField>
    <cacheField name="run" numFmtId="0">
      <sharedItems containsSemiMixedTypes="0" containsString="0" containsNumber="1" containsInteger="1" minValue="1" maxValue="3" count="2">
        <n v="3"/>
        <n v="1"/>
      </sharedItems>
    </cacheField>
    <cacheField name="year" numFmtId="0">
      <sharedItems containsSemiMixedTypes="0" containsString="0" containsNumber="1" containsInteger="1" minValue="1983" maxValue="2015" count="30">
        <n v="1995"/>
        <n v="1997"/>
        <n v="1993"/>
        <n v="1994"/>
        <n v="1996"/>
        <n v="1998"/>
        <n v="2005"/>
        <n v="2014"/>
        <n v="2002"/>
        <n v="2012"/>
        <n v="1992"/>
        <n v="1991"/>
        <n v="1989"/>
        <n v="1987"/>
        <n v="1988"/>
        <n v="1990"/>
        <n v="2001"/>
        <n v="2008"/>
        <n v="2009"/>
        <n v="2010"/>
        <n v="2015"/>
        <n v="2011"/>
        <n v="2013"/>
        <n v="1999"/>
        <n v="2000"/>
        <n v="2003"/>
        <n v="2004"/>
        <n v="2006"/>
        <n v="2007"/>
        <n v="1983"/>
      </sharedItems>
    </cacheField>
    <cacheField name="mon" numFmtId="0">
      <sharedItems containsSemiMixedTypes="0" containsString="0" containsNumber="1" containsInteger="1" minValue="1" maxValue="12" count="12">
        <n v="9"/>
        <n v="8"/>
        <n v="11"/>
        <n v="6"/>
        <n v="10"/>
        <n v="2"/>
        <n v="12"/>
        <n v="5"/>
        <n v="7"/>
        <n v="3"/>
        <n v="4"/>
        <n v="1"/>
      </sharedItems>
    </cacheField>
    <cacheField name="total" numFmtId="0">
      <sharedItems containsSemiMixedTypes="0" containsString="0" containsNumber="1" containsInteger="1" minValue="10014" maxValue="1062240"/>
    </cacheField>
    <cacheField name="first_release_date" numFmtId="0">
      <sharedItems containsSemiMixedTypes="0" containsString="0" containsNumber="1" containsInteger="1" minValue="19830909" maxValue="20151101"/>
    </cacheField>
    <cacheField name="avg_length" numFmtId="0">
      <sharedItems containsNonDate="0" containsString="0" containsBlank="1"/>
    </cacheField>
    <cacheField name="cwt_1st_mark" numFmtId="0">
      <sharedItems containsSemiMixedTypes="0" containsString="0" containsNumber="1" containsInteger="1" minValue="0" maxValue="5073"/>
    </cacheField>
    <cacheField name="cwt_1st_mark_count" numFmtId="0">
      <sharedItems containsSemiMixedTypes="0" containsString="0" containsNumber="1" containsInteger="1" minValue="16" maxValue="323328"/>
    </cacheField>
    <cacheField name="cwt_2nd_mark" numFmtId="0">
      <sharedItems containsString="0" containsBlank="1" containsNumber="1" containsInteger="1" minValue="0" maxValue="0"/>
    </cacheField>
    <cacheField name="cwt_2nd_mark_count" numFmtId="0">
      <sharedItems containsString="0" containsBlank="1" containsNumber="1" containsInteger="1" minValue="4" maxValue="566766"/>
    </cacheField>
    <cacheField name="non_cwt_1st_mark" numFmtId="0">
      <sharedItems containsString="0" containsBlank="1" containsNumber="1" containsInteger="1" minValue="0" maxValue="5073"/>
    </cacheField>
    <cacheField name="non_cwt_1st_mark_count" numFmtId="0">
      <sharedItems containsString="0" containsBlank="1" containsNumber="1" containsInteger="1" minValue="2" maxValue="1013896"/>
    </cacheField>
    <cacheField name="non_cwt_2nd_mark" numFmtId="0">
      <sharedItems containsString="0" containsBlank="1" containsNumber="1" containsInteger="1" minValue="0" maxValue="5002"/>
    </cacheField>
    <cacheField name="non_cwt_2nd_mark_count" numFmtId="0">
      <sharedItems containsString="0" containsBlank="1" containsNumber="1" containsInteger="1" minValue="1" maxValue="916562"/>
    </cacheField>
    <cacheField name="hatchery_location_name" numFmtId="0">
      <sharedItems/>
    </cacheField>
    <cacheField name="release_location_state" numFmtId="0">
      <sharedItems/>
    </cacheField>
    <cacheField name="release_stage" numFmtId="0">
      <sharedItems count="4">
        <s v="S"/>
        <s v="G"/>
        <s v="P"/>
        <s v="F"/>
      </sharedItems>
    </cacheField>
    <cacheField name="hatchery_location_name2" numFmtId="0">
      <sharedItems/>
    </cacheField>
    <cacheField name="release_location_state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hasco, Brandon" refreshedDate="42578.711404745372" createdVersion="5" refreshedVersion="5" minRefreshableVersion="3" recordCount="798">
  <cacheSource type="worksheet">
    <worksheetSource ref="L1:AB799" sheet="CenCal"/>
  </cacheSource>
  <cacheFields count="17">
    <cacheField name="species" numFmtId="0">
      <sharedItems containsSemiMixedTypes="0" containsString="0" containsNumber="1" containsInteger="1" minValue="1" maxValue="1"/>
    </cacheField>
    <cacheField name="run" numFmtId="0">
      <sharedItems containsSemiMixedTypes="0" containsString="0" containsNumber="1" containsInteger="1" minValue="3" maxValue="7"/>
    </cacheField>
    <cacheField name="release_stage" numFmtId="0">
      <sharedItems/>
    </cacheField>
    <cacheField name="year" numFmtId="0">
      <sharedItems containsSemiMixedTypes="0" containsString="0" containsNumber="1" containsInteger="1" minValue="1976" maxValue="2015"/>
    </cacheField>
    <cacheField name="mon" numFmtId="0">
      <sharedItems containsSemiMixedTypes="0" containsString="0" containsNumber="1" containsInteger="1" minValue="1" maxValue="12" count="10">
        <n v="5"/>
        <n v="4"/>
        <n v="1"/>
        <n v="3"/>
        <n v="2"/>
        <n v="10"/>
        <n v="7"/>
        <n v="6"/>
        <n v="11"/>
        <n v="12"/>
      </sharedItems>
    </cacheField>
    <cacheField name="total" numFmtId="0">
      <sharedItems containsSemiMixedTypes="0" containsString="0" containsNumber="1" containsInteger="1" minValue="5300" maxValue="5696939"/>
    </cacheField>
    <cacheField name="avg_length" numFmtId="0">
      <sharedItems containsString="0" containsBlank="1" containsNumber="1" containsInteger="1" minValue="43" maxValue="220"/>
    </cacheField>
    <cacheField name="cwt_1st_mark" numFmtId="0">
      <sharedItems containsSemiMixedTypes="0" containsString="0" containsNumber="1" containsInteger="1" minValue="5000" maxValue="5009"/>
    </cacheField>
    <cacheField name="cwt_1st_mark_count" numFmtId="0">
      <sharedItems containsSemiMixedTypes="0" containsString="0" containsNumber="1" containsInteger="1" minValue="300" maxValue="1432683"/>
    </cacheField>
    <cacheField name="cwt_2nd_mark" numFmtId="0">
      <sharedItems containsString="0" containsBlank="1" containsNumber="1" containsInteger="1" minValue="0" maxValue="0"/>
    </cacheField>
    <cacheField name="cwt_2nd_mark_count" numFmtId="0">
      <sharedItems containsString="0" containsBlank="1" containsNumber="1" containsInteger="1" minValue="18" maxValue="6789"/>
    </cacheField>
    <cacheField name="non_cwt_1st_mark" numFmtId="0">
      <sharedItems containsString="0" containsBlank="1" containsNumber="1" containsInteger="1" minValue="0" maxValue="5000"/>
    </cacheField>
    <cacheField name="non_cwt_1st_mark_count" numFmtId="0">
      <sharedItems containsString="0" containsBlank="1" containsNumber="1" containsInteger="1" minValue="0" maxValue="3868300"/>
    </cacheField>
    <cacheField name="non_cwt_2nd_mark" numFmtId="0">
      <sharedItems containsString="0" containsBlank="1" containsNumber="1" containsInteger="1" minValue="0" maxValue="5000"/>
    </cacheField>
    <cacheField name="non_cwt_2nd_mark_count" numFmtId="0">
      <sharedItems containsString="0" containsBlank="1" containsNumber="1" containsInteger="1" minValue="16" maxValue="4252400"/>
    </cacheField>
    <cacheField name="release_location_name" numFmtId="0">
      <sharedItems/>
    </cacheField>
    <cacheField name="first_release_date" numFmtId="0">
      <sharedItems containsSemiMixedTypes="0" containsString="0" containsNumber="1" containsInteger="1" minValue="19760401" maxValue="201505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">
  <r>
    <s v="WestCascade"/>
    <x v="0"/>
    <n v="3.1"/>
    <x v="0"/>
    <x v="0"/>
    <x v="0"/>
    <n v="0.1"/>
    <n v="1.2400000000000002"/>
  </r>
  <r>
    <s v="WestCascade"/>
    <x v="0"/>
    <n v="3.1"/>
    <x v="0"/>
    <x v="0"/>
    <x v="1"/>
    <n v="0.9"/>
    <n v="13.950000000000001"/>
  </r>
  <r>
    <s v="WestCascade"/>
    <x v="0"/>
    <n v="3.1"/>
    <x v="0"/>
    <x v="0"/>
    <x v="2"/>
    <n v="0"/>
    <n v="0"/>
  </r>
  <r>
    <s v="Willamette"/>
    <x v="0"/>
    <n v="5.5"/>
    <x v="0"/>
    <x v="0"/>
    <x v="0"/>
    <n v="0.2"/>
    <n v="4.4000000000000004"/>
  </r>
  <r>
    <s v="Willamette"/>
    <x v="0"/>
    <n v="5.5"/>
    <x v="0"/>
    <x v="0"/>
    <x v="1"/>
    <n v="0.8"/>
    <n v="22"/>
  </r>
  <r>
    <s v="Willamette"/>
    <x v="0"/>
    <n v="5.5"/>
    <x v="0"/>
    <x v="0"/>
    <x v="2"/>
    <n v="0"/>
    <n v="0"/>
  </r>
  <r>
    <s v="MCR"/>
    <x v="0"/>
    <n v="8.3000000000000007"/>
    <x v="0"/>
    <x v="0"/>
    <x v="1"/>
    <n v="1"/>
    <n v="41.5"/>
  </r>
  <r>
    <s v="MCR"/>
    <x v="0"/>
    <n v="8.3000000000000007"/>
    <x v="0"/>
    <x v="0"/>
    <x v="2"/>
    <n v="0"/>
    <n v="0"/>
  </r>
  <r>
    <s v="MCR"/>
    <x v="0"/>
    <n v="8.3000000000000007"/>
    <x v="0"/>
    <x v="0"/>
    <x v="3"/>
    <n v="0"/>
    <n v="0"/>
  </r>
  <r>
    <s v="SNR"/>
    <x v="0"/>
    <n v="11.3"/>
    <x v="0"/>
    <x v="0"/>
    <x v="1"/>
    <n v="0.25"/>
    <n v="14.125"/>
  </r>
  <r>
    <s v="SNR"/>
    <x v="0"/>
    <n v="11.3"/>
    <x v="0"/>
    <x v="0"/>
    <x v="2"/>
    <n v="0.75"/>
    <n v="50.850000000000009"/>
  </r>
  <r>
    <s v="SNR"/>
    <x v="0"/>
    <n v="11.3"/>
    <x v="0"/>
    <x v="0"/>
    <x v="3"/>
    <n v="0"/>
    <n v="0"/>
  </r>
  <r>
    <s v="SNR"/>
    <x v="0"/>
    <n v="0.9"/>
    <x v="0"/>
    <x v="1"/>
    <x v="1"/>
    <n v="1"/>
    <n v="4.5"/>
  </r>
  <r>
    <s v="SNR"/>
    <x v="0"/>
    <n v="0.9"/>
    <x v="0"/>
    <x v="1"/>
    <x v="2"/>
    <n v="0"/>
    <n v="0"/>
  </r>
  <r>
    <s v="SNR"/>
    <x v="0"/>
    <n v="0.9"/>
    <x v="0"/>
    <x v="1"/>
    <x v="3"/>
    <n v="0"/>
    <n v="0"/>
  </r>
  <r>
    <s v="UCR"/>
    <x v="0"/>
    <n v="2.8"/>
    <x v="0"/>
    <x v="1"/>
    <x v="1"/>
    <n v="0.25"/>
    <n v="3.5"/>
  </r>
  <r>
    <s v="UCR"/>
    <x v="0"/>
    <n v="2.8"/>
    <x v="0"/>
    <x v="1"/>
    <x v="2"/>
    <n v="0.75"/>
    <n v="12.599999999999998"/>
  </r>
  <r>
    <s v="UCR"/>
    <x v="0"/>
    <n v="2.8"/>
    <x v="0"/>
    <x v="1"/>
    <x v="3"/>
    <n v="0"/>
    <n v="0"/>
  </r>
  <r>
    <s v="UCR"/>
    <x v="0"/>
    <n v="21.5"/>
    <x v="1"/>
    <x v="1"/>
    <x v="4"/>
    <n v="1"/>
    <n v="172"/>
  </r>
  <r>
    <s v="UCR"/>
    <x v="0"/>
    <n v="21.5"/>
    <x v="1"/>
    <x v="1"/>
    <x v="5"/>
    <n v="0"/>
    <n v="0"/>
  </r>
  <r>
    <s v="UCR"/>
    <x v="0"/>
    <n v="21.5"/>
    <x v="1"/>
    <x v="1"/>
    <x v="6"/>
    <n v="0"/>
    <n v="0"/>
  </r>
  <r>
    <s v="SpringCreek"/>
    <x v="0"/>
    <n v="24.2"/>
    <x v="1"/>
    <x v="1"/>
    <x v="1"/>
    <n v="0.75"/>
    <n v="90.75"/>
  </r>
  <r>
    <s v="SpringCreek"/>
    <x v="0"/>
    <n v="24.2"/>
    <x v="1"/>
    <x v="1"/>
    <x v="2"/>
    <n v="0.25"/>
    <n v="36.299999999999997"/>
  </r>
  <r>
    <s v="SpringCreek"/>
    <x v="0"/>
    <n v="24.2"/>
    <x v="1"/>
    <x v="1"/>
    <x v="3"/>
    <n v="0"/>
    <n v="0"/>
  </r>
  <r>
    <s v="SNR"/>
    <x v="0"/>
    <n v="4.0999999999999996"/>
    <x v="1"/>
    <x v="1"/>
    <x v="1"/>
    <n v="0.5"/>
    <n v="10.25"/>
  </r>
  <r>
    <s v="SNR"/>
    <x v="0"/>
    <n v="4.0999999999999996"/>
    <x v="1"/>
    <x v="1"/>
    <x v="2"/>
    <n v="0.5"/>
    <n v="12.299999999999999"/>
  </r>
  <r>
    <s v="SNR"/>
    <x v="0"/>
    <n v="4.0999999999999996"/>
    <x v="1"/>
    <x v="1"/>
    <x v="3"/>
    <n v="0"/>
    <n v="0"/>
  </r>
  <r>
    <s v="WestCascade"/>
    <x v="0"/>
    <n v="16.100000000000001"/>
    <x v="1"/>
    <x v="1"/>
    <x v="4"/>
    <n v="0.75"/>
    <n v="96.600000000000009"/>
  </r>
  <r>
    <s v="WestCascade"/>
    <x v="0"/>
    <n v="16.100000000000001"/>
    <x v="1"/>
    <x v="1"/>
    <x v="5"/>
    <n v="0.25"/>
    <n v="36.225000000000001"/>
  </r>
  <r>
    <s v="WestCascade"/>
    <x v="0"/>
    <n v="16.100000000000001"/>
    <x v="1"/>
    <x v="1"/>
    <x v="6"/>
    <n v="0"/>
    <n v="0"/>
  </r>
  <r>
    <s v="WestCascade"/>
    <x v="1"/>
    <n v="0"/>
    <x v="0"/>
    <x v="0"/>
    <x v="0"/>
    <n v="0.8"/>
    <n v="0"/>
  </r>
  <r>
    <s v="WestCascade"/>
    <x v="1"/>
    <n v="0"/>
    <x v="0"/>
    <x v="0"/>
    <x v="1"/>
    <n v="0.2"/>
    <n v="0"/>
  </r>
  <r>
    <s v="WestCascade"/>
    <x v="1"/>
    <n v="0"/>
    <x v="0"/>
    <x v="0"/>
    <x v="2"/>
    <n v="0"/>
    <n v="0"/>
  </r>
  <r>
    <s v="Willamette"/>
    <x v="1"/>
    <n v="0.56394707828004398"/>
    <x v="0"/>
    <x v="0"/>
    <x v="0"/>
    <n v="0.5"/>
    <n v="1.127894156560088"/>
  </r>
  <r>
    <s v="Willamette"/>
    <x v="1"/>
    <n v="0.56394707828004398"/>
    <x v="0"/>
    <x v="0"/>
    <x v="1"/>
    <n v="0.5"/>
    <n v="1.4098676957001099"/>
  </r>
  <r>
    <s v="Willamette"/>
    <x v="1"/>
    <n v="0.56394707828004398"/>
    <x v="0"/>
    <x v="0"/>
    <x v="2"/>
    <n v="0"/>
    <n v="0"/>
  </r>
  <r>
    <s v="MCR"/>
    <x v="1"/>
    <n v="0.88141592920353984"/>
    <x v="0"/>
    <x v="0"/>
    <x v="1"/>
    <n v="1"/>
    <n v="4.4070796460176993"/>
  </r>
  <r>
    <s v="MCR"/>
    <x v="1"/>
    <n v="0.88141592920353984"/>
    <x v="0"/>
    <x v="0"/>
    <x v="2"/>
    <n v="0"/>
    <n v="0"/>
  </r>
  <r>
    <s v="MCR"/>
    <x v="1"/>
    <n v="0.88141592920353984"/>
    <x v="0"/>
    <x v="0"/>
    <x v="3"/>
    <n v="0"/>
    <n v="0"/>
  </r>
  <r>
    <s v="SNR"/>
    <x v="1"/>
    <n v="1.1039517014270033"/>
    <x v="0"/>
    <x v="0"/>
    <x v="1"/>
    <n v="1"/>
    <n v="5.5197585071350161"/>
  </r>
  <r>
    <s v="SNR"/>
    <x v="1"/>
    <n v="1.1039517014270033"/>
    <x v="0"/>
    <x v="0"/>
    <x v="2"/>
    <n v="0"/>
    <n v="0"/>
  </r>
  <r>
    <s v="SNR"/>
    <x v="1"/>
    <n v="1.1039517014270033"/>
    <x v="0"/>
    <x v="0"/>
    <x v="3"/>
    <n v="0"/>
    <n v="0"/>
  </r>
  <r>
    <s v="SNR"/>
    <x v="1"/>
    <n v="1.743119266055046E-2"/>
    <x v="0"/>
    <x v="1"/>
    <x v="1"/>
    <n v="0.7"/>
    <n v="6.1009174311926602E-2"/>
  </r>
  <r>
    <s v="SNR"/>
    <x v="1"/>
    <n v="1.743119266055046E-2"/>
    <x v="0"/>
    <x v="1"/>
    <x v="2"/>
    <n v="0.3"/>
    <n v="3.1376146788990825E-2"/>
  </r>
  <r>
    <s v="SNR"/>
    <x v="1"/>
    <n v="1.743119266055046E-2"/>
    <x v="0"/>
    <x v="1"/>
    <x v="3"/>
    <n v="0"/>
    <n v="0"/>
  </r>
  <r>
    <s v="UCR"/>
    <x v="1"/>
    <n v="0"/>
    <x v="0"/>
    <x v="1"/>
    <x v="1"/>
    <n v="0.9"/>
    <n v="0"/>
  </r>
  <r>
    <s v="UCR"/>
    <x v="1"/>
    <n v="0"/>
    <x v="0"/>
    <x v="1"/>
    <x v="2"/>
    <n v="0.1"/>
    <n v="0"/>
  </r>
  <r>
    <s v="UCR"/>
    <x v="1"/>
    <n v="0"/>
    <x v="0"/>
    <x v="1"/>
    <x v="3"/>
    <n v="0"/>
    <n v="0"/>
  </r>
  <r>
    <s v="UCR"/>
    <x v="1"/>
    <n v="18.314814814814813"/>
    <x v="1"/>
    <x v="1"/>
    <x v="4"/>
    <n v="0.75"/>
    <n v="109.88888888888889"/>
  </r>
  <r>
    <s v="UCR"/>
    <x v="1"/>
    <n v="18.314814814814813"/>
    <x v="1"/>
    <x v="1"/>
    <x v="5"/>
    <n v="0.25"/>
    <n v="41.208333333333329"/>
  </r>
  <r>
    <s v="UCR"/>
    <x v="1"/>
    <n v="18.314814814814813"/>
    <x v="1"/>
    <x v="1"/>
    <x v="6"/>
    <n v="0"/>
    <n v="0"/>
  </r>
  <r>
    <s v="SpringCreek"/>
    <x v="1"/>
    <n v="0"/>
    <x v="1"/>
    <x v="1"/>
    <x v="1"/>
    <n v="0"/>
    <n v="0"/>
  </r>
  <r>
    <s v="SpringCreek"/>
    <x v="1"/>
    <n v="0"/>
    <x v="1"/>
    <x v="1"/>
    <x v="2"/>
    <n v="0.5"/>
    <n v="0"/>
  </r>
  <r>
    <s v="SpringCreek"/>
    <x v="1"/>
    <n v="0"/>
    <x v="1"/>
    <x v="1"/>
    <x v="3"/>
    <n v="0.5"/>
    <n v="0"/>
  </r>
  <r>
    <s v="SNR"/>
    <x v="1"/>
    <n v="1.7571428571428569"/>
    <x v="1"/>
    <x v="1"/>
    <x v="3"/>
    <n v="0.4"/>
    <n v="4.92"/>
  </r>
  <r>
    <s v="SNR"/>
    <x v="1"/>
    <n v="1.7571428571428569"/>
    <x v="1"/>
    <x v="1"/>
    <x v="4"/>
    <n v="0.4"/>
    <n v="5.6228571428571428"/>
  </r>
  <r>
    <s v="SNR"/>
    <x v="1"/>
    <n v="1.7571428571428569"/>
    <x v="1"/>
    <x v="1"/>
    <x v="5"/>
    <n v="0.2"/>
    <n v="3.16285714285714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24">
  <r>
    <n v="1"/>
    <x v="0"/>
    <x v="0"/>
    <x v="0"/>
    <n v="175717"/>
    <n v="19950920"/>
    <m/>
    <n v="5000"/>
    <n v="24971"/>
    <n v="0"/>
    <n v="733"/>
    <n v="5000"/>
    <n v="576"/>
    <n v="0"/>
    <n v="139437"/>
    <s v="ELK R HATCHERY"/>
    <s v="OR"/>
    <x v="0"/>
    <s v="ELK R HATCHERY"/>
    <s v="OR"/>
  </r>
  <r>
    <n v="1"/>
    <x v="1"/>
    <x v="1"/>
    <x v="1"/>
    <n v="225990"/>
    <n v="19970815"/>
    <m/>
    <n v="5000"/>
    <n v="9847"/>
    <n v="0"/>
    <n v="59"/>
    <n v="5000"/>
    <n v="586"/>
    <n v="0"/>
    <n v="205498"/>
    <s v="COLE RIVERS HATCHERY"/>
    <s v="OR"/>
    <x v="0"/>
    <s v="COLE RIVERS HATCHERY"/>
    <s v="OR"/>
  </r>
  <r>
    <n v="1"/>
    <x v="1"/>
    <x v="1"/>
    <x v="1"/>
    <n v="291177"/>
    <n v="19970815"/>
    <m/>
    <n v="5000"/>
    <n v="10411"/>
    <n v="0"/>
    <n v="59"/>
    <n v="5000"/>
    <n v="118"/>
    <n v="0"/>
    <n v="270589"/>
    <s v="COLE RIVERS HATCHERY"/>
    <s v="OR"/>
    <x v="0"/>
    <s v="COLE RIVERS HATCHERY"/>
    <s v="OR"/>
  </r>
  <r>
    <n v="1"/>
    <x v="1"/>
    <x v="1"/>
    <x v="1"/>
    <n v="290358"/>
    <n v="19970815"/>
    <m/>
    <n v="5000"/>
    <n v="9412"/>
    <n v="0"/>
    <n v="51"/>
    <n v="5000"/>
    <n v="1023"/>
    <n v="0"/>
    <n v="269872"/>
    <s v="COLE RIVERS HATCHERY"/>
    <s v="OR"/>
    <x v="0"/>
    <s v="COLE RIVERS HATCHERY"/>
    <s v="OR"/>
  </r>
  <r>
    <n v="1"/>
    <x v="0"/>
    <x v="2"/>
    <x v="2"/>
    <n v="46636"/>
    <n v="19931122"/>
    <m/>
    <n v="5000"/>
    <n v="21855"/>
    <n v="0"/>
    <n v="476"/>
    <n v="5000"/>
    <n v="1489"/>
    <n v="0"/>
    <n v="12816"/>
    <s v="ELK R HATCHERY"/>
    <s v="OR"/>
    <x v="0"/>
    <s v="ELK R HATCHERY"/>
    <s v="OR"/>
  </r>
  <r>
    <n v="1"/>
    <x v="0"/>
    <x v="2"/>
    <x v="2"/>
    <n v="46354"/>
    <n v="19931115"/>
    <m/>
    <n v="5000"/>
    <n v="22487"/>
    <n v="0"/>
    <n v="59"/>
    <n v="5000"/>
    <n v="176"/>
    <n v="0"/>
    <n v="13632"/>
    <s v="ELK R HATCHERY"/>
    <s v="OR"/>
    <x v="0"/>
    <s v="ELK R HATCHERY"/>
    <s v="OR"/>
  </r>
  <r>
    <n v="1"/>
    <x v="0"/>
    <x v="2"/>
    <x v="0"/>
    <n v="105360"/>
    <n v="19930916"/>
    <m/>
    <n v="5000"/>
    <n v="25593"/>
    <n v="0"/>
    <n v="444"/>
    <n v="5000"/>
    <n v="814"/>
    <n v="0"/>
    <n v="68509"/>
    <s v="TRASK R HATCHERY"/>
    <s v="OR"/>
    <x v="0"/>
    <s v="TRASK R HATCHERY"/>
    <s v="OR"/>
  </r>
  <r>
    <n v="1"/>
    <x v="0"/>
    <x v="2"/>
    <x v="1"/>
    <n v="72601"/>
    <n v="19930817"/>
    <m/>
    <n v="5000"/>
    <n v="26168"/>
    <n v="0"/>
    <n v="81"/>
    <n v="5000"/>
    <n v="969"/>
    <n v="0"/>
    <n v="35383"/>
    <s v="TRASK R HATCHERY"/>
    <s v="OR"/>
    <x v="1"/>
    <s v="TRASK R HATCHERY"/>
    <s v="OR"/>
  </r>
  <r>
    <n v="1"/>
    <x v="0"/>
    <x v="2"/>
    <x v="0"/>
    <n v="63723"/>
    <n v="19930928"/>
    <m/>
    <n v="5000"/>
    <n v="25714"/>
    <n v="0"/>
    <n v="259"/>
    <n v="5000"/>
    <n v="604"/>
    <n v="0"/>
    <n v="27146"/>
    <s v="BANDON HATCHERY"/>
    <s v="OR"/>
    <x v="0"/>
    <s v="BANDON HATCHERY"/>
    <s v="OR"/>
  </r>
  <r>
    <n v="1"/>
    <x v="0"/>
    <x v="2"/>
    <x v="0"/>
    <n v="60835"/>
    <n v="19930929"/>
    <m/>
    <n v="5000"/>
    <n v="26724"/>
    <m/>
    <m/>
    <n v="5000"/>
    <n v="99"/>
    <n v="0"/>
    <n v="24012"/>
    <s v="COLE RIVERS HATCHERY"/>
    <s v="OR"/>
    <x v="0"/>
    <s v="COLE RIVERS HATCHERY"/>
    <s v="OR"/>
  </r>
  <r>
    <n v="1"/>
    <x v="1"/>
    <x v="3"/>
    <x v="1"/>
    <n v="90402"/>
    <n v="19940808"/>
    <m/>
    <n v="5000"/>
    <n v="19351"/>
    <n v="0"/>
    <n v="197"/>
    <n v="5000"/>
    <n v="1115"/>
    <n v="0"/>
    <n v="59739"/>
    <s v="TUFFY CR (SF WILSON)"/>
    <s v="OR"/>
    <x v="0"/>
    <s v="TUFFY CR (SF WILSON)"/>
    <s v="OR"/>
  </r>
  <r>
    <n v="1"/>
    <x v="0"/>
    <x v="3"/>
    <x v="3"/>
    <n v="134899"/>
    <n v="19940623"/>
    <m/>
    <n v="5000"/>
    <n v="25741"/>
    <n v="0"/>
    <n v="293"/>
    <n v="1"/>
    <n v="585"/>
    <n v="0"/>
    <n v="103279"/>
    <s v="ROCK CR HATCHERY"/>
    <s v="OR"/>
    <x v="1"/>
    <s v="ROCK CR HATCHERY"/>
    <s v="OR"/>
  </r>
  <r>
    <n v="1"/>
    <x v="0"/>
    <x v="3"/>
    <x v="4"/>
    <n v="80664"/>
    <n v="19941004"/>
    <m/>
    <n v="5000"/>
    <n v="25593"/>
    <n v="0"/>
    <n v="396"/>
    <n v="2"/>
    <n v="1189"/>
    <n v="0"/>
    <n v="48484"/>
    <s v="ROCK CR HATCHERY"/>
    <s v="OR"/>
    <x v="0"/>
    <s v="ROCK CR HATCHERY"/>
    <s v="OR"/>
  </r>
  <r>
    <n v="1"/>
    <x v="1"/>
    <x v="3"/>
    <x v="1"/>
    <n v="38259"/>
    <n v="19940815"/>
    <m/>
    <n v="5000"/>
    <n v="19416"/>
    <n v="0"/>
    <n v="757"/>
    <n v="5000"/>
    <n v="1622"/>
    <n v="0"/>
    <n v="6464"/>
    <s v="TRASK R HATCHERY"/>
    <s v="OR"/>
    <x v="0"/>
    <s v="TRASK R HATCHERY"/>
    <s v="OR"/>
  </r>
  <r>
    <n v="1"/>
    <x v="1"/>
    <x v="3"/>
    <x v="0"/>
    <n v="39934"/>
    <n v="19940915"/>
    <m/>
    <n v="5000"/>
    <n v="21132"/>
    <n v="0"/>
    <n v="1060"/>
    <n v="5000"/>
    <n v="1472"/>
    <n v="0"/>
    <n v="6270"/>
    <s v="TRASK R HATCHERY"/>
    <s v="OR"/>
    <x v="0"/>
    <s v="TRASK R HATCHERY"/>
    <s v="OR"/>
  </r>
  <r>
    <n v="1"/>
    <x v="1"/>
    <x v="3"/>
    <x v="1"/>
    <n v="182229"/>
    <n v="19940816"/>
    <m/>
    <n v="5000"/>
    <n v="25561"/>
    <n v="0"/>
    <n v="639"/>
    <n v="5000"/>
    <n v="639"/>
    <n v="0"/>
    <n v="145390"/>
    <s v="TRASK R PONDS"/>
    <s v="OR"/>
    <x v="0"/>
    <s v="TRASK R PONDS"/>
    <s v="OR"/>
  </r>
  <r>
    <n v="1"/>
    <x v="1"/>
    <x v="2"/>
    <x v="1"/>
    <n v="24074"/>
    <n v="19930817"/>
    <m/>
    <n v="5000"/>
    <n v="9140"/>
    <n v="0"/>
    <n v="86"/>
    <n v="5000"/>
    <n v="344"/>
    <n v="0"/>
    <n v="4504"/>
    <s v="TRASK R HATCHERY"/>
    <s v="OR"/>
    <x v="0"/>
    <s v="TRASK R HATCHERY"/>
    <s v="OR"/>
  </r>
  <r>
    <n v="1"/>
    <x v="1"/>
    <x v="2"/>
    <x v="1"/>
    <n v="24104"/>
    <n v="19930817"/>
    <m/>
    <n v="5000"/>
    <n v="9593"/>
    <m/>
    <m/>
    <n v="5000"/>
    <n v="139"/>
    <n v="0"/>
    <n v="4372"/>
    <s v="TRASK R HATCHERY"/>
    <s v="OR"/>
    <x v="0"/>
    <s v="TRASK R HATCHERY"/>
    <s v="OR"/>
  </r>
  <r>
    <n v="1"/>
    <x v="1"/>
    <x v="2"/>
    <x v="0"/>
    <n v="23626"/>
    <n v="19930915"/>
    <m/>
    <n v="5000"/>
    <n v="9088"/>
    <n v="0"/>
    <n v="114"/>
    <n v="5000"/>
    <n v="29"/>
    <n v="0"/>
    <n v="4395"/>
    <s v="TRASK R HATCHERY"/>
    <s v="OR"/>
    <x v="0"/>
    <s v="TRASK R HATCHERY"/>
    <s v="OR"/>
  </r>
  <r>
    <n v="1"/>
    <x v="1"/>
    <x v="2"/>
    <x v="0"/>
    <n v="23562"/>
    <n v="19930915"/>
    <m/>
    <n v="5000"/>
    <n v="9147"/>
    <n v="0"/>
    <n v="61"/>
    <n v="5000"/>
    <n v="306"/>
    <n v="0"/>
    <n v="4048"/>
    <s v="TRASK R HATCHERY"/>
    <s v="OR"/>
    <x v="0"/>
    <s v="TRASK R HATCHERY"/>
    <s v="OR"/>
  </r>
  <r>
    <n v="1"/>
    <x v="0"/>
    <x v="0"/>
    <x v="3"/>
    <n v="399655"/>
    <n v="19950609"/>
    <m/>
    <n v="5000"/>
    <n v="50812"/>
    <m/>
    <m/>
    <n v="0"/>
    <n v="343843"/>
    <m/>
    <m/>
    <s v="BANDON HATCHERY"/>
    <s v="OR"/>
    <x v="1"/>
    <s v="BANDON HATCHERY"/>
    <s v="OR"/>
  </r>
  <r>
    <n v="1"/>
    <x v="1"/>
    <x v="2"/>
    <x v="1"/>
    <n v="98778"/>
    <n v="19930812"/>
    <m/>
    <n v="5000"/>
    <n v="21674"/>
    <n v="0"/>
    <n v="533"/>
    <n v="5000"/>
    <n v="320"/>
    <n v="0"/>
    <n v="66251"/>
    <s v="TUFFY CR (SF WILSON)"/>
    <s v="OR"/>
    <x v="0"/>
    <s v="TUFFY CR (SF WILSON)"/>
    <s v="OR"/>
  </r>
  <r>
    <n v="1"/>
    <x v="0"/>
    <x v="2"/>
    <x v="2"/>
    <n v="26359"/>
    <n v="19931130"/>
    <m/>
    <n v="5000"/>
    <n v="19182"/>
    <n v="0"/>
    <n v="322"/>
    <n v="2"/>
    <n v="644"/>
    <n v="0"/>
    <n v="1209"/>
    <s v="ELK R HATCHERY"/>
    <s v="OR"/>
    <x v="0"/>
    <s v="ELK R HATCHERY"/>
    <s v="OR"/>
  </r>
  <r>
    <n v="1"/>
    <x v="1"/>
    <x v="3"/>
    <x v="4"/>
    <n v="77541"/>
    <n v="19941003"/>
    <m/>
    <n v="5001"/>
    <n v="25150"/>
    <n v="0"/>
    <n v="280"/>
    <n v="5001"/>
    <n v="1191"/>
    <n v="0"/>
    <n v="40918"/>
    <s v="ROCK CR HATCHERY"/>
    <s v="OR"/>
    <x v="0"/>
    <s v="ROCK CR HATCHERY"/>
    <s v="OR"/>
  </r>
  <r>
    <n v="1"/>
    <x v="1"/>
    <x v="0"/>
    <x v="5"/>
    <n v="240552"/>
    <n v="19950215"/>
    <m/>
    <n v="5000"/>
    <n v="24029"/>
    <n v="0"/>
    <n v="211"/>
    <n v="1"/>
    <n v="1973"/>
    <n v="0"/>
    <n v="209338"/>
    <s v="ROCK CR HATCHERY"/>
    <s v="OR"/>
    <x v="0"/>
    <s v="ROCK CR HATCHERY"/>
    <s v="OR"/>
  </r>
  <r>
    <n v="1"/>
    <x v="0"/>
    <x v="2"/>
    <x v="4"/>
    <n v="19537"/>
    <n v="19931020"/>
    <m/>
    <n v="5000"/>
    <n v="9021"/>
    <n v="0"/>
    <n v="182"/>
    <n v="5000"/>
    <n v="334"/>
    <m/>
    <m/>
    <s v="ELK R HATCHERY"/>
    <s v="OR"/>
    <x v="0"/>
    <s v="ELK R HATCHERY"/>
    <s v="OR"/>
  </r>
  <r>
    <n v="1"/>
    <x v="0"/>
    <x v="2"/>
    <x v="6"/>
    <n v="29480"/>
    <n v="19931201"/>
    <m/>
    <n v="5000"/>
    <n v="18877"/>
    <n v="0"/>
    <n v="422"/>
    <n v="5000"/>
    <n v="181"/>
    <m/>
    <m/>
    <s v="ELK R HATCHERY"/>
    <s v="OR"/>
    <x v="0"/>
    <s v="ELK R HATCHERY"/>
    <s v="OR"/>
  </r>
  <r>
    <n v="1"/>
    <x v="0"/>
    <x v="0"/>
    <x v="1"/>
    <n v="113214"/>
    <n v="19950818"/>
    <m/>
    <n v="5000"/>
    <n v="24562"/>
    <n v="0"/>
    <n v="1418"/>
    <n v="5000"/>
    <n v="454"/>
    <n v="0"/>
    <n v="76780"/>
    <s v="FALL CR HATCHERY"/>
    <s v="OR"/>
    <x v="0"/>
    <s v="FALL CR HATCHERY"/>
    <s v="OR"/>
  </r>
  <r>
    <n v="1"/>
    <x v="0"/>
    <x v="2"/>
    <x v="1"/>
    <n v="50325"/>
    <n v="19930817"/>
    <m/>
    <n v="5000"/>
    <n v="34476"/>
    <n v="0"/>
    <n v="373"/>
    <n v="5000"/>
    <n v="5352"/>
    <n v="0"/>
    <n v="124"/>
    <s v="SALMON R HATCHERY"/>
    <s v="OR"/>
    <x v="0"/>
    <s v="SALMON R HATCHERY"/>
    <s v="OR"/>
  </r>
  <r>
    <n v="1"/>
    <x v="0"/>
    <x v="2"/>
    <x v="1"/>
    <n v="50711"/>
    <n v="19930817"/>
    <m/>
    <n v="5000"/>
    <n v="32518"/>
    <n v="0"/>
    <n v="768"/>
    <n v="5000"/>
    <n v="6785"/>
    <n v="0"/>
    <n v="640"/>
    <s v="SALMON R HATCHERY"/>
    <s v="OR"/>
    <x v="0"/>
    <s v="SALMON R HATCHERY"/>
    <s v="OR"/>
  </r>
  <r>
    <n v="1"/>
    <x v="0"/>
    <x v="2"/>
    <x v="1"/>
    <n v="50652"/>
    <n v="19930817"/>
    <m/>
    <n v="5000"/>
    <n v="33634"/>
    <n v="0"/>
    <n v="530"/>
    <n v="5000"/>
    <n v="6488"/>
    <m/>
    <m/>
    <s v="SALMON R HATCHERY"/>
    <s v="OR"/>
    <x v="0"/>
    <s v="SALMON R HATCHERY"/>
    <s v="OR"/>
  </r>
  <r>
    <n v="1"/>
    <x v="0"/>
    <x v="2"/>
    <x v="1"/>
    <n v="50658"/>
    <n v="19930817"/>
    <m/>
    <n v="5000"/>
    <n v="28386"/>
    <n v="0"/>
    <n v="640"/>
    <n v="5000"/>
    <n v="11098"/>
    <n v="0"/>
    <n v="534"/>
    <s v="SALMON R HATCHERY"/>
    <s v="OR"/>
    <x v="0"/>
    <s v="SALMON R HATCHERY"/>
    <s v="OR"/>
  </r>
  <r>
    <n v="1"/>
    <x v="0"/>
    <x v="2"/>
    <x v="1"/>
    <n v="52829"/>
    <n v="19930817"/>
    <m/>
    <n v="5000"/>
    <n v="40339"/>
    <n v="0"/>
    <n v="747"/>
    <n v="5000"/>
    <n v="1743"/>
    <m/>
    <m/>
    <s v="SALMON R HATCHERY"/>
    <s v="OR"/>
    <x v="0"/>
    <s v="SALMON R HATCHERY"/>
    <s v="OR"/>
  </r>
  <r>
    <n v="1"/>
    <x v="0"/>
    <x v="2"/>
    <x v="2"/>
    <n v="46954"/>
    <n v="19931129"/>
    <m/>
    <n v="5000"/>
    <n v="35509"/>
    <n v="0"/>
    <n v="1204"/>
    <n v="5000"/>
    <n v="241"/>
    <m/>
    <m/>
    <s v="ELK R HATCHERY"/>
    <s v="OR"/>
    <x v="0"/>
    <s v="ELK R HATCHERY"/>
    <s v="OR"/>
  </r>
  <r>
    <n v="1"/>
    <x v="0"/>
    <x v="2"/>
    <x v="2"/>
    <n v="46967"/>
    <n v="19931129"/>
    <m/>
    <n v="5000"/>
    <n v="36278"/>
    <n v="0"/>
    <n v="574"/>
    <n v="5000"/>
    <n v="115"/>
    <m/>
    <m/>
    <s v="ELK R HATCHERY"/>
    <s v="OR"/>
    <x v="0"/>
    <s v="ELK R HATCHERY"/>
    <s v="OR"/>
  </r>
  <r>
    <n v="1"/>
    <x v="0"/>
    <x v="2"/>
    <x v="2"/>
    <n v="47902"/>
    <n v="19931122"/>
    <m/>
    <n v="5000"/>
    <n v="35468"/>
    <n v="0"/>
    <n v="1739"/>
    <n v="5000"/>
    <n v="695"/>
    <m/>
    <m/>
    <s v="ELK R HATCHERY"/>
    <s v="OR"/>
    <x v="0"/>
    <s v="ELK R HATCHERY"/>
    <s v="OR"/>
  </r>
  <r>
    <n v="1"/>
    <x v="0"/>
    <x v="2"/>
    <x v="2"/>
    <n v="47098"/>
    <n v="19931116"/>
    <m/>
    <n v="5000"/>
    <n v="32475"/>
    <n v="0"/>
    <n v="578"/>
    <n v="5000"/>
    <n v="4045"/>
    <m/>
    <m/>
    <s v="ELK R HATCHERY"/>
    <s v="OR"/>
    <x v="0"/>
    <s v="ELK R HATCHERY"/>
    <s v="OR"/>
  </r>
  <r>
    <n v="1"/>
    <x v="0"/>
    <x v="2"/>
    <x v="2"/>
    <n v="45693"/>
    <n v="19931117"/>
    <m/>
    <n v="5000"/>
    <n v="34191"/>
    <n v="0"/>
    <n v="1271"/>
    <n v="5000"/>
    <n v="231"/>
    <m/>
    <m/>
    <s v="ELK R HATCHERY"/>
    <s v="OR"/>
    <x v="0"/>
    <s v="ELK R HATCHERY"/>
    <s v="OR"/>
  </r>
  <r>
    <n v="1"/>
    <x v="1"/>
    <x v="0"/>
    <x v="1"/>
    <n v="39938"/>
    <n v="19950809"/>
    <m/>
    <n v="5000"/>
    <n v="26600"/>
    <n v="0"/>
    <n v="3229"/>
    <n v="5000"/>
    <n v="109"/>
    <m/>
    <m/>
    <s v="TRASK R HATCHERY"/>
    <s v="OR"/>
    <x v="0"/>
    <s v="TRASK R HATCHERY"/>
    <s v="OR"/>
  </r>
  <r>
    <n v="1"/>
    <x v="1"/>
    <x v="2"/>
    <x v="7"/>
    <n v="94824"/>
    <n v="19930525"/>
    <m/>
    <n v="5000"/>
    <n v="81983"/>
    <n v="0"/>
    <n v="406"/>
    <n v="5000"/>
    <n v="2435"/>
    <m/>
    <m/>
    <s v="UMPQUA R STEP FACILITY"/>
    <s v="OR"/>
    <x v="2"/>
    <s v="UMPQUA R STEP FACILITY"/>
    <s v="OR"/>
  </r>
  <r>
    <n v="1"/>
    <x v="0"/>
    <x v="3"/>
    <x v="1"/>
    <n v="71072"/>
    <n v="19940815"/>
    <m/>
    <n v="5000"/>
    <n v="22304"/>
    <m/>
    <m/>
    <n v="5000"/>
    <n v="173"/>
    <n v="0"/>
    <n v="38595"/>
    <s v="TRASK R HATCHERY"/>
    <s v="OR"/>
    <x v="1"/>
    <s v="TRASK R HATCHERY"/>
    <s v="OR"/>
  </r>
  <r>
    <n v="1"/>
    <x v="0"/>
    <x v="3"/>
    <x v="1"/>
    <n v="50990"/>
    <n v="19940815"/>
    <m/>
    <n v="5000"/>
    <n v="32486"/>
    <n v="0"/>
    <n v="4013"/>
    <n v="5000"/>
    <n v="4395"/>
    <n v="0"/>
    <n v="96"/>
    <s v="SALMON R HATCHERY"/>
    <s v="OR"/>
    <x v="0"/>
    <s v="SALMON R HATCHERY"/>
    <s v="OR"/>
  </r>
  <r>
    <n v="1"/>
    <x v="0"/>
    <x v="3"/>
    <x v="1"/>
    <n v="50992"/>
    <n v="19940815"/>
    <m/>
    <n v="5000"/>
    <n v="36872"/>
    <n v="0"/>
    <n v="3316"/>
    <n v="5000"/>
    <n v="804"/>
    <m/>
    <m/>
    <s v="SALMON R HATCHERY"/>
    <s v="OR"/>
    <x v="0"/>
    <s v="SALMON R HATCHERY"/>
    <s v="OR"/>
  </r>
  <r>
    <n v="1"/>
    <x v="0"/>
    <x v="3"/>
    <x v="1"/>
    <n v="51109"/>
    <n v="19940810"/>
    <m/>
    <n v="5000"/>
    <n v="37513"/>
    <n v="0"/>
    <n v="2527"/>
    <n v="5000"/>
    <n v="972"/>
    <n v="0"/>
    <n v="97"/>
    <s v="SALMON R HATCHERY"/>
    <s v="OR"/>
    <x v="0"/>
    <s v="SALMON R HATCHERY"/>
    <s v="OR"/>
  </r>
  <r>
    <n v="1"/>
    <x v="0"/>
    <x v="3"/>
    <x v="1"/>
    <n v="52187"/>
    <n v="19940810"/>
    <m/>
    <n v="5000"/>
    <n v="38497"/>
    <n v="0"/>
    <n v="2593"/>
    <n v="5000"/>
    <n v="997"/>
    <n v="0"/>
    <n v="100"/>
    <s v="SALMON R HATCHERY"/>
    <s v="OR"/>
    <x v="0"/>
    <s v="SALMON R HATCHERY"/>
    <s v="OR"/>
  </r>
  <r>
    <n v="1"/>
    <x v="0"/>
    <x v="3"/>
    <x v="1"/>
    <n v="51296"/>
    <n v="19940815"/>
    <m/>
    <n v="5000"/>
    <n v="38686"/>
    <n v="0"/>
    <n v="1771"/>
    <n v="5000"/>
    <n v="653"/>
    <n v="0"/>
    <n v="186"/>
    <s v="SALMON R HATCHERY"/>
    <s v="OR"/>
    <x v="0"/>
    <s v="SALMON R HATCHERY"/>
    <s v="OR"/>
  </r>
  <r>
    <n v="1"/>
    <x v="0"/>
    <x v="3"/>
    <x v="4"/>
    <n v="54589"/>
    <n v="19941026"/>
    <m/>
    <n v="5000"/>
    <n v="38190"/>
    <n v="0"/>
    <n v="721"/>
    <n v="5000"/>
    <n v="360"/>
    <n v="0"/>
    <n v="5318"/>
    <s v="ELK R HATCHERY"/>
    <s v="OR"/>
    <x v="0"/>
    <s v="ELK R HATCHERY"/>
    <s v="OR"/>
  </r>
  <r>
    <n v="1"/>
    <x v="0"/>
    <x v="3"/>
    <x v="4"/>
    <n v="54431"/>
    <n v="19941026"/>
    <m/>
    <n v="5000"/>
    <n v="37690"/>
    <n v="0"/>
    <n v="948"/>
    <n v="5000"/>
    <n v="356"/>
    <n v="0"/>
    <n v="5437"/>
    <s v="ELK R HATCHERY"/>
    <s v="OR"/>
    <x v="0"/>
    <s v="ELK R HATCHERY"/>
    <s v="OR"/>
  </r>
  <r>
    <n v="1"/>
    <x v="0"/>
    <x v="3"/>
    <x v="4"/>
    <n v="52546"/>
    <n v="19941026"/>
    <m/>
    <n v="5000"/>
    <n v="36060"/>
    <n v="0"/>
    <n v="467"/>
    <n v="5000"/>
    <n v="584"/>
    <n v="0"/>
    <n v="5435"/>
    <s v="ELK R HATCHERY"/>
    <s v="OR"/>
    <x v="0"/>
    <s v="ELK R HATCHERY"/>
    <s v="OR"/>
  </r>
  <r>
    <n v="1"/>
    <x v="0"/>
    <x v="3"/>
    <x v="4"/>
    <n v="58066"/>
    <n v="19941015"/>
    <m/>
    <n v="5000"/>
    <n v="36155"/>
    <n v="0"/>
    <n v="1082"/>
    <n v="5000"/>
    <n v="325"/>
    <n v="0"/>
    <n v="10504"/>
    <s v="ELK R HATCHERY"/>
    <s v="OR"/>
    <x v="0"/>
    <s v="ELK R HATCHERY"/>
    <s v="OR"/>
  </r>
  <r>
    <n v="1"/>
    <x v="0"/>
    <x v="3"/>
    <x v="4"/>
    <n v="60898"/>
    <n v="19941015"/>
    <m/>
    <n v="5000"/>
    <n v="39120"/>
    <n v="0"/>
    <n v="545"/>
    <n v="5000"/>
    <n v="436"/>
    <n v="0"/>
    <n v="10797"/>
    <s v="ELK R HATCHERY"/>
    <s v="OR"/>
    <x v="0"/>
    <s v="ELK R HATCHERY"/>
    <s v="OR"/>
  </r>
  <r>
    <n v="1"/>
    <x v="1"/>
    <x v="3"/>
    <x v="8"/>
    <n v="112442"/>
    <n v="19940728"/>
    <m/>
    <n v="5000"/>
    <n v="25440"/>
    <n v="0"/>
    <n v="353"/>
    <n v="5000"/>
    <n v="353"/>
    <n v="0"/>
    <n v="76296"/>
    <s v="CEDAR CR HATCHERY"/>
    <s v="OR"/>
    <x v="0"/>
    <s v="CEDAR CR HATCHERY"/>
    <s v="OR"/>
  </r>
  <r>
    <n v="1"/>
    <x v="0"/>
    <x v="4"/>
    <x v="7"/>
    <n v="41549"/>
    <n v="19960521"/>
    <m/>
    <n v="5000"/>
    <n v="31239"/>
    <n v="0"/>
    <n v="155"/>
    <n v="5000"/>
    <n v="155"/>
    <m/>
    <m/>
    <s v="GARDINER CR (STEP)"/>
    <s v="OR"/>
    <x v="1"/>
    <s v="GARDINER CR (STEP)"/>
    <s v="OR"/>
  </r>
  <r>
    <n v="1"/>
    <x v="1"/>
    <x v="1"/>
    <x v="0"/>
    <n v="58767"/>
    <n v="19970908"/>
    <m/>
    <n v="5000"/>
    <n v="9076"/>
    <n v="0"/>
    <n v="761"/>
    <n v="5000"/>
    <n v="710"/>
    <n v="0"/>
    <n v="38220"/>
    <s v="COLE RIVERS HATCHERY"/>
    <s v="OR"/>
    <x v="0"/>
    <s v="COLE RIVERS HATCHERY"/>
    <s v="OR"/>
  </r>
  <r>
    <n v="1"/>
    <x v="1"/>
    <x v="1"/>
    <x v="0"/>
    <n v="58725"/>
    <n v="19970908"/>
    <m/>
    <n v="5000"/>
    <n v="10167"/>
    <n v="0"/>
    <n v="154"/>
    <n v="5000"/>
    <n v="205"/>
    <n v="0"/>
    <n v="38199"/>
    <s v="COLE RIVERS HATCHERY"/>
    <s v="OR"/>
    <x v="0"/>
    <s v="COLE RIVERS HATCHERY"/>
    <s v="OR"/>
  </r>
  <r>
    <n v="1"/>
    <x v="1"/>
    <x v="1"/>
    <x v="0"/>
    <n v="58856"/>
    <n v="19970908"/>
    <m/>
    <n v="5000"/>
    <n v="10332"/>
    <n v="0"/>
    <n v="138"/>
    <n v="5000"/>
    <n v="46"/>
    <n v="0"/>
    <n v="38340"/>
    <s v="COLE RIVERS HATCHERY"/>
    <s v="OR"/>
    <x v="0"/>
    <s v="COLE RIVERS HATCHERY"/>
    <s v="OR"/>
  </r>
  <r>
    <n v="1"/>
    <x v="1"/>
    <x v="1"/>
    <x v="4"/>
    <n v="52374"/>
    <n v="19971013"/>
    <m/>
    <n v="5000"/>
    <n v="10070"/>
    <n v="0"/>
    <n v="336"/>
    <n v="5000"/>
    <n v="56"/>
    <n v="0"/>
    <n v="31912"/>
    <s v="COLE RIVERS HATCHERY"/>
    <s v="OR"/>
    <x v="0"/>
    <s v="COLE RIVERS HATCHERY"/>
    <s v="OR"/>
  </r>
  <r>
    <n v="1"/>
    <x v="1"/>
    <x v="3"/>
    <x v="1"/>
    <n v="20358"/>
    <n v="19940817"/>
    <m/>
    <n v="5000"/>
    <n v="10310"/>
    <m/>
    <m/>
    <n v="5000"/>
    <n v="48"/>
    <m/>
    <m/>
    <s v="COLE RIVERS HATCHERY"/>
    <s v="OR"/>
    <x v="0"/>
    <s v="COLE RIVERS HATCHERY"/>
    <s v="OR"/>
  </r>
  <r>
    <n v="1"/>
    <x v="1"/>
    <x v="3"/>
    <x v="1"/>
    <n v="20479"/>
    <n v="19940816"/>
    <m/>
    <n v="5000"/>
    <n v="10425"/>
    <m/>
    <m/>
    <n v="5000"/>
    <n v="54"/>
    <m/>
    <m/>
    <s v="COLE RIVERS HATCHERY"/>
    <s v="OR"/>
    <x v="0"/>
    <s v="COLE RIVERS HATCHERY"/>
    <s v="OR"/>
  </r>
  <r>
    <n v="1"/>
    <x v="1"/>
    <x v="3"/>
    <x v="1"/>
    <n v="15407"/>
    <n v="19940815"/>
    <m/>
    <n v="5000"/>
    <n v="10356"/>
    <n v="0"/>
    <n v="51"/>
    <m/>
    <m/>
    <m/>
    <m/>
    <s v="COLE RIVERS HATCHERY"/>
    <s v="OR"/>
    <x v="0"/>
    <s v="COLE RIVERS HATCHERY"/>
    <s v="OR"/>
  </r>
  <r>
    <n v="1"/>
    <x v="1"/>
    <x v="3"/>
    <x v="0"/>
    <n v="20520"/>
    <n v="19940919"/>
    <m/>
    <n v="5000"/>
    <n v="10226"/>
    <n v="0"/>
    <n v="49"/>
    <n v="5000"/>
    <n v="245"/>
    <m/>
    <m/>
    <s v="COLE RIVERS HATCHERY"/>
    <s v="OR"/>
    <x v="0"/>
    <s v="COLE RIVERS HATCHERY"/>
    <s v="OR"/>
  </r>
  <r>
    <n v="1"/>
    <x v="1"/>
    <x v="3"/>
    <x v="0"/>
    <n v="20453"/>
    <n v="19940920"/>
    <m/>
    <n v="5000"/>
    <n v="10302"/>
    <n v="0"/>
    <n v="50"/>
    <n v="5000"/>
    <n v="101"/>
    <m/>
    <m/>
    <s v="COLE RIVERS HATCHERY"/>
    <s v="OR"/>
    <x v="0"/>
    <s v="COLE RIVERS HATCHERY"/>
    <s v="OR"/>
  </r>
  <r>
    <n v="1"/>
    <x v="1"/>
    <x v="3"/>
    <x v="0"/>
    <n v="20592"/>
    <n v="19940921"/>
    <m/>
    <n v="5000"/>
    <n v="10232"/>
    <n v="0"/>
    <n v="154"/>
    <n v="5000"/>
    <n v="206"/>
    <m/>
    <m/>
    <s v="COLE RIVERS HATCHERY"/>
    <s v="OR"/>
    <x v="0"/>
    <s v="COLE RIVERS HATCHERY"/>
    <s v="OR"/>
  </r>
  <r>
    <n v="1"/>
    <x v="1"/>
    <x v="3"/>
    <x v="4"/>
    <n v="20343"/>
    <n v="19941012"/>
    <m/>
    <n v="5000"/>
    <n v="10247"/>
    <m/>
    <m/>
    <n v="5000"/>
    <n v="96"/>
    <m/>
    <m/>
    <s v="COLE RIVERS HATCHERY"/>
    <s v="OR"/>
    <x v="0"/>
    <s v="COLE RIVERS HATCHERY"/>
    <s v="OR"/>
  </r>
  <r>
    <n v="1"/>
    <x v="1"/>
    <x v="3"/>
    <x v="4"/>
    <n v="20449"/>
    <n v="19941013"/>
    <m/>
    <n v="5000"/>
    <n v="10401"/>
    <m/>
    <m/>
    <n v="5000"/>
    <n v="48"/>
    <m/>
    <m/>
    <s v="COLE RIVERS HATCHERY"/>
    <s v="OR"/>
    <x v="0"/>
    <s v="COLE RIVERS HATCHERY"/>
    <s v="OR"/>
  </r>
  <r>
    <n v="1"/>
    <x v="1"/>
    <x v="3"/>
    <x v="4"/>
    <n v="62338"/>
    <n v="19941012"/>
    <m/>
    <n v="5000"/>
    <n v="10269"/>
    <n v="0"/>
    <n v="46"/>
    <n v="5000"/>
    <n v="93"/>
    <n v="0"/>
    <n v="41930"/>
    <s v="COLE RIVERS HATCHERY"/>
    <s v="OR"/>
    <x v="0"/>
    <s v="COLE RIVERS HATCHERY"/>
    <s v="OR"/>
  </r>
  <r>
    <n v="1"/>
    <x v="1"/>
    <x v="3"/>
    <x v="0"/>
    <n v="20421"/>
    <n v="19940921"/>
    <m/>
    <n v="5000"/>
    <n v="10131"/>
    <n v="0"/>
    <n v="145"/>
    <n v="5000"/>
    <n v="145"/>
    <m/>
    <m/>
    <s v="COLE RIVERS HATCHERY"/>
    <s v="OR"/>
    <x v="0"/>
    <s v="COLE RIVERS HATCHERY"/>
    <s v="OR"/>
  </r>
  <r>
    <n v="1"/>
    <x v="1"/>
    <x v="3"/>
    <x v="0"/>
    <n v="20407"/>
    <n v="19940920"/>
    <m/>
    <n v="5000"/>
    <n v="10156"/>
    <n v="0"/>
    <n v="50"/>
    <n v="5000"/>
    <n v="201"/>
    <m/>
    <m/>
    <s v="COLE RIVERS HATCHERY"/>
    <s v="OR"/>
    <x v="0"/>
    <s v="COLE RIVERS HATCHERY"/>
    <s v="OR"/>
  </r>
  <r>
    <n v="1"/>
    <x v="1"/>
    <x v="3"/>
    <x v="0"/>
    <n v="20418"/>
    <n v="19940919"/>
    <m/>
    <n v="5000"/>
    <n v="10320"/>
    <m/>
    <m/>
    <n v="5000"/>
    <n v="98"/>
    <m/>
    <m/>
    <s v="COLE RIVERS HATCHERY"/>
    <s v="OR"/>
    <x v="0"/>
    <s v="COLE RIVERS HATCHERY"/>
    <s v="OR"/>
  </r>
  <r>
    <n v="1"/>
    <x v="0"/>
    <x v="0"/>
    <x v="0"/>
    <n v="113534"/>
    <n v="19950910"/>
    <m/>
    <n v="5000"/>
    <n v="26045"/>
    <n v="0"/>
    <n v="207"/>
    <n v="5000"/>
    <n v="207"/>
    <n v="0"/>
    <n v="77075"/>
    <s v="PRIORLI CR HATCHERY"/>
    <s v="OR"/>
    <x v="0"/>
    <s v="PRIORLI CR HATCHERY"/>
    <s v="OR"/>
  </r>
  <r>
    <n v="1"/>
    <x v="1"/>
    <x v="3"/>
    <x v="1"/>
    <n v="41669"/>
    <n v="19940822"/>
    <m/>
    <n v="5000"/>
    <n v="31217"/>
    <m/>
    <m/>
    <n v="5000"/>
    <n v="452"/>
    <m/>
    <m/>
    <s v="COLE RIVERS HATCHERY"/>
    <s v="OR"/>
    <x v="0"/>
    <s v="COLE RIVERS HATCHERY"/>
    <s v="OR"/>
  </r>
  <r>
    <n v="1"/>
    <x v="0"/>
    <x v="4"/>
    <x v="4"/>
    <n v="94739"/>
    <n v="19961001"/>
    <m/>
    <n v="5000"/>
    <n v="80680"/>
    <n v="0"/>
    <n v="3734"/>
    <n v="5000"/>
    <n v="325"/>
    <m/>
    <m/>
    <s v="ROCK CR HATCHERY"/>
    <s v="OR"/>
    <x v="0"/>
    <s v="ROCK CR HATCHERY"/>
    <s v="OR"/>
  </r>
  <r>
    <n v="1"/>
    <x v="0"/>
    <x v="3"/>
    <x v="4"/>
    <n v="36867"/>
    <n v="19941027"/>
    <m/>
    <n v="5000"/>
    <n v="25340"/>
    <n v="0"/>
    <n v="1069"/>
    <n v="5000"/>
    <n v="382"/>
    <n v="0"/>
    <n v="76"/>
    <s v="ELK R HATCHERY"/>
    <s v="OR"/>
    <x v="0"/>
    <s v="ELK R HATCHERY"/>
    <s v="OR"/>
  </r>
  <r>
    <n v="1"/>
    <x v="0"/>
    <x v="3"/>
    <x v="4"/>
    <n v="45734"/>
    <n v="19941028"/>
    <m/>
    <n v="5000"/>
    <n v="25368"/>
    <n v="0"/>
    <n v="1405"/>
    <n v="5000"/>
    <n v="661"/>
    <n v="0"/>
    <n v="8300"/>
    <s v="ELK R HATCHERY"/>
    <s v="OR"/>
    <x v="0"/>
    <s v="ELK R HATCHERY"/>
    <s v="OR"/>
  </r>
  <r>
    <n v="1"/>
    <x v="1"/>
    <x v="0"/>
    <x v="1"/>
    <n v="32821"/>
    <n v="19950809"/>
    <m/>
    <n v="5000"/>
    <n v="20435"/>
    <n v="0"/>
    <n v="2177"/>
    <n v="5000"/>
    <n v="209"/>
    <m/>
    <m/>
    <s v="TRASK R HATCHERY"/>
    <s v="OR"/>
    <x v="0"/>
    <s v="TRASK R HATCHERY"/>
    <s v="OR"/>
  </r>
  <r>
    <n v="1"/>
    <x v="0"/>
    <x v="4"/>
    <x v="3"/>
    <n v="684137"/>
    <n v="19960615"/>
    <m/>
    <n v="5000"/>
    <n v="53620"/>
    <m/>
    <m/>
    <n v="5000"/>
    <n v="324"/>
    <n v="0"/>
    <n v="620193"/>
    <s v="BANDON HATCHERY"/>
    <s v="OR"/>
    <x v="1"/>
    <s v="BANDON HATCHERY"/>
    <s v="OR"/>
  </r>
  <r>
    <n v="1"/>
    <x v="0"/>
    <x v="0"/>
    <x v="0"/>
    <n v="335891"/>
    <n v="19950928"/>
    <m/>
    <n v="5001"/>
    <n v="194243"/>
    <n v="0"/>
    <n v="15539"/>
    <n v="5001"/>
    <n v="2256"/>
    <n v="0"/>
    <n v="113851"/>
    <s v="ELK R HATCHERY"/>
    <s v="OR"/>
    <x v="0"/>
    <s v="ELK R HATCHERY"/>
    <s v="OR"/>
  </r>
  <r>
    <n v="1"/>
    <x v="0"/>
    <x v="5"/>
    <x v="7"/>
    <n v="670098"/>
    <n v="19980529"/>
    <m/>
    <n v="5000"/>
    <n v="54163"/>
    <m/>
    <m/>
    <n v="0"/>
    <n v="610935"/>
    <m/>
    <m/>
    <s v="NOBLE CR (STEP-COOS)"/>
    <s v="OR"/>
    <x v="1"/>
    <s v="NOBLE CR (STEP-COOS)"/>
    <s v="OR"/>
  </r>
  <r>
    <n v="1"/>
    <x v="0"/>
    <x v="0"/>
    <x v="4"/>
    <n v="36944"/>
    <n v="19951017"/>
    <m/>
    <n v="5000"/>
    <n v="23918"/>
    <n v="0"/>
    <n v="1691"/>
    <n v="5000"/>
    <n v="821"/>
    <n v="0"/>
    <n v="514"/>
    <s v="ELK R HATCHERY"/>
    <s v="OR"/>
    <x v="0"/>
    <s v="ELK R HATCHERY"/>
    <s v="OR"/>
  </r>
  <r>
    <n v="1"/>
    <x v="0"/>
    <x v="6"/>
    <x v="1"/>
    <n v="167738"/>
    <n v="20050831"/>
    <m/>
    <n v="5000"/>
    <n v="151428"/>
    <n v="0"/>
    <n v="1893"/>
    <n v="5000"/>
    <n v="4417"/>
    <m/>
    <m/>
    <s v="SALMON R HATCHERY"/>
    <s v="OR"/>
    <x v="0"/>
    <s v="SALMON R HATCHERY"/>
    <s v="OR"/>
  </r>
  <r>
    <n v="1"/>
    <x v="0"/>
    <x v="7"/>
    <x v="7"/>
    <n v="1031600"/>
    <n v="20140512"/>
    <m/>
    <n v="5000"/>
    <n v="45594"/>
    <m/>
    <m/>
    <n v="5000"/>
    <n v="976006"/>
    <m/>
    <m/>
    <s v="MORGAN CR (STEP-COOS"/>
    <s v="OR"/>
    <x v="0"/>
    <s v="MORGAN CR (STEP-COOS"/>
    <s v="OR"/>
  </r>
  <r>
    <n v="1"/>
    <x v="0"/>
    <x v="5"/>
    <x v="8"/>
    <n v="80383"/>
    <n v="19980704"/>
    <m/>
    <n v="5000"/>
    <n v="24617"/>
    <m/>
    <m/>
    <n v="2"/>
    <n v="50764"/>
    <m/>
    <m/>
    <s v="GARDINER CR (STEP)"/>
    <s v="OR"/>
    <x v="1"/>
    <s v="GARDINER CR (STEP)"/>
    <s v="OR"/>
  </r>
  <r>
    <n v="1"/>
    <x v="0"/>
    <x v="4"/>
    <x v="0"/>
    <n v="58529"/>
    <n v="19960905"/>
    <m/>
    <n v="5000"/>
    <n v="21288"/>
    <n v="0"/>
    <n v="1724"/>
    <n v="5000"/>
    <n v="1398"/>
    <n v="0"/>
    <n v="24119"/>
    <s v="BANDON HATCHERY"/>
    <s v="OR"/>
    <x v="0"/>
    <s v="BANDON HATCHERY"/>
    <s v="OR"/>
  </r>
  <r>
    <n v="1"/>
    <x v="0"/>
    <x v="4"/>
    <x v="0"/>
    <n v="331567"/>
    <n v="19960915"/>
    <m/>
    <n v="5000"/>
    <n v="174479"/>
    <n v="0"/>
    <n v="25082"/>
    <n v="5000"/>
    <n v="5453"/>
    <n v="0"/>
    <n v="116553"/>
    <s v="ELK R HATCHERY"/>
    <s v="OR"/>
    <x v="0"/>
    <s v="ELK R HATCHERY"/>
    <s v="OR"/>
  </r>
  <r>
    <n v="1"/>
    <x v="1"/>
    <x v="0"/>
    <x v="1"/>
    <n v="119083"/>
    <n v="19950801"/>
    <m/>
    <n v="5000"/>
    <n v="26639"/>
    <n v="0"/>
    <n v="84"/>
    <n v="5000"/>
    <n v="84"/>
    <n v="0"/>
    <n v="82276"/>
    <s v="TUFFY CR (SF WILSON)"/>
    <s v="OR"/>
    <x v="0"/>
    <s v="TUFFY CR (SF WILSON)"/>
    <s v="OR"/>
  </r>
  <r>
    <n v="1"/>
    <x v="1"/>
    <x v="0"/>
    <x v="1"/>
    <n v="101539"/>
    <n v="19950817"/>
    <m/>
    <n v="5000"/>
    <n v="25438"/>
    <m/>
    <m/>
    <n v="5000"/>
    <n v="1751"/>
    <n v="0"/>
    <n v="64350"/>
    <s v="TRASK R PONDS"/>
    <s v="OR"/>
    <x v="0"/>
    <s v="TRASK R PONDS"/>
    <s v="OR"/>
  </r>
  <r>
    <n v="1"/>
    <x v="0"/>
    <x v="4"/>
    <x v="1"/>
    <n v="92655"/>
    <n v="19960816"/>
    <m/>
    <n v="5000"/>
    <n v="24372"/>
    <n v="0"/>
    <n v="143"/>
    <n v="5000"/>
    <n v="1710"/>
    <n v="0"/>
    <n v="56430"/>
    <s v="TRASK R HATCHERY"/>
    <s v="OR"/>
    <x v="0"/>
    <s v="TRASK R HATCHERY"/>
    <s v="OR"/>
  </r>
  <r>
    <n v="1"/>
    <x v="0"/>
    <x v="0"/>
    <x v="1"/>
    <n v="215215"/>
    <n v="19950814"/>
    <m/>
    <n v="5000"/>
    <n v="172256"/>
    <n v="0"/>
    <n v="10883"/>
    <n v="5000"/>
    <n v="20832"/>
    <n v="0"/>
    <n v="1244"/>
    <s v="SALMON R HATCHERY"/>
    <s v="OR"/>
    <x v="0"/>
    <s v="SALMON R HATCHERY"/>
    <s v="OR"/>
  </r>
  <r>
    <n v="1"/>
    <x v="1"/>
    <x v="4"/>
    <x v="1"/>
    <n v="206681"/>
    <n v="19960814"/>
    <m/>
    <n v="5000"/>
    <n v="9652"/>
    <n v="0"/>
    <n v="154"/>
    <n v="5000"/>
    <n v="719"/>
    <n v="0"/>
    <n v="186156"/>
    <s v="COLE RIVERS HATCHERY"/>
    <s v="OR"/>
    <x v="0"/>
    <s v="COLE RIVERS HATCHERY"/>
    <s v="OR"/>
  </r>
  <r>
    <n v="1"/>
    <x v="1"/>
    <x v="4"/>
    <x v="1"/>
    <n v="346780"/>
    <n v="19960815"/>
    <m/>
    <n v="5000"/>
    <n v="10073"/>
    <m/>
    <m/>
    <n v="5000"/>
    <n v="472"/>
    <n v="0"/>
    <n v="326235"/>
    <s v="COLE RIVERS HATCHERY"/>
    <s v="OR"/>
    <x v="0"/>
    <s v="COLE RIVERS HATCHERY"/>
    <s v="OR"/>
  </r>
  <r>
    <n v="1"/>
    <x v="1"/>
    <x v="4"/>
    <x v="1"/>
    <n v="201320"/>
    <n v="19960814"/>
    <m/>
    <n v="5000"/>
    <n v="10382"/>
    <n v="0"/>
    <n v="201"/>
    <n v="0"/>
    <n v="185737"/>
    <m/>
    <m/>
    <s v="COLE RIVERS HATCHERY"/>
    <s v="OR"/>
    <x v="0"/>
    <s v="COLE RIVERS HATCHERY"/>
    <s v="OR"/>
  </r>
  <r>
    <n v="1"/>
    <x v="1"/>
    <x v="4"/>
    <x v="0"/>
    <n v="106468"/>
    <n v="19960911"/>
    <m/>
    <n v="5000"/>
    <n v="10280"/>
    <n v="0"/>
    <n v="101"/>
    <n v="5000"/>
    <n v="101"/>
    <n v="0"/>
    <n v="85986"/>
    <s v="COLE RIVERS HATCHERY"/>
    <s v="OR"/>
    <x v="0"/>
    <s v="COLE RIVERS HATCHERY"/>
    <s v="OR"/>
  </r>
  <r>
    <n v="1"/>
    <x v="1"/>
    <x v="4"/>
    <x v="0"/>
    <n v="106611"/>
    <n v="19960912"/>
    <m/>
    <n v="5000"/>
    <n v="10302"/>
    <n v="0"/>
    <n v="50"/>
    <n v="5000"/>
    <n v="199"/>
    <n v="0"/>
    <n v="86060"/>
    <s v="COLE RIVERS HATCHERY"/>
    <s v="OR"/>
    <x v="0"/>
    <s v="COLE RIVERS HATCHERY"/>
    <s v="OR"/>
  </r>
  <r>
    <n v="1"/>
    <x v="0"/>
    <x v="0"/>
    <x v="4"/>
    <n v="16343"/>
    <n v="19951012"/>
    <m/>
    <n v="5000"/>
    <n v="5166"/>
    <n v="0"/>
    <n v="1153"/>
    <n v="5000"/>
    <n v="12"/>
    <n v="0"/>
    <n v="12"/>
    <s v="ELK R HATCHERY"/>
    <s v="OR"/>
    <x v="0"/>
    <s v="ELK R HATCHERY"/>
    <s v="OR"/>
  </r>
  <r>
    <n v="1"/>
    <x v="1"/>
    <x v="4"/>
    <x v="0"/>
    <n v="106544"/>
    <n v="19960911"/>
    <m/>
    <n v="5000"/>
    <n v="9988"/>
    <n v="0"/>
    <n v="307"/>
    <n v="5000"/>
    <n v="256"/>
    <n v="0"/>
    <n v="85993"/>
    <s v="COLE RIVERS HATCHERY"/>
    <s v="OR"/>
    <x v="0"/>
    <s v="COLE RIVERS HATCHERY"/>
    <s v="OR"/>
  </r>
  <r>
    <n v="1"/>
    <x v="1"/>
    <x v="4"/>
    <x v="4"/>
    <n v="94295"/>
    <n v="19961013"/>
    <m/>
    <n v="5000"/>
    <n v="10217"/>
    <n v="0"/>
    <n v="51"/>
    <n v="5000"/>
    <n v="204"/>
    <n v="0"/>
    <n v="73823"/>
    <s v="COLE RIVERS HATCHERY"/>
    <s v="OR"/>
    <x v="0"/>
    <s v="COLE RIVERS HATCHERY"/>
    <s v="OR"/>
  </r>
  <r>
    <n v="1"/>
    <x v="1"/>
    <x v="4"/>
    <x v="4"/>
    <n v="52531"/>
    <n v="19961014"/>
    <m/>
    <n v="5000"/>
    <n v="10207"/>
    <m/>
    <m/>
    <n v="5000"/>
    <n v="347"/>
    <n v="0"/>
    <n v="31977"/>
    <s v="COLE RIVERS HATCHERY"/>
    <s v="OR"/>
    <x v="0"/>
    <s v="COLE RIVERS HATCHERY"/>
    <s v="OR"/>
  </r>
  <r>
    <n v="1"/>
    <x v="0"/>
    <x v="8"/>
    <x v="7"/>
    <n v="900230"/>
    <n v="20020521"/>
    <m/>
    <n v="5000"/>
    <n v="30939"/>
    <m/>
    <m/>
    <n v="0"/>
    <n v="864291"/>
    <m/>
    <m/>
    <s v="BANDON HATCHERY"/>
    <s v="OR"/>
    <x v="2"/>
    <s v="BANDON HATCHERY"/>
    <s v="OR"/>
  </r>
  <r>
    <n v="1"/>
    <x v="0"/>
    <x v="4"/>
    <x v="3"/>
    <n v="59240"/>
    <n v="19960629"/>
    <m/>
    <n v="5000"/>
    <n v="48758"/>
    <n v="0"/>
    <n v="241"/>
    <n v="5000"/>
    <n v="241"/>
    <m/>
    <m/>
    <s v="GARDINER CR (STEP)"/>
    <s v="OR"/>
    <x v="1"/>
    <s v="GARDINER CR (STEP)"/>
    <s v="OR"/>
  </r>
  <r>
    <n v="1"/>
    <x v="1"/>
    <x v="4"/>
    <x v="8"/>
    <n v="209685"/>
    <n v="19960729"/>
    <m/>
    <n v="5000"/>
    <n v="26215"/>
    <n v="0"/>
    <n v="556"/>
    <n v="5000"/>
    <n v="62"/>
    <n v="0"/>
    <n v="172852"/>
    <s v="TRASK R PONDS"/>
    <s v="OR"/>
    <x v="0"/>
    <s v="TRASK R PONDS"/>
    <s v="OR"/>
  </r>
  <r>
    <n v="1"/>
    <x v="0"/>
    <x v="9"/>
    <x v="7"/>
    <n v="970869"/>
    <n v="20120508"/>
    <m/>
    <n v="5000"/>
    <n v="34681"/>
    <m/>
    <m/>
    <n v="5000"/>
    <n v="725883"/>
    <n v="0"/>
    <n v="200305"/>
    <s v="MORGAN CR (STEP-COOS"/>
    <s v="OR"/>
    <x v="2"/>
    <s v="MORGAN CR (STEP-COOS"/>
    <s v="OR"/>
  </r>
  <r>
    <n v="1"/>
    <x v="0"/>
    <x v="9"/>
    <x v="7"/>
    <n v="109760"/>
    <n v="20120525"/>
    <m/>
    <n v="5000"/>
    <n v="30322"/>
    <m/>
    <m/>
    <n v="5000"/>
    <n v="69438"/>
    <m/>
    <m/>
    <s v="MILLICOMA HATCHERY(STEP)"/>
    <s v="OR"/>
    <x v="2"/>
    <s v="MILLICOMA HATCHERY(STEP)"/>
    <s v="OR"/>
  </r>
  <r>
    <n v="1"/>
    <x v="0"/>
    <x v="1"/>
    <x v="7"/>
    <n v="838069"/>
    <n v="19970508"/>
    <m/>
    <n v="5000"/>
    <n v="53725"/>
    <m/>
    <m/>
    <n v="5000"/>
    <n v="180"/>
    <n v="0"/>
    <n v="774164"/>
    <s v="BANDON HATCHERY"/>
    <s v="OR"/>
    <x v="2"/>
    <s v="BANDON HATCHERY"/>
    <s v="OR"/>
  </r>
  <r>
    <n v="1"/>
    <x v="1"/>
    <x v="4"/>
    <x v="8"/>
    <n v="122316"/>
    <n v="19960722"/>
    <m/>
    <n v="5002"/>
    <n v="25702"/>
    <n v="0"/>
    <n v="568"/>
    <n v="5002"/>
    <n v="1263"/>
    <n v="0"/>
    <n v="84779"/>
    <s v="CEDAR CR HATCHERY"/>
    <s v="OR"/>
    <x v="0"/>
    <s v="CEDAR CR HATCHERY"/>
    <s v="OR"/>
  </r>
  <r>
    <n v="1"/>
    <x v="1"/>
    <x v="1"/>
    <x v="3"/>
    <n v="263628"/>
    <n v="19970624"/>
    <m/>
    <n v="5000"/>
    <n v="54391"/>
    <n v="0"/>
    <n v="406"/>
    <n v="5000"/>
    <n v="1218"/>
    <n v="0"/>
    <n v="197613"/>
    <s v="COLE RIVERS HATCHERY"/>
    <s v="OR"/>
    <x v="2"/>
    <s v="COLE RIVERS HATCHERY"/>
    <s v="OR"/>
  </r>
  <r>
    <n v="1"/>
    <x v="0"/>
    <x v="9"/>
    <x v="3"/>
    <n v="615041"/>
    <n v="20120605"/>
    <m/>
    <n v="5000"/>
    <n v="35697"/>
    <m/>
    <m/>
    <n v="5000"/>
    <n v="166248"/>
    <n v="0"/>
    <n v="403096"/>
    <s v="MORGAN CR (STEP-COOS"/>
    <s v="OR"/>
    <x v="0"/>
    <s v="MORGAN CR (STEP-COOS"/>
    <s v="OR"/>
  </r>
  <r>
    <n v="1"/>
    <x v="1"/>
    <x v="4"/>
    <x v="1"/>
    <n v="41146"/>
    <n v="19960815"/>
    <m/>
    <n v="5000"/>
    <n v="28872"/>
    <n v="0"/>
    <n v="978"/>
    <n v="5000"/>
    <n v="1093"/>
    <n v="0"/>
    <n v="203"/>
    <s v="TRASK R HATCHERY"/>
    <s v="OR"/>
    <x v="0"/>
    <s v="TRASK R HATCHERY"/>
    <s v="OR"/>
  </r>
  <r>
    <n v="1"/>
    <x v="0"/>
    <x v="4"/>
    <x v="1"/>
    <n v="196780"/>
    <n v="19960815"/>
    <m/>
    <n v="5000"/>
    <n v="171301"/>
    <n v="0"/>
    <n v="3784"/>
    <n v="5000"/>
    <n v="11695"/>
    <m/>
    <m/>
    <s v="SALMON R HATCHERY"/>
    <s v="OR"/>
    <x v="0"/>
    <s v="SALMON R HATCHERY"/>
    <s v="OR"/>
  </r>
  <r>
    <n v="1"/>
    <x v="1"/>
    <x v="4"/>
    <x v="1"/>
    <n v="33370"/>
    <n v="19960815"/>
    <m/>
    <n v="5000"/>
    <n v="21506"/>
    <n v="0"/>
    <n v="688"/>
    <n v="5000"/>
    <n v="1086"/>
    <n v="0"/>
    <n v="90"/>
    <s v="TRASK R HATCHERY"/>
    <s v="OR"/>
    <x v="0"/>
    <s v="TRASK R HATCHERY"/>
    <s v="OR"/>
  </r>
  <r>
    <n v="1"/>
    <x v="0"/>
    <x v="4"/>
    <x v="0"/>
    <n v="236309"/>
    <n v="19960920"/>
    <m/>
    <n v="5000"/>
    <n v="24109"/>
    <n v="0"/>
    <n v="1231"/>
    <n v="5000"/>
    <n v="154"/>
    <n v="0"/>
    <n v="200815"/>
    <s v="ELK R HATCHERY"/>
    <s v="OR"/>
    <x v="0"/>
    <s v="ELK R HATCHERY"/>
    <s v="OR"/>
  </r>
  <r>
    <n v="1"/>
    <x v="1"/>
    <x v="4"/>
    <x v="4"/>
    <n v="78827"/>
    <n v="19961001"/>
    <m/>
    <n v="5000"/>
    <n v="25849"/>
    <n v="0"/>
    <n v="1327"/>
    <n v="1"/>
    <n v="637"/>
    <n v="0"/>
    <n v="46013"/>
    <s v="ROCK CR HATCHERY"/>
    <s v="OR"/>
    <x v="0"/>
    <s v="ROCK CR HATCHERY"/>
    <s v="OR"/>
  </r>
  <r>
    <n v="1"/>
    <x v="1"/>
    <x v="4"/>
    <x v="2"/>
    <n v="239697"/>
    <n v="19961118"/>
    <m/>
    <n v="5000"/>
    <n v="25360"/>
    <n v="0"/>
    <n v="320"/>
    <n v="53"/>
    <n v="1511"/>
    <n v="0"/>
    <n v="207453"/>
    <s v="ROCK CR HATCHERY"/>
    <s v="OR"/>
    <x v="0"/>
    <s v="ROCK CR HATCHERY"/>
    <s v="OR"/>
  </r>
  <r>
    <n v="1"/>
    <x v="0"/>
    <x v="4"/>
    <x v="0"/>
    <n v="104405"/>
    <n v="19960915"/>
    <m/>
    <n v="5000"/>
    <n v="23556"/>
    <n v="0"/>
    <n v="2841"/>
    <n v="5000"/>
    <n v="103"/>
    <n v="0"/>
    <n v="67905"/>
    <s v="PRIORLI CR HATCHERY"/>
    <s v="OR"/>
    <x v="0"/>
    <s v="PRIORLI CR HATCHERY"/>
    <s v="OR"/>
  </r>
  <r>
    <n v="1"/>
    <x v="1"/>
    <x v="4"/>
    <x v="4"/>
    <n v="52725"/>
    <n v="19961014"/>
    <m/>
    <n v="5000"/>
    <n v="10236"/>
    <n v="0"/>
    <n v="140"/>
    <n v="5000"/>
    <n v="186"/>
    <n v="0"/>
    <n v="32163"/>
    <s v="COLE RIVERS HATCHERY"/>
    <s v="OR"/>
    <x v="0"/>
    <s v="COLE RIVERS HATCHERY"/>
    <s v="OR"/>
  </r>
  <r>
    <n v="1"/>
    <x v="1"/>
    <x v="4"/>
    <x v="0"/>
    <n v="202723"/>
    <n v="19960909"/>
    <m/>
    <n v="5000"/>
    <n v="10339"/>
    <n v="0"/>
    <n v="99"/>
    <n v="5000"/>
    <n v="148"/>
    <n v="0"/>
    <n v="182137"/>
    <s v="COLE RIVERS HATCHERY"/>
    <s v="OR"/>
    <x v="0"/>
    <s v="COLE RIVERS HATCHERY"/>
    <s v="OR"/>
  </r>
  <r>
    <n v="1"/>
    <x v="1"/>
    <x v="4"/>
    <x v="0"/>
    <n v="202417"/>
    <n v="19960910"/>
    <m/>
    <n v="5000"/>
    <n v="10070"/>
    <n v="0"/>
    <n v="304"/>
    <n v="5000"/>
    <n v="202"/>
    <n v="0"/>
    <n v="181841"/>
    <s v="COLE RIVERS HATCHERY"/>
    <s v="OR"/>
    <x v="0"/>
    <s v="COLE RIVERS HATCHERY"/>
    <s v="OR"/>
  </r>
  <r>
    <n v="1"/>
    <x v="1"/>
    <x v="4"/>
    <x v="0"/>
    <n v="106652"/>
    <n v="19960912"/>
    <m/>
    <n v="5000"/>
    <n v="10210"/>
    <n v="0"/>
    <n v="308"/>
    <n v="5000"/>
    <n v="51"/>
    <n v="0"/>
    <n v="86083"/>
    <s v="COLE RIVERS HATCHERY"/>
    <s v="OR"/>
    <x v="0"/>
    <s v="COLE RIVERS HATCHERY"/>
    <s v="OR"/>
  </r>
  <r>
    <n v="1"/>
    <x v="1"/>
    <x v="4"/>
    <x v="1"/>
    <n v="42121"/>
    <n v="19960815"/>
    <m/>
    <n v="5000"/>
    <n v="31520"/>
    <m/>
    <m/>
    <n v="5000"/>
    <n v="601"/>
    <m/>
    <m/>
    <s v="COLE RIVERS HATCHERY"/>
    <s v="OR"/>
    <x v="0"/>
    <s v="COLE RIVERS HATCHERY"/>
    <s v="OR"/>
  </r>
  <r>
    <n v="1"/>
    <x v="1"/>
    <x v="4"/>
    <x v="1"/>
    <n v="111312"/>
    <n v="19960821"/>
    <m/>
    <n v="5002"/>
    <n v="52390"/>
    <n v="0"/>
    <n v="261"/>
    <n v="2"/>
    <n v="17250"/>
    <n v="5002"/>
    <n v="31405"/>
    <s v="COLE RIVERS HATCHERY"/>
    <s v="OR"/>
    <x v="0"/>
    <s v="COLE RIVERS HATCHERY"/>
    <s v="OR"/>
  </r>
  <r>
    <n v="1"/>
    <x v="0"/>
    <x v="4"/>
    <x v="1"/>
    <n v="110278"/>
    <n v="19960815"/>
    <m/>
    <n v="5000"/>
    <n v="29121"/>
    <n v="0"/>
    <n v="624"/>
    <n v="5000"/>
    <n v="170"/>
    <n v="0"/>
    <n v="70363"/>
    <s v="FALL CR HATCHERY"/>
    <s v="OR"/>
    <x v="0"/>
    <s v="FALL CR HATCHERY"/>
    <s v="OR"/>
  </r>
  <r>
    <n v="1"/>
    <x v="0"/>
    <x v="4"/>
    <x v="4"/>
    <n v="34115"/>
    <n v="19961015"/>
    <m/>
    <n v="5000"/>
    <n v="21288"/>
    <n v="0"/>
    <n v="2143"/>
    <n v="5000"/>
    <n v="638"/>
    <n v="0"/>
    <n v="46"/>
    <s v="ELK R HATCHERY"/>
    <s v="OR"/>
    <x v="0"/>
    <s v="ELK R HATCHERY"/>
    <s v="OR"/>
  </r>
  <r>
    <n v="1"/>
    <x v="0"/>
    <x v="10"/>
    <x v="2"/>
    <n v="46043"/>
    <n v="19921101"/>
    <m/>
    <n v="5000"/>
    <n v="18843"/>
    <n v="0"/>
    <n v="456"/>
    <n v="5000"/>
    <n v="1748"/>
    <n v="0"/>
    <n v="14996"/>
    <s v="ELK R HATCHERY"/>
    <s v="OR"/>
    <x v="0"/>
    <s v="ELK R HATCHERY"/>
    <s v="OR"/>
  </r>
  <r>
    <n v="1"/>
    <x v="0"/>
    <x v="10"/>
    <x v="2"/>
    <n v="46408"/>
    <n v="19921101"/>
    <m/>
    <n v="5000"/>
    <n v="18886"/>
    <n v="0"/>
    <n v="393"/>
    <n v="5000"/>
    <n v="2046"/>
    <n v="0"/>
    <n v="15083"/>
    <s v="ELK R HATCHERY"/>
    <s v="OR"/>
    <x v="0"/>
    <s v="ELK R HATCHERY"/>
    <s v="OR"/>
  </r>
  <r>
    <n v="1"/>
    <x v="1"/>
    <x v="2"/>
    <x v="8"/>
    <n v="103851"/>
    <n v="19930714"/>
    <m/>
    <n v="5000"/>
    <n v="22528"/>
    <n v="0"/>
    <n v="869"/>
    <n v="0"/>
    <n v="75454"/>
    <m/>
    <m/>
    <s v="TRASK R HATCHERY"/>
    <s v="OR"/>
    <x v="1"/>
    <s v="TRASK R HATCHERY"/>
    <s v="OR"/>
  </r>
  <r>
    <n v="1"/>
    <x v="0"/>
    <x v="10"/>
    <x v="2"/>
    <n v="32273"/>
    <n v="19921102"/>
    <m/>
    <n v="5000"/>
    <n v="21967"/>
    <n v="0"/>
    <n v="204"/>
    <n v="5000"/>
    <n v="102"/>
    <m/>
    <m/>
    <s v="ELK R HATCHERY"/>
    <s v="OR"/>
    <x v="0"/>
    <s v="ELK R HATCHERY"/>
    <s v="OR"/>
  </r>
  <r>
    <n v="1"/>
    <x v="0"/>
    <x v="10"/>
    <x v="4"/>
    <n v="32375"/>
    <n v="19921022"/>
    <m/>
    <n v="5000"/>
    <n v="21731"/>
    <m/>
    <m/>
    <n v="5000"/>
    <n v="552"/>
    <n v="0"/>
    <n v="92"/>
    <s v="ELK R HATCHERY"/>
    <s v="OR"/>
    <x v="0"/>
    <s v="ELK R HATCHERY"/>
    <s v="OR"/>
  </r>
  <r>
    <n v="1"/>
    <x v="0"/>
    <x v="10"/>
    <x v="1"/>
    <n v="48888"/>
    <n v="19920814"/>
    <m/>
    <n v="5000"/>
    <n v="36151"/>
    <n v="0"/>
    <n v="1473"/>
    <n v="5000"/>
    <n v="1159"/>
    <n v="0"/>
    <n v="105"/>
    <s v="SALMON R HATCHERY"/>
    <s v="OR"/>
    <x v="0"/>
    <s v="SALMON R HATCHERY"/>
    <s v="OR"/>
  </r>
  <r>
    <n v="1"/>
    <x v="0"/>
    <x v="10"/>
    <x v="1"/>
    <n v="49080"/>
    <n v="19920814"/>
    <m/>
    <n v="5000"/>
    <n v="37763"/>
    <n v="0"/>
    <n v="878"/>
    <n v="5000"/>
    <n v="439"/>
    <m/>
    <m/>
    <s v="SALMON R HATCHERY"/>
    <s v="OR"/>
    <x v="0"/>
    <s v="SALMON R HATCHERY"/>
    <s v="OR"/>
  </r>
  <r>
    <n v="1"/>
    <x v="0"/>
    <x v="10"/>
    <x v="1"/>
    <n v="50195"/>
    <n v="19920814"/>
    <m/>
    <n v="5000"/>
    <n v="38597"/>
    <n v="0"/>
    <n v="1229"/>
    <n v="5000"/>
    <n v="369"/>
    <m/>
    <m/>
    <s v="SALMON R HATCHERY"/>
    <s v="OR"/>
    <x v="0"/>
    <s v="SALMON R HATCHERY"/>
    <s v="OR"/>
  </r>
  <r>
    <n v="1"/>
    <x v="0"/>
    <x v="10"/>
    <x v="1"/>
    <n v="50335"/>
    <n v="19920814"/>
    <m/>
    <n v="5000"/>
    <n v="39060"/>
    <n v="0"/>
    <n v="927"/>
    <n v="5000"/>
    <n v="348"/>
    <m/>
    <m/>
    <s v="SALMON R HATCHERY"/>
    <s v="OR"/>
    <x v="0"/>
    <s v="SALMON R HATCHERY"/>
    <s v="OR"/>
  </r>
  <r>
    <n v="1"/>
    <x v="0"/>
    <x v="10"/>
    <x v="1"/>
    <n v="44686"/>
    <n v="19920814"/>
    <m/>
    <n v="5000"/>
    <n v="33341"/>
    <n v="0"/>
    <n v="961"/>
    <n v="5000"/>
    <n v="96"/>
    <n v="0"/>
    <n v="288"/>
    <s v="SALMON R HATCHERY"/>
    <s v="OR"/>
    <x v="0"/>
    <s v="SALMON R HATCHERY"/>
    <s v="OR"/>
  </r>
  <r>
    <n v="1"/>
    <x v="1"/>
    <x v="11"/>
    <x v="0"/>
    <n v="40444"/>
    <n v="19910917"/>
    <m/>
    <n v="5000"/>
    <n v="19762"/>
    <n v="0"/>
    <n v="180"/>
    <n v="5000"/>
    <n v="721"/>
    <n v="0"/>
    <n v="9781"/>
    <s v="TRASK R HATCHERY"/>
    <s v="OR"/>
    <x v="0"/>
    <s v="TRASK R HATCHERY"/>
    <s v="OR"/>
  </r>
  <r>
    <n v="1"/>
    <x v="1"/>
    <x v="12"/>
    <x v="1"/>
    <n v="192209"/>
    <n v="19890815"/>
    <m/>
    <n v="5000"/>
    <n v="10394"/>
    <n v="0"/>
    <n v="50"/>
    <n v="5000"/>
    <n v="151"/>
    <n v="0"/>
    <n v="171614"/>
    <s v="COLE RIVERS HATCHERY"/>
    <s v="OR"/>
    <x v="0"/>
    <s v="COLE RIVERS HATCHERY"/>
    <s v="OR"/>
  </r>
  <r>
    <n v="1"/>
    <x v="1"/>
    <x v="12"/>
    <x v="1"/>
    <n v="187208"/>
    <n v="19890815"/>
    <m/>
    <n v="5000"/>
    <n v="10510"/>
    <n v="0"/>
    <n v="89"/>
    <n v="0"/>
    <n v="171609"/>
    <m/>
    <m/>
    <s v="COLE RIVERS HATCHERY"/>
    <s v="OR"/>
    <x v="0"/>
    <s v="COLE RIVERS HATCHERY"/>
    <s v="OR"/>
  </r>
  <r>
    <n v="1"/>
    <x v="0"/>
    <x v="13"/>
    <x v="4"/>
    <n v="42084"/>
    <n v="19871006"/>
    <m/>
    <n v="5000"/>
    <n v="23389"/>
    <n v="0"/>
    <n v="420"/>
    <n v="5000"/>
    <n v="1888"/>
    <n v="0"/>
    <n v="6387"/>
    <s v="ELK R HATCHERY"/>
    <s v="OR"/>
    <x v="0"/>
    <s v="ELK R HATCHERY"/>
    <s v="OR"/>
  </r>
  <r>
    <n v="1"/>
    <x v="1"/>
    <x v="11"/>
    <x v="1"/>
    <n v="40131"/>
    <n v="19910815"/>
    <m/>
    <n v="5000"/>
    <n v="20670"/>
    <m/>
    <m/>
    <n v="5000"/>
    <n v="422"/>
    <n v="0"/>
    <n v="9039"/>
    <s v="TRASK R HATCHERY"/>
    <s v="OR"/>
    <x v="0"/>
    <s v="TRASK R HATCHERY"/>
    <s v="OR"/>
  </r>
  <r>
    <n v="1"/>
    <x v="0"/>
    <x v="13"/>
    <x v="0"/>
    <n v="114750"/>
    <n v="19870911"/>
    <m/>
    <n v="5000"/>
    <n v="27277"/>
    <m/>
    <m/>
    <n v="0"/>
    <n v="82473"/>
    <m/>
    <m/>
    <s v="COLE RIVERS HATCHERY"/>
    <s v="OR"/>
    <x v="0"/>
    <s v="COLE RIVERS HATCHERY"/>
    <s v="OR"/>
  </r>
  <r>
    <n v="1"/>
    <x v="0"/>
    <x v="13"/>
    <x v="1"/>
    <n v="42673"/>
    <n v="19870812"/>
    <m/>
    <n v="5000"/>
    <n v="31811"/>
    <m/>
    <m/>
    <n v="5000"/>
    <n v="209"/>
    <n v="0"/>
    <n v="653"/>
    <s v="SALMON R HATCHERY"/>
    <s v="OR"/>
    <x v="0"/>
    <s v="SALMON R HATCHERY"/>
    <s v="OR"/>
  </r>
  <r>
    <n v="1"/>
    <x v="1"/>
    <x v="13"/>
    <x v="0"/>
    <n v="22851"/>
    <n v="19870914"/>
    <m/>
    <n v="5000"/>
    <n v="9135"/>
    <m/>
    <m/>
    <n v="5000"/>
    <n v="54"/>
    <n v="0"/>
    <n v="3662"/>
    <s v="TRASK R HATCHERY"/>
    <s v="OR"/>
    <x v="0"/>
    <s v="TRASK R HATCHERY"/>
    <s v="OR"/>
  </r>
  <r>
    <n v="1"/>
    <x v="1"/>
    <x v="13"/>
    <x v="0"/>
    <n v="23101"/>
    <n v="19870914"/>
    <m/>
    <n v="5000"/>
    <n v="9383"/>
    <m/>
    <m/>
    <n v="5000"/>
    <n v="56"/>
    <n v="0"/>
    <n v="3662"/>
    <s v="TRASK R HATCHERY"/>
    <s v="OR"/>
    <x v="0"/>
    <s v="TRASK R HATCHERY"/>
    <s v="OR"/>
  </r>
  <r>
    <n v="1"/>
    <x v="1"/>
    <x v="13"/>
    <x v="0"/>
    <n v="22780"/>
    <n v="19870914"/>
    <m/>
    <n v="5000"/>
    <n v="9064"/>
    <m/>
    <m/>
    <n v="5000"/>
    <n v="54"/>
    <n v="0"/>
    <n v="3662"/>
    <s v="TRASK R HATCHERY"/>
    <s v="OR"/>
    <x v="0"/>
    <s v="TRASK R HATCHERY"/>
    <s v="OR"/>
  </r>
  <r>
    <n v="1"/>
    <x v="1"/>
    <x v="13"/>
    <x v="0"/>
    <n v="23170"/>
    <n v="19870918"/>
    <m/>
    <n v="5000"/>
    <n v="10454"/>
    <m/>
    <m/>
    <n v="5000"/>
    <n v="60"/>
    <n v="0"/>
    <n v="2656"/>
    <s v="TRASK R HATCHERY"/>
    <s v="OR"/>
    <x v="0"/>
    <s v="TRASK R HATCHERY"/>
    <s v="OR"/>
  </r>
  <r>
    <n v="1"/>
    <x v="1"/>
    <x v="13"/>
    <x v="0"/>
    <n v="23295"/>
    <n v="19870918"/>
    <m/>
    <n v="5000"/>
    <n v="10578"/>
    <m/>
    <m/>
    <n v="5000"/>
    <n v="61"/>
    <n v="0"/>
    <n v="2656"/>
    <s v="TRASK R HATCHERY"/>
    <s v="OR"/>
    <x v="0"/>
    <s v="TRASK R HATCHERY"/>
    <s v="OR"/>
  </r>
  <r>
    <n v="1"/>
    <x v="1"/>
    <x v="13"/>
    <x v="0"/>
    <n v="23063"/>
    <n v="19870918"/>
    <m/>
    <n v="5000"/>
    <n v="10347"/>
    <m/>
    <m/>
    <n v="5000"/>
    <n v="60"/>
    <n v="0"/>
    <n v="2656"/>
    <s v="TRASK R HATCHERY"/>
    <s v="OR"/>
    <x v="0"/>
    <s v="TRASK R HATCHERY"/>
    <s v="OR"/>
  </r>
  <r>
    <n v="1"/>
    <x v="1"/>
    <x v="13"/>
    <x v="0"/>
    <n v="49303"/>
    <n v="19870915"/>
    <m/>
    <n v="5000"/>
    <n v="10439"/>
    <n v="0"/>
    <n v="115"/>
    <n v="5000"/>
    <n v="76"/>
    <n v="0"/>
    <n v="28673"/>
    <s v="COLE RIVERS HATCHERY"/>
    <s v="OR"/>
    <x v="0"/>
    <s v="COLE RIVERS HATCHERY"/>
    <s v="OR"/>
  </r>
  <r>
    <n v="1"/>
    <x v="1"/>
    <x v="13"/>
    <x v="0"/>
    <n v="49467"/>
    <n v="19870915"/>
    <m/>
    <n v="5000"/>
    <n v="10398"/>
    <n v="0"/>
    <n v="214"/>
    <n v="5000"/>
    <n v="71"/>
    <n v="0"/>
    <n v="28784"/>
    <s v="COLE RIVERS HATCHERY"/>
    <s v="OR"/>
    <x v="0"/>
    <s v="COLE RIVERS HATCHERY"/>
    <s v="OR"/>
  </r>
  <r>
    <n v="1"/>
    <x v="1"/>
    <x v="13"/>
    <x v="0"/>
    <n v="49323"/>
    <n v="19870915"/>
    <m/>
    <n v="5000"/>
    <n v="10394"/>
    <n v="0"/>
    <n v="122"/>
    <n v="5000"/>
    <n v="182"/>
    <n v="0"/>
    <n v="28625"/>
    <s v="COLE RIVERS HATCHERY"/>
    <s v="OR"/>
    <x v="0"/>
    <s v="COLE RIVERS HATCHERY"/>
    <s v="OR"/>
  </r>
  <r>
    <n v="1"/>
    <x v="1"/>
    <x v="13"/>
    <x v="0"/>
    <n v="44880"/>
    <n v="19870916"/>
    <m/>
    <n v="5000"/>
    <n v="10428"/>
    <m/>
    <m/>
    <n v="0"/>
    <n v="29452"/>
    <m/>
    <m/>
    <s v="COLE RIVERS HATCHERY"/>
    <s v="OR"/>
    <x v="0"/>
    <s v="COLE RIVERS HATCHERY"/>
    <s v="OR"/>
  </r>
  <r>
    <n v="1"/>
    <x v="1"/>
    <x v="13"/>
    <x v="0"/>
    <n v="49959"/>
    <n v="19870916"/>
    <m/>
    <n v="5000"/>
    <n v="10247"/>
    <n v="0"/>
    <n v="118"/>
    <n v="5000"/>
    <n v="59"/>
    <n v="0"/>
    <n v="29535"/>
    <s v="COLE RIVERS HATCHERY"/>
    <s v="OR"/>
    <x v="0"/>
    <s v="COLE RIVERS HATCHERY"/>
    <s v="OR"/>
  </r>
  <r>
    <n v="1"/>
    <x v="1"/>
    <x v="13"/>
    <x v="0"/>
    <n v="49936"/>
    <n v="19870916"/>
    <m/>
    <n v="5000"/>
    <n v="10291"/>
    <n v="0"/>
    <n v="130"/>
    <n v="5000"/>
    <n v="65"/>
    <n v="0"/>
    <n v="29450"/>
    <s v="COLE RIVERS HATCHERY"/>
    <s v="OR"/>
    <x v="0"/>
    <s v="COLE RIVERS HATCHERY"/>
    <s v="OR"/>
  </r>
  <r>
    <n v="1"/>
    <x v="1"/>
    <x v="13"/>
    <x v="0"/>
    <n v="46286"/>
    <n v="19870916"/>
    <m/>
    <n v="5000"/>
    <n v="10405"/>
    <n v="0"/>
    <n v="112"/>
    <n v="0"/>
    <n v="30769"/>
    <m/>
    <m/>
    <s v="COLE RIVERS HATCHERY"/>
    <s v="OR"/>
    <x v="0"/>
    <s v="COLE RIVERS HATCHERY"/>
    <s v="OR"/>
  </r>
  <r>
    <n v="1"/>
    <x v="1"/>
    <x v="13"/>
    <x v="0"/>
    <n v="46076"/>
    <n v="19870915"/>
    <m/>
    <n v="5000"/>
    <n v="10326"/>
    <n v="0"/>
    <n v="230"/>
    <n v="0"/>
    <n v="30520"/>
    <m/>
    <m/>
    <s v="COLE RIVERS HATCHERY"/>
    <s v="OR"/>
    <x v="0"/>
    <s v="COLE RIVERS HATCHERY"/>
    <s v="OR"/>
  </r>
  <r>
    <n v="1"/>
    <x v="1"/>
    <x v="13"/>
    <x v="0"/>
    <n v="44803"/>
    <n v="19870915"/>
    <m/>
    <n v="5000"/>
    <n v="10556"/>
    <m/>
    <m/>
    <n v="0"/>
    <n v="29247"/>
    <m/>
    <m/>
    <s v="COLE RIVERS HATCHERY"/>
    <s v="OR"/>
    <x v="0"/>
    <s v="COLE RIVERS HATCHERY"/>
    <s v="OR"/>
  </r>
  <r>
    <n v="1"/>
    <x v="0"/>
    <x v="13"/>
    <x v="8"/>
    <n v="56532"/>
    <n v="19870715"/>
    <m/>
    <n v="5000"/>
    <n v="10640"/>
    <m/>
    <m/>
    <n v="5000"/>
    <n v="135"/>
    <n v="0"/>
    <n v="35757"/>
    <s v="TRASK R HATCHERY"/>
    <s v="OR"/>
    <x v="0"/>
    <s v="TRASK R HATCHERY"/>
    <s v="OR"/>
  </r>
  <r>
    <n v="1"/>
    <x v="0"/>
    <x v="13"/>
    <x v="8"/>
    <n v="56074"/>
    <n v="19870715"/>
    <m/>
    <n v="5000"/>
    <n v="10189"/>
    <m/>
    <m/>
    <n v="5000"/>
    <n v="129"/>
    <n v="0"/>
    <n v="35756"/>
    <s v="TRASK R HATCHERY"/>
    <s v="OR"/>
    <x v="0"/>
    <s v="TRASK R HATCHERY"/>
    <s v="OR"/>
  </r>
  <r>
    <n v="1"/>
    <x v="0"/>
    <x v="13"/>
    <x v="8"/>
    <n v="56183"/>
    <n v="19870715"/>
    <m/>
    <n v="5000"/>
    <n v="10296"/>
    <m/>
    <m/>
    <n v="5000"/>
    <n v="130"/>
    <n v="0"/>
    <n v="35757"/>
    <s v="TRASK R HATCHERY"/>
    <s v="OR"/>
    <x v="0"/>
    <s v="TRASK R HATCHERY"/>
    <s v="OR"/>
  </r>
  <r>
    <n v="1"/>
    <x v="0"/>
    <x v="13"/>
    <x v="8"/>
    <n v="55887"/>
    <n v="19870715"/>
    <m/>
    <n v="5000"/>
    <n v="10004"/>
    <m/>
    <m/>
    <n v="5000"/>
    <n v="127"/>
    <n v="0"/>
    <n v="35756"/>
    <s v="TRASK R HATCHERY"/>
    <s v="OR"/>
    <x v="0"/>
    <s v="TRASK R HATCHERY"/>
    <s v="OR"/>
  </r>
  <r>
    <n v="1"/>
    <x v="0"/>
    <x v="13"/>
    <x v="1"/>
    <n v="20726"/>
    <n v="19870818"/>
    <m/>
    <n v="5000"/>
    <n v="9956"/>
    <m/>
    <m/>
    <n v="5000"/>
    <n v="770"/>
    <m/>
    <m/>
    <s v="TRASK R HATCHERY"/>
    <s v="OR"/>
    <x v="0"/>
    <s v="TRASK R HATCHERY"/>
    <s v="OR"/>
  </r>
  <r>
    <n v="1"/>
    <x v="0"/>
    <x v="13"/>
    <x v="1"/>
    <n v="19545"/>
    <n v="19870818"/>
    <m/>
    <n v="5000"/>
    <n v="8859"/>
    <m/>
    <m/>
    <n v="5000"/>
    <n v="686"/>
    <m/>
    <m/>
    <s v="TRASK R HATCHERY"/>
    <s v="OR"/>
    <x v="0"/>
    <s v="TRASK R HATCHERY"/>
    <s v="OR"/>
  </r>
  <r>
    <n v="1"/>
    <x v="0"/>
    <x v="13"/>
    <x v="1"/>
    <n v="19473"/>
    <n v="19870818"/>
    <m/>
    <n v="5000"/>
    <n v="8793"/>
    <m/>
    <m/>
    <n v="5000"/>
    <n v="680"/>
    <m/>
    <m/>
    <s v="TRASK R HATCHERY"/>
    <s v="OR"/>
    <x v="0"/>
    <s v="TRASK R HATCHERY"/>
    <s v="OR"/>
  </r>
  <r>
    <n v="1"/>
    <x v="0"/>
    <x v="13"/>
    <x v="1"/>
    <n v="20161"/>
    <n v="19870818"/>
    <m/>
    <n v="5000"/>
    <n v="9431"/>
    <m/>
    <m/>
    <n v="5000"/>
    <n v="730"/>
    <m/>
    <m/>
    <s v="TRASK R HATCHERY"/>
    <s v="OR"/>
    <x v="0"/>
    <s v="TRASK R HATCHERY"/>
    <s v="OR"/>
  </r>
  <r>
    <n v="1"/>
    <x v="0"/>
    <x v="13"/>
    <x v="0"/>
    <n v="20204"/>
    <n v="19870914"/>
    <m/>
    <n v="5000"/>
    <n v="9622"/>
    <m/>
    <m/>
    <n v="5000"/>
    <n v="582"/>
    <m/>
    <m/>
    <s v="TRASK R HATCHERY"/>
    <s v="OR"/>
    <x v="0"/>
    <s v="TRASK R HATCHERY"/>
    <s v="OR"/>
  </r>
  <r>
    <n v="1"/>
    <x v="0"/>
    <x v="13"/>
    <x v="0"/>
    <n v="20548"/>
    <n v="19870914"/>
    <m/>
    <n v="5000"/>
    <n v="9947"/>
    <m/>
    <m/>
    <n v="5000"/>
    <n v="601"/>
    <m/>
    <m/>
    <s v="TRASK R HATCHERY"/>
    <s v="OR"/>
    <x v="0"/>
    <s v="TRASK R HATCHERY"/>
    <s v="OR"/>
  </r>
  <r>
    <n v="1"/>
    <x v="0"/>
    <x v="13"/>
    <x v="0"/>
    <n v="20391"/>
    <n v="19870914"/>
    <m/>
    <n v="5000"/>
    <n v="9799"/>
    <m/>
    <m/>
    <n v="5000"/>
    <n v="592"/>
    <m/>
    <m/>
    <s v="TRASK R HATCHERY"/>
    <s v="OR"/>
    <x v="0"/>
    <s v="TRASK R HATCHERY"/>
    <s v="OR"/>
  </r>
  <r>
    <n v="1"/>
    <x v="0"/>
    <x v="13"/>
    <x v="0"/>
    <n v="19813"/>
    <n v="19870914"/>
    <m/>
    <n v="5000"/>
    <n v="9254"/>
    <m/>
    <m/>
    <n v="5000"/>
    <n v="559"/>
    <m/>
    <m/>
    <s v="TRASK R HATCHERY"/>
    <s v="OR"/>
    <x v="0"/>
    <s v="TRASK R HATCHERY"/>
    <s v="OR"/>
  </r>
  <r>
    <n v="1"/>
    <x v="0"/>
    <x v="13"/>
    <x v="1"/>
    <n v="61950"/>
    <n v="19870826"/>
    <m/>
    <n v="5000"/>
    <n v="9346"/>
    <m/>
    <m/>
    <n v="5000"/>
    <n v="219"/>
    <n v="0"/>
    <n v="42385"/>
    <s v="INDIAN CR PD (STEP)"/>
    <s v="OR"/>
    <x v="0"/>
    <s v="INDIAN CR PD (STEP)"/>
    <s v="OR"/>
  </r>
  <r>
    <n v="1"/>
    <x v="0"/>
    <x v="13"/>
    <x v="1"/>
    <n v="61950"/>
    <n v="19870826"/>
    <m/>
    <n v="5000"/>
    <n v="9346"/>
    <m/>
    <m/>
    <n v="5000"/>
    <n v="219"/>
    <n v="0"/>
    <n v="42385"/>
    <s v="INDIAN CR PD (STEP)"/>
    <s v="OR"/>
    <x v="0"/>
    <s v="INDIAN CR PD (STEP)"/>
    <s v="OR"/>
  </r>
  <r>
    <n v="1"/>
    <x v="0"/>
    <x v="13"/>
    <x v="1"/>
    <n v="61951"/>
    <n v="19870826"/>
    <m/>
    <n v="5000"/>
    <n v="9347"/>
    <m/>
    <m/>
    <n v="5000"/>
    <n v="219"/>
    <n v="0"/>
    <n v="42385"/>
    <s v="INDIAN CR PD (STEP)"/>
    <s v="OR"/>
    <x v="0"/>
    <s v="INDIAN CR PD (STEP)"/>
    <s v="OR"/>
  </r>
  <r>
    <n v="1"/>
    <x v="1"/>
    <x v="14"/>
    <x v="5"/>
    <n v="143731"/>
    <n v="19880217"/>
    <m/>
    <n v="5000"/>
    <n v="23503"/>
    <m/>
    <m/>
    <n v="53"/>
    <n v="2321"/>
    <n v="0"/>
    <n v="112854"/>
    <s v="ROCK CR HATCHERY"/>
    <s v="OR"/>
    <x v="0"/>
    <s v="ROCK CR HATCHERY"/>
    <s v="OR"/>
  </r>
  <r>
    <n v="1"/>
    <x v="1"/>
    <x v="13"/>
    <x v="0"/>
    <n v="167590"/>
    <n v="19870902"/>
    <m/>
    <n v="5000"/>
    <n v="24641"/>
    <m/>
    <m/>
    <n v="5000"/>
    <n v="2082"/>
    <n v="0"/>
    <n v="130867"/>
    <s v="ROCK CR HATCHERY"/>
    <s v="OR"/>
    <x v="0"/>
    <s v="ROCK CR HATCHERY"/>
    <s v="OR"/>
  </r>
  <r>
    <n v="1"/>
    <x v="0"/>
    <x v="13"/>
    <x v="4"/>
    <n v="97664"/>
    <n v="19871014"/>
    <m/>
    <n v="5000"/>
    <n v="25618"/>
    <m/>
    <m/>
    <n v="0"/>
    <n v="67046"/>
    <m/>
    <m/>
    <s v="TRASK R HATCHERY"/>
    <s v="OR"/>
    <x v="0"/>
    <s v="TRASK R HATCHERY"/>
    <s v="OR"/>
  </r>
  <r>
    <n v="1"/>
    <x v="0"/>
    <x v="13"/>
    <x v="4"/>
    <n v="56749"/>
    <n v="19871029"/>
    <m/>
    <n v="5001"/>
    <n v="22507"/>
    <m/>
    <m/>
    <n v="5001"/>
    <n v="3069"/>
    <n v="0"/>
    <n v="21171"/>
    <s v="ELK R HATCHERY"/>
    <s v="OR"/>
    <x v="0"/>
    <s v="ELK R HATCHERY"/>
    <s v="OR"/>
  </r>
  <r>
    <n v="1"/>
    <x v="0"/>
    <x v="13"/>
    <x v="0"/>
    <n v="83851"/>
    <n v="19870923"/>
    <m/>
    <n v="5002"/>
    <n v="23686"/>
    <m/>
    <m/>
    <n v="5002"/>
    <n v="2631"/>
    <n v="0"/>
    <n v="47530"/>
    <s v="ELK R HATCHERY"/>
    <s v="OR"/>
    <x v="0"/>
    <s v="ELK R HATCHERY"/>
    <s v="OR"/>
  </r>
  <r>
    <n v="1"/>
    <x v="1"/>
    <x v="12"/>
    <x v="4"/>
    <n v="189190"/>
    <n v="19891017"/>
    <m/>
    <n v="5000"/>
    <n v="9949"/>
    <n v="0"/>
    <n v="238"/>
    <n v="5000"/>
    <n v="238"/>
    <n v="0"/>
    <n v="168765"/>
    <s v="COLE RIVERS HATCHERY"/>
    <s v="OR"/>
    <x v="0"/>
    <s v="COLE RIVERS HATCHERY"/>
    <s v="OR"/>
  </r>
  <r>
    <n v="1"/>
    <x v="1"/>
    <x v="11"/>
    <x v="0"/>
    <n v="51430"/>
    <n v="19910910"/>
    <m/>
    <n v="5000"/>
    <n v="10404"/>
    <n v="0"/>
    <n v="96"/>
    <n v="0"/>
    <n v="35930"/>
    <m/>
    <m/>
    <s v="COLE RIVERS HATCHERY"/>
    <s v="OR"/>
    <x v="0"/>
    <s v="COLE RIVERS HATCHERY"/>
    <s v="OR"/>
  </r>
  <r>
    <n v="1"/>
    <x v="1"/>
    <x v="11"/>
    <x v="0"/>
    <n v="56686"/>
    <n v="19910911"/>
    <m/>
    <n v="5000"/>
    <n v="10242"/>
    <n v="0"/>
    <n v="248"/>
    <n v="5000"/>
    <n v="50"/>
    <n v="0"/>
    <n v="36146"/>
    <s v="COLE RIVERS HATCHERY"/>
    <s v="OR"/>
    <x v="0"/>
    <s v="COLE RIVERS HATCHERY"/>
    <s v="OR"/>
  </r>
  <r>
    <n v="1"/>
    <x v="1"/>
    <x v="11"/>
    <x v="0"/>
    <n v="51326"/>
    <n v="19910912"/>
    <m/>
    <n v="5000"/>
    <n v="10375"/>
    <n v="0"/>
    <n v="143"/>
    <n v="0"/>
    <n v="35808"/>
    <m/>
    <m/>
    <s v="COLE RIVERS HATCHERY"/>
    <s v="OR"/>
    <x v="0"/>
    <s v="COLE RIVERS HATCHERY"/>
    <s v="OR"/>
  </r>
  <r>
    <n v="1"/>
    <x v="0"/>
    <x v="13"/>
    <x v="1"/>
    <n v="71553"/>
    <n v="19870818"/>
    <m/>
    <n v="5000"/>
    <n v="16"/>
    <m/>
    <m/>
    <n v="5000"/>
    <n v="2"/>
    <n v="0"/>
    <n v="61535"/>
    <s v="BUTTE FALLS HATCHERY"/>
    <s v="OR"/>
    <x v="0"/>
    <s v="BUTTE FALLS HATCHERY"/>
    <s v="OR"/>
  </r>
  <r>
    <n v="1"/>
    <x v="0"/>
    <x v="14"/>
    <x v="0"/>
    <n v="100990"/>
    <n v="19880915"/>
    <m/>
    <n v="5000"/>
    <n v="14335"/>
    <n v="0"/>
    <n v="345"/>
    <n v="5000"/>
    <n v="276"/>
    <n v="0"/>
    <n v="76034"/>
    <s v="TRASK R HATCHERY"/>
    <s v="OR"/>
    <x v="0"/>
    <s v="TRASK R HATCHERY"/>
    <s v="OR"/>
  </r>
  <r>
    <n v="1"/>
    <x v="0"/>
    <x v="15"/>
    <x v="0"/>
    <n v="60314"/>
    <n v="19900917"/>
    <m/>
    <n v="5000"/>
    <n v="15189"/>
    <n v="0"/>
    <n v="78"/>
    <n v="5000"/>
    <n v="1256"/>
    <n v="0"/>
    <n v="33791"/>
    <s v="TRASK R HATCHERY"/>
    <s v="OR"/>
    <x v="0"/>
    <s v="TRASK R HATCHERY"/>
    <s v="OR"/>
  </r>
  <r>
    <n v="1"/>
    <x v="1"/>
    <x v="12"/>
    <x v="1"/>
    <n v="192296"/>
    <n v="19890815"/>
    <m/>
    <n v="5000"/>
    <n v="10358"/>
    <m/>
    <m/>
    <n v="5000"/>
    <n v="211"/>
    <n v="0"/>
    <n v="171727"/>
    <s v="COLE RIVERS HATCHERY"/>
    <s v="OR"/>
    <x v="0"/>
    <s v="COLE RIVERS HATCHERY"/>
    <s v="OR"/>
  </r>
  <r>
    <n v="1"/>
    <x v="0"/>
    <x v="10"/>
    <x v="0"/>
    <n v="53604"/>
    <n v="19920930"/>
    <m/>
    <n v="5000"/>
    <n v="32302"/>
    <n v="0"/>
    <n v="609"/>
    <n v="5000"/>
    <n v="2590"/>
    <n v="0"/>
    <n v="8103"/>
    <s v="ELK R HATCHERY"/>
    <s v="OR"/>
    <x v="0"/>
    <s v="ELK R HATCHERY"/>
    <s v="OR"/>
  </r>
  <r>
    <n v="1"/>
    <x v="0"/>
    <x v="10"/>
    <x v="2"/>
    <n v="45961"/>
    <n v="19921101"/>
    <m/>
    <n v="5000"/>
    <n v="30898"/>
    <n v="0"/>
    <n v="604"/>
    <n v="5000"/>
    <n v="3452"/>
    <n v="0"/>
    <n v="1007"/>
    <s v="ELK R HATCHERY"/>
    <s v="OR"/>
    <x v="0"/>
    <s v="ELK R HATCHERY"/>
    <s v="OR"/>
  </r>
  <r>
    <n v="1"/>
    <x v="0"/>
    <x v="11"/>
    <x v="4"/>
    <n v="48403"/>
    <n v="19911026"/>
    <m/>
    <n v="5000"/>
    <n v="20568"/>
    <n v="0"/>
    <n v="861"/>
    <n v="5000"/>
    <n v="478"/>
    <n v="0"/>
    <n v="16496"/>
    <s v="ELK R HATCHERY"/>
    <s v="OR"/>
    <x v="0"/>
    <s v="ELK R HATCHERY"/>
    <s v="OR"/>
  </r>
  <r>
    <n v="1"/>
    <x v="0"/>
    <x v="11"/>
    <x v="4"/>
    <n v="45916"/>
    <n v="19911026"/>
    <m/>
    <n v="5000"/>
    <n v="21477"/>
    <n v="0"/>
    <n v="392"/>
    <n v="5000"/>
    <n v="392"/>
    <n v="0"/>
    <n v="13655"/>
    <s v="ELK R HATCHERY"/>
    <s v="OR"/>
    <x v="0"/>
    <s v="ELK R HATCHERY"/>
    <s v="OR"/>
  </r>
  <r>
    <n v="1"/>
    <x v="0"/>
    <x v="11"/>
    <x v="4"/>
    <n v="47293"/>
    <n v="19911026"/>
    <m/>
    <n v="5000"/>
    <n v="21634"/>
    <n v="0"/>
    <n v="93"/>
    <n v="5000"/>
    <n v="466"/>
    <n v="0"/>
    <n v="15100"/>
    <s v="ELK R HATCHERY"/>
    <s v="OR"/>
    <x v="0"/>
    <s v="ELK R HATCHERY"/>
    <s v="OR"/>
  </r>
  <r>
    <n v="1"/>
    <x v="0"/>
    <x v="10"/>
    <x v="0"/>
    <n v="54635"/>
    <n v="19920915"/>
    <m/>
    <n v="5000"/>
    <n v="9489"/>
    <n v="0"/>
    <n v="90"/>
    <n v="5000"/>
    <n v="149"/>
    <n v="0"/>
    <n v="34907"/>
    <s v="TRASK R HATCHERY"/>
    <s v="OR"/>
    <x v="0"/>
    <s v="TRASK R HATCHERY"/>
    <s v="OR"/>
  </r>
  <r>
    <n v="1"/>
    <x v="0"/>
    <x v="10"/>
    <x v="0"/>
    <n v="54779"/>
    <n v="19920915"/>
    <m/>
    <n v="5000"/>
    <n v="9630"/>
    <n v="0"/>
    <n v="91"/>
    <n v="5000"/>
    <n v="151"/>
    <n v="0"/>
    <n v="34907"/>
    <s v="TRASK R HATCHERY"/>
    <s v="OR"/>
    <x v="0"/>
    <s v="TRASK R HATCHERY"/>
    <s v="OR"/>
  </r>
  <r>
    <n v="1"/>
    <x v="0"/>
    <x v="13"/>
    <x v="0"/>
    <n v="63656"/>
    <n v="19870915"/>
    <m/>
    <n v="5000"/>
    <n v="27449"/>
    <n v="0"/>
    <n v="133"/>
    <n v="0"/>
    <n v="31074"/>
    <m/>
    <m/>
    <s v="COLE RIVERS HATCHERY"/>
    <s v="OR"/>
    <x v="0"/>
    <s v="COLE RIVERS HATCHERY"/>
    <s v="OR"/>
  </r>
  <r>
    <n v="1"/>
    <x v="1"/>
    <x v="13"/>
    <x v="0"/>
    <n v="42059"/>
    <n v="19870916"/>
    <m/>
    <n v="5000"/>
    <n v="10908"/>
    <m/>
    <m/>
    <n v="0"/>
    <n v="26151"/>
    <m/>
    <m/>
    <s v="COLE RIVERS HATCHERY"/>
    <s v="OR"/>
    <x v="0"/>
    <s v="COLE RIVERS HATCHERY"/>
    <s v="OR"/>
  </r>
  <r>
    <n v="1"/>
    <x v="1"/>
    <x v="13"/>
    <x v="0"/>
    <n v="46914"/>
    <n v="19870916"/>
    <m/>
    <n v="5000"/>
    <n v="10560"/>
    <n v="0"/>
    <n v="74"/>
    <n v="5000"/>
    <n v="258"/>
    <n v="0"/>
    <n v="26022"/>
    <s v="COLE RIVERS HATCHERY"/>
    <s v="OR"/>
    <x v="0"/>
    <s v="COLE RIVERS HATCHERY"/>
    <s v="OR"/>
  </r>
  <r>
    <n v="1"/>
    <x v="1"/>
    <x v="13"/>
    <x v="0"/>
    <n v="41908"/>
    <n v="19870916"/>
    <m/>
    <n v="5000"/>
    <n v="10644"/>
    <n v="0"/>
    <n v="77"/>
    <n v="0"/>
    <n v="26187"/>
    <m/>
    <m/>
    <s v="COLE RIVERS HATCHERY"/>
    <s v="OR"/>
    <x v="0"/>
    <s v="COLE RIVERS HATCHERY"/>
    <s v="OR"/>
  </r>
  <r>
    <n v="1"/>
    <x v="1"/>
    <x v="13"/>
    <x v="4"/>
    <n v="49875"/>
    <n v="19871015"/>
    <m/>
    <n v="5000"/>
    <n v="10337"/>
    <n v="0"/>
    <n v="145"/>
    <n v="5000"/>
    <n v="48"/>
    <n v="0"/>
    <n v="29345"/>
    <s v="COLE RIVERS HATCHERY"/>
    <s v="OR"/>
    <x v="0"/>
    <s v="COLE RIVERS HATCHERY"/>
    <s v="OR"/>
  </r>
  <r>
    <n v="1"/>
    <x v="1"/>
    <x v="13"/>
    <x v="4"/>
    <n v="49318"/>
    <n v="19871015"/>
    <m/>
    <n v="5000"/>
    <n v="10526"/>
    <n v="0"/>
    <n v="102"/>
    <n v="5000"/>
    <n v="51"/>
    <n v="0"/>
    <n v="28639"/>
    <s v="COLE RIVERS HATCHERY"/>
    <s v="OR"/>
    <x v="0"/>
    <s v="COLE RIVERS HATCHERY"/>
    <s v="OR"/>
  </r>
  <r>
    <n v="1"/>
    <x v="1"/>
    <x v="13"/>
    <x v="4"/>
    <n v="45194"/>
    <n v="19871015"/>
    <m/>
    <n v="5000"/>
    <n v="10783"/>
    <m/>
    <m/>
    <n v="0"/>
    <n v="29411"/>
    <m/>
    <m/>
    <s v="COLE RIVERS HATCHERY"/>
    <s v="OR"/>
    <x v="0"/>
    <s v="COLE RIVERS HATCHERY"/>
    <s v="OR"/>
  </r>
  <r>
    <n v="1"/>
    <x v="0"/>
    <x v="14"/>
    <x v="8"/>
    <n v="72356"/>
    <n v="19880719"/>
    <m/>
    <n v="5000"/>
    <n v="10656"/>
    <n v="0"/>
    <n v="54"/>
    <n v="5000"/>
    <n v="108"/>
    <n v="0"/>
    <n v="51538"/>
    <s v="TRASK R HATCHERY"/>
    <s v="OR"/>
    <x v="0"/>
    <s v="TRASK R HATCHERY"/>
    <s v="OR"/>
  </r>
  <r>
    <n v="1"/>
    <x v="0"/>
    <x v="14"/>
    <x v="8"/>
    <n v="71584"/>
    <n v="19880719"/>
    <m/>
    <n v="5000"/>
    <n v="9896"/>
    <n v="0"/>
    <n v="50"/>
    <n v="5000"/>
    <n v="100"/>
    <n v="0"/>
    <n v="51538"/>
    <s v="TRASK R HATCHERY"/>
    <s v="OR"/>
    <x v="0"/>
    <s v="TRASK R HATCHERY"/>
    <s v="OR"/>
  </r>
  <r>
    <n v="1"/>
    <x v="0"/>
    <x v="14"/>
    <x v="8"/>
    <n v="72177"/>
    <n v="19880719"/>
    <m/>
    <n v="5000"/>
    <n v="10480"/>
    <n v="0"/>
    <n v="53"/>
    <n v="5000"/>
    <n v="106"/>
    <n v="0"/>
    <n v="51538"/>
    <s v="TRASK R HATCHERY"/>
    <s v="OR"/>
    <x v="0"/>
    <s v="TRASK R HATCHERY"/>
    <s v="OR"/>
  </r>
  <r>
    <n v="1"/>
    <x v="0"/>
    <x v="14"/>
    <x v="8"/>
    <n v="72190"/>
    <n v="19880719"/>
    <m/>
    <n v="5000"/>
    <n v="10493"/>
    <n v="0"/>
    <n v="53"/>
    <n v="5000"/>
    <n v="106"/>
    <n v="0"/>
    <n v="51538"/>
    <s v="TRASK R HATCHERY"/>
    <s v="OR"/>
    <x v="0"/>
    <s v="TRASK R HATCHERY"/>
    <s v="OR"/>
  </r>
  <r>
    <n v="1"/>
    <x v="0"/>
    <x v="14"/>
    <x v="8"/>
    <n v="72359"/>
    <n v="19880719"/>
    <m/>
    <n v="5000"/>
    <n v="10659"/>
    <n v="0"/>
    <n v="54"/>
    <n v="5000"/>
    <n v="108"/>
    <n v="0"/>
    <n v="51538"/>
    <s v="TRASK R HATCHERY"/>
    <s v="OR"/>
    <x v="0"/>
    <s v="TRASK R HATCHERY"/>
    <s v="OR"/>
  </r>
  <r>
    <n v="1"/>
    <x v="0"/>
    <x v="14"/>
    <x v="1"/>
    <n v="31966"/>
    <n v="19880815"/>
    <m/>
    <n v="5000"/>
    <n v="9654"/>
    <m/>
    <m/>
    <n v="5000"/>
    <n v="183"/>
    <n v="0"/>
    <n v="12129"/>
    <s v="TRASK R HATCHERY"/>
    <s v="OR"/>
    <x v="0"/>
    <s v="TRASK R HATCHERY"/>
    <s v="OR"/>
  </r>
  <r>
    <n v="1"/>
    <x v="0"/>
    <x v="14"/>
    <x v="1"/>
    <n v="32474"/>
    <n v="19880815"/>
    <m/>
    <n v="5000"/>
    <n v="10153"/>
    <m/>
    <m/>
    <n v="5000"/>
    <n v="192"/>
    <n v="0"/>
    <n v="12129"/>
    <s v="TRASK R HATCHERY"/>
    <s v="OR"/>
    <x v="0"/>
    <s v="TRASK R HATCHERY"/>
    <s v="OR"/>
  </r>
  <r>
    <n v="1"/>
    <x v="0"/>
    <x v="12"/>
    <x v="8"/>
    <n v="93642"/>
    <n v="19890717"/>
    <m/>
    <n v="5000"/>
    <n v="9414"/>
    <m/>
    <m/>
    <n v="5000"/>
    <n v="737"/>
    <n v="0"/>
    <n v="73491"/>
    <s v="TRASK R HATCHERY"/>
    <s v="OR"/>
    <x v="3"/>
    <s v="TRASK R HATCHERY"/>
    <s v="OR"/>
  </r>
  <r>
    <n v="1"/>
    <x v="0"/>
    <x v="12"/>
    <x v="8"/>
    <n v="94254"/>
    <n v="19890717"/>
    <m/>
    <n v="5000"/>
    <n v="9981"/>
    <m/>
    <m/>
    <n v="5000"/>
    <n v="782"/>
    <n v="0"/>
    <n v="73491"/>
    <s v="TRASK R HATCHERY"/>
    <s v="OR"/>
    <x v="3"/>
    <s v="TRASK R HATCHERY"/>
    <s v="OR"/>
  </r>
  <r>
    <n v="1"/>
    <x v="0"/>
    <x v="12"/>
    <x v="8"/>
    <n v="93854"/>
    <n v="19890717"/>
    <m/>
    <n v="5000"/>
    <n v="9610"/>
    <m/>
    <m/>
    <n v="5000"/>
    <n v="753"/>
    <n v="0"/>
    <n v="73491"/>
    <s v="TRASK R HATCHERY"/>
    <s v="OR"/>
    <x v="3"/>
    <s v="TRASK R HATCHERY"/>
    <s v="OR"/>
  </r>
  <r>
    <n v="1"/>
    <x v="0"/>
    <x v="12"/>
    <x v="1"/>
    <n v="30870"/>
    <n v="19890816"/>
    <m/>
    <n v="5000"/>
    <n v="9403"/>
    <m/>
    <m/>
    <n v="5000"/>
    <n v="917"/>
    <n v="0"/>
    <n v="10550"/>
    <s v="TRASK R HATCHERY"/>
    <s v="OR"/>
    <x v="0"/>
    <s v="TRASK R HATCHERY"/>
    <s v="OR"/>
  </r>
  <r>
    <n v="1"/>
    <x v="0"/>
    <x v="12"/>
    <x v="1"/>
    <n v="30640"/>
    <n v="19890816"/>
    <m/>
    <n v="5000"/>
    <n v="9192"/>
    <m/>
    <m/>
    <n v="5000"/>
    <n v="897"/>
    <n v="0"/>
    <n v="10551"/>
    <s v="TRASK R HATCHERY"/>
    <s v="OR"/>
    <x v="0"/>
    <s v="TRASK R HATCHERY"/>
    <s v="OR"/>
  </r>
  <r>
    <n v="1"/>
    <x v="0"/>
    <x v="12"/>
    <x v="0"/>
    <n v="27705"/>
    <n v="19890918"/>
    <m/>
    <n v="5000"/>
    <n v="9721"/>
    <m/>
    <m/>
    <n v="5000"/>
    <n v="389"/>
    <n v="0"/>
    <n v="7595"/>
    <s v="TRASK R HATCHERY"/>
    <s v="OR"/>
    <x v="0"/>
    <s v="TRASK R HATCHERY"/>
    <s v="OR"/>
  </r>
  <r>
    <n v="1"/>
    <x v="0"/>
    <x v="12"/>
    <x v="0"/>
    <n v="27801"/>
    <n v="19890918"/>
    <m/>
    <n v="5000"/>
    <n v="9813"/>
    <m/>
    <m/>
    <n v="5000"/>
    <n v="393"/>
    <n v="0"/>
    <n v="7595"/>
    <s v="TRASK R HATCHERY"/>
    <s v="OR"/>
    <x v="0"/>
    <s v="TRASK R HATCHERY"/>
    <s v="OR"/>
  </r>
  <r>
    <n v="1"/>
    <x v="1"/>
    <x v="12"/>
    <x v="0"/>
    <n v="51922"/>
    <n v="19890915"/>
    <m/>
    <n v="5000"/>
    <n v="9438"/>
    <n v="0"/>
    <n v="247"/>
    <n v="5000"/>
    <n v="939"/>
    <n v="0"/>
    <n v="31298"/>
    <s v="COLE RIVERS HATCHERY"/>
    <s v="OR"/>
    <x v="0"/>
    <s v="COLE RIVERS HATCHERY"/>
    <s v="OR"/>
  </r>
  <r>
    <n v="1"/>
    <x v="1"/>
    <x v="12"/>
    <x v="0"/>
    <n v="51535"/>
    <n v="19890915"/>
    <m/>
    <n v="5000"/>
    <n v="10061"/>
    <n v="0"/>
    <n v="200"/>
    <n v="5000"/>
    <n v="50"/>
    <n v="0"/>
    <n v="31224"/>
    <s v="COLE RIVERS HATCHERY"/>
    <s v="OR"/>
    <x v="0"/>
    <s v="COLE RIVERS HATCHERY"/>
    <s v="OR"/>
  </r>
  <r>
    <n v="1"/>
    <x v="1"/>
    <x v="13"/>
    <x v="4"/>
    <n v="101966"/>
    <n v="19871015"/>
    <m/>
    <n v="5000"/>
    <n v="25402"/>
    <m/>
    <m/>
    <n v="5000"/>
    <n v="381"/>
    <n v="0"/>
    <n v="66183"/>
    <s v="TRASK R HATCHERY"/>
    <s v="OR"/>
    <x v="0"/>
    <s v="TRASK R HATCHERY"/>
    <s v="OR"/>
  </r>
  <r>
    <n v="1"/>
    <x v="1"/>
    <x v="12"/>
    <x v="0"/>
    <n v="51727"/>
    <n v="19890915"/>
    <m/>
    <n v="5000"/>
    <n v="10097"/>
    <n v="0"/>
    <n v="48"/>
    <n v="5000"/>
    <n v="146"/>
    <n v="0"/>
    <n v="31436"/>
    <s v="COLE RIVERS HATCHERY"/>
    <s v="OR"/>
    <x v="0"/>
    <s v="COLE RIVERS HATCHERY"/>
    <s v="OR"/>
  </r>
  <r>
    <n v="1"/>
    <x v="1"/>
    <x v="12"/>
    <x v="0"/>
    <n v="147697"/>
    <n v="19890914"/>
    <m/>
    <n v="5000"/>
    <n v="9076"/>
    <n v="0"/>
    <n v="94"/>
    <n v="5000"/>
    <n v="1029"/>
    <n v="0"/>
    <n v="127498"/>
    <s v="COLE RIVERS HATCHERY"/>
    <s v="OR"/>
    <x v="0"/>
    <s v="COLE RIVERS HATCHERY"/>
    <s v="OR"/>
  </r>
  <r>
    <n v="1"/>
    <x v="1"/>
    <x v="12"/>
    <x v="0"/>
    <n v="147843"/>
    <n v="19890914"/>
    <m/>
    <n v="5000"/>
    <n v="9770"/>
    <n v="0"/>
    <n v="340"/>
    <n v="5000"/>
    <n v="340"/>
    <n v="0"/>
    <n v="127393"/>
    <s v="COLE RIVERS HATCHERY"/>
    <s v="OR"/>
    <x v="0"/>
    <s v="COLE RIVERS HATCHERY"/>
    <s v="OR"/>
  </r>
  <r>
    <n v="1"/>
    <x v="1"/>
    <x v="12"/>
    <x v="0"/>
    <n v="148066"/>
    <n v="19890914"/>
    <m/>
    <n v="5000"/>
    <n v="10342"/>
    <n v="0"/>
    <n v="49"/>
    <n v="5000"/>
    <n v="49"/>
    <n v="0"/>
    <n v="127626"/>
    <s v="COLE RIVERS HATCHERY"/>
    <s v="OR"/>
    <x v="0"/>
    <s v="COLE RIVERS HATCHERY"/>
    <s v="OR"/>
  </r>
  <r>
    <n v="1"/>
    <x v="1"/>
    <x v="12"/>
    <x v="4"/>
    <n v="184210"/>
    <n v="19891017"/>
    <m/>
    <n v="5000"/>
    <n v="10225"/>
    <n v="0"/>
    <n v="273"/>
    <n v="0"/>
    <n v="168712"/>
    <m/>
    <m/>
    <s v="COLE RIVERS HATCHERY"/>
    <s v="OR"/>
    <x v="0"/>
    <s v="COLE RIVERS HATCHERY"/>
    <s v="OR"/>
  </r>
  <r>
    <n v="1"/>
    <x v="1"/>
    <x v="12"/>
    <x v="4"/>
    <n v="184105"/>
    <n v="19891017"/>
    <m/>
    <n v="5000"/>
    <n v="10342"/>
    <n v="0"/>
    <n v="50"/>
    <n v="0"/>
    <n v="168713"/>
    <m/>
    <m/>
    <s v="COLE RIVERS HATCHERY"/>
    <s v="OR"/>
    <x v="0"/>
    <s v="COLE RIVERS HATCHERY"/>
    <s v="OR"/>
  </r>
  <r>
    <n v="1"/>
    <x v="1"/>
    <x v="15"/>
    <x v="7"/>
    <n v="49082"/>
    <n v="19900529"/>
    <m/>
    <n v="5000"/>
    <n v="37910"/>
    <m/>
    <m/>
    <n v="5000"/>
    <n v="1172"/>
    <m/>
    <m/>
    <s v="ROCK CR HATCHERY"/>
    <s v="OR"/>
    <x v="1"/>
    <s v="ROCK CR HATCHERY"/>
    <s v="OR"/>
  </r>
  <r>
    <n v="1"/>
    <x v="1"/>
    <x v="15"/>
    <x v="7"/>
    <n v="47377"/>
    <n v="19900529"/>
    <m/>
    <n v="5000"/>
    <n v="36256"/>
    <m/>
    <m/>
    <n v="5000"/>
    <n v="1121"/>
    <m/>
    <m/>
    <s v="ROCK CR HATCHERY"/>
    <s v="OR"/>
    <x v="1"/>
    <s v="ROCK CR HATCHERY"/>
    <s v="OR"/>
  </r>
  <r>
    <n v="1"/>
    <x v="0"/>
    <x v="11"/>
    <x v="7"/>
    <n v="82619"/>
    <n v="19910524"/>
    <m/>
    <n v="5000"/>
    <n v="59954"/>
    <m/>
    <m/>
    <n v="5000"/>
    <n v="2665"/>
    <n v="0"/>
    <n v="10000"/>
    <s v="UMPQUA R STEP FACILITY"/>
    <s v="OR"/>
    <x v="1"/>
    <s v="UMPQUA R STEP FACILITY"/>
    <s v="OR"/>
  </r>
  <r>
    <n v="1"/>
    <x v="0"/>
    <x v="13"/>
    <x v="1"/>
    <n v="36058"/>
    <n v="19870812"/>
    <m/>
    <n v="5000"/>
    <n v="25370"/>
    <m/>
    <m/>
    <n v="5000"/>
    <n v="167"/>
    <n v="0"/>
    <n v="521"/>
    <s v="SALMON R HATCHERY"/>
    <s v="OR"/>
    <x v="0"/>
    <s v="SALMON R HATCHERY"/>
    <s v="OR"/>
  </r>
  <r>
    <n v="1"/>
    <x v="0"/>
    <x v="13"/>
    <x v="1"/>
    <n v="36985"/>
    <n v="19870812"/>
    <m/>
    <n v="5000"/>
    <n v="26272"/>
    <m/>
    <m/>
    <n v="5000"/>
    <n v="173"/>
    <n v="0"/>
    <n v="540"/>
    <s v="SALMON R HATCHERY"/>
    <s v="OR"/>
    <x v="0"/>
    <s v="SALMON R HATCHERY"/>
    <s v="OR"/>
  </r>
  <r>
    <n v="1"/>
    <x v="0"/>
    <x v="13"/>
    <x v="1"/>
    <n v="36479"/>
    <n v="19870812"/>
    <m/>
    <n v="5000"/>
    <n v="25779"/>
    <m/>
    <m/>
    <n v="5000"/>
    <n v="170"/>
    <n v="0"/>
    <n v="530"/>
    <s v="SALMON R HATCHERY"/>
    <s v="OR"/>
    <x v="0"/>
    <s v="SALMON R HATCHERY"/>
    <s v="OR"/>
  </r>
  <r>
    <n v="1"/>
    <x v="0"/>
    <x v="13"/>
    <x v="1"/>
    <n v="40007"/>
    <n v="19870812"/>
    <m/>
    <n v="5000"/>
    <n v="28864"/>
    <m/>
    <m/>
    <n v="5000"/>
    <n v="190"/>
    <n v="0"/>
    <n v="953"/>
    <s v="SALMON R HATCHERY"/>
    <s v="OR"/>
    <x v="0"/>
    <s v="SALMON R HATCHERY"/>
    <s v="OR"/>
  </r>
  <r>
    <n v="1"/>
    <x v="0"/>
    <x v="14"/>
    <x v="7"/>
    <n v="41515"/>
    <n v="19880506"/>
    <m/>
    <n v="5000"/>
    <n v="25670"/>
    <m/>
    <m/>
    <n v="0"/>
    <n v="10845"/>
    <m/>
    <m/>
    <s v="UMPQUA R STEP FACILITY"/>
    <s v="OR"/>
    <x v="1"/>
    <s v="UMPQUA R STEP FACILITY"/>
    <s v="OR"/>
  </r>
  <r>
    <n v="1"/>
    <x v="1"/>
    <x v="14"/>
    <x v="1"/>
    <n v="169694"/>
    <n v="19880831"/>
    <m/>
    <n v="5000"/>
    <n v="25537"/>
    <n v="0"/>
    <n v="397"/>
    <n v="5000"/>
    <n v="662"/>
    <n v="0"/>
    <n v="133098"/>
    <s v="ROCK CR HATCHERY"/>
    <s v="OR"/>
    <x v="0"/>
    <s v="ROCK CR HATCHERY"/>
    <s v="OR"/>
  </r>
  <r>
    <n v="1"/>
    <x v="1"/>
    <x v="12"/>
    <x v="9"/>
    <n v="112788"/>
    <n v="19890301"/>
    <m/>
    <n v="5000"/>
    <n v="25027"/>
    <n v="0"/>
    <n v="774"/>
    <n v="5000"/>
    <n v="516"/>
    <n v="0"/>
    <n v="76471"/>
    <s v="ROCK CR HATCHERY"/>
    <s v="OR"/>
    <x v="0"/>
    <s v="ROCK CR HATCHERY"/>
    <s v="OR"/>
  </r>
  <r>
    <n v="1"/>
    <x v="0"/>
    <x v="14"/>
    <x v="0"/>
    <n v="31940"/>
    <n v="19880914"/>
    <m/>
    <n v="5000"/>
    <n v="26940"/>
    <m/>
    <m/>
    <m/>
    <m/>
    <m/>
    <m/>
    <s v="COLE RIVERS HATCHERY"/>
    <s v="OR"/>
    <x v="0"/>
    <s v="COLE RIVERS HATCHERY"/>
    <s v="OR"/>
  </r>
  <r>
    <n v="1"/>
    <x v="0"/>
    <x v="14"/>
    <x v="0"/>
    <n v="80166"/>
    <n v="19880925"/>
    <m/>
    <n v="5000"/>
    <n v="26119"/>
    <n v="0"/>
    <n v="134"/>
    <n v="5000"/>
    <n v="536"/>
    <n v="0"/>
    <n v="43377"/>
    <s v="BUTTE FALLS HATCHERY"/>
    <s v="OR"/>
    <x v="0"/>
    <s v="BUTTE FALLS HATCHERY"/>
    <s v="OR"/>
  </r>
  <r>
    <n v="1"/>
    <x v="0"/>
    <x v="14"/>
    <x v="0"/>
    <n v="180235"/>
    <n v="19880919"/>
    <m/>
    <n v="5000"/>
    <n v="25276"/>
    <n v="0"/>
    <n v="127"/>
    <n v="0"/>
    <n v="149832"/>
    <m/>
    <m/>
    <s v="ELK R HATCHERY"/>
    <s v="OR"/>
    <x v="0"/>
    <s v="ELK R HATCHERY"/>
    <s v="OR"/>
  </r>
  <r>
    <n v="1"/>
    <x v="0"/>
    <x v="14"/>
    <x v="0"/>
    <n v="42116"/>
    <n v="19880929"/>
    <m/>
    <n v="5000"/>
    <n v="26957"/>
    <m/>
    <m/>
    <n v="5000"/>
    <n v="272"/>
    <n v="0"/>
    <n v="4887"/>
    <s v="ELK R HATCHERY"/>
    <s v="OR"/>
    <x v="0"/>
    <s v="ELK R HATCHERY"/>
    <s v="OR"/>
  </r>
  <r>
    <n v="1"/>
    <x v="1"/>
    <x v="14"/>
    <x v="0"/>
    <n v="100909"/>
    <n v="19880916"/>
    <m/>
    <n v="5000"/>
    <n v="24066"/>
    <m/>
    <m/>
    <n v="5000"/>
    <n v="1764"/>
    <n v="0"/>
    <n v="65079"/>
    <s v="TRASK R HATCHERY"/>
    <s v="OR"/>
    <x v="0"/>
    <s v="TRASK R HATCHERY"/>
    <s v="OR"/>
  </r>
  <r>
    <n v="1"/>
    <x v="0"/>
    <x v="15"/>
    <x v="1"/>
    <n v="39328"/>
    <n v="19900813"/>
    <m/>
    <n v="5000"/>
    <n v="8883"/>
    <n v="0"/>
    <n v="86"/>
    <n v="5000"/>
    <n v="1013"/>
    <n v="0"/>
    <n v="19346"/>
    <s v="TRASK R HATCHERY"/>
    <s v="OR"/>
    <x v="0"/>
    <s v="TRASK R HATCHERY"/>
    <s v="OR"/>
  </r>
  <r>
    <n v="1"/>
    <x v="1"/>
    <x v="14"/>
    <x v="0"/>
    <n v="52497"/>
    <n v="19880915"/>
    <m/>
    <n v="5000"/>
    <n v="10553"/>
    <n v="0"/>
    <n v="106"/>
    <n v="5000"/>
    <n v="53"/>
    <n v="0"/>
    <n v="31785"/>
    <s v="COLE RIVERS HATCHERY"/>
    <s v="OR"/>
    <x v="0"/>
    <s v="COLE RIVERS HATCHERY"/>
    <s v="OR"/>
  </r>
  <r>
    <n v="1"/>
    <x v="1"/>
    <x v="14"/>
    <x v="0"/>
    <n v="53511"/>
    <n v="19880915"/>
    <m/>
    <n v="5000"/>
    <n v="10521"/>
    <m/>
    <m/>
    <n v="5000"/>
    <n v="49"/>
    <n v="0"/>
    <n v="32941"/>
    <s v="COLE RIVERS HATCHERY"/>
    <s v="OR"/>
    <x v="0"/>
    <s v="COLE RIVERS HATCHERY"/>
    <s v="OR"/>
  </r>
  <r>
    <n v="1"/>
    <x v="1"/>
    <x v="14"/>
    <x v="0"/>
    <n v="52568"/>
    <n v="19880915"/>
    <m/>
    <n v="5000"/>
    <n v="10651"/>
    <n v="0"/>
    <n v="48"/>
    <n v="5000"/>
    <n v="48"/>
    <n v="0"/>
    <n v="31821"/>
    <s v="COLE RIVERS HATCHERY"/>
    <s v="OR"/>
    <x v="0"/>
    <s v="COLE RIVERS HATCHERY"/>
    <s v="OR"/>
  </r>
  <r>
    <n v="1"/>
    <x v="0"/>
    <x v="12"/>
    <x v="7"/>
    <n v="106328"/>
    <n v="19890515"/>
    <m/>
    <n v="5000"/>
    <n v="25391"/>
    <n v="0"/>
    <n v="280"/>
    <n v="5000"/>
    <n v="560"/>
    <n v="0"/>
    <n v="70097"/>
    <s v="ROCK CR HATCHERY"/>
    <s v="OR"/>
    <x v="3"/>
    <s v="ROCK CR HATCHERY"/>
    <s v="OR"/>
  </r>
  <r>
    <n v="1"/>
    <x v="1"/>
    <x v="14"/>
    <x v="1"/>
    <n v="52624"/>
    <n v="19880818"/>
    <m/>
    <n v="5000"/>
    <n v="10543"/>
    <m/>
    <m/>
    <n v="5000"/>
    <n v="148"/>
    <n v="0"/>
    <n v="31933"/>
    <s v="COLE RIVERS HATCHERY"/>
    <s v="OR"/>
    <x v="0"/>
    <s v="COLE RIVERS HATCHERY"/>
    <s v="OR"/>
  </r>
  <r>
    <n v="1"/>
    <x v="1"/>
    <x v="14"/>
    <x v="1"/>
    <n v="52361"/>
    <n v="19880818"/>
    <m/>
    <n v="5000"/>
    <n v="10591"/>
    <m/>
    <m/>
    <n v="5000"/>
    <n v="141"/>
    <n v="0"/>
    <n v="31629"/>
    <s v="COLE RIVERS HATCHERY"/>
    <s v="OR"/>
    <x v="0"/>
    <s v="COLE RIVERS HATCHERY"/>
    <s v="OR"/>
  </r>
  <r>
    <n v="1"/>
    <x v="1"/>
    <x v="14"/>
    <x v="1"/>
    <n v="51884"/>
    <n v="19880818"/>
    <m/>
    <n v="5000"/>
    <n v="10463"/>
    <n v="0"/>
    <n v="48"/>
    <n v="5000"/>
    <n v="96"/>
    <n v="0"/>
    <n v="31277"/>
    <s v="COLE RIVERS HATCHERY"/>
    <s v="OR"/>
    <x v="0"/>
    <s v="COLE RIVERS HATCHERY"/>
    <s v="OR"/>
  </r>
  <r>
    <n v="1"/>
    <x v="1"/>
    <x v="14"/>
    <x v="0"/>
    <n v="51897"/>
    <n v="19880915"/>
    <m/>
    <n v="5000"/>
    <n v="9850"/>
    <m/>
    <m/>
    <n v="5000"/>
    <n v="792"/>
    <n v="0"/>
    <n v="31255"/>
    <s v="COLE RIVERS HATCHERY"/>
    <s v="OR"/>
    <x v="0"/>
    <s v="COLE RIVERS HATCHERY"/>
    <s v="OR"/>
  </r>
  <r>
    <n v="1"/>
    <x v="1"/>
    <x v="14"/>
    <x v="0"/>
    <n v="52320"/>
    <n v="19880915"/>
    <m/>
    <n v="5000"/>
    <n v="9829"/>
    <n v="0"/>
    <n v="49"/>
    <n v="5000"/>
    <n v="786"/>
    <n v="0"/>
    <n v="31656"/>
    <s v="COLE RIVERS HATCHERY"/>
    <s v="OR"/>
    <x v="0"/>
    <s v="COLE RIVERS HATCHERY"/>
    <s v="OR"/>
  </r>
  <r>
    <n v="1"/>
    <x v="1"/>
    <x v="14"/>
    <x v="0"/>
    <n v="52030"/>
    <n v="19880915"/>
    <m/>
    <n v="5000"/>
    <n v="9928"/>
    <n v="0"/>
    <n v="51"/>
    <n v="5000"/>
    <n v="563"/>
    <n v="0"/>
    <n v="31488"/>
    <s v="COLE RIVERS HATCHERY"/>
    <s v="OR"/>
    <x v="0"/>
    <s v="COLE RIVERS HATCHERY"/>
    <s v="OR"/>
  </r>
  <r>
    <n v="1"/>
    <x v="1"/>
    <x v="14"/>
    <x v="4"/>
    <n v="52523"/>
    <n v="19881019"/>
    <m/>
    <n v="5000"/>
    <n v="9997"/>
    <n v="0"/>
    <n v="130"/>
    <n v="5000"/>
    <n v="87"/>
    <n v="0"/>
    <n v="32309"/>
    <s v="COLE RIVERS HATCHERY"/>
    <s v="OR"/>
    <x v="0"/>
    <s v="COLE RIVERS HATCHERY"/>
    <s v="OR"/>
  </r>
  <r>
    <n v="1"/>
    <x v="1"/>
    <x v="14"/>
    <x v="4"/>
    <n v="51848"/>
    <n v="19881019"/>
    <m/>
    <n v="5000"/>
    <n v="10510"/>
    <m/>
    <m/>
    <n v="5000"/>
    <n v="92"/>
    <n v="0"/>
    <n v="31246"/>
    <s v="COLE RIVERS HATCHERY"/>
    <s v="OR"/>
    <x v="0"/>
    <s v="COLE RIVERS HATCHERY"/>
    <s v="OR"/>
  </r>
  <r>
    <n v="1"/>
    <x v="1"/>
    <x v="14"/>
    <x v="4"/>
    <n v="52042"/>
    <n v="19881019"/>
    <m/>
    <n v="5000"/>
    <n v="10499"/>
    <m/>
    <m/>
    <n v="5000"/>
    <n v="156"/>
    <n v="0"/>
    <n v="31387"/>
    <s v="COLE RIVERS HATCHERY"/>
    <s v="OR"/>
    <x v="0"/>
    <s v="COLE RIVERS HATCHERY"/>
    <s v="OR"/>
  </r>
  <r>
    <n v="1"/>
    <x v="0"/>
    <x v="14"/>
    <x v="0"/>
    <n v="72732"/>
    <n v="19880919"/>
    <m/>
    <n v="5002"/>
    <n v="23587"/>
    <n v="0"/>
    <n v="505"/>
    <n v="5002"/>
    <n v="1135"/>
    <n v="0"/>
    <n v="37501"/>
    <s v="ELK R HATCHERY"/>
    <s v="OR"/>
    <x v="0"/>
    <s v="ELK R HATCHERY"/>
    <s v="OR"/>
  </r>
  <r>
    <n v="1"/>
    <x v="0"/>
    <x v="14"/>
    <x v="0"/>
    <n v="83677"/>
    <n v="19880919"/>
    <m/>
    <n v="5001"/>
    <n v="23956"/>
    <n v="0"/>
    <n v="372"/>
    <n v="5001"/>
    <n v="621"/>
    <n v="0"/>
    <n v="48726"/>
    <s v="ELK R HATCHERY"/>
    <s v="OR"/>
    <x v="0"/>
    <s v="ELK R HATCHERY"/>
    <s v="OR"/>
  </r>
  <r>
    <n v="1"/>
    <x v="0"/>
    <x v="14"/>
    <x v="1"/>
    <n v="49567"/>
    <n v="19880815"/>
    <m/>
    <n v="5000"/>
    <n v="38126"/>
    <n v="0"/>
    <n v="786"/>
    <n v="5000"/>
    <n v="524"/>
    <n v="0"/>
    <n v="131"/>
    <s v="SALMON R HATCHERY"/>
    <s v="OR"/>
    <x v="0"/>
    <s v="SALMON R HATCHERY"/>
    <s v="OR"/>
  </r>
  <r>
    <n v="1"/>
    <x v="0"/>
    <x v="14"/>
    <x v="1"/>
    <n v="48808"/>
    <n v="19880815"/>
    <m/>
    <n v="5000"/>
    <n v="37394"/>
    <n v="0"/>
    <n v="771"/>
    <n v="5000"/>
    <n v="514"/>
    <n v="0"/>
    <n v="129"/>
    <s v="SALMON R HATCHERY"/>
    <s v="OR"/>
    <x v="0"/>
    <s v="SALMON R HATCHERY"/>
    <s v="OR"/>
  </r>
  <r>
    <n v="1"/>
    <x v="0"/>
    <x v="14"/>
    <x v="1"/>
    <n v="49812"/>
    <n v="19880815"/>
    <m/>
    <n v="5000"/>
    <n v="38362"/>
    <n v="0"/>
    <n v="791"/>
    <n v="5000"/>
    <n v="527"/>
    <n v="0"/>
    <n v="132"/>
    <s v="SALMON R HATCHERY"/>
    <s v="OR"/>
    <x v="0"/>
    <s v="SALMON R HATCHERY"/>
    <s v="OR"/>
  </r>
  <r>
    <n v="1"/>
    <x v="0"/>
    <x v="14"/>
    <x v="1"/>
    <n v="51219"/>
    <n v="19880815"/>
    <m/>
    <n v="5000"/>
    <n v="39718"/>
    <n v="0"/>
    <n v="819"/>
    <n v="5000"/>
    <n v="546"/>
    <n v="0"/>
    <n v="136"/>
    <s v="SALMON R HATCHERY"/>
    <s v="OR"/>
    <x v="0"/>
    <s v="SALMON R HATCHERY"/>
    <s v="OR"/>
  </r>
  <r>
    <n v="1"/>
    <x v="0"/>
    <x v="14"/>
    <x v="1"/>
    <n v="51376"/>
    <n v="19880815"/>
    <m/>
    <n v="5000"/>
    <n v="39869"/>
    <n v="0"/>
    <n v="822"/>
    <n v="5000"/>
    <n v="548"/>
    <n v="0"/>
    <n v="137"/>
    <s v="SALMON R HATCHERY"/>
    <s v="OR"/>
    <x v="0"/>
    <s v="SALMON R HATCHERY"/>
    <s v="OR"/>
  </r>
  <r>
    <n v="1"/>
    <x v="0"/>
    <x v="13"/>
    <x v="1"/>
    <n v="47296"/>
    <n v="19870812"/>
    <m/>
    <n v="5000"/>
    <n v="23819"/>
    <n v="0"/>
    <n v="447"/>
    <n v="5000"/>
    <n v="2382"/>
    <n v="0"/>
    <n v="10648"/>
    <s v="ELK R HATCHERY"/>
    <s v="OR"/>
    <x v="0"/>
    <s v="ELK R HATCHERY"/>
    <s v="OR"/>
  </r>
  <r>
    <n v="1"/>
    <x v="0"/>
    <x v="13"/>
    <x v="1"/>
    <n v="47052"/>
    <n v="19870812"/>
    <m/>
    <n v="5000"/>
    <n v="25860"/>
    <n v="0"/>
    <n v="134"/>
    <n v="5000"/>
    <n v="268"/>
    <n v="0"/>
    <n v="10790"/>
    <s v="ELK R HATCHERY"/>
    <s v="OR"/>
    <x v="0"/>
    <s v="ELK R HATCHERY"/>
    <s v="OR"/>
  </r>
  <r>
    <n v="1"/>
    <x v="0"/>
    <x v="13"/>
    <x v="1"/>
    <n v="46598"/>
    <n v="19870812"/>
    <m/>
    <n v="5000"/>
    <n v="25471"/>
    <n v="0"/>
    <n v="360"/>
    <n v="5000"/>
    <n v="721"/>
    <n v="0"/>
    <n v="10046"/>
    <s v="ELK R HATCHERY"/>
    <s v="OR"/>
    <x v="0"/>
    <s v="ELK R HATCHERY"/>
    <s v="OR"/>
  </r>
  <r>
    <n v="1"/>
    <x v="0"/>
    <x v="13"/>
    <x v="1"/>
    <n v="47900"/>
    <n v="19870812"/>
    <m/>
    <n v="5000"/>
    <n v="25073"/>
    <n v="0"/>
    <n v="97"/>
    <n v="5000"/>
    <n v="678"/>
    <n v="0"/>
    <n v="12052"/>
    <s v="ELK R HATCHERY"/>
    <s v="OR"/>
    <x v="0"/>
    <s v="ELK R HATCHERY"/>
    <s v="OR"/>
  </r>
  <r>
    <n v="1"/>
    <x v="0"/>
    <x v="13"/>
    <x v="1"/>
    <n v="46960"/>
    <n v="19870812"/>
    <m/>
    <n v="5000"/>
    <n v="25661"/>
    <n v="0"/>
    <n v="361"/>
    <n v="5000"/>
    <n v="723"/>
    <n v="0"/>
    <n v="10215"/>
    <s v="ELK R HATCHERY"/>
    <s v="OR"/>
    <x v="0"/>
    <s v="ELK R HATCHERY"/>
    <s v="OR"/>
  </r>
  <r>
    <n v="1"/>
    <x v="0"/>
    <x v="13"/>
    <x v="1"/>
    <n v="46301"/>
    <n v="19870812"/>
    <m/>
    <n v="5000"/>
    <n v="24241"/>
    <n v="0"/>
    <n v="402"/>
    <n v="5000"/>
    <n v="536"/>
    <n v="0"/>
    <n v="11122"/>
    <s v="ELK R HATCHERY"/>
    <s v="OR"/>
    <x v="0"/>
    <s v="ELK R HATCHERY"/>
    <s v="OR"/>
  </r>
  <r>
    <n v="1"/>
    <x v="1"/>
    <x v="12"/>
    <x v="0"/>
    <n v="180469"/>
    <n v="19890912"/>
    <m/>
    <n v="5000"/>
    <n v="24652"/>
    <n v="0"/>
    <n v="1696"/>
    <n v="5000"/>
    <n v="452"/>
    <n v="0"/>
    <n v="143669"/>
    <s v="ROCK CR HATCHERY"/>
    <s v="OR"/>
    <x v="0"/>
    <s v="ROCK CR HATCHERY"/>
    <s v="OR"/>
  </r>
  <r>
    <n v="1"/>
    <x v="1"/>
    <x v="15"/>
    <x v="9"/>
    <n v="167522"/>
    <n v="19900307"/>
    <m/>
    <n v="5000"/>
    <n v="23088"/>
    <n v="0"/>
    <n v="1548"/>
    <n v="5000"/>
    <n v="1548"/>
    <n v="0"/>
    <n v="131338"/>
    <s v="ROCK CR HATCHERY"/>
    <s v="OR"/>
    <x v="0"/>
    <s v="ROCK CR HATCHERY"/>
    <s v="OR"/>
  </r>
  <r>
    <n v="1"/>
    <x v="0"/>
    <x v="12"/>
    <x v="0"/>
    <n v="80035"/>
    <n v="19890905"/>
    <m/>
    <n v="5000"/>
    <n v="27609"/>
    <n v="0"/>
    <n v="236"/>
    <n v="0"/>
    <n v="47190"/>
    <m/>
    <m/>
    <s v="COLE RIVERS HATCHERY"/>
    <s v="OR"/>
    <x v="0"/>
    <s v="COLE RIVERS HATCHERY"/>
    <s v="OR"/>
  </r>
  <r>
    <n v="1"/>
    <x v="0"/>
    <x v="12"/>
    <x v="8"/>
    <n v="45411"/>
    <n v="19890715"/>
    <m/>
    <n v="5000"/>
    <n v="19908"/>
    <m/>
    <m/>
    <n v="5000"/>
    <n v="201"/>
    <n v="0"/>
    <n v="15302"/>
    <s v="WINCHUCK R (STEP)"/>
    <s v="OR"/>
    <x v="3"/>
    <s v="WINCHUCK R (STEP)"/>
    <s v="OR"/>
  </r>
  <r>
    <n v="1"/>
    <x v="0"/>
    <x v="12"/>
    <x v="3"/>
    <n v="103941"/>
    <n v="19890615"/>
    <m/>
    <n v="5000"/>
    <n v="27579"/>
    <m/>
    <m/>
    <n v="73"/>
    <n v="279"/>
    <n v="0"/>
    <n v="71010"/>
    <s v="JACK CR (CHETCO R) STEP"/>
    <s v="OR"/>
    <x v="3"/>
    <s v="JACK CR (CHETCO R) STEP"/>
    <s v="OR"/>
  </r>
  <r>
    <n v="1"/>
    <x v="0"/>
    <x v="12"/>
    <x v="8"/>
    <n v="20852"/>
    <n v="19890721"/>
    <m/>
    <n v="5000"/>
    <n v="8244"/>
    <m/>
    <m/>
    <n v="5000"/>
    <n v="126"/>
    <n v="0"/>
    <n v="2482"/>
    <s v="PISTOL R (STEP)"/>
    <s v="OR"/>
    <x v="3"/>
    <s v="PISTOL R (STEP)"/>
    <s v="OR"/>
  </r>
  <r>
    <n v="1"/>
    <x v="1"/>
    <x v="12"/>
    <x v="0"/>
    <n v="81825"/>
    <n v="19890918"/>
    <m/>
    <n v="5000"/>
    <n v="26076"/>
    <n v="0"/>
    <n v="133"/>
    <n v="5000"/>
    <n v="399"/>
    <n v="0"/>
    <n v="45217"/>
    <s v="TRASK R HATCHERY"/>
    <s v="OR"/>
    <x v="0"/>
    <s v="TRASK R HATCHERY"/>
    <s v="OR"/>
  </r>
  <r>
    <n v="1"/>
    <x v="1"/>
    <x v="12"/>
    <x v="1"/>
    <n v="72519"/>
    <n v="19890816"/>
    <m/>
    <n v="5000"/>
    <n v="26588"/>
    <n v="0"/>
    <n v="270"/>
    <n v="5000"/>
    <n v="135"/>
    <n v="0"/>
    <n v="35526"/>
    <s v="TRASK R HATCHERY"/>
    <s v="OR"/>
    <x v="0"/>
    <s v="TRASK R HATCHERY"/>
    <s v="OR"/>
  </r>
  <r>
    <n v="1"/>
    <x v="0"/>
    <x v="11"/>
    <x v="0"/>
    <n v="80638"/>
    <n v="19910927"/>
    <m/>
    <n v="5000"/>
    <n v="26732"/>
    <n v="0"/>
    <n v="132"/>
    <n v="0"/>
    <n v="48774"/>
    <m/>
    <m/>
    <s v="PRIORLI CR HATCHERY"/>
    <s v="OR"/>
    <x v="0"/>
    <s v="PRIORLI CR HATCHERY"/>
    <s v="OR"/>
  </r>
  <r>
    <n v="1"/>
    <x v="0"/>
    <x v="10"/>
    <x v="8"/>
    <n v="154550"/>
    <n v="19920709"/>
    <m/>
    <n v="5000"/>
    <n v="25308"/>
    <n v="0"/>
    <n v="510"/>
    <n v="5000"/>
    <n v="701"/>
    <n v="0"/>
    <n v="118031"/>
    <s v="CEDAR CR HATCHERY"/>
    <s v="OR"/>
    <x v="1"/>
    <s v="CEDAR CR HATCHERY"/>
    <s v="OR"/>
  </r>
  <r>
    <n v="1"/>
    <x v="1"/>
    <x v="10"/>
    <x v="8"/>
    <n v="149112"/>
    <n v="19920723"/>
    <m/>
    <n v="5000"/>
    <n v="26389"/>
    <n v="0"/>
    <n v="59"/>
    <n v="5000"/>
    <n v="529"/>
    <n v="0"/>
    <n v="112135"/>
    <s v="CEDAR CR HATCHERY"/>
    <s v="OR"/>
    <x v="0"/>
    <s v="CEDAR CR HATCHERY"/>
    <s v="OR"/>
  </r>
  <r>
    <n v="1"/>
    <x v="0"/>
    <x v="15"/>
    <x v="3"/>
    <n v="45941"/>
    <n v="19900628"/>
    <m/>
    <n v="5000"/>
    <n v="27192"/>
    <m/>
    <m/>
    <n v="50"/>
    <n v="13699"/>
    <m/>
    <m/>
    <s v="WINCHUCK R (STEP)"/>
    <s v="OR"/>
    <x v="1"/>
    <s v="WINCHUCK R (STEP)"/>
    <s v="OR"/>
  </r>
  <r>
    <n v="1"/>
    <x v="0"/>
    <x v="15"/>
    <x v="8"/>
    <n v="36308"/>
    <n v="19900704"/>
    <m/>
    <n v="5000"/>
    <n v="27487"/>
    <m/>
    <m/>
    <n v="53"/>
    <n v="259"/>
    <n v="0"/>
    <n v="3509"/>
    <s v="JACK CR (CHETCO R) STEP"/>
    <s v="OR"/>
    <x v="1"/>
    <s v="JACK CR (CHETCO R) STEP"/>
    <s v="OR"/>
  </r>
  <r>
    <n v="1"/>
    <x v="1"/>
    <x v="10"/>
    <x v="1"/>
    <n v="112935"/>
    <n v="19920805"/>
    <m/>
    <n v="5000"/>
    <n v="26516"/>
    <n v="0"/>
    <n v="467"/>
    <n v="5000"/>
    <n v="156"/>
    <n v="0"/>
    <n v="75796"/>
    <s v="TUFFY CR (SF WILSON)"/>
    <s v="OR"/>
    <x v="0"/>
    <s v="TUFFY CR (SF WILSON)"/>
    <s v="OR"/>
  </r>
  <r>
    <n v="1"/>
    <x v="0"/>
    <x v="15"/>
    <x v="8"/>
    <n v="22460"/>
    <n v="19900703"/>
    <m/>
    <n v="5000"/>
    <n v="17460"/>
    <m/>
    <m/>
    <m/>
    <m/>
    <m/>
    <m/>
    <s v="HUNTER CR (STEP)"/>
    <s v="OR"/>
    <x v="1"/>
    <s v="HUNTER CR (STEP)"/>
    <s v="OR"/>
  </r>
  <r>
    <n v="1"/>
    <x v="0"/>
    <x v="15"/>
    <x v="3"/>
    <n v="37278"/>
    <n v="19900625"/>
    <m/>
    <n v="5000"/>
    <n v="27025"/>
    <m/>
    <m/>
    <n v="5000"/>
    <n v="253"/>
    <m/>
    <m/>
    <s v="INDIAN CR PD (STEP)"/>
    <s v="OR"/>
    <x v="1"/>
    <s v="INDIAN CR PD (STEP)"/>
    <s v="OR"/>
  </r>
  <r>
    <n v="1"/>
    <x v="0"/>
    <x v="12"/>
    <x v="0"/>
    <n v="194617"/>
    <n v="19890918"/>
    <m/>
    <n v="5000"/>
    <n v="27315"/>
    <m/>
    <m/>
    <n v="5000"/>
    <n v="557"/>
    <n v="0"/>
    <n v="156745"/>
    <s v="ELK R HATCHERY"/>
    <s v="OR"/>
    <x v="0"/>
    <s v="ELK R HATCHERY"/>
    <s v="OR"/>
  </r>
  <r>
    <n v="1"/>
    <x v="0"/>
    <x v="12"/>
    <x v="0"/>
    <n v="310748"/>
    <n v="19890918"/>
    <m/>
    <n v="5001"/>
    <n v="27027"/>
    <n v="0"/>
    <n v="239"/>
    <n v="5001"/>
    <n v="120"/>
    <n v="0"/>
    <n v="273360"/>
    <s v="ELK R HATCHERY"/>
    <s v="OR"/>
    <x v="0"/>
    <s v="ELK R HATCHERY"/>
    <s v="OR"/>
  </r>
  <r>
    <n v="1"/>
    <x v="0"/>
    <x v="12"/>
    <x v="4"/>
    <n v="106637"/>
    <n v="19891002"/>
    <m/>
    <n v="5000"/>
    <n v="27823"/>
    <n v="0"/>
    <n v="137"/>
    <n v="5000"/>
    <n v="275"/>
    <n v="0"/>
    <n v="68402"/>
    <s v="ELK R HATCHERY"/>
    <s v="OR"/>
    <x v="0"/>
    <s v="ELK R HATCHERY"/>
    <s v="OR"/>
  </r>
  <r>
    <n v="1"/>
    <x v="0"/>
    <x v="12"/>
    <x v="4"/>
    <n v="42412"/>
    <n v="19891020"/>
    <m/>
    <n v="5000"/>
    <n v="25931"/>
    <n v="0"/>
    <n v="128"/>
    <n v="5000"/>
    <n v="256"/>
    <n v="0"/>
    <n v="6097"/>
    <s v="ELK R HATCHERY"/>
    <s v="OR"/>
    <x v="0"/>
    <s v="ELK R HATCHERY"/>
    <s v="OR"/>
  </r>
  <r>
    <n v="1"/>
    <x v="0"/>
    <x v="12"/>
    <x v="0"/>
    <n v="43469"/>
    <n v="19890901"/>
    <m/>
    <n v="5000"/>
    <n v="26140"/>
    <n v="0"/>
    <n v="129"/>
    <n v="5000"/>
    <n v="258"/>
    <n v="0"/>
    <n v="6942"/>
    <s v="ELK R HATCHERY"/>
    <s v="OR"/>
    <x v="0"/>
    <s v="ELK R HATCHERY"/>
    <s v="OR"/>
  </r>
  <r>
    <n v="1"/>
    <x v="1"/>
    <x v="12"/>
    <x v="0"/>
    <n v="52243"/>
    <n v="19890914"/>
    <m/>
    <n v="5000"/>
    <n v="26442"/>
    <m/>
    <m/>
    <n v="5000"/>
    <n v="513"/>
    <n v="0"/>
    <n v="15288"/>
    <s v="BUTTE FALLS HATCHERY"/>
    <s v="OR"/>
    <x v="0"/>
    <s v="BUTTE FALLS HATCHERY"/>
    <s v="OR"/>
  </r>
  <r>
    <n v="1"/>
    <x v="0"/>
    <x v="12"/>
    <x v="0"/>
    <n v="66029"/>
    <n v="19890912"/>
    <m/>
    <n v="5000"/>
    <n v="25755"/>
    <n v="0"/>
    <n v="127"/>
    <n v="5000"/>
    <n v="127"/>
    <n v="0"/>
    <n v="30020"/>
    <s v="BUTTE FALLS HATCHERY"/>
    <s v="OR"/>
    <x v="0"/>
    <s v="BUTTE FALLS HATCHERY"/>
    <s v="OR"/>
  </r>
  <r>
    <n v="1"/>
    <x v="1"/>
    <x v="10"/>
    <x v="0"/>
    <n v="23028"/>
    <n v="19920920"/>
    <m/>
    <n v="5000"/>
    <n v="12308"/>
    <n v="0"/>
    <n v="125"/>
    <n v="5000"/>
    <n v="83"/>
    <n v="0"/>
    <n v="512"/>
    <s v="BUTTE FALLS HATCHERY"/>
    <s v="OR"/>
    <x v="0"/>
    <s v="BUTTE FALLS HATCHERY"/>
    <s v="OR"/>
  </r>
  <r>
    <n v="1"/>
    <x v="0"/>
    <x v="1"/>
    <x v="3"/>
    <n v="24127"/>
    <n v="19970625"/>
    <m/>
    <n v="5000"/>
    <n v="13901"/>
    <m/>
    <m/>
    <n v="5000"/>
    <n v="226"/>
    <m/>
    <m/>
    <s v="GARDINER CR (STEP)"/>
    <s v="OR"/>
    <x v="1"/>
    <s v="GARDINER CR (STEP)"/>
    <s v="OR"/>
  </r>
  <r>
    <n v="1"/>
    <x v="0"/>
    <x v="15"/>
    <x v="1"/>
    <n v="39463"/>
    <n v="19900813"/>
    <m/>
    <n v="5000"/>
    <n v="9002"/>
    <n v="0"/>
    <n v="87"/>
    <n v="5000"/>
    <n v="1027"/>
    <n v="0"/>
    <n v="19347"/>
    <s v="TRASK R HATCHERY"/>
    <s v="OR"/>
    <x v="0"/>
    <s v="TRASK R HATCHERY"/>
    <s v="OR"/>
  </r>
  <r>
    <n v="1"/>
    <x v="0"/>
    <x v="15"/>
    <x v="0"/>
    <n v="53219"/>
    <n v="19900917"/>
    <m/>
    <n v="5000"/>
    <n v="8666"/>
    <n v="0"/>
    <n v="45"/>
    <n v="5000"/>
    <n v="717"/>
    <n v="0"/>
    <n v="33791"/>
    <s v="TRASK R HATCHERY"/>
    <s v="OR"/>
    <x v="0"/>
    <s v="TRASK R HATCHERY"/>
    <s v="OR"/>
  </r>
  <r>
    <n v="1"/>
    <x v="0"/>
    <x v="15"/>
    <x v="0"/>
    <n v="53672"/>
    <n v="19900917"/>
    <m/>
    <n v="5000"/>
    <n v="9082"/>
    <n v="0"/>
    <n v="47"/>
    <n v="5000"/>
    <n v="751"/>
    <n v="0"/>
    <n v="33792"/>
    <s v="TRASK R HATCHERY"/>
    <s v="OR"/>
    <x v="0"/>
    <s v="TRASK R HATCHERY"/>
    <s v="OR"/>
  </r>
  <r>
    <n v="1"/>
    <x v="1"/>
    <x v="15"/>
    <x v="1"/>
    <n v="26056"/>
    <n v="19900813"/>
    <m/>
    <n v="5000"/>
    <n v="9087"/>
    <m/>
    <m/>
    <n v="5000"/>
    <n v="627"/>
    <n v="0"/>
    <n v="6342"/>
    <s v="TRASK R HATCHERY"/>
    <s v="OR"/>
    <x v="0"/>
    <s v="TRASK R HATCHERY"/>
    <s v="OR"/>
  </r>
  <r>
    <n v="1"/>
    <x v="1"/>
    <x v="15"/>
    <x v="1"/>
    <n v="25699"/>
    <n v="19900813"/>
    <m/>
    <n v="5000"/>
    <n v="8752"/>
    <m/>
    <m/>
    <n v="5000"/>
    <n v="604"/>
    <n v="0"/>
    <n v="6343"/>
    <s v="TRASK R HATCHERY"/>
    <s v="OR"/>
    <x v="0"/>
    <s v="TRASK R HATCHERY"/>
    <s v="OR"/>
  </r>
  <r>
    <n v="1"/>
    <x v="1"/>
    <x v="15"/>
    <x v="0"/>
    <n v="25347"/>
    <n v="19900917"/>
    <m/>
    <n v="5000"/>
    <n v="9514"/>
    <m/>
    <m/>
    <n v="5000"/>
    <n v="771"/>
    <n v="0"/>
    <n v="5062"/>
    <s v="TRASK R HATCHERY"/>
    <s v="OR"/>
    <x v="0"/>
    <s v="TRASK R HATCHERY"/>
    <s v="OR"/>
  </r>
  <r>
    <n v="1"/>
    <x v="1"/>
    <x v="11"/>
    <x v="0"/>
    <n v="172318"/>
    <n v="19910927"/>
    <m/>
    <n v="5000"/>
    <n v="20146"/>
    <n v="0"/>
    <n v="4029"/>
    <n v="5000"/>
    <n v="1343"/>
    <n v="0"/>
    <n v="136800"/>
    <s v="ROCK CR HATCHERY"/>
    <s v="OR"/>
    <x v="0"/>
    <s v="ROCK CR HATCHERY"/>
    <s v="OR"/>
  </r>
  <r>
    <n v="1"/>
    <x v="1"/>
    <x v="15"/>
    <x v="0"/>
    <n v="25110"/>
    <n v="19900917"/>
    <m/>
    <n v="5000"/>
    <n v="9294"/>
    <m/>
    <m/>
    <n v="5000"/>
    <n v="754"/>
    <n v="0"/>
    <n v="5062"/>
    <s v="TRASK R HATCHERY"/>
    <s v="OR"/>
    <x v="0"/>
    <s v="TRASK R HATCHERY"/>
    <s v="OR"/>
  </r>
  <r>
    <n v="1"/>
    <x v="1"/>
    <x v="10"/>
    <x v="5"/>
    <n v="175739"/>
    <n v="19920224"/>
    <m/>
    <n v="5053"/>
    <n v="22579"/>
    <n v="0"/>
    <n v="2209"/>
    <n v="5053"/>
    <n v="1227"/>
    <n v="0"/>
    <n v="139618"/>
    <s v="ROCK CR HATCHERY"/>
    <s v="OR"/>
    <x v="0"/>
    <s v="ROCK CR HATCHERY"/>
    <s v="OR"/>
  </r>
  <r>
    <n v="1"/>
    <x v="0"/>
    <x v="10"/>
    <x v="1"/>
    <n v="40096"/>
    <n v="19920803"/>
    <m/>
    <n v="5000"/>
    <n v="9878"/>
    <n v="0"/>
    <n v="214"/>
    <n v="5000"/>
    <n v="183"/>
    <n v="0"/>
    <n v="19821"/>
    <s v="TRASK R HATCHERY"/>
    <s v="OR"/>
    <x v="1"/>
    <s v="TRASK R HATCHERY"/>
    <s v="OR"/>
  </r>
  <r>
    <n v="1"/>
    <x v="0"/>
    <x v="11"/>
    <x v="3"/>
    <n v="34665"/>
    <n v="19910628"/>
    <m/>
    <n v="5000"/>
    <n v="23514"/>
    <m/>
    <m/>
    <n v="5000"/>
    <n v="151"/>
    <n v="0"/>
    <n v="1000"/>
    <s v="JACK CR (CHETCO R) STEP"/>
    <s v="OR"/>
    <x v="1"/>
    <s v="JACK CR (CHETCO R) STEP"/>
    <s v="OR"/>
  </r>
  <r>
    <n v="1"/>
    <x v="1"/>
    <x v="11"/>
    <x v="8"/>
    <n v="98366"/>
    <n v="19910715"/>
    <m/>
    <n v="5000"/>
    <n v="23757"/>
    <m/>
    <m/>
    <n v="5000"/>
    <n v="1692"/>
    <n v="0"/>
    <n v="62917"/>
    <s v="TRASK R HATCHERY"/>
    <s v="OR"/>
    <x v="0"/>
    <s v="TRASK R HATCHERY"/>
    <s v="OR"/>
  </r>
  <r>
    <n v="1"/>
    <x v="1"/>
    <x v="11"/>
    <x v="1"/>
    <n v="100960"/>
    <n v="19910807"/>
    <m/>
    <n v="5000"/>
    <n v="23524"/>
    <m/>
    <m/>
    <n v="5000"/>
    <n v="433"/>
    <n v="0"/>
    <n v="67003"/>
    <s v="TUFFY CR (SF WILSON)"/>
    <s v="OR"/>
    <x v="0"/>
    <s v="TUFFY CR (SF WILSON)"/>
    <s v="OR"/>
  </r>
  <r>
    <n v="1"/>
    <x v="0"/>
    <x v="10"/>
    <x v="4"/>
    <n v="44560"/>
    <n v="19921021"/>
    <m/>
    <n v="5000"/>
    <n v="27672"/>
    <n v="0"/>
    <n v="1284"/>
    <n v="5000"/>
    <n v="5254"/>
    <n v="0"/>
    <n v="350"/>
    <s v="ELK R HATCHERY"/>
    <s v="OR"/>
    <x v="0"/>
    <s v="ELK R HATCHERY"/>
    <s v="OR"/>
  </r>
  <r>
    <n v="1"/>
    <x v="0"/>
    <x v="10"/>
    <x v="0"/>
    <n v="53265"/>
    <n v="19920930"/>
    <m/>
    <n v="5000"/>
    <n v="31716"/>
    <n v="0"/>
    <n v="2964"/>
    <n v="5000"/>
    <n v="889"/>
    <n v="0"/>
    <n v="7696"/>
    <s v="ELK R HATCHERY"/>
    <s v="OR"/>
    <x v="0"/>
    <s v="ELK R HATCHERY"/>
    <s v="OR"/>
  </r>
  <r>
    <n v="1"/>
    <x v="0"/>
    <x v="10"/>
    <x v="0"/>
    <n v="54497"/>
    <n v="19920930"/>
    <m/>
    <n v="5000"/>
    <n v="34807"/>
    <n v="0"/>
    <n v="583"/>
    <n v="5000"/>
    <n v="1311"/>
    <n v="0"/>
    <n v="7796"/>
    <s v="ELK R HATCHERY"/>
    <s v="OR"/>
    <x v="0"/>
    <s v="ELK R HATCHERY"/>
    <s v="OR"/>
  </r>
  <r>
    <n v="1"/>
    <x v="0"/>
    <x v="3"/>
    <x v="3"/>
    <n v="526882"/>
    <n v="19940614"/>
    <m/>
    <n v="5000"/>
    <n v="55429"/>
    <m/>
    <m/>
    <n v="5000"/>
    <n v="185"/>
    <n v="0"/>
    <n v="461268"/>
    <s v="BANDON HATCHERY"/>
    <s v="OR"/>
    <x v="1"/>
    <s v="BANDON HATCHERY"/>
    <s v="OR"/>
  </r>
  <r>
    <n v="1"/>
    <x v="0"/>
    <x v="10"/>
    <x v="1"/>
    <n v="40076"/>
    <n v="19920803"/>
    <m/>
    <n v="5000"/>
    <n v="9858"/>
    <n v="0"/>
    <n v="214"/>
    <n v="5000"/>
    <n v="183"/>
    <n v="0"/>
    <n v="19821"/>
    <s v="TRASK R HATCHERY"/>
    <s v="OR"/>
    <x v="1"/>
    <s v="TRASK R HATCHERY"/>
    <s v="OR"/>
  </r>
  <r>
    <n v="1"/>
    <x v="0"/>
    <x v="12"/>
    <x v="0"/>
    <n v="81447"/>
    <n v="19890929"/>
    <m/>
    <n v="5002"/>
    <n v="23876"/>
    <n v="0"/>
    <n v="120"/>
    <n v="5002"/>
    <n v="240"/>
    <n v="0"/>
    <n v="47207"/>
    <s v="ELK R HATCHERY"/>
    <s v="OR"/>
    <x v="0"/>
    <s v="ELK R HATCHERY"/>
    <s v="OR"/>
  </r>
  <r>
    <n v="1"/>
    <x v="0"/>
    <x v="12"/>
    <x v="0"/>
    <n v="84091"/>
    <n v="19890929"/>
    <m/>
    <n v="5001"/>
    <n v="26393"/>
    <n v="0"/>
    <n v="211"/>
    <n v="5001"/>
    <n v="101"/>
    <n v="0"/>
    <n v="47384"/>
    <s v="ELK R HATCHERY"/>
    <s v="OR"/>
    <x v="0"/>
    <s v="ELK R HATCHERY"/>
    <s v="OR"/>
  </r>
  <r>
    <n v="1"/>
    <x v="0"/>
    <x v="0"/>
    <x v="4"/>
    <n v="56922"/>
    <n v="19951003"/>
    <m/>
    <n v="5000"/>
    <n v="24598"/>
    <n v="0"/>
    <n v="2012"/>
    <n v="2"/>
    <n v="345"/>
    <n v="0"/>
    <n v="24965"/>
    <s v="ROCK CR HATCHERY"/>
    <s v="OR"/>
    <x v="0"/>
    <s v="ROCK CR HATCHERY"/>
    <s v="OR"/>
  </r>
  <r>
    <n v="1"/>
    <x v="0"/>
    <x v="10"/>
    <x v="1"/>
    <n v="40240"/>
    <n v="19920817"/>
    <m/>
    <n v="5000"/>
    <n v="25476"/>
    <m/>
    <m/>
    <n v="5000"/>
    <n v="511"/>
    <n v="0"/>
    <n v="4253"/>
    <s v="INDIAN CR PD (STEP)"/>
    <s v="OR"/>
    <x v="0"/>
    <s v="INDIAN CR PD (STEP)"/>
    <s v="OR"/>
  </r>
  <r>
    <n v="1"/>
    <x v="0"/>
    <x v="12"/>
    <x v="1"/>
    <n v="44094"/>
    <n v="19890814"/>
    <m/>
    <n v="5000"/>
    <n v="31653"/>
    <n v="0"/>
    <n v="673"/>
    <n v="5000"/>
    <n v="1431"/>
    <n v="0"/>
    <n v="337"/>
    <s v="SALMON R HATCHERY"/>
    <s v="OR"/>
    <x v="0"/>
    <s v="SALMON R HATCHERY"/>
    <s v="OR"/>
  </r>
  <r>
    <n v="1"/>
    <x v="0"/>
    <x v="12"/>
    <x v="1"/>
    <n v="43856"/>
    <n v="19890814"/>
    <m/>
    <n v="5000"/>
    <n v="28922"/>
    <n v="0"/>
    <n v="455"/>
    <n v="5000"/>
    <n v="4175"/>
    <n v="0"/>
    <n v="304"/>
    <s v="SALMON R HATCHERY"/>
    <s v="OR"/>
    <x v="0"/>
    <s v="SALMON R HATCHERY"/>
    <s v="OR"/>
  </r>
  <r>
    <n v="1"/>
    <x v="0"/>
    <x v="12"/>
    <x v="1"/>
    <n v="43511"/>
    <n v="19890814"/>
    <m/>
    <n v="5000"/>
    <n v="27015"/>
    <n v="0"/>
    <n v="2139"/>
    <n v="5000"/>
    <n v="4040"/>
    <n v="0"/>
    <n v="317"/>
    <s v="SALMON R HATCHERY"/>
    <s v="OR"/>
    <x v="0"/>
    <s v="SALMON R HATCHERY"/>
    <s v="OR"/>
  </r>
  <r>
    <n v="1"/>
    <x v="0"/>
    <x v="12"/>
    <x v="1"/>
    <n v="43764"/>
    <n v="19890814"/>
    <m/>
    <n v="5000"/>
    <n v="29325"/>
    <n v="0"/>
    <n v="1237"/>
    <n v="5000"/>
    <n v="1965"/>
    <n v="0"/>
    <n v="1237"/>
    <s v="SALMON R HATCHERY"/>
    <s v="OR"/>
    <x v="0"/>
    <s v="SALMON R HATCHERY"/>
    <s v="OR"/>
  </r>
  <r>
    <n v="1"/>
    <x v="0"/>
    <x v="12"/>
    <x v="1"/>
    <n v="43335"/>
    <n v="19890814"/>
    <m/>
    <n v="5000"/>
    <n v="28200"/>
    <n v="0"/>
    <n v="869"/>
    <n v="5000"/>
    <n v="4029"/>
    <n v="0"/>
    <n v="237"/>
    <s v="SALMON R HATCHERY"/>
    <s v="OR"/>
    <x v="0"/>
    <s v="SALMON R HATCHERY"/>
    <s v="OR"/>
  </r>
  <r>
    <n v="1"/>
    <x v="0"/>
    <x v="12"/>
    <x v="1"/>
    <n v="43568"/>
    <n v="19890814"/>
    <m/>
    <n v="5000"/>
    <n v="27241"/>
    <n v="0"/>
    <n v="521"/>
    <n v="5000"/>
    <n v="5508"/>
    <n v="0"/>
    <n v="298"/>
    <s v="SALMON R HATCHERY"/>
    <s v="OR"/>
    <x v="0"/>
    <s v="SALMON R HATCHERY"/>
    <s v="OR"/>
  </r>
  <r>
    <n v="1"/>
    <x v="0"/>
    <x v="12"/>
    <x v="1"/>
    <n v="106462"/>
    <n v="19890810"/>
    <m/>
    <n v="5002"/>
    <n v="25193"/>
    <m/>
    <m/>
    <n v="5002"/>
    <n v="1608"/>
    <n v="0"/>
    <n v="69657"/>
    <s v="INDIAN CR PD (STEP)"/>
    <s v="OR"/>
    <x v="0"/>
    <s v="INDIAN CR PD (STEP)"/>
    <s v="OR"/>
  </r>
  <r>
    <n v="1"/>
    <x v="0"/>
    <x v="12"/>
    <x v="0"/>
    <n v="79146"/>
    <n v="19890922"/>
    <m/>
    <n v="5073"/>
    <n v="53193"/>
    <m/>
    <m/>
    <n v="5073"/>
    <n v="2216"/>
    <n v="0"/>
    <n v="13591"/>
    <s v="INDIAN CR PD (STEP)"/>
    <s v="OR"/>
    <x v="0"/>
    <s v="INDIAN CR PD (STEP)"/>
    <s v="OR"/>
  </r>
  <r>
    <n v="1"/>
    <x v="1"/>
    <x v="15"/>
    <x v="1"/>
    <n v="64581"/>
    <n v="19900816"/>
    <m/>
    <n v="5000"/>
    <n v="9602"/>
    <m/>
    <m/>
    <n v="5000"/>
    <n v="893"/>
    <n v="0"/>
    <n v="44086"/>
    <s v="COLE RIVERS HATCHERY"/>
    <s v="OR"/>
    <x v="0"/>
    <s v="COLE RIVERS HATCHERY"/>
    <s v="OR"/>
  </r>
  <r>
    <n v="1"/>
    <x v="1"/>
    <x v="15"/>
    <x v="1"/>
    <n v="64010"/>
    <n v="19900816"/>
    <m/>
    <n v="5000"/>
    <n v="9975"/>
    <m/>
    <m/>
    <n v="5000"/>
    <n v="453"/>
    <n v="0"/>
    <n v="43582"/>
    <s v="COLE RIVERS HATCHERY"/>
    <s v="OR"/>
    <x v="0"/>
    <s v="COLE RIVERS HATCHERY"/>
    <s v="OR"/>
  </r>
  <r>
    <n v="1"/>
    <x v="1"/>
    <x v="15"/>
    <x v="1"/>
    <n v="63869"/>
    <n v="19900816"/>
    <m/>
    <n v="5000"/>
    <n v="9866"/>
    <m/>
    <m/>
    <n v="5000"/>
    <n v="548"/>
    <n v="0"/>
    <n v="43455"/>
    <s v="COLE RIVERS HATCHERY"/>
    <s v="OR"/>
    <x v="0"/>
    <s v="COLE RIVERS HATCHERY"/>
    <s v="OR"/>
  </r>
  <r>
    <n v="1"/>
    <x v="1"/>
    <x v="15"/>
    <x v="0"/>
    <n v="55155"/>
    <n v="19900914"/>
    <m/>
    <n v="5000"/>
    <n v="9888"/>
    <n v="0"/>
    <n v="191"/>
    <n v="5000"/>
    <n v="382"/>
    <n v="0"/>
    <n v="34694"/>
    <s v="COLE RIVERS HATCHERY"/>
    <s v="OR"/>
    <x v="0"/>
    <s v="COLE RIVERS HATCHERY"/>
    <s v="OR"/>
  </r>
  <r>
    <n v="1"/>
    <x v="1"/>
    <x v="15"/>
    <x v="0"/>
    <n v="55167"/>
    <n v="19900914"/>
    <m/>
    <n v="5000"/>
    <n v="10074"/>
    <m/>
    <m/>
    <n v="5000"/>
    <n v="310"/>
    <n v="0"/>
    <n v="34783"/>
    <s v="COLE RIVERS HATCHERY"/>
    <s v="OR"/>
    <x v="0"/>
    <s v="COLE RIVERS HATCHERY"/>
    <s v="OR"/>
  </r>
  <r>
    <n v="1"/>
    <x v="1"/>
    <x v="15"/>
    <x v="0"/>
    <n v="55339"/>
    <n v="19900914"/>
    <m/>
    <n v="5000"/>
    <n v="10237"/>
    <n v="0"/>
    <n v="49"/>
    <n v="5000"/>
    <n v="98"/>
    <n v="0"/>
    <n v="34955"/>
    <s v="COLE RIVERS HATCHERY"/>
    <s v="OR"/>
    <x v="0"/>
    <s v="COLE RIVERS HATCHERY"/>
    <s v="OR"/>
  </r>
  <r>
    <n v="1"/>
    <x v="1"/>
    <x v="15"/>
    <x v="4"/>
    <n v="51218"/>
    <n v="19901016"/>
    <m/>
    <n v="5000"/>
    <n v="9625"/>
    <m/>
    <m/>
    <n v="5000"/>
    <n v="736"/>
    <n v="0"/>
    <n v="30857"/>
    <s v="COLE RIVERS HATCHERY"/>
    <s v="OR"/>
    <x v="0"/>
    <s v="COLE RIVERS HATCHERY"/>
    <s v="OR"/>
  </r>
  <r>
    <n v="1"/>
    <x v="1"/>
    <x v="15"/>
    <x v="4"/>
    <n v="51112"/>
    <n v="19901016"/>
    <m/>
    <n v="5000"/>
    <n v="9538"/>
    <m/>
    <m/>
    <n v="5000"/>
    <n v="833"/>
    <n v="0"/>
    <n v="30741"/>
    <s v="COLE RIVERS HATCHERY"/>
    <s v="OR"/>
    <x v="0"/>
    <s v="COLE RIVERS HATCHERY"/>
    <s v="OR"/>
  </r>
  <r>
    <n v="1"/>
    <x v="1"/>
    <x v="15"/>
    <x v="4"/>
    <n v="50845"/>
    <n v="19901016"/>
    <m/>
    <n v="5000"/>
    <n v="9625"/>
    <m/>
    <m/>
    <n v="5000"/>
    <n v="733"/>
    <n v="0"/>
    <n v="30487"/>
    <s v="COLE RIVERS HATCHERY"/>
    <s v="OR"/>
    <x v="0"/>
    <s v="COLE RIVERS HATCHERY"/>
    <s v="OR"/>
  </r>
  <r>
    <n v="1"/>
    <x v="1"/>
    <x v="15"/>
    <x v="0"/>
    <n v="55030"/>
    <n v="19900914"/>
    <m/>
    <n v="5000"/>
    <n v="9856"/>
    <n v="0"/>
    <n v="156"/>
    <n v="5000"/>
    <n v="730"/>
    <n v="0"/>
    <n v="34288"/>
    <s v="COLE RIVERS HATCHERY"/>
    <s v="OR"/>
    <x v="0"/>
    <s v="COLE RIVERS HATCHERY"/>
    <s v="OR"/>
  </r>
  <r>
    <n v="1"/>
    <x v="1"/>
    <x v="15"/>
    <x v="0"/>
    <n v="55109"/>
    <n v="19900914"/>
    <m/>
    <n v="5000"/>
    <n v="10100"/>
    <n v="0"/>
    <n v="102"/>
    <n v="5000"/>
    <n v="357"/>
    <n v="0"/>
    <n v="34550"/>
    <s v="COLE RIVERS HATCHERY"/>
    <s v="OR"/>
    <x v="0"/>
    <s v="COLE RIVERS HATCHERY"/>
    <s v="OR"/>
  </r>
  <r>
    <n v="1"/>
    <x v="1"/>
    <x v="15"/>
    <x v="0"/>
    <n v="55120"/>
    <n v="19900914"/>
    <m/>
    <n v="5000"/>
    <n v="9912"/>
    <n v="0"/>
    <n v="199"/>
    <n v="5000"/>
    <n v="598"/>
    <n v="0"/>
    <n v="34411"/>
    <s v="COLE RIVERS HATCHERY"/>
    <s v="OR"/>
    <x v="0"/>
    <s v="COLE RIVERS HATCHERY"/>
    <s v="OR"/>
  </r>
  <r>
    <n v="1"/>
    <x v="0"/>
    <x v="15"/>
    <x v="7"/>
    <n v="282125"/>
    <n v="19900512"/>
    <m/>
    <n v="5000"/>
    <n v="52328"/>
    <m/>
    <m/>
    <n v="5000"/>
    <n v="262"/>
    <n v="0"/>
    <n v="219535"/>
    <s v="NOBLE CR (STEP-COOS)"/>
    <s v="OR"/>
    <x v="1"/>
    <s v="NOBLE CR (STEP-COOS)"/>
    <s v="OR"/>
  </r>
  <r>
    <n v="1"/>
    <x v="1"/>
    <x v="15"/>
    <x v="0"/>
    <n v="166465"/>
    <n v="19900912"/>
    <m/>
    <n v="5000"/>
    <n v="26238"/>
    <n v="0"/>
    <n v="514"/>
    <n v="5000"/>
    <n v="2186"/>
    <n v="0"/>
    <n v="127527"/>
    <s v="ROCK CR HATCHERY"/>
    <s v="OR"/>
    <x v="0"/>
    <s v="ROCK CR HATCHERY"/>
    <s v="OR"/>
  </r>
  <r>
    <n v="1"/>
    <x v="1"/>
    <x v="11"/>
    <x v="9"/>
    <n v="163391"/>
    <n v="19910304"/>
    <m/>
    <n v="5000"/>
    <n v="26927"/>
    <n v="0"/>
    <n v="744"/>
    <n v="5000"/>
    <n v="446"/>
    <n v="0"/>
    <n v="125274"/>
    <s v="ROCK CR HATCHERY"/>
    <s v="OR"/>
    <x v="0"/>
    <s v="ROCK CR HATCHERY"/>
    <s v="OR"/>
  </r>
  <r>
    <n v="1"/>
    <x v="1"/>
    <x v="15"/>
    <x v="0"/>
    <n v="42500"/>
    <n v="19900913"/>
    <m/>
    <n v="5000"/>
    <n v="26044"/>
    <n v="0"/>
    <n v="267"/>
    <n v="5000"/>
    <n v="668"/>
    <n v="0"/>
    <n v="5521"/>
    <s v="BUTTE FALLS HATCHERY"/>
    <s v="OR"/>
    <x v="0"/>
    <s v="BUTTE FALLS HATCHERY"/>
    <s v="OR"/>
  </r>
  <r>
    <n v="1"/>
    <x v="0"/>
    <x v="15"/>
    <x v="0"/>
    <n v="73490"/>
    <n v="19900910"/>
    <m/>
    <n v="5000"/>
    <n v="26099"/>
    <m/>
    <m/>
    <n v="5000"/>
    <n v="1400"/>
    <n v="0"/>
    <n v="35991"/>
    <s v="BUTTE FALLS HATCHERY"/>
    <s v="OR"/>
    <x v="0"/>
    <s v="BUTTE FALLS HATCHERY"/>
    <s v="OR"/>
  </r>
  <r>
    <n v="1"/>
    <x v="0"/>
    <x v="15"/>
    <x v="4"/>
    <n v="39524"/>
    <n v="19901002"/>
    <m/>
    <n v="5000"/>
    <n v="23817"/>
    <m/>
    <m/>
    <n v="5000"/>
    <n v="3552"/>
    <n v="0"/>
    <n v="2155"/>
    <s v="PISTOL R (STEP)"/>
    <s v="OR"/>
    <x v="0"/>
    <s v="PISTOL R (STEP)"/>
    <s v="OR"/>
  </r>
  <r>
    <n v="1"/>
    <x v="0"/>
    <x v="3"/>
    <x v="0"/>
    <n v="102850"/>
    <n v="19940907"/>
    <m/>
    <n v="5000"/>
    <n v="26153"/>
    <n v="0"/>
    <n v="115"/>
    <n v="5000"/>
    <n v="1164"/>
    <n v="0"/>
    <n v="65418"/>
    <s v="COLE RIVERS HATCHERY"/>
    <s v="OR"/>
    <x v="0"/>
    <s v="COLE RIVERS HATCHERY"/>
    <s v="OR"/>
  </r>
  <r>
    <n v="1"/>
    <x v="0"/>
    <x v="3"/>
    <x v="0"/>
    <n v="340254"/>
    <n v="19940927"/>
    <m/>
    <n v="5000"/>
    <n v="25933"/>
    <n v="0"/>
    <n v="316"/>
    <n v="5000"/>
    <n v="237"/>
    <n v="0"/>
    <n v="303768"/>
    <s v="ELK R HATCHERY"/>
    <s v="OR"/>
    <x v="0"/>
    <s v="ELK R HATCHERY"/>
    <s v="OR"/>
  </r>
  <r>
    <n v="1"/>
    <x v="0"/>
    <x v="3"/>
    <x v="4"/>
    <n v="108070"/>
    <n v="19941026"/>
    <m/>
    <n v="5000"/>
    <n v="23419"/>
    <n v="0"/>
    <n v="585"/>
    <n v="5000"/>
    <n v="659"/>
    <n v="0"/>
    <n v="73407"/>
    <s v="ELK R HATCHERY"/>
    <s v="OR"/>
    <x v="0"/>
    <s v="ELK R HATCHERY"/>
    <s v="OR"/>
  </r>
  <r>
    <n v="1"/>
    <x v="0"/>
    <x v="3"/>
    <x v="0"/>
    <n v="60650"/>
    <n v="19940908"/>
    <m/>
    <n v="5000"/>
    <n v="23420"/>
    <n v="0"/>
    <n v="230"/>
    <n v="5000"/>
    <n v="612"/>
    <n v="0"/>
    <n v="26388"/>
    <s v="INDIAN CR PD (STEP)"/>
    <s v="OR"/>
    <x v="0"/>
    <s v="INDIAN CR PD (STEP)"/>
    <s v="OR"/>
  </r>
  <r>
    <n v="1"/>
    <x v="0"/>
    <x v="6"/>
    <x v="3"/>
    <n v="955533"/>
    <n v="20050610"/>
    <m/>
    <n v="5000"/>
    <n v="31828"/>
    <n v="0"/>
    <n v="63"/>
    <n v="5000"/>
    <n v="566"/>
    <n v="0"/>
    <n v="913076"/>
    <s v="BANDON HATCHERY"/>
    <s v="OR"/>
    <x v="0"/>
    <s v="BANDON HATCHERY"/>
    <s v="OR"/>
  </r>
  <r>
    <n v="1"/>
    <x v="0"/>
    <x v="6"/>
    <x v="7"/>
    <n v="672920"/>
    <n v="20050519"/>
    <m/>
    <n v="5000"/>
    <n v="32279"/>
    <n v="0"/>
    <n v="255"/>
    <n v="5000"/>
    <n v="436"/>
    <n v="0"/>
    <n v="629950"/>
    <s v="BANDON HATCHERY"/>
    <s v="OR"/>
    <x v="0"/>
    <s v="BANDON HATCHERY"/>
    <s v="OR"/>
  </r>
  <r>
    <n v="1"/>
    <x v="1"/>
    <x v="11"/>
    <x v="1"/>
    <n v="213244"/>
    <n v="19910813"/>
    <m/>
    <n v="5000"/>
    <n v="10566"/>
    <m/>
    <m/>
    <n v="0"/>
    <n v="197678"/>
    <m/>
    <m/>
    <s v="COLE RIVERS HATCHERY"/>
    <s v="OR"/>
    <x v="0"/>
    <s v="COLE RIVERS HATCHERY"/>
    <s v="OR"/>
  </r>
  <r>
    <n v="1"/>
    <x v="1"/>
    <x v="11"/>
    <x v="1"/>
    <n v="217311"/>
    <n v="19910813"/>
    <m/>
    <n v="5000"/>
    <n v="10462"/>
    <n v="0"/>
    <n v="51"/>
    <n v="5000"/>
    <n v="51"/>
    <n v="0"/>
    <n v="196747"/>
    <s v="COLE RIVERS HATCHERY"/>
    <s v="OR"/>
    <x v="0"/>
    <s v="COLE RIVERS HATCHERY"/>
    <s v="OR"/>
  </r>
  <r>
    <n v="1"/>
    <x v="1"/>
    <x v="11"/>
    <x v="1"/>
    <n v="212326"/>
    <n v="19910813"/>
    <m/>
    <n v="5000"/>
    <n v="9996"/>
    <n v="0"/>
    <n v="149"/>
    <n v="0"/>
    <n v="197181"/>
    <m/>
    <m/>
    <s v="COLE RIVERS HATCHERY"/>
    <s v="OR"/>
    <x v="0"/>
    <s v="COLE RIVERS HATCHERY"/>
    <s v="OR"/>
  </r>
  <r>
    <n v="1"/>
    <x v="1"/>
    <x v="11"/>
    <x v="0"/>
    <n v="282870"/>
    <n v="19910912"/>
    <m/>
    <n v="5000"/>
    <n v="10316"/>
    <n v="0"/>
    <n v="247"/>
    <n v="0"/>
    <n v="267307"/>
    <m/>
    <m/>
    <s v="COLE RIVERS HATCHERY"/>
    <s v="OR"/>
    <x v="0"/>
    <s v="COLE RIVERS HATCHERY"/>
    <s v="OR"/>
  </r>
  <r>
    <n v="1"/>
    <x v="1"/>
    <x v="11"/>
    <x v="0"/>
    <n v="282449"/>
    <n v="19910911"/>
    <m/>
    <n v="5000"/>
    <n v="10272"/>
    <n v="0"/>
    <n v="102"/>
    <n v="0"/>
    <n v="267075"/>
    <m/>
    <m/>
    <s v="COLE RIVERS HATCHERY"/>
    <s v="OR"/>
    <x v="0"/>
    <s v="COLE RIVERS HATCHERY"/>
    <s v="OR"/>
  </r>
  <r>
    <n v="1"/>
    <x v="1"/>
    <x v="11"/>
    <x v="0"/>
    <n v="288604"/>
    <n v="19910910"/>
    <m/>
    <n v="5000"/>
    <n v="10511"/>
    <n v="0"/>
    <n v="157"/>
    <n v="5000"/>
    <n v="52"/>
    <n v="0"/>
    <n v="267884"/>
    <s v="COLE RIVERS HATCHERY"/>
    <s v="OR"/>
    <x v="0"/>
    <s v="COLE RIVERS HATCHERY"/>
    <s v="OR"/>
  </r>
  <r>
    <n v="1"/>
    <x v="1"/>
    <x v="11"/>
    <x v="0"/>
    <n v="48256"/>
    <n v="19910912"/>
    <m/>
    <n v="5000"/>
    <n v="10376"/>
    <n v="0"/>
    <n v="201"/>
    <n v="0"/>
    <n v="32679"/>
    <m/>
    <m/>
    <s v="COLE RIVERS HATCHERY"/>
    <s v="OR"/>
    <x v="0"/>
    <s v="COLE RIVERS HATCHERY"/>
    <s v="OR"/>
  </r>
  <r>
    <n v="1"/>
    <x v="1"/>
    <x v="11"/>
    <x v="0"/>
    <n v="48342"/>
    <n v="19910911"/>
    <m/>
    <n v="5000"/>
    <n v="10384"/>
    <m/>
    <m/>
    <n v="0"/>
    <n v="32958"/>
    <m/>
    <m/>
    <s v="COLE RIVERS HATCHERY"/>
    <s v="OR"/>
    <x v="0"/>
    <s v="COLE RIVERS HATCHERY"/>
    <s v="OR"/>
  </r>
  <r>
    <n v="1"/>
    <x v="1"/>
    <x v="11"/>
    <x v="0"/>
    <n v="48167"/>
    <n v="19910910"/>
    <m/>
    <n v="5000"/>
    <n v="9793"/>
    <n v="0"/>
    <n v="402"/>
    <n v="0"/>
    <n v="32972"/>
    <m/>
    <m/>
    <s v="COLE RIVERS HATCHERY"/>
    <s v="OR"/>
    <x v="0"/>
    <s v="COLE RIVERS HATCHERY"/>
    <s v="OR"/>
  </r>
  <r>
    <n v="1"/>
    <x v="1"/>
    <x v="0"/>
    <x v="4"/>
    <n v="51930"/>
    <n v="19951019"/>
    <m/>
    <n v="5000"/>
    <n v="9738"/>
    <n v="0"/>
    <n v="50"/>
    <n v="5000"/>
    <n v="398"/>
    <n v="0"/>
    <n v="31744"/>
    <s v="COLE RIVERS HATCHERY"/>
    <s v="OR"/>
    <x v="0"/>
    <s v="COLE RIVERS HATCHERY"/>
    <s v="OR"/>
  </r>
  <r>
    <n v="1"/>
    <x v="0"/>
    <x v="4"/>
    <x v="0"/>
    <n v="49535"/>
    <n v="19960910"/>
    <m/>
    <n v="5000"/>
    <n v="24037"/>
    <n v="0"/>
    <n v="53"/>
    <n v="5000"/>
    <n v="2433"/>
    <n v="0"/>
    <n v="13012"/>
    <s v="INDIAN CR PD (STEP)"/>
    <s v="OR"/>
    <x v="0"/>
    <s v="INDIAN CR PD (STEP)"/>
    <s v="OR"/>
  </r>
  <r>
    <n v="1"/>
    <x v="0"/>
    <x v="0"/>
    <x v="0"/>
    <n v="41960"/>
    <n v="19950912"/>
    <m/>
    <n v="5000"/>
    <n v="22554"/>
    <n v="0"/>
    <n v="460"/>
    <n v="5000"/>
    <n v="2393"/>
    <n v="0"/>
    <n v="6553"/>
    <s v="BUTTE FALLS HATCHERY"/>
    <s v="OR"/>
    <x v="0"/>
    <s v="BUTTE FALLS HATCHERY"/>
    <s v="OR"/>
  </r>
  <r>
    <n v="1"/>
    <x v="0"/>
    <x v="0"/>
    <x v="1"/>
    <n v="63817"/>
    <n v="19950803"/>
    <m/>
    <n v="5000"/>
    <n v="24320"/>
    <n v="0"/>
    <n v="4"/>
    <n v="5000"/>
    <n v="179"/>
    <n v="0"/>
    <n v="29314"/>
    <s v="INDIAN CR PD (STEP)"/>
    <s v="OR"/>
    <x v="0"/>
    <s v="INDIAN CR PD (STEP)"/>
    <s v="OR"/>
  </r>
  <r>
    <n v="1"/>
    <x v="0"/>
    <x v="0"/>
    <x v="1"/>
    <n v="68217"/>
    <n v="19950815"/>
    <m/>
    <n v="5000"/>
    <n v="24881"/>
    <n v="0"/>
    <n v="432"/>
    <n v="5000"/>
    <n v="336"/>
    <n v="0"/>
    <n v="32568"/>
    <s v="TRASK R HATCHERY"/>
    <s v="OR"/>
    <x v="0"/>
    <s v="TRASK R HATCHERY"/>
    <s v="OR"/>
  </r>
  <r>
    <n v="1"/>
    <x v="0"/>
    <x v="15"/>
    <x v="0"/>
    <n v="47992"/>
    <n v="19900914"/>
    <m/>
    <n v="5001"/>
    <n v="25470"/>
    <m/>
    <m/>
    <n v="5001"/>
    <n v="2507"/>
    <n v="0"/>
    <n v="10013"/>
    <s v="ELK R HATCHERY"/>
    <s v="OR"/>
    <x v="0"/>
    <s v="ELK R HATCHERY"/>
    <s v="OR"/>
  </r>
  <r>
    <n v="1"/>
    <x v="0"/>
    <x v="15"/>
    <x v="4"/>
    <n v="45752"/>
    <n v="19901015"/>
    <m/>
    <n v="5001"/>
    <n v="26037"/>
    <n v="0"/>
    <n v="128"/>
    <n v="5001"/>
    <n v="513"/>
    <n v="0"/>
    <n v="9072"/>
    <s v="ELK R HATCHERY"/>
    <s v="OR"/>
    <x v="0"/>
    <s v="ELK R HATCHERY"/>
    <s v="OR"/>
  </r>
  <r>
    <n v="1"/>
    <x v="0"/>
    <x v="15"/>
    <x v="0"/>
    <n v="410329"/>
    <n v="19900917"/>
    <m/>
    <n v="5001"/>
    <n v="26922"/>
    <m/>
    <m/>
    <n v="5001"/>
    <n v="615"/>
    <n v="0"/>
    <n v="372790"/>
    <s v="ELK R HATCHERY"/>
    <s v="OR"/>
    <x v="0"/>
    <s v="ELK R HATCHERY"/>
    <s v="OR"/>
  </r>
  <r>
    <n v="1"/>
    <x v="0"/>
    <x v="15"/>
    <x v="4"/>
    <n v="339811"/>
    <n v="19901015"/>
    <m/>
    <n v="5000"/>
    <n v="25861"/>
    <n v="0"/>
    <n v="120"/>
    <n v="2"/>
    <n v="1323"/>
    <n v="0"/>
    <n v="307505"/>
    <s v="ELK R HATCHERY"/>
    <s v="OR"/>
    <x v="0"/>
    <s v="ELK R HATCHERY"/>
    <s v="OR"/>
  </r>
  <r>
    <n v="1"/>
    <x v="1"/>
    <x v="15"/>
    <x v="8"/>
    <n v="144955"/>
    <n v="19900716"/>
    <m/>
    <n v="5000"/>
    <n v="25504"/>
    <m/>
    <m/>
    <n v="5000"/>
    <n v="924"/>
    <n v="0"/>
    <n v="108527"/>
    <s v="TRASK R HATCHERY"/>
    <s v="OR"/>
    <x v="0"/>
    <s v="TRASK R HATCHERY"/>
    <s v="OR"/>
  </r>
  <r>
    <n v="1"/>
    <x v="0"/>
    <x v="0"/>
    <x v="3"/>
    <n v="210614"/>
    <n v="19950619"/>
    <m/>
    <n v="5001"/>
    <n v="25692"/>
    <n v="0"/>
    <n v="976"/>
    <n v="5001"/>
    <n v="520"/>
    <n v="0"/>
    <n v="173424"/>
    <s v="ROCK CR HATCHERY"/>
    <s v="OR"/>
    <x v="1"/>
    <s v="ROCK CR HATCHERY"/>
    <s v="OR"/>
  </r>
  <r>
    <n v="1"/>
    <x v="1"/>
    <x v="0"/>
    <x v="4"/>
    <n v="71478"/>
    <n v="19951001"/>
    <m/>
    <n v="5000"/>
    <n v="25512"/>
    <n v="0"/>
    <n v="1123"/>
    <n v="1"/>
    <n v="321"/>
    <n v="0"/>
    <n v="39521"/>
    <s v="ROCK CR HATCHERY"/>
    <s v="OR"/>
    <x v="0"/>
    <s v="ROCK CR HATCHERY"/>
    <s v="OR"/>
  </r>
  <r>
    <n v="1"/>
    <x v="1"/>
    <x v="0"/>
    <x v="8"/>
    <n v="136327"/>
    <n v="19950724"/>
    <m/>
    <n v="5000"/>
    <n v="25997"/>
    <n v="0"/>
    <n v="99"/>
    <n v="5000"/>
    <n v="50"/>
    <n v="0"/>
    <n v="100181"/>
    <s v="CEDAR CR HATCHERY"/>
    <s v="OR"/>
    <x v="0"/>
    <s v="CEDAR CR HATCHERY"/>
    <s v="OR"/>
  </r>
  <r>
    <n v="1"/>
    <x v="0"/>
    <x v="15"/>
    <x v="7"/>
    <n v="70000"/>
    <n v="19900529"/>
    <m/>
    <n v="5000"/>
    <n v="54124"/>
    <m/>
    <m/>
    <n v="5000"/>
    <n v="1963"/>
    <n v="0"/>
    <n v="3913"/>
    <s v="ROCK CR HATCHERY"/>
    <s v="OR"/>
    <x v="1"/>
    <s v="ROCK CR HATCHERY"/>
    <s v="OR"/>
  </r>
  <r>
    <n v="1"/>
    <x v="0"/>
    <x v="15"/>
    <x v="1"/>
    <n v="51531"/>
    <n v="19900814"/>
    <m/>
    <n v="5000"/>
    <n v="39099"/>
    <n v="0"/>
    <n v="748"/>
    <n v="5000"/>
    <n v="1684"/>
    <m/>
    <m/>
    <s v="SALMON R HATCHERY"/>
    <s v="OR"/>
    <x v="0"/>
    <s v="SALMON R HATCHERY"/>
    <s v="OR"/>
  </r>
  <r>
    <n v="1"/>
    <x v="0"/>
    <x v="15"/>
    <x v="1"/>
    <n v="51956"/>
    <n v="19900815"/>
    <m/>
    <n v="5000"/>
    <n v="38685"/>
    <n v="0"/>
    <n v="192"/>
    <n v="5000"/>
    <n v="2502"/>
    <n v="0"/>
    <n v="577"/>
    <s v="SALMON R HATCHERY"/>
    <s v="OR"/>
    <x v="0"/>
    <s v="SALMON R HATCHERY"/>
    <s v="OR"/>
  </r>
  <r>
    <n v="1"/>
    <x v="0"/>
    <x v="15"/>
    <x v="1"/>
    <n v="53097"/>
    <n v="19900815"/>
    <m/>
    <n v="5000"/>
    <n v="42370"/>
    <m/>
    <m/>
    <n v="5000"/>
    <n v="727"/>
    <m/>
    <m/>
    <s v="SALMON R HATCHERY"/>
    <s v="OR"/>
    <x v="0"/>
    <s v="SALMON R HATCHERY"/>
    <s v="OR"/>
  </r>
  <r>
    <n v="1"/>
    <x v="0"/>
    <x v="15"/>
    <x v="1"/>
    <n v="53010"/>
    <n v="19900814"/>
    <m/>
    <n v="5000"/>
    <n v="41509"/>
    <n v="0"/>
    <n v="500"/>
    <n v="5000"/>
    <n v="834"/>
    <n v="0"/>
    <n v="167"/>
    <s v="SALMON R HATCHERY"/>
    <s v="OR"/>
    <x v="0"/>
    <s v="SALMON R HATCHERY"/>
    <s v="OR"/>
  </r>
  <r>
    <n v="1"/>
    <x v="0"/>
    <x v="15"/>
    <x v="1"/>
    <n v="51889"/>
    <n v="19900814"/>
    <m/>
    <n v="5000"/>
    <n v="41699"/>
    <m/>
    <m/>
    <n v="5000"/>
    <n v="190"/>
    <m/>
    <m/>
    <s v="SALMON R HATCHERY"/>
    <s v="OR"/>
    <x v="0"/>
    <s v="SALMON R HATCHERY"/>
    <s v="OR"/>
  </r>
  <r>
    <n v="1"/>
    <x v="0"/>
    <x v="11"/>
    <x v="3"/>
    <n v="187232"/>
    <n v="19910603"/>
    <m/>
    <n v="5000"/>
    <n v="52274"/>
    <m/>
    <m/>
    <n v="5000"/>
    <n v="455"/>
    <n v="0"/>
    <n v="124503"/>
    <s v="PRIORLI CR HATCHERY"/>
    <s v="OR"/>
    <x v="1"/>
    <s v="PRIORLI CR HATCHERY"/>
    <s v="OR"/>
  </r>
  <r>
    <n v="1"/>
    <x v="0"/>
    <x v="11"/>
    <x v="0"/>
    <n v="175654"/>
    <n v="19910919"/>
    <m/>
    <n v="5000"/>
    <n v="25143"/>
    <n v="0"/>
    <n v="412"/>
    <n v="5000"/>
    <n v="907"/>
    <n v="0"/>
    <n v="139192"/>
    <s v="ELK R HATCHERY"/>
    <s v="OR"/>
    <x v="0"/>
    <s v="ELK R HATCHERY"/>
    <s v="OR"/>
  </r>
  <r>
    <n v="1"/>
    <x v="0"/>
    <x v="11"/>
    <x v="0"/>
    <n v="46773"/>
    <n v="19910920"/>
    <m/>
    <n v="5000"/>
    <n v="25648"/>
    <n v="0"/>
    <n v="650"/>
    <n v="5000"/>
    <n v="93"/>
    <n v="0"/>
    <n v="10382"/>
    <s v="ELK R HATCHERY"/>
    <s v="OR"/>
    <x v="0"/>
    <s v="ELK R HATCHERY"/>
    <s v="OR"/>
  </r>
  <r>
    <n v="1"/>
    <x v="0"/>
    <x v="11"/>
    <x v="4"/>
    <n v="201526"/>
    <n v="19911007"/>
    <m/>
    <n v="5000"/>
    <n v="25605"/>
    <n v="0"/>
    <n v="690"/>
    <n v="5000"/>
    <n v="259"/>
    <n v="0"/>
    <n v="164972"/>
    <s v="ELK R HATCHERY"/>
    <s v="OR"/>
    <x v="0"/>
    <s v="ELK R HATCHERY"/>
    <s v="OR"/>
  </r>
  <r>
    <n v="1"/>
    <x v="0"/>
    <x v="11"/>
    <x v="4"/>
    <n v="40104"/>
    <n v="19911026"/>
    <m/>
    <n v="5000"/>
    <n v="25494"/>
    <n v="0"/>
    <n v="162"/>
    <n v="1"/>
    <n v="647"/>
    <n v="0"/>
    <n v="8800"/>
    <s v="ELK R HATCHERY"/>
    <s v="OR"/>
    <x v="0"/>
    <s v="ELK R HATCHERY"/>
    <s v="OR"/>
  </r>
  <r>
    <n v="1"/>
    <x v="0"/>
    <x v="11"/>
    <x v="4"/>
    <n v="64613"/>
    <n v="19911007"/>
    <m/>
    <n v="5000"/>
    <n v="25570"/>
    <n v="0"/>
    <n v="135"/>
    <n v="5000"/>
    <n v="270"/>
    <n v="0"/>
    <n v="28638"/>
    <s v="BANDON HATCHERY"/>
    <s v="OR"/>
    <x v="0"/>
    <s v="BANDON HATCHERY"/>
    <s v="OR"/>
  </r>
  <r>
    <n v="1"/>
    <x v="1"/>
    <x v="2"/>
    <x v="1"/>
    <n v="41696"/>
    <n v="19930819"/>
    <m/>
    <n v="5000"/>
    <n v="30403"/>
    <n v="0"/>
    <n v="129"/>
    <n v="5000"/>
    <n v="1164"/>
    <m/>
    <m/>
    <s v="COLE RIVERS HATCHERY"/>
    <s v="OR"/>
    <x v="0"/>
    <s v="COLE RIVERS HATCHERY"/>
    <s v="OR"/>
  </r>
  <r>
    <n v="1"/>
    <x v="0"/>
    <x v="11"/>
    <x v="4"/>
    <n v="43924"/>
    <n v="19911026"/>
    <m/>
    <n v="5000"/>
    <n v="37216"/>
    <n v="0"/>
    <n v="727"/>
    <n v="1"/>
    <n v="727"/>
    <n v="0"/>
    <n v="253"/>
    <s v="ELK R HATCHERY"/>
    <s v="OR"/>
    <x v="0"/>
    <s v="ELK R HATCHERY"/>
    <s v="OR"/>
  </r>
  <r>
    <n v="1"/>
    <x v="0"/>
    <x v="11"/>
    <x v="4"/>
    <n v="42137"/>
    <n v="19911026"/>
    <m/>
    <n v="5000"/>
    <n v="35168"/>
    <n v="0"/>
    <n v="738"/>
    <n v="1"/>
    <n v="1230"/>
    <m/>
    <m/>
    <s v="ELK R HATCHERY"/>
    <s v="OR"/>
    <x v="0"/>
    <s v="ELK R HATCHERY"/>
    <s v="OR"/>
  </r>
  <r>
    <n v="1"/>
    <x v="0"/>
    <x v="11"/>
    <x v="4"/>
    <n v="41473"/>
    <n v="19911026"/>
    <m/>
    <n v="5000"/>
    <n v="33859"/>
    <n v="0"/>
    <n v="418"/>
    <n v="1"/>
    <n v="2195"/>
    <m/>
    <m/>
    <s v="ELK R HATCHERY"/>
    <s v="OR"/>
    <x v="0"/>
    <s v="ELK R HATCHERY"/>
    <s v="OR"/>
  </r>
  <r>
    <n v="1"/>
    <x v="0"/>
    <x v="11"/>
    <x v="4"/>
    <n v="40513"/>
    <n v="19911026"/>
    <m/>
    <n v="5000"/>
    <n v="34621"/>
    <n v="0"/>
    <n v="200"/>
    <n v="1"/>
    <n v="499"/>
    <n v="0"/>
    <n v="192"/>
    <s v="ELK R HATCHERY"/>
    <s v="OR"/>
    <x v="0"/>
    <s v="ELK R HATCHERY"/>
    <s v="OR"/>
  </r>
  <r>
    <n v="1"/>
    <x v="0"/>
    <x v="11"/>
    <x v="4"/>
    <n v="40689"/>
    <n v="19911026"/>
    <m/>
    <n v="5000"/>
    <n v="34753"/>
    <n v="0"/>
    <n v="186"/>
    <n v="1"/>
    <n v="466"/>
    <n v="0"/>
    <n v="283"/>
    <s v="ELK R HATCHERY"/>
    <s v="OR"/>
    <x v="0"/>
    <s v="ELK R HATCHERY"/>
    <s v="OR"/>
  </r>
  <r>
    <n v="1"/>
    <x v="0"/>
    <x v="11"/>
    <x v="1"/>
    <n v="52776"/>
    <n v="19910815"/>
    <m/>
    <n v="5000"/>
    <n v="40225"/>
    <n v="0"/>
    <n v="680"/>
    <n v="5000"/>
    <n v="1871"/>
    <m/>
    <m/>
    <s v="SALMON R HATCHERY"/>
    <s v="OR"/>
    <x v="0"/>
    <s v="SALMON R HATCHERY"/>
    <s v="OR"/>
  </r>
  <r>
    <n v="1"/>
    <x v="0"/>
    <x v="11"/>
    <x v="1"/>
    <n v="54019"/>
    <n v="19910815"/>
    <m/>
    <n v="5000"/>
    <n v="41394"/>
    <n v="0"/>
    <n v="700"/>
    <n v="5000"/>
    <n v="1925"/>
    <m/>
    <m/>
    <s v="SALMON R HATCHERY"/>
    <s v="OR"/>
    <x v="0"/>
    <s v="SALMON R HATCHERY"/>
    <s v="OR"/>
  </r>
  <r>
    <n v="1"/>
    <x v="0"/>
    <x v="11"/>
    <x v="1"/>
    <n v="49896"/>
    <n v="19910815"/>
    <m/>
    <n v="5000"/>
    <n v="37516"/>
    <n v="0"/>
    <n v="635"/>
    <n v="5000"/>
    <n v="1745"/>
    <m/>
    <m/>
    <s v="SALMON R HATCHERY"/>
    <s v="OR"/>
    <x v="0"/>
    <s v="SALMON R HATCHERY"/>
    <s v="OR"/>
  </r>
  <r>
    <n v="1"/>
    <x v="0"/>
    <x v="11"/>
    <x v="1"/>
    <n v="51880"/>
    <n v="19910815"/>
    <m/>
    <n v="5000"/>
    <n v="39382"/>
    <n v="0"/>
    <n v="666"/>
    <n v="5000"/>
    <n v="1832"/>
    <m/>
    <m/>
    <s v="SALMON R HATCHERY"/>
    <s v="OR"/>
    <x v="0"/>
    <s v="SALMON R HATCHERY"/>
    <s v="OR"/>
  </r>
  <r>
    <n v="1"/>
    <x v="0"/>
    <x v="11"/>
    <x v="1"/>
    <n v="37215"/>
    <n v="19910815"/>
    <m/>
    <n v="5000"/>
    <n v="25592"/>
    <n v="0"/>
    <n v="433"/>
    <n v="5000"/>
    <n v="1190"/>
    <m/>
    <m/>
    <s v="SALMON R HATCHERY"/>
    <s v="OR"/>
    <x v="0"/>
    <s v="SALMON R HATCHERY"/>
    <s v="OR"/>
  </r>
  <r>
    <n v="1"/>
    <x v="1"/>
    <x v="10"/>
    <x v="7"/>
    <n v="66753"/>
    <n v="19920528"/>
    <m/>
    <n v="5000"/>
    <n v="46610"/>
    <n v="0"/>
    <n v="9568"/>
    <n v="5000"/>
    <n v="527"/>
    <n v="0"/>
    <n v="48"/>
    <s v="ROCK CR HATCHERY"/>
    <s v="OR"/>
    <x v="1"/>
    <s v="ROCK CR HATCHERY"/>
    <s v="OR"/>
  </r>
  <r>
    <n v="1"/>
    <x v="1"/>
    <x v="10"/>
    <x v="7"/>
    <n v="32368"/>
    <n v="19920528"/>
    <m/>
    <n v="5000"/>
    <n v="18370"/>
    <n v="0"/>
    <n v="3771"/>
    <n v="5000"/>
    <n v="208"/>
    <n v="0"/>
    <n v="19"/>
    <s v="ROCK CR HATCHERY"/>
    <s v="OR"/>
    <x v="1"/>
    <s v="ROCK CR HATCHERY"/>
    <s v="OR"/>
  </r>
  <r>
    <n v="1"/>
    <x v="1"/>
    <x v="11"/>
    <x v="4"/>
    <n v="20643"/>
    <n v="19911001"/>
    <m/>
    <n v="5000"/>
    <n v="15643"/>
    <m/>
    <m/>
    <m/>
    <m/>
    <m/>
    <m/>
    <s v="BANDON HATCHERY"/>
    <s v="OR"/>
    <x v="0"/>
    <s v="BANDON HATCHERY"/>
    <s v="OR"/>
  </r>
  <r>
    <n v="1"/>
    <x v="0"/>
    <x v="11"/>
    <x v="1"/>
    <n v="66529"/>
    <n v="19910816"/>
    <m/>
    <n v="5000"/>
    <n v="22288"/>
    <n v="0"/>
    <n v="49"/>
    <n v="5000"/>
    <n v="49"/>
    <n v="0"/>
    <n v="34143"/>
    <s v="TRASK R HATCHERY"/>
    <s v="OR"/>
    <x v="1"/>
    <s v="TRASK R HATCHERY"/>
    <s v="OR"/>
  </r>
  <r>
    <n v="1"/>
    <x v="0"/>
    <x v="11"/>
    <x v="0"/>
    <n v="107941"/>
    <n v="19910916"/>
    <m/>
    <n v="5000"/>
    <n v="22474"/>
    <n v="0"/>
    <n v="125"/>
    <n v="5000"/>
    <n v="125"/>
    <n v="0"/>
    <n v="75217"/>
    <s v="TRASK R HATCHERY"/>
    <s v="OR"/>
    <x v="0"/>
    <s v="TRASK R HATCHERY"/>
    <s v="OR"/>
  </r>
  <r>
    <n v="1"/>
    <x v="0"/>
    <x v="10"/>
    <x v="0"/>
    <n v="101713"/>
    <n v="19920902"/>
    <m/>
    <n v="5000"/>
    <n v="23457"/>
    <n v="0"/>
    <n v="4960"/>
    <n v="5000"/>
    <n v="268"/>
    <n v="0"/>
    <n v="63028"/>
    <s v="ROCK CR HATCHERY"/>
    <s v="OR"/>
    <x v="0"/>
    <s v="ROCK CR HATCHERY"/>
    <s v="OR"/>
  </r>
  <r>
    <n v="1"/>
    <x v="1"/>
    <x v="2"/>
    <x v="5"/>
    <n v="158134"/>
    <n v="19930222"/>
    <m/>
    <n v="5000"/>
    <n v="20432"/>
    <n v="0"/>
    <n v="6568"/>
    <n v="5000"/>
    <n v="365"/>
    <n v="0"/>
    <n v="120769"/>
    <s v="ROCK CR HATCHERY"/>
    <s v="OR"/>
    <x v="0"/>
    <s v="ROCK CR HATCHERY"/>
    <s v="OR"/>
  </r>
  <r>
    <n v="1"/>
    <x v="1"/>
    <x v="10"/>
    <x v="0"/>
    <n v="159643"/>
    <n v="19920919"/>
    <m/>
    <n v="5000"/>
    <n v="25495"/>
    <n v="0"/>
    <n v="2441"/>
    <n v="5000"/>
    <n v="136"/>
    <n v="0"/>
    <n v="121571"/>
    <s v="ROCK CR HATCHERY"/>
    <s v="OR"/>
    <x v="0"/>
    <s v="ROCK CR HATCHERY"/>
    <s v="OR"/>
  </r>
  <r>
    <n v="1"/>
    <x v="0"/>
    <x v="10"/>
    <x v="1"/>
    <n v="111587"/>
    <n v="19920810"/>
    <m/>
    <n v="5000"/>
    <n v="21100"/>
    <n v="0"/>
    <n v="5402"/>
    <n v="5000"/>
    <n v="204"/>
    <n v="0"/>
    <n v="74881"/>
    <s v="FALL CR HATCHERY"/>
    <s v="OR"/>
    <x v="0"/>
    <s v="FALL CR HATCHERY"/>
    <s v="OR"/>
  </r>
  <r>
    <n v="1"/>
    <x v="1"/>
    <x v="10"/>
    <x v="8"/>
    <n v="129857"/>
    <n v="19920713"/>
    <m/>
    <n v="5000"/>
    <n v="26396"/>
    <n v="0"/>
    <n v="138"/>
    <n v="5000"/>
    <n v="482"/>
    <n v="0"/>
    <n v="92841"/>
    <s v="TRASK R HATCHERY"/>
    <s v="OR"/>
    <x v="1"/>
    <s v="TRASK R HATCHERY"/>
    <s v="OR"/>
  </r>
  <r>
    <n v="1"/>
    <x v="1"/>
    <x v="10"/>
    <x v="1"/>
    <n v="39279"/>
    <n v="19920803"/>
    <m/>
    <n v="5000"/>
    <n v="24521"/>
    <n v="0"/>
    <n v="255"/>
    <n v="5000"/>
    <n v="851"/>
    <n v="0"/>
    <n v="3652"/>
    <s v="TRASK R HATCHERY"/>
    <s v="OR"/>
    <x v="0"/>
    <s v="TRASK R HATCHERY"/>
    <s v="OR"/>
  </r>
  <r>
    <n v="1"/>
    <x v="1"/>
    <x v="10"/>
    <x v="0"/>
    <n v="39844"/>
    <n v="19920916"/>
    <m/>
    <n v="5000"/>
    <n v="25554"/>
    <n v="0"/>
    <n v="343"/>
    <n v="5000"/>
    <n v="86"/>
    <n v="0"/>
    <n v="3861"/>
    <s v="TRASK R HATCHERY"/>
    <s v="OR"/>
    <x v="0"/>
    <s v="TRASK R HATCHERY"/>
    <s v="OR"/>
  </r>
  <r>
    <n v="1"/>
    <x v="0"/>
    <x v="10"/>
    <x v="2"/>
    <n v="28906"/>
    <n v="19921101"/>
    <m/>
    <n v="5000"/>
    <n v="11738"/>
    <n v="0"/>
    <n v="283"/>
    <n v="5000"/>
    <n v="1061"/>
    <n v="0"/>
    <n v="5824"/>
    <s v="ELK R HATCHERY"/>
    <s v="OR"/>
    <x v="0"/>
    <s v="ELK R HATCHERY"/>
    <s v="OR"/>
  </r>
  <r>
    <n v="1"/>
    <x v="0"/>
    <x v="10"/>
    <x v="4"/>
    <n v="246364"/>
    <n v="19921006"/>
    <m/>
    <n v="5002"/>
    <n v="22981"/>
    <n v="0"/>
    <n v="693"/>
    <n v="5002"/>
    <n v="2873"/>
    <n v="0"/>
    <n v="209813"/>
    <s v="ELK R HATCHERY"/>
    <s v="OR"/>
    <x v="0"/>
    <s v="ELK R HATCHERY"/>
    <s v="OR"/>
  </r>
  <r>
    <n v="1"/>
    <x v="0"/>
    <x v="10"/>
    <x v="4"/>
    <n v="163153"/>
    <n v="19921026"/>
    <m/>
    <n v="5002"/>
    <n v="23236"/>
    <n v="0"/>
    <n v="306"/>
    <n v="5002"/>
    <n v="2956"/>
    <n v="0"/>
    <n v="126651"/>
    <s v="ELK R HATCHERY"/>
    <s v="OR"/>
    <x v="0"/>
    <s v="ELK R HATCHERY"/>
    <s v="OR"/>
  </r>
  <r>
    <n v="1"/>
    <x v="1"/>
    <x v="11"/>
    <x v="7"/>
    <n v="53951"/>
    <n v="19910523"/>
    <m/>
    <n v="5000"/>
    <n v="15076"/>
    <m/>
    <m/>
    <n v="5000"/>
    <n v="575"/>
    <n v="0"/>
    <n v="28300"/>
    <s v="UMPQUA R STEP FACILITY"/>
    <s v="OR"/>
    <x v="1"/>
    <s v="UMPQUA R STEP FACILITY"/>
    <s v="OR"/>
  </r>
  <r>
    <n v="1"/>
    <x v="1"/>
    <x v="11"/>
    <x v="7"/>
    <n v="52916"/>
    <n v="19910523"/>
    <m/>
    <n v="5000"/>
    <n v="14078"/>
    <m/>
    <m/>
    <n v="5000"/>
    <n v="537"/>
    <n v="0"/>
    <n v="28301"/>
    <s v="UMPQUA R STEP FACILITY"/>
    <s v="OR"/>
    <x v="1"/>
    <s v="UMPQUA R STEP FACILITY"/>
    <s v="OR"/>
  </r>
  <r>
    <n v="1"/>
    <x v="0"/>
    <x v="10"/>
    <x v="7"/>
    <n v="108330"/>
    <n v="19920528"/>
    <m/>
    <n v="5000"/>
    <n v="43321"/>
    <n v="0"/>
    <n v="8892"/>
    <n v="5000"/>
    <n v="489"/>
    <n v="0"/>
    <n v="45628"/>
    <s v="ROCK CR HATCHERY"/>
    <s v="OR"/>
    <x v="1"/>
    <s v="ROCK CR HATCHERY"/>
    <s v="OR"/>
  </r>
  <r>
    <n v="1"/>
    <x v="1"/>
    <x v="1"/>
    <x v="1"/>
    <n v="41527"/>
    <n v="19970813"/>
    <m/>
    <n v="5000"/>
    <n v="30747"/>
    <n v="0"/>
    <n v="156"/>
    <n v="5000"/>
    <n v="624"/>
    <m/>
    <m/>
    <s v="COLE RIVERS HATCHERY"/>
    <s v="OR"/>
    <x v="0"/>
    <s v="COLE RIVERS HATCHERY"/>
    <s v="OR"/>
  </r>
  <r>
    <n v="1"/>
    <x v="1"/>
    <x v="4"/>
    <x v="5"/>
    <n v="237420"/>
    <n v="19960201"/>
    <m/>
    <n v="5000"/>
    <n v="25240"/>
    <n v="0"/>
    <n v="1842"/>
    <n v="53"/>
    <n v="123"/>
    <n v="0"/>
    <n v="205162"/>
    <s v="ROCK CR HATCHERY"/>
    <s v="OR"/>
    <x v="0"/>
    <s v="ROCK CR HATCHERY"/>
    <s v="OR"/>
  </r>
  <r>
    <n v="1"/>
    <x v="1"/>
    <x v="10"/>
    <x v="1"/>
    <n v="20536"/>
    <n v="19920818"/>
    <m/>
    <n v="5000"/>
    <n v="10448"/>
    <n v="0"/>
    <n v="44"/>
    <n v="5000"/>
    <n v="44"/>
    <m/>
    <m/>
    <s v="COLE RIVERS HATCHERY"/>
    <s v="OR"/>
    <x v="0"/>
    <s v="COLE RIVERS HATCHERY"/>
    <s v="OR"/>
  </r>
  <r>
    <n v="1"/>
    <x v="1"/>
    <x v="10"/>
    <x v="1"/>
    <n v="20637"/>
    <n v="19920818"/>
    <m/>
    <n v="5000"/>
    <n v="10489"/>
    <n v="0"/>
    <n v="49"/>
    <n v="5000"/>
    <n v="99"/>
    <m/>
    <m/>
    <s v="COLE RIVERS HATCHERY"/>
    <s v="OR"/>
    <x v="0"/>
    <s v="COLE RIVERS HATCHERY"/>
    <s v="OR"/>
  </r>
  <r>
    <n v="1"/>
    <x v="1"/>
    <x v="10"/>
    <x v="1"/>
    <n v="20576"/>
    <n v="19920818"/>
    <m/>
    <n v="5000"/>
    <n v="10527"/>
    <m/>
    <m/>
    <n v="5000"/>
    <n v="49"/>
    <m/>
    <m/>
    <s v="COLE RIVERS HATCHERY"/>
    <s v="OR"/>
    <x v="0"/>
    <s v="COLE RIVERS HATCHERY"/>
    <s v="OR"/>
  </r>
  <r>
    <n v="1"/>
    <x v="1"/>
    <x v="10"/>
    <x v="0"/>
    <n v="15364"/>
    <n v="19920908"/>
    <m/>
    <n v="5000"/>
    <n v="10220"/>
    <n v="0"/>
    <n v="144"/>
    <m/>
    <m/>
    <m/>
    <m/>
    <s v="COLE RIVERS HATCHERY"/>
    <s v="OR"/>
    <x v="0"/>
    <s v="COLE RIVERS HATCHERY"/>
    <s v="OR"/>
  </r>
  <r>
    <n v="1"/>
    <x v="1"/>
    <x v="10"/>
    <x v="0"/>
    <n v="20609"/>
    <n v="19920909"/>
    <m/>
    <n v="5000"/>
    <n v="10134"/>
    <n v="0"/>
    <n v="264"/>
    <n v="5000"/>
    <n v="211"/>
    <m/>
    <m/>
    <s v="COLE RIVERS HATCHERY"/>
    <s v="OR"/>
    <x v="0"/>
    <s v="COLE RIVERS HATCHERY"/>
    <s v="OR"/>
  </r>
  <r>
    <n v="1"/>
    <x v="1"/>
    <x v="10"/>
    <x v="0"/>
    <n v="15574"/>
    <n v="19920910"/>
    <m/>
    <n v="5000"/>
    <n v="10135"/>
    <n v="0"/>
    <n v="439"/>
    <m/>
    <m/>
    <m/>
    <m/>
    <s v="COLE RIVERS HATCHERY"/>
    <s v="OR"/>
    <x v="0"/>
    <s v="COLE RIVERS HATCHERY"/>
    <s v="OR"/>
  </r>
  <r>
    <n v="1"/>
    <x v="1"/>
    <x v="10"/>
    <x v="4"/>
    <n v="20597"/>
    <n v="19921013"/>
    <m/>
    <n v="5000"/>
    <n v="10252"/>
    <n v="0"/>
    <n v="197"/>
    <n v="5000"/>
    <n v="148"/>
    <m/>
    <m/>
    <s v="COLE RIVERS HATCHERY"/>
    <s v="OR"/>
    <x v="0"/>
    <s v="COLE RIVERS HATCHERY"/>
    <s v="OR"/>
  </r>
  <r>
    <n v="1"/>
    <x v="1"/>
    <x v="10"/>
    <x v="4"/>
    <n v="20542"/>
    <n v="19921013"/>
    <m/>
    <n v="5000"/>
    <n v="10235"/>
    <n v="0"/>
    <n v="205"/>
    <n v="5000"/>
    <n v="102"/>
    <m/>
    <m/>
    <s v="COLE RIVERS HATCHERY"/>
    <s v="OR"/>
    <x v="0"/>
    <s v="COLE RIVERS HATCHERY"/>
    <s v="OR"/>
  </r>
  <r>
    <n v="1"/>
    <x v="1"/>
    <x v="10"/>
    <x v="4"/>
    <n v="20523"/>
    <n v="19921013"/>
    <m/>
    <n v="5000"/>
    <n v="9775"/>
    <n v="0"/>
    <n v="698"/>
    <n v="5000"/>
    <n v="50"/>
    <m/>
    <m/>
    <s v="COLE RIVERS HATCHERY"/>
    <s v="OR"/>
    <x v="0"/>
    <s v="COLE RIVERS HATCHERY"/>
    <s v="OR"/>
  </r>
  <r>
    <n v="1"/>
    <x v="1"/>
    <x v="10"/>
    <x v="0"/>
    <n v="20678"/>
    <n v="19920910"/>
    <m/>
    <n v="5000"/>
    <n v="9973"/>
    <n v="0"/>
    <n v="101"/>
    <n v="5000"/>
    <n v="604"/>
    <m/>
    <m/>
    <s v="COLE RIVERS HATCHERY"/>
    <s v="OR"/>
    <x v="0"/>
    <s v="COLE RIVERS HATCHERY"/>
    <s v="OR"/>
  </r>
  <r>
    <n v="1"/>
    <x v="1"/>
    <x v="10"/>
    <x v="0"/>
    <n v="20617"/>
    <n v="19920908"/>
    <m/>
    <n v="5000"/>
    <n v="10330"/>
    <n v="0"/>
    <n v="48"/>
    <n v="5000"/>
    <n v="239"/>
    <m/>
    <m/>
    <s v="COLE RIVERS HATCHERY"/>
    <s v="OR"/>
    <x v="0"/>
    <s v="COLE RIVERS HATCHERY"/>
    <s v="OR"/>
  </r>
  <r>
    <n v="1"/>
    <x v="1"/>
    <x v="10"/>
    <x v="0"/>
    <n v="20582"/>
    <n v="19920909"/>
    <m/>
    <n v="5000"/>
    <n v="10224"/>
    <n v="0"/>
    <n v="256"/>
    <n v="5000"/>
    <n v="102"/>
    <m/>
    <m/>
    <s v="COLE RIVERS HATCHERY"/>
    <s v="OR"/>
    <x v="0"/>
    <s v="COLE RIVERS HATCHERY"/>
    <s v="OR"/>
  </r>
  <r>
    <n v="1"/>
    <x v="1"/>
    <x v="10"/>
    <x v="0"/>
    <n v="20568"/>
    <n v="19920910"/>
    <m/>
    <n v="5000"/>
    <n v="10226"/>
    <n v="0"/>
    <n v="256"/>
    <n v="5000"/>
    <n v="86"/>
    <m/>
    <m/>
    <s v="COLE RIVERS HATCHERY"/>
    <s v="OR"/>
    <x v="0"/>
    <s v="COLE RIVERS HATCHERY"/>
    <s v="OR"/>
  </r>
  <r>
    <n v="1"/>
    <x v="1"/>
    <x v="10"/>
    <x v="0"/>
    <n v="15443"/>
    <n v="19920909"/>
    <m/>
    <n v="5000"/>
    <n v="10298"/>
    <n v="0"/>
    <n v="145"/>
    <m/>
    <m/>
    <m/>
    <m/>
    <s v="COLE RIVERS HATCHERY"/>
    <s v="OR"/>
    <x v="0"/>
    <s v="COLE RIVERS HATCHERY"/>
    <s v="OR"/>
  </r>
  <r>
    <n v="1"/>
    <x v="1"/>
    <x v="10"/>
    <x v="0"/>
    <n v="20605"/>
    <n v="19920908"/>
    <m/>
    <n v="5000"/>
    <n v="10419"/>
    <n v="0"/>
    <n v="93"/>
    <n v="5000"/>
    <n v="93"/>
    <m/>
    <m/>
    <s v="COLE RIVERS HATCHERY"/>
    <s v="OR"/>
    <x v="0"/>
    <s v="COLE RIVERS HATCHERY"/>
    <s v="OR"/>
  </r>
  <r>
    <n v="1"/>
    <x v="0"/>
    <x v="16"/>
    <x v="1"/>
    <n v="340887"/>
    <n v="20010823"/>
    <m/>
    <n v="5002"/>
    <n v="198756"/>
    <n v="0"/>
    <n v="4996"/>
    <n v="5002"/>
    <n v="9409"/>
    <n v="0"/>
    <n v="117722"/>
    <s v="ELK R HATCHERY"/>
    <s v="OR"/>
    <x v="0"/>
    <s v="ELK R HATCHERY"/>
    <s v="OR"/>
  </r>
  <r>
    <n v="1"/>
    <x v="0"/>
    <x v="2"/>
    <x v="7"/>
    <n v="62848"/>
    <n v="19930529"/>
    <m/>
    <n v="5000"/>
    <n v="52672"/>
    <m/>
    <m/>
    <n v="5000"/>
    <n v="176"/>
    <m/>
    <m/>
    <s v="NOBLE CR (STEP-COOS)"/>
    <s v="OR"/>
    <x v="1"/>
    <s v="NOBLE CR (STEP-COOS)"/>
    <s v="OR"/>
  </r>
  <r>
    <n v="1"/>
    <x v="0"/>
    <x v="2"/>
    <x v="2"/>
    <n v="45462"/>
    <n v="19931117"/>
    <m/>
    <n v="5000"/>
    <n v="21184"/>
    <n v="0"/>
    <n v="841"/>
    <n v="5000"/>
    <n v="224"/>
    <n v="0"/>
    <n v="13213"/>
    <s v="ELK R HATCHERY"/>
    <s v="OR"/>
    <x v="0"/>
    <s v="ELK R HATCHERY"/>
    <s v="OR"/>
  </r>
  <r>
    <n v="1"/>
    <x v="1"/>
    <x v="0"/>
    <x v="0"/>
    <n v="53383"/>
    <n v="19950914"/>
    <m/>
    <n v="5000"/>
    <n v="10527"/>
    <n v="0"/>
    <n v="46"/>
    <n v="0"/>
    <n v="37810"/>
    <m/>
    <m/>
    <s v="COLE RIVERS HATCHERY"/>
    <s v="OR"/>
    <x v="0"/>
    <s v="COLE RIVERS HATCHERY"/>
    <s v="OR"/>
  </r>
  <r>
    <n v="1"/>
    <x v="1"/>
    <x v="0"/>
    <x v="0"/>
    <n v="58294"/>
    <n v="19950913"/>
    <m/>
    <n v="5000"/>
    <n v="10127"/>
    <n v="0"/>
    <n v="143"/>
    <n v="5000"/>
    <n v="239"/>
    <n v="0"/>
    <n v="37785"/>
    <s v="COLE RIVERS HATCHERY"/>
    <s v="OR"/>
    <x v="0"/>
    <s v="COLE RIVERS HATCHERY"/>
    <s v="OR"/>
  </r>
  <r>
    <n v="1"/>
    <x v="1"/>
    <x v="0"/>
    <x v="1"/>
    <n v="66319"/>
    <n v="19950821"/>
    <m/>
    <n v="5000"/>
    <n v="10289"/>
    <n v="0"/>
    <n v="191"/>
    <n v="5000"/>
    <n v="48"/>
    <n v="0"/>
    <n v="45791"/>
    <s v="COLE RIVERS HATCHERY"/>
    <s v="OR"/>
    <x v="0"/>
    <s v="COLE RIVERS HATCHERY"/>
    <s v="OR"/>
  </r>
  <r>
    <n v="1"/>
    <x v="1"/>
    <x v="0"/>
    <x v="0"/>
    <n v="53275"/>
    <n v="19950914"/>
    <m/>
    <n v="5000"/>
    <n v="10562"/>
    <m/>
    <m/>
    <n v="0"/>
    <n v="37713"/>
    <m/>
    <m/>
    <s v="COLE RIVERS HATCHERY"/>
    <s v="OR"/>
    <x v="0"/>
    <s v="COLE RIVERS HATCHERY"/>
    <s v="OR"/>
  </r>
  <r>
    <n v="1"/>
    <x v="1"/>
    <x v="0"/>
    <x v="4"/>
    <n v="52331"/>
    <n v="19951019"/>
    <m/>
    <n v="5000"/>
    <n v="10054"/>
    <n v="0"/>
    <n v="100"/>
    <n v="5000"/>
    <n v="398"/>
    <n v="0"/>
    <n v="31779"/>
    <s v="COLE RIVERS HATCHERY"/>
    <s v="OR"/>
    <x v="0"/>
    <s v="COLE RIVERS HATCHERY"/>
    <s v="OR"/>
  </r>
  <r>
    <n v="1"/>
    <x v="1"/>
    <x v="0"/>
    <x v="1"/>
    <n v="66444"/>
    <n v="19950821"/>
    <m/>
    <n v="5000"/>
    <n v="10096"/>
    <n v="0"/>
    <n v="400"/>
    <n v="5000"/>
    <n v="50"/>
    <n v="0"/>
    <n v="45898"/>
    <s v="COLE RIVERS HATCHERY"/>
    <s v="OR"/>
    <x v="0"/>
    <s v="COLE RIVERS HATCHERY"/>
    <s v="OR"/>
  </r>
  <r>
    <n v="1"/>
    <x v="1"/>
    <x v="0"/>
    <x v="0"/>
    <n v="58418"/>
    <n v="19950913"/>
    <m/>
    <n v="5000"/>
    <n v="10376"/>
    <m/>
    <m/>
    <n v="5000"/>
    <n v="191"/>
    <n v="0"/>
    <n v="37851"/>
    <s v="COLE RIVERS HATCHERY"/>
    <s v="OR"/>
    <x v="0"/>
    <s v="COLE RIVERS HATCHERY"/>
    <s v="OR"/>
  </r>
  <r>
    <n v="1"/>
    <x v="1"/>
    <x v="0"/>
    <x v="0"/>
    <n v="58425"/>
    <n v="19950913"/>
    <m/>
    <n v="5000"/>
    <n v="10042"/>
    <n v="0"/>
    <n v="141"/>
    <n v="5000"/>
    <n v="377"/>
    <n v="0"/>
    <n v="37865"/>
    <s v="COLE RIVERS HATCHERY"/>
    <s v="OR"/>
    <x v="0"/>
    <s v="COLE RIVERS HATCHERY"/>
    <s v="OR"/>
  </r>
  <r>
    <n v="1"/>
    <x v="1"/>
    <x v="0"/>
    <x v="1"/>
    <n v="66351"/>
    <n v="19950821"/>
    <m/>
    <n v="5000"/>
    <n v="10157"/>
    <n v="0"/>
    <n v="190"/>
    <n v="5000"/>
    <n v="190"/>
    <n v="0"/>
    <n v="45814"/>
    <s v="COLE RIVERS HATCHERY"/>
    <s v="OR"/>
    <x v="0"/>
    <s v="COLE RIVERS HATCHERY"/>
    <s v="OR"/>
  </r>
  <r>
    <n v="1"/>
    <x v="1"/>
    <x v="0"/>
    <x v="0"/>
    <n v="58341"/>
    <n v="19950913"/>
    <m/>
    <n v="5000"/>
    <n v="9396"/>
    <n v="0"/>
    <n v="442"/>
    <n v="5000"/>
    <n v="774"/>
    <n v="0"/>
    <n v="37729"/>
    <s v="COLE RIVERS HATCHERY"/>
    <s v="OR"/>
    <x v="0"/>
    <s v="COLE RIVERS HATCHERY"/>
    <s v="OR"/>
  </r>
  <r>
    <n v="1"/>
    <x v="1"/>
    <x v="0"/>
    <x v="4"/>
    <n v="52350"/>
    <n v="19951018"/>
    <m/>
    <n v="5000"/>
    <n v="10087"/>
    <n v="0"/>
    <n v="100"/>
    <n v="5000"/>
    <n v="301"/>
    <n v="0"/>
    <n v="31862"/>
    <s v="COLE RIVERS HATCHERY"/>
    <s v="OR"/>
    <x v="0"/>
    <s v="COLE RIVERS HATCHERY"/>
    <s v="OR"/>
  </r>
  <r>
    <n v="1"/>
    <x v="0"/>
    <x v="10"/>
    <x v="0"/>
    <n v="61946"/>
    <n v="19920911"/>
    <m/>
    <n v="5000"/>
    <n v="25335"/>
    <m/>
    <m/>
    <n v="5000"/>
    <n v="497"/>
    <n v="0"/>
    <n v="26114"/>
    <s v="COLE RIVERS HATCHERY"/>
    <s v="OR"/>
    <x v="0"/>
    <s v="COLE RIVERS HATCHERY"/>
    <s v="OR"/>
  </r>
  <r>
    <n v="1"/>
    <x v="0"/>
    <x v="10"/>
    <x v="0"/>
    <n v="65787"/>
    <n v="19920915"/>
    <m/>
    <n v="5000"/>
    <n v="26605"/>
    <n v="0"/>
    <n v="700"/>
    <n v="5000"/>
    <n v="88"/>
    <n v="0"/>
    <n v="28394"/>
    <s v="BANDON HATCHERY"/>
    <s v="OR"/>
    <x v="0"/>
    <s v="BANDON HATCHERY"/>
    <s v="OR"/>
  </r>
  <r>
    <n v="1"/>
    <x v="1"/>
    <x v="2"/>
    <x v="1"/>
    <n v="83096"/>
    <n v="19930818"/>
    <m/>
    <n v="5000"/>
    <n v="21947"/>
    <n v="0"/>
    <n v="1023"/>
    <n v="5000"/>
    <n v="3697"/>
    <n v="0"/>
    <n v="46429"/>
    <s v="CEDAR CR HATCHERY"/>
    <s v="OR"/>
    <x v="0"/>
    <s v="CEDAR CR HATCHERY"/>
    <s v="OR"/>
  </r>
  <r>
    <n v="1"/>
    <x v="0"/>
    <x v="2"/>
    <x v="1"/>
    <n v="125830"/>
    <n v="19930826"/>
    <m/>
    <n v="5000"/>
    <n v="24520"/>
    <n v="0"/>
    <n v="540"/>
    <n v="5000"/>
    <n v="1465"/>
    <n v="0"/>
    <n v="89305"/>
    <s v="CEDAR CR HATCHERY"/>
    <s v="OR"/>
    <x v="1"/>
    <s v="CEDAR CR HATCHERY"/>
    <s v="OR"/>
  </r>
  <r>
    <n v="1"/>
    <x v="0"/>
    <x v="2"/>
    <x v="1"/>
    <n v="113583"/>
    <n v="19930826"/>
    <m/>
    <n v="5000"/>
    <n v="23089"/>
    <n v="0"/>
    <n v="3001"/>
    <n v="5000"/>
    <n v="417"/>
    <n v="0"/>
    <n v="77076"/>
    <s v="FALL CR HATCHERY"/>
    <s v="OR"/>
    <x v="0"/>
    <s v="FALL CR HATCHERY"/>
    <s v="OR"/>
  </r>
  <r>
    <n v="1"/>
    <x v="1"/>
    <x v="3"/>
    <x v="9"/>
    <n v="157291"/>
    <n v="19940308"/>
    <m/>
    <n v="5053"/>
    <n v="24170"/>
    <n v="0"/>
    <n v="2233"/>
    <n v="5053"/>
    <n v="920"/>
    <n v="0"/>
    <n v="119862"/>
    <s v="ROCK CR HATCHERY"/>
    <s v="OR"/>
    <x v="0"/>
    <s v="ROCK CR HATCHERY"/>
    <s v="OR"/>
  </r>
  <r>
    <n v="1"/>
    <x v="1"/>
    <x v="2"/>
    <x v="0"/>
    <n v="160004"/>
    <n v="19930913"/>
    <m/>
    <n v="5000"/>
    <n v="24502"/>
    <n v="0"/>
    <n v="1336"/>
    <n v="1"/>
    <n v="1069"/>
    <n v="0"/>
    <n v="128096"/>
    <s v="ROCK CR HATCHERY"/>
    <s v="OR"/>
    <x v="0"/>
    <s v="ROCK CR HATCHERY"/>
    <s v="OR"/>
  </r>
  <r>
    <n v="1"/>
    <x v="0"/>
    <x v="2"/>
    <x v="3"/>
    <n v="36050"/>
    <n v="19930603"/>
    <m/>
    <n v="5000"/>
    <n v="25753"/>
    <n v="0"/>
    <n v="99"/>
    <n v="5000"/>
    <n v="198"/>
    <m/>
    <m/>
    <s v="UMPQUA R STEP FACILITY"/>
    <s v="OR"/>
    <x v="2"/>
    <s v="UMPQUA R STEP FACILITY"/>
    <s v="OR"/>
  </r>
  <r>
    <n v="1"/>
    <x v="0"/>
    <x v="2"/>
    <x v="4"/>
    <n v="113539"/>
    <n v="19931001"/>
    <m/>
    <n v="5000"/>
    <n v="23743"/>
    <n v="0"/>
    <n v="1170"/>
    <n v="5000"/>
    <n v="1923"/>
    <n v="0"/>
    <n v="76703"/>
    <s v="ROCK CR HATCHERY"/>
    <s v="OR"/>
    <x v="0"/>
    <s v="ROCK CR HATCHERY"/>
    <s v="OR"/>
  </r>
  <r>
    <n v="1"/>
    <x v="0"/>
    <x v="2"/>
    <x v="2"/>
    <n v="41303"/>
    <n v="19931128"/>
    <m/>
    <n v="5000"/>
    <n v="26665"/>
    <n v="0"/>
    <n v="358"/>
    <n v="2"/>
    <n v="2058"/>
    <n v="0"/>
    <n v="7220"/>
    <s v="ELK R HATCHERY"/>
    <s v="OR"/>
    <x v="0"/>
    <s v="ELK R HATCHERY"/>
    <s v="OR"/>
  </r>
  <r>
    <n v="1"/>
    <x v="0"/>
    <x v="2"/>
    <x v="4"/>
    <n v="367829"/>
    <n v="19931004"/>
    <m/>
    <n v="5000"/>
    <n v="24669"/>
    <n v="0"/>
    <n v="911"/>
    <n v="5000"/>
    <n v="993"/>
    <n v="0"/>
    <n v="331256"/>
    <s v="ELK R HATCHERY"/>
    <s v="OR"/>
    <x v="0"/>
    <s v="ELK R HATCHERY"/>
    <s v="OR"/>
  </r>
  <r>
    <n v="1"/>
    <x v="1"/>
    <x v="0"/>
    <x v="0"/>
    <n v="135414"/>
    <n v="19950909"/>
    <m/>
    <n v="5000"/>
    <n v="51636"/>
    <m/>
    <m/>
    <n v="1"/>
    <n v="78777"/>
    <m/>
    <m/>
    <s v="COLE RIVERS HATCHERY"/>
    <s v="OR"/>
    <x v="0"/>
    <s v="COLE RIVERS HATCHERY"/>
    <s v="OR"/>
  </r>
  <r>
    <n v="1"/>
    <x v="0"/>
    <x v="2"/>
    <x v="0"/>
    <n v="24236"/>
    <n v="19930923"/>
    <m/>
    <n v="5000"/>
    <n v="13638"/>
    <n v="0"/>
    <n v="214"/>
    <n v="5000"/>
    <n v="384"/>
    <m/>
    <m/>
    <s v="INDIAN CR PD (STEP)"/>
    <s v="OR"/>
    <x v="0"/>
    <s v="INDIAN CR PD (STEP)"/>
    <s v="OR"/>
  </r>
  <r>
    <n v="1"/>
    <x v="1"/>
    <x v="0"/>
    <x v="1"/>
    <n v="41868"/>
    <n v="19950822"/>
    <m/>
    <n v="5000"/>
    <n v="31237"/>
    <m/>
    <m/>
    <n v="5000"/>
    <n v="631"/>
    <m/>
    <m/>
    <s v="COLE RIVERS HATCHERY"/>
    <s v="OR"/>
    <x v="0"/>
    <s v="COLE RIVERS HATCHERY"/>
    <s v="OR"/>
  </r>
  <r>
    <n v="1"/>
    <x v="0"/>
    <x v="8"/>
    <x v="7"/>
    <n v="385480"/>
    <n v="20020521"/>
    <m/>
    <n v="5000"/>
    <n v="30053"/>
    <m/>
    <m/>
    <n v="0"/>
    <n v="350427"/>
    <m/>
    <m/>
    <s v="BANDON HATCHERY"/>
    <s v="OR"/>
    <x v="2"/>
    <s v="BANDON HATCHERY"/>
    <s v="OR"/>
  </r>
  <r>
    <n v="1"/>
    <x v="1"/>
    <x v="2"/>
    <x v="0"/>
    <n v="20561"/>
    <n v="19930922"/>
    <m/>
    <n v="5000"/>
    <n v="9821"/>
    <n v="0"/>
    <n v="148"/>
    <n v="5000"/>
    <n v="592"/>
    <m/>
    <m/>
    <s v="COLE RIVERS HATCHERY"/>
    <s v="OR"/>
    <x v="0"/>
    <s v="COLE RIVERS HATCHERY"/>
    <s v="OR"/>
  </r>
  <r>
    <n v="1"/>
    <x v="1"/>
    <x v="2"/>
    <x v="0"/>
    <n v="20574"/>
    <n v="19930920"/>
    <m/>
    <n v="5000"/>
    <n v="10117"/>
    <n v="0"/>
    <n v="137"/>
    <n v="5000"/>
    <n v="320"/>
    <m/>
    <m/>
    <s v="COLE RIVERS HATCHERY"/>
    <s v="OR"/>
    <x v="0"/>
    <s v="COLE RIVERS HATCHERY"/>
    <s v="OR"/>
  </r>
  <r>
    <n v="1"/>
    <x v="1"/>
    <x v="2"/>
    <x v="0"/>
    <n v="20584"/>
    <n v="19930921"/>
    <m/>
    <n v="5000"/>
    <n v="10374"/>
    <m/>
    <m/>
    <n v="5000"/>
    <n v="210"/>
    <m/>
    <m/>
    <s v="COLE RIVERS HATCHERY"/>
    <s v="OR"/>
    <x v="0"/>
    <s v="COLE RIVERS HATCHERY"/>
    <s v="OR"/>
  </r>
  <r>
    <n v="1"/>
    <x v="1"/>
    <x v="2"/>
    <x v="1"/>
    <n v="66626"/>
    <n v="19930818"/>
    <m/>
    <n v="5000"/>
    <n v="10160"/>
    <n v="0"/>
    <n v="144"/>
    <n v="5000"/>
    <n v="241"/>
    <n v="0"/>
    <n v="46081"/>
    <s v="COLE RIVERS HATCHERY"/>
    <s v="OR"/>
    <x v="0"/>
    <s v="COLE RIVERS HATCHERY"/>
    <s v="OR"/>
  </r>
  <r>
    <n v="1"/>
    <x v="1"/>
    <x v="2"/>
    <x v="1"/>
    <n v="65862"/>
    <n v="19930818"/>
    <m/>
    <n v="5000"/>
    <n v="10316"/>
    <m/>
    <m/>
    <n v="5000"/>
    <n v="245"/>
    <n v="0"/>
    <n v="45301"/>
    <s v="COLE RIVERS HATCHERY"/>
    <s v="OR"/>
    <x v="0"/>
    <s v="COLE RIVERS HATCHERY"/>
    <s v="OR"/>
  </r>
  <r>
    <n v="1"/>
    <x v="1"/>
    <x v="2"/>
    <x v="1"/>
    <n v="66561"/>
    <n v="19930818"/>
    <m/>
    <n v="5000"/>
    <n v="10000"/>
    <m/>
    <m/>
    <n v="5000"/>
    <n v="503"/>
    <n v="0"/>
    <n v="46058"/>
    <s v="COLE RIVERS HATCHERY"/>
    <s v="OR"/>
    <x v="0"/>
    <s v="COLE RIVERS HATCHERY"/>
    <s v="OR"/>
  </r>
  <r>
    <n v="1"/>
    <x v="1"/>
    <x v="2"/>
    <x v="4"/>
    <n v="20454"/>
    <n v="19931020"/>
    <m/>
    <n v="5000"/>
    <n v="9830"/>
    <m/>
    <m/>
    <n v="5000"/>
    <n v="624"/>
    <m/>
    <m/>
    <s v="COLE RIVERS HATCHERY"/>
    <s v="OR"/>
    <x v="0"/>
    <s v="COLE RIVERS HATCHERY"/>
    <s v="OR"/>
  </r>
  <r>
    <n v="1"/>
    <x v="1"/>
    <x v="2"/>
    <x v="0"/>
    <n v="100089"/>
    <n v="19930921"/>
    <m/>
    <n v="5000"/>
    <n v="10288"/>
    <n v="0"/>
    <n v="95"/>
    <n v="5000"/>
    <n v="143"/>
    <n v="0"/>
    <n v="79563"/>
    <s v="COLE RIVERS HATCHERY"/>
    <s v="OR"/>
    <x v="0"/>
    <s v="COLE RIVERS HATCHERY"/>
    <s v="OR"/>
  </r>
  <r>
    <n v="1"/>
    <x v="1"/>
    <x v="2"/>
    <x v="0"/>
    <n v="100150"/>
    <n v="19930920"/>
    <m/>
    <n v="5000"/>
    <n v="10170"/>
    <n v="0"/>
    <n v="125"/>
    <n v="5000"/>
    <n v="292"/>
    <n v="0"/>
    <n v="79563"/>
    <s v="COLE RIVERS HATCHERY"/>
    <s v="OR"/>
    <x v="0"/>
    <s v="COLE RIVERS HATCHERY"/>
    <s v="OR"/>
  </r>
  <r>
    <n v="1"/>
    <x v="1"/>
    <x v="2"/>
    <x v="0"/>
    <n v="100077"/>
    <n v="19930922"/>
    <m/>
    <n v="5000"/>
    <n v="9841"/>
    <n v="0"/>
    <n v="48"/>
    <n v="5000"/>
    <n v="624"/>
    <n v="0"/>
    <n v="79564"/>
    <s v="COLE RIVERS HATCHERY"/>
    <s v="OR"/>
    <x v="0"/>
    <s v="COLE RIVERS HATCHERY"/>
    <s v="OR"/>
  </r>
  <r>
    <n v="1"/>
    <x v="1"/>
    <x v="2"/>
    <x v="4"/>
    <n v="20554"/>
    <n v="19931020"/>
    <m/>
    <n v="5000"/>
    <n v="9235"/>
    <n v="0"/>
    <n v="51"/>
    <n v="5000"/>
    <n v="1268"/>
    <m/>
    <m/>
    <s v="COLE RIVERS HATCHERY"/>
    <s v="OR"/>
    <x v="0"/>
    <s v="COLE RIVERS HATCHERY"/>
    <s v="OR"/>
  </r>
  <r>
    <n v="1"/>
    <x v="1"/>
    <x v="2"/>
    <x v="4"/>
    <n v="20596"/>
    <n v="19931020"/>
    <m/>
    <n v="5000"/>
    <n v="8897"/>
    <m/>
    <m/>
    <n v="5000"/>
    <n v="1699"/>
    <m/>
    <m/>
    <s v="COLE RIVERS HATCHERY"/>
    <s v="OR"/>
    <x v="0"/>
    <s v="COLE RIVERS HATCHERY"/>
    <s v="OR"/>
  </r>
  <r>
    <n v="1"/>
    <x v="1"/>
    <x v="2"/>
    <x v="0"/>
    <n v="20513"/>
    <n v="19930920"/>
    <m/>
    <n v="5000"/>
    <n v="10087"/>
    <n v="0"/>
    <n v="95"/>
    <n v="5000"/>
    <n v="331"/>
    <m/>
    <m/>
    <s v="COLE RIVERS HATCHERY"/>
    <s v="OR"/>
    <x v="0"/>
    <s v="COLE RIVERS HATCHERY"/>
    <s v="OR"/>
  </r>
  <r>
    <n v="1"/>
    <x v="1"/>
    <x v="2"/>
    <x v="0"/>
    <n v="20576"/>
    <n v="19930922"/>
    <m/>
    <n v="5000"/>
    <n v="10235"/>
    <n v="0"/>
    <n v="76"/>
    <n v="5000"/>
    <n v="265"/>
    <m/>
    <m/>
    <s v="COLE RIVERS HATCHERY"/>
    <s v="OR"/>
    <x v="0"/>
    <s v="COLE RIVERS HATCHERY"/>
    <s v="OR"/>
  </r>
  <r>
    <n v="1"/>
    <x v="1"/>
    <x v="2"/>
    <x v="0"/>
    <n v="20535"/>
    <n v="19930921"/>
    <m/>
    <n v="5000"/>
    <n v="10031"/>
    <n v="0"/>
    <n v="302"/>
    <n v="5000"/>
    <n v="202"/>
    <m/>
    <m/>
    <s v="COLE RIVERS HATCHERY"/>
    <s v="OR"/>
    <x v="0"/>
    <s v="COLE RIVERS HATCHERY"/>
    <s v="OR"/>
  </r>
  <r>
    <n v="1"/>
    <x v="0"/>
    <x v="16"/>
    <x v="8"/>
    <n v="34636"/>
    <n v="20010726"/>
    <m/>
    <n v="5000"/>
    <n v="22940"/>
    <n v="0"/>
    <n v="275"/>
    <n v="5000"/>
    <n v="1330"/>
    <n v="0"/>
    <n v="91"/>
    <s v="INDIAN CR PD (STEP)"/>
    <s v="OR"/>
    <x v="0"/>
    <s v="INDIAN CR PD (STEP)"/>
    <s v="OR"/>
  </r>
  <r>
    <n v="1"/>
    <x v="0"/>
    <x v="16"/>
    <x v="0"/>
    <n v="29753"/>
    <n v="20010905"/>
    <m/>
    <n v="5000"/>
    <n v="19102"/>
    <n v="0"/>
    <n v="77"/>
    <n v="5000"/>
    <n v="423"/>
    <n v="0"/>
    <n v="151"/>
    <s v="INDIAN CR PD (STEP)"/>
    <s v="OR"/>
    <x v="0"/>
    <s v="INDIAN CR PD (STEP)"/>
    <s v="OR"/>
  </r>
  <r>
    <n v="1"/>
    <x v="0"/>
    <x v="17"/>
    <x v="8"/>
    <n v="214997"/>
    <n v="20080703"/>
    <m/>
    <n v="5000"/>
    <n v="29820"/>
    <m/>
    <m/>
    <n v="0"/>
    <n v="180177"/>
    <m/>
    <m/>
    <s v="MORGAN CR (STEP-COOS"/>
    <s v="OR"/>
    <x v="2"/>
    <s v="MORGAN CR (STEP-COOS"/>
    <s v="OR"/>
  </r>
  <r>
    <n v="1"/>
    <x v="0"/>
    <x v="17"/>
    <x v="3"/>
    <n v="103565"/>
    <n v="20080606"/>
    <m/>
    <n v="5000"/>
    <n v="30232"/>
    <m/>
    <m/>
    <n v="1"/>
    <n v="68332"/>
    <m/>
    <m/>
    <s v="NOBLE CR (STEP-COOS)"/>
    <s v="OR"/>
    <x v="1"/>
    <s v="NOBLE CR (STEP-COOS)"/>
    <s v="OR"/>
  </r>
  <r>
    <n v="1"/>
    <x v="1"/>
    <x v="17"/>
    <x v="1"/>
    <n v="739704"/>
    <n v="20080818"/>
    <m/>
    <n v="5000"/>
    <n v="30086"/>
    <n v="0"/>
    <n v="55"/>
    <n v="5000"/>
    <n v="664585"/>
    <n v="0"/>
    <n v="34978"/>
    <s v="COLE RIVERS HATCHERY"/>
    <s v="OR"/>
    <x v="0"/>
    <s v="COLE RIVERS HATCHERY"/>
    <s v="OR"/>
  </r>
  <r>
    <n v="1"/>
    <x v="1"/>
    <x v="17"/>
    <x v="0"/>
    <n v="749860"/>
    <n v="20080916"/>
    <m/>
    <n v="5000"/>
    <n v="30567"/>
    <n v="0"/>
    <n v="123"/>
    <n v="5000"/>
    <n v="675840"/>
    <n v="0"/>
    <n v="33330"/>
    <s v="COLE RIVERS HATCHERY"/>
    <s v="OR"/>
    <x v="0"/>
    <s v="COLE RIVERS HATCHERY"/>
    <s v="OR"/>
  </r>
  <r>
    <n v="1"/>
    <x v="1"/>
    <x v="17"/>
    <x v="4"/>
    <n v="179715"/>
    <n v="20081014"/>
    <m/>
    <n v="5000"/>
    <n v="30394"/>
    <n v="0"/>
    <n v="113"/>
    <n v="5000"/>
    <n v="136323"/>
    <n v="0"/>
    <n v="2885"/>
    <s v="COLE RIVERS HATCHERY"/>
    <s v="OR"/>
    <x v="0"/>
    <s v="COLE RIVERS HATCHERY"/>
    <s v="OR"/>
  </r>
  <r>
    <n v="1"/>
    <x v="0"/>
    <x v="18"/>
    <x v="10"/>
    <n v="124509"/>
    <n v="20090401"/>
    <m/>
    <n v="5000"/>
    <n v="24996"/>
    <m/>
    <m/>
    <n v="5000"/>
    <n v="89513"/>
    <m/>
    <m/>
    <s v="TRASK R PONDS"/>
    <s v="OR"/>
    <x v="0"/>
    <s v="TRASK R PONDS"/>
    <s v="OR"/>
  </r>
  <r>
    <n v="1"/>
    <x v="0"/>
    <x v="19"/>
    <x v="10"/>
    <n v="769689"/>
    <n v="20100420"/>
    <m/>
    <n v="5000"/>
    <n v="31335"/>
    <m/>
    <m/>
    <n v="5000"/>
    <n v="512377"/>
    <n v="0"/>
    <n v="215977"/>
    <s v="MORGAN CR (STEP-COOS"/>
    <s v="OR"/>
    <x v="2"/>
    <s v="MORGAN CR (STEP-COOS"/>
    <s v="OR"/>
  </r>
  <r>
    <n v="1"/>
    <x v="0"/>
    <x v="19"/>
    <x v="7"/>
    <n v="109576"/>
    <n v="20100528"/>
    <m/>
    <n v="5000"/>
    <n v="30539"/>
    <n v="0"/>
    <n v="62"/>
    <n v="5000"/>
    <n v="68975"/>
    <m/>
    <m/>
    <s v="MILLICOMA HATCHERY(STEP)"/>
    <s v="OR"/>
    <x v="2"/>
    <s v="MILLICOMA HATCHERY(STEP)"/>
    <s v="OR"/>
  </r>
  <r>
    <n v="1"/>
    <x v="0"/>
    <x v="19"/>
    <x v="7"/>
    <n v="644983"/>
    <n v="20100522"/>
    <m/>
    <n v="5000"/>
    <n v="29016"/>
    <n v="0"/>
    <n v="411"/>
    <n v="5000"/>
    <n v="148609"/>
    <n v="0"/>
    <n v="456947"/>
    <s v="NOBLE CR (STEP-COOS)"/>
    <s v="OR"/>
    <x v="2"/>
    <s v="NOBLE CR (STEP-COOS)"/>
    <s v="OR"/>
  </r>
  <r>
    <n v="1"/>
    <x v="1"/>
    <x v="18"/>
    <x v="10"/>
    <n v="284523"/>
    <n v="20090401"/>
    <m/>
    <n v="5000"/>
    <n v="28550"/>
    <m/>
    <m/>
    <n v="5000"/>
    <n v="245973"/>
    <m/>
    <m/>
    <s v="ROCK CR HATCHERY"/>
    <s v="OR"/>
    <x v="0"/>
    <s v="ROCK CR HATCHERY"/>
    <s v="OR"/>
  </r>
  <r>
    <n v="1"/>
    <x v="1"/>
    <x v="18"/>
    <x v="5"/>
    <n v="283410"/>
    <n v="20090212"/>
    <m/>
    <n v="5000"/>
    <n v="28630"/>
    <m/>
    <m/>
    <n v="5000"/>
    <n v="244780"/>
    <m/>
    <m/>
    <s v="ROCK CR HATCHERY"/>
    <s v="OR"/>
    <x v="0"/>
    <s v="ROCK CR HATCHERY"/>
    <s v="OR"/>
  </r>
  <r>
    <n v="1"/>
    <x v="0"/>
    <x v="17"/>
    <x v="0"/>
    <n v="169913"/>
    <n v="20080908"/>
    <m/>
    <n v="5000"/>
    <n v="25928"/>
    <m/>
    <m/>
    <n v="5000"/>
    <n v="133985"/>
    <m/>
    <m/>
    <s v="ELK R HATCHERY"/>
    <s v="OR"/>
    <x v="0"/>
    <s v="ELK R HATCHERY"/>
    <s v="OR"/>
  </r>
  <r>
    <n v="1"/>
    <x v="0"/>
    <x v="17"/>
    <x v="0"/>
    <n v="171079"/>
    <n v="20080908"/>
    <m/>
    <n v="5000"/>
    <n v="27094"/>
    <m/>
    <m/>
    <n v="5000"/>
    <n v="133985"/>
    <m/>
    <m/>
    <s v="ELK R HATCHERY"/>
    <s v="OR"/>
    <x v="0"/>
    <s v="ELK R HATCHERY"/>
    <s v="OR"/>
  </r>
  <r>
    <n v="1"/>
    <x v="0"/>
    <x v="17"/>
    <x v="1"/>
    <n v="125358"/>
    <n v="20080811"/>
    <m/>
    <n v="5000"/>
    <n v="28032"/>
    <m/>
    <m/>
    <n v="5000"/>
    <n v="87326"/>
    <m/>
    <m/>
    <s v="TRASK R HATCHERY"/>
    <s v="OR"/>
    <x v="0"/>
    <s v="TRASK R HATCHERY"/>
    <s v="OR"/>
  </r>
  <r>
    <n v="1"/>
    <x v="1"/>
    <x v="18"/>
    <x v="10"/>
    <n v="71449"/>
    <n v="20090401"/>
    <m/>
    <n v="5000"/>
    <n v="26116"/>
    <m/>
    <m/>
    <n v="5000"/>
    <n v="35333"/>
    <m/>
    <m/>
    <s v="TRASK R PONDS"/>
    <s v="OR"/>
    <x v="0"/>
    <s v="TRASK R PONDS"/>
    <s v="OR"/>
  </r>
  <r>
    <n v="1"/>
    <x v="1"/>
    <x v="18"/>
    <x v="10"/>
    <n v="66865"/>
    <n v="20090401"/>
    <m/>
    <n v="5000"/>
    <n v="24736"/>
    <m/>
    <m/>
    <n v="5000"/>
    <n v="32129"/>
    <m/>
    <m/>
    <s v="TRASK R PONDS"/>
    <s v="OR"/>
    <x v="0"/>
    <s v="TRASK R PONDS"/>
    <s v="OR"/>
  </r>
  <r>
    <n v="1"/>
    <x v="1"/>
    <x v="20"/>
    <x v="9"/>
    <n v="60388"/>
    <n v="20150309"/>
    <m/>
    <n v="5000"/>
    <n v="30233"/>
    <m/>
    <m/>
    <n v="5000"/>
    <n v="20155"/>
    <m/>
    <m/>
    <s v="COLE RIVERS HATCHERY"/>
    <s v="OR"/>
    <x v="0"/>
    <s v="COLE RIVERS HATCHERY"/>
    <s v="OR"/>
  </r>
  <r>
    <n v="1"/>
    <x v="1"/>
    <x v="7"/>
    <x v="0"/>
    <n v="935039"/>
    <n v="20140915"/>
    <m/>
    <n v="5000"/>
    <n v="32800"/>
    <m/>
    <m/>
    <n v="5000"/>
    <n v="892239"/>
    <m/>
    <m/>
    <s v="COLE RIVERS HATCHERY"/>
    <s v="OR"/>
    <x v="0"/>
    <s v="COLE RIVERS HATCHERY"/>
    <s v="OR"/>
  </r>
  <r>
    <n v="1"/>
    <x v="1"/>
    <x v="7"/>
    <x v="1"/>
    <n v="745620"/>
    <n v="20140812"/>
    <m/>
    <n v="5000"/>
    <n v="32710"/>
    <m/>
    <m/>
    <n v="5000"/>
    <n v="702910"/>
    <m/>
    <m/>
    <s v="COLE RIVERS HATCHERY"/>
    <s v="OR"/>
    <x v="0"/>
    <s v="COLE RIVERS HATCHERY"/>
    <s v="OR"/>
  </r>
  <r>
    <n v="1"/>
    <x v="0"/>
    <x v="18"/>
    <x v="7"/>
    <n v="451995"/>
    <n v="20090522"/>
    <m/>
    <n v="5000"/>
    <n v="30940"/>
    <m/>
    <m/>
    <n v="5000"/>
    <n v="301883"/>
    <n v="0"/>
    <n v="109172"/>
    <s v="MORGAN CR (STEP-COOS"/>
    <s v="OR"/>
    <x v="2"/>
    <s v="MORGAN CR (STEP-COOS"/>
    <s v="OR"/>
  </r>
  <r>
    <n v="1"/>
    <x v="0"/>
    <x v="18"/>
    <x v="3"/>
    <n v="474400"/>
    <n v="20090610"/>
    <m/>
    <n v="5000"/>
    <n v="30157"/>
    <m/>
    <m/>
    <n v="5000"/>
    <n v="216696"/>
    <n v="0"/>
    <n v="217547"/>
    <s v="NOBLE CR (STEP-COOS)"/>
    <s v="OR"/>
    <x v="2"/>
    <s v="NOBLE CR (STEP-COOS)"/>
    <s v="OR"/>
  </r>
  <r>
    <n v="1"/>
    <x v="0"/>
    <x v="18"/>
    <x v="7"/>
    <n v="92706"/>
    <n v="20090520"/>
    <m/>
    <n v="5000"/>
    <n v="31574"/>
    <m/>
    <m/>
    <n v="1"/>
    <n v="56131"/>
    <m/>
    <m/>
    <s v="MORGAN CR (STEP-COOS"/>
    <s v="OR"/>
    <x v="2"/>
    <s v="MORGAN CR (STEP-COOS"/>
    <s v="OR"/>
  </r>
  <r>
    <n v="1"/>
    <x v="0"/>
    <x v="18"/>
    <x v="3"/>
    <n v="300669"/>
    <n v="20090612"/>
    <m/>
    <n v="5000"/>
    <n v="26499"/>
    <m/>
    <m/>
    <n v="5000"/>
    <n v="93951"/>
    <n v="0"/>
    <n v="170219"/>
    <s v="MORGAN CR (STEP-COOS"/>
    <s v="OR"/>
    <x v="2"/>
    <s v="MORGAN CR (STEP-COOS"/>
    <s v="OR"/>
  </r>
  <r>
    <n v="1"/>
    <x v="1"/>
    <x v="18"/>
    <x v="1"/>
    <n v="740205"/>
    <n v="20090817"/>
    <m/>
    <n v="5000"/>
    <n v="32516"/>
    <n v="0"/>
    <n v="62"/>
    <n v="5000"/>
    <n v="687405"/>
    <n v="0"/>
    <n v="10222"/>
    <s v="COLE RIVERS HATCHERY"/>
    <s v="OR"/>
    <x v="0"/>
    <s v="COLE RIVERS HATCHERY"/>
    <s v="OR"/>
  </r>
  <r>
    <n v="1"/>
    <x v="1"/>
    <x v="18"/>
    <x v="0"/>
    <n v="743613"/>
    <n v="20090914"/>
    <m/>
    <n v="5000"/>
    <n v="32184"/>
    <m/>
    <m/>
    <n v="5000"/>
    <n v="695927"/>
    <n v="0"/>
    <n v="5502"/>
    <s v="COLE RIVERS HATCHERY"/>
    <s v="OR"/>
    <x v="0"/>
    <s v="COLE RIVERS HATCHERY"/>
    <s v="OR"/>
  </r>
  <r>
    <n v="1"/>
    <x v="1"/>
    <x v="18"/>
    <x v="4"/>
    <n v="173260"/>
    <n v="20091013"/>
    <m/>
    <n v="5000"/>
    <n v="32406"/>
    <m/>
    <m/>
    <n v="5000"/>
    <n v="128177"/>
    <n v="0"/>
    <n v="2677"/>
    <s v="COLE RIVERS HATCHERY"/>
    <s v="OR"/>
    <x v="0"/>
    <s v="COLE RIVERS HATCHERY"/>
    <s v="OR"/>
  </r>
  <r>
    <n v="1"/>
    <x v="0"/>
    <x v="21"/>
    <x v="2"/>
    <n v="322380"/>
    <n v="20111117"/>
    <m/>
    <n v="5000"/>
    <n v="287173"/>
    <n v="0"/>
    <n v="23957"/>
    <n v="5000"/>
    <n v="1154"/>
    <n v="0"/>
    <n v="96"/>
    <s v="ELK R HATCHERY"/>
    <s v="OR"/>
    <x v="0"/>
    <s v="ELK R HATCHERY"/>
    <s v="OR"/>
  </r>
  <r>
    <n v="1"/>
    <x v="1"/>
    <x v="19"/>
    <x v="1"/>
    <n v="743478"/>
    <n v="20100808"/>
    <m/>
    <n v="5000"/>
    <n v="32442"/>
    <n v="0"/>
    <n v="118"/>
    <n v="5000"/>
    <n v="698468"/>
    <n v="0"/>
    <n v="2450"/>
    <s v="COLE RIVERS HATCHERY"/>
    <s v="OR"/>
    <x v="0"/>
    <s v="COLE RIVERS HATCHERY"/>
    <s v="OR"/>
  </r>
  <r>
    <n v="1"/>
    <x v="1"/>
    <x v="19"/>
    <x v="0"/>
    <n v="749118"/>
    <n v="20100913"/>
    <m/>
    <n v="5000"/>
    <n v="31945"/>
    <n v="0"/>
    <n v="258"/>
    <n v="5000"/>
    <n v="695740"/>
    <n v="0"/>
    <n v="11175"/>
    <s v="COLE RIVERS HATCHERY"/>
    <s v="OR"/>
    <x v="0"/>
    <s v="COLE RIVERS HATCHERY"/>
    <s v="OR"/>
  </r>
  <r>
    <n v="1"/>
    <x v="1"/>
    <x v="19"/>
    <x v="4"/>
    <n v="173414"/>
    <n v="20101012"/>
    <m/>
    <n v="5000"/>
    <n v="30809"/>
    <m/>
    <m/>
    <n v="5000"/>
    <n v="130546"/>
    <n v="0"/>
    <n v="2059"/>
    <s v="COLE RIVERS HATCHERY"/>
    <s v="OR"/>
    <x v="0"/>
    <s v="COLE RIVERS HATCHERY"/>
    <s v="OR"/>
  </r>
  <r>
    <n v="1"/>
    <x v="0"/>
    <x v="19"/>
    <x v="4"/>
    <n v="292977"/>
    <n v="20101024"/>
    <m/>
    <n v="5000"/>
    <n v="212149"/>
    <n v="0"/>
    <n v="3018"/>
    <n v="5000"/>
    <n v="1504"/>
    <n v="0"/>
    <n v="66306"/>
    <s v="ELK R HATCHERY"/>
    <s v="OR"/>
    <x v="0"/>
    <s v="ELK R HATCHERY"/>
    <s v="OR"/>
  </r>
  <r>
    <n v="1"/>
    <x v="0"/>
    <x v="19"/>
    <x v="0"/>
    <n v="185219"/>
    <n v="20100906"/>
    <m/>
    <n v="5000"/>
    <n v="175033"/>
    <n v="0"/>
    <n v="5186"/>
    <m/>
    <m/>
    <m/>
    <m/>
    <s v="SALMON R HATCHERY"/>
    <s v="OR"/>
    <x v="0"/>
    <s v="SALMON R HATCHERY"/>
    <s v="OR"/>
  </r>
  <r>
    <n v="1"/>
    <x v="0"/>
    <x v="9"/>
    <x v="4"/>
    <n v="328328"/>
    <n v="20121015"/>
    <m/>
    <n v="5000"/>
    <n v="323328"/>
    <m/>
    <m/>
    <m/>
    <m/>
    <m/>
    <m/>
    <s v="ELK R HATCHERY"/>
    <s v="OR"/>
    <x v="0"/>
    <s v="ELK R HATCHERY"/>
    <s v="OR"/>
  </r>
  <r>
    <n v="1"/>
    <x v="0"/>
    <x v="21"/>
    <x v="3"/>
    <n v="624350"/>
    <n v="20110610"/>
    <m/>
    <n v="5000"/>
    <n v="34082"/>
    <m/>
    <m/>
    <n v="5000"/>
    <n v="402433"/>
    <n v="0"/>
    <n v="177835"/>
    <s v="MORGAN CR (STEP-COOS"/>
    <s v="OR"/>
    <x v="0"/>
    <s v="MORGAN CR (STEP-COOS"/>
    <s v="OR"/>
  </r>
  <r>
    <n v="1"/>
    <x v="0"/>
    <x v="21"/>
    <x v="3"/>
    <n v="110164"/>
    <n v="20110610"/>
    <m/>
    <n v="5000"/>
    <n v="30324"/>
    <m/>
    <m/>
    <n v="5000"/>
    <n v="69840"/>
    <m/>
    <m/>
    <s v="BANDON HATCHERY"/>
    <s v="OR"/>
    <x v="2"/>
    <s v="BANDON HATCHERY"/>
    <s v="OR"/>
  </r>
  <r>
    <n v="1"/>
    <x v="0"/>
    <x v="21"/>
    <x v="7"/>
    <n v="605000"/>
    <n v="20110523"/>
    <m/>
    <n v="5000"/>
    <n v="32573"/>
    <n v="0"/>
    <n v="117"/>
    <n v="5000"/>
    <n v="282813"/>
    <n v="0"/>
    <n v="279497"/>
    <s v="NOBLE CR (STEP-COOS)"/>
    <s v="OR"/>
    <x v="0"/>
    <s v="NOBLE CR (STEP-COOS)"/>
    <s v="OR"/>
  </r>
  <r>
    <n v="1"/>
    <x v="0"/>
    <x v="21"/>
    <x v="1"/>
    <n v="126314"/>
    <n v="20110812"/>
    <m/>
    <n v="5000"/>
    <n v="31816"/>
    <n v="0"/>
    <n v="256"/>
    <n v="5000"/>
    <n v="83975"/>
    <n v="0"/>
    <n v="267"/>
    <s v="TRASK R HATCHERY"/>
    <s v="OR"/>
    <x v="0"/>
    <s v="TRASK R HATCHERY"/>
    <s v="OR"/>
  </r>
  <r>
    <n v="1"/>
    <x v="0"/>
    <x v="21"/>
    <x v="1"/>
    <n v="196354"/>
    <n v="20110831"/>
    <m/>
    <n v="5000"/>
    <n v="189934"/>
    <n v="0"/>
    <n v="1420"/>
    <m/>
    <m/>
    <m/>
    <m/>
    <s v="SALMON R HATCHERY"/>
    <s v="OR"/>
    <x v="0"/>
    <s v="SALMON R HATCHERY"/>
    <s v="OR"/>
  </r>
  <r>
    <n v="1"/>
    <x v="0"/>
    <x v="21"/>
    <x v="4"/>
    <n v="91855"/>
    <n v="20111020"/>
    <m/>
    <n v="5000"/>
    <n v="32774"/>
    <m/>
    <m/>
    <n v="5000"/>
    <n v="45024"/>
    <n v="0"/>
    <n v="4057"/>
    <s v="ELK R HATCHERY"/>
    <s v="OR"/>
    <x v="0"/>
    <s v="ELK R HATCHERY"/>
    <s v="OR"/>
  </r>
  <r>
    <n v="1"/>
    <x v="0"/>
    <x v="21"/>
    <x v="4"/>
    <n v="93072"/>
    <n v="20111017"/>
    <m/>
    <n v="5000"/>
    <n v="32503"/>
    <m/>
    <m/>
    <n v="5000"/>
    <n v="46375"/>
    <n v="0"/>
    <n v="4194"/>
    <s v="ELK R HATCHERY"/>
    <s v="OR"/>
    <x v="0"/>
    <s v="ELK R HATCHERY"/>
    <s v="OR"/>
  </r>
  <r>
    <n v="1"/>
    <x v="1"/>
    <x v="21"/>
    <x v="4"/>
    <n v="179300"/>
    <n v="20111007"/>
    <m/>
    <n v="5000"/>
    <n v="28128"/>
    <m/>
    <m/>
    <n v="5000"/>
    <n v="141172"/>
    <m/>
    <m/>
    <s v="COLE RIVERS HATCHERY"/>
    <s v="OR"/>
    <x v="0"/>
    <s v="COLE RIVERS HATCHERY"/>
    <s v="OR"/>
  </r>
  <r>
    <n v="1"/>
    <x v="1"/>
    <x v="21"/>
    <x v="1"/>
    <n v="903159"/>
    <n v="20110815"/>
    <m/>
    <n v="5000"/>
    <n v="31973"/>
    <n v="0"/>
    <n v="227"/>
    <n v="5000"/>
    <n v="860862"/>
    <n v="0"/>
    <n v="97"/>
    <s v="COLE RIVERS HATCHERY"/>
    <s v="OR"/>
    <x v="0"/>
    <s v="COLE RIVERS HATCHERY"/>
    <s v="OR"/>
  </r>
  <r>
    <n v="1"/>
    <x v="1"/>
    <x v="21"/>
    <x v="0"/>
    <n v="744010"/>
    <n v="20110912"/>
    <m/>
    <n v="5000"/>
    <n v="32878"/>
    <n v="0"/>
    <n v="66"/>
    <n v="5000"/>
    <n v="700900"/>
    <n v="0"/>
    <n v="166"/>
    <s v="COLE RIVERS HATCHERY"/>
    <s v="OR"/>
    <x v="0"/>
    <s v="COLE RIVERS HATCHERY"/>
    <s v="OR"/>
  </r>
  <r>
    <n v="1"/>
    <x v="1"/>
    <x v="9"/>
    <x v="1"/>
    <n v="854065"/>
    <n v="20120820"/>
    <m/>
    <n v="5000"/>
    <n v="32588"/>
    <m/>
    <m/>
    <n v="5000"/>
    <n v="811477"/>
    <m/>
    <m/>
    <s v="COLE RIVERS HATCHERY"/>
    <s v="OR"/>
    <x v="0"/>
    <s v="COLE RIVERS HATCHERY"/>
    <s v="OR"/>
  </r>
  <r>
    <n v="1"/>
    <x v="1"/>
    <x v="9"/>
    <x v="0"/>
    <n v="742494"/>
    <n v="20120917"/>
    <m/>
    <n v="5000"/>
    <n v="32638"/>
    <m/>
    <m/>
    <n v="5000"/>
    <n v="698946"/>
    <n v="0"/>
    <n v="910"/>
    <s v="COLE RIVERS HATCHERY"/>
    <s v="OR"/>
    <x v="0"/>
    <s v="COLE RIVERS HATCHERY"/>
    <s v="OR"/>
  </r>
  <r>
    <n v="1"/>
    <x v="1"/>
    <x v="9"/>
    <x v="4"/>
    <n v="174780"/>
    <n v="20121015"/>
    <m/>
    <n v="5000"/>
    <n v="32050"/>
    <m/>
    <m/>
    <n v="5000"/>
    <n v="132116"/>
    <n v="0"/>
    <n v="614"/>
    <s v="COLE RIVERS HATCHERY"/>
    <s v="OR"/>
    <x v="0"/>
    <s v="COLE RIVERS HATCHERY"/>
    <s v="OR"/>
  </r>
  <r>
    <n v="1"/>
    <x v="0"/>
    <x v="9"/>
    <x v="0"/>
    <n v="216602"/>
    <n v="20120907"/>
    <m/>
    <n v="5000"/>
    <n v="201437"/>
    <n v="0"/>
    <n v="620"/>
    <n v="5000"/>
    <n v="3925"/>
    <n v="0"/>
    <n v="620"/>
    <s v="SALMON R HATCHERY"/>
    <s v="OR"/>
    <x v="0"/>
    <s v="SALMON R HATCHERY"/>
    <s v="OR"/>
  </r>
  <r>
    <n v="1"/>
    <x v="0"/>
    <x v="9"/>
    <x v="4"/>
    <n v="36928"/>
    <n v="20121029"/>
    <m/>
    <n v="5000"/>
    <n v="31928"/>
    <m/>
    <m/>
    <m/>
    <m/>
    <m/>
    <m/>
    <s v="ELK R HATCHERY"/>
    <s v="OR"/>
    <x v="0"/>
    <s v="ELK R HATCHERY"/>
    <s v="OR"/>
  </r>
  <r>
    <n v="1"/>
    <x v="0"/>
    <x v="9"/>
    <x v="4"/>
    <n v="132780"/>
    <n v="20121015"/>
    <m/>
    <n v="5000"/>
    <n v="32649"/>
    <m/>
    <m/>
    <n v="5000"/>
    <n v="90131"/>
    <m/>
    <m/>
    <s v="ELK R HATCHERY"/>
    <s v="OR"/>
    <x v="0"/>
    <s v="ELK R HATCHERY"/>
    <s v="OR"/>
  </r>
  <r>
    <n v="1"/>
    <x v="0"/>
    <x v="7"/>
    <x v="4"/>
    <n v="323888"/>
    <n v="20141022"/>
    <m/>
    <n v="5000"/>
    <n v="296624"/>
    <m/>
    <m/>
    <n v="5000"/>
    <n v="17264"/>
    <m/>
    <m/>
    <s v="ELK R HATCHERY"/>
    <s v="OR"/>
    <x v="0"/>
    <s v="ELK R HATCHERY"/>
    <s v="OR"/>
  </r>
  <r>
    <n v="1"/>
    <x v="1"/>
    <x v="22"/>
    <x v="4"/>
    <n v="173576"/>
    <n v="20131015"/>
    <m/>
    <n v="5000"/>
    <n v="32407"/>
    <m/>
    <m/>
    <n v="5000"/>
    <n v="131169"/>
    <m/>
    <m/>
    <s v="COLE RIVERS HATCHERY"/>
    <s v="OR"/>
    <x v="0"/>
    <s v="COLE RIVERS HATCHERY"/>
    <s v="OR"/>
  </r>
  <r>
    <n v="1"/>
    <x v="1"/>
    <x v="22"/>
    <x v="0"/>
    <n v="743799"/>
    <n v="20130917"/>
    <m/>
    <n v="5000"/>
    <n v="33422"/>
    <m/>
    <m/>
    <n v="5000"/>
    <n v="700377"/>
    <m/>
    <m/>
    <s v="COLE RIVERS HATCHERY"/>
    <s v="OR"/>
    <x v="0"/>
    <s v="COLE RIVERS HATCHERY"/>
    <s v="OR"/>
  </r>
  <r>
    <n v="1"/>
    <x v="1"/>
    <x v="22"/>
    <x v="1"/>
    <n v="633380"/>
    <n v="20130812"/>
    <m/>
    <n v="5000"/>
    <n v="33655"/>
    <m/>
    <m/>
    <n v="5000"/>
    <n v="589725"/>
    <m/>
    <m/>
    <s v="COLE RIVERS HATCHERY"/>
    <s v="OR"/>
    <x v="0"/>
    <s v="COLE RIVERS HATCHERY"/>
    <s v="OR"/>
  </r>
  <r>
    <n v="1"/>
    <x v="0"/>
    <x v="22"/>
    <x v="1"/>
    <n v="242054"/>
    <n v="20130826"/>
    <m/>
    <n v="5000"/>
    <n v="227232"/>
    <n v="0"/>
    <n v="4166"/>
    <n v="5000"/>
    <n v="656"/>
    <m/>
    <m/>
    <s v="SALMON R HATCHERY"/>
    <s v="OR"/>
    <x v="0"/>
    <s v="SALMON R HATCHERY"/>
    <s v="OR"/>
  </r>
  <r>
    <n v="1"/>
    <x v="0"/>
    <x v="22"/>
    <x v="0"/>
    <n v="334071"/>
    <n v="20130929"/>
    <m/>
    <n v="5000"/>
    <n v="317715"/>
    <n v="0"/>
    <n v="3241"/>
    <n v="5000"/>
    <n v="3115"/>
    <m/>
    <m/>
    <s v="ELK R HATCHERY"/>
    <s v="OR"/>
    <x v="1"/>
    <s v="ELK R HATCHERY"/>
    <s v="OR"/>
  </r>
  <r>
    <n v="1"/>
    <x v="0"/>
    <x v="22"/>
    <x v="4"/>
    <n v="108303"/>
    <n v="20131014"/>
    <m/>
    <n v="5000"/>
    <n v="37566"/>
    <m/>
    <m/>
    <n v="5000"/>
    <n v="58541"/>
    <n v="0"/>
    <n v="2196"/>
    <s v="ELK R HATCHERY"/>
    <s v="OR"/>
    <x v="0"/>
    <s v="ELK R HATCHERY"/>
    <s v="OR"/>
  </r>
  <r>
    <n v="1"/>
    <x v="0"/>
    <x v="22"/>
    <x v="4"/>
    <n v="43686"/>
    <n v="20131017"/>
    <m/>
    <n v="5000"/>
    <n v="37990"/>
    <m/>
    <m/>
    <n v="0"/>
    <n v="696"/>
    <m/>
    <m/>
    <s v="ELK R HATCHERY"/>
    <s v="OR"/>
    <x v="0"/>
    <s v="ELK R HATCHERY"/>
    <s v="OR"/>
  </r>
  <r>
    <n v="1"/>
    <x v="1"/>
    <x v="7"/>
    <x v="8"/>
    <n v="81700"/>
    <n v="20140720"/>
    <m/>
    <n v="5000"/>
    <n v="33269"/>
    <m/>
    <m/>
    <n v="5000"/>
    <n v="38431"/>
    <m/>
    <m/>
    <s v="TRASK R HATCHERY"/>
    <s v="OR"/>
    <x v="0"/>
    <s v="TRASK R HATCHERY"/>
    <s v="OR"/>
  </r>
  <r>
    <n v="1"/>
    <x v="0"/>
    <x v="7"/>
    <x v="1"/>
    <n v="121750"/>
    <n v="20140811"/>
    <m/>
    <n v="5000"/>
    <n v="32902"/>
    <m/>
    <m/>
    <n v="5000"/>
    <n v="78848"/>
    <m/>
    <m/>
    <s v="TRASK R HATCHERY"/>
    <s v="OR"/>
    <x v="0"/>
    <s v="TRASK R HATCHERY"/>
    <s v="OR"/>
  </r>
  <r>
    <n v="1"/>
    <x v="1"/>
    <x v="7"/>
    <x v="8"/>
    <n v="33950"/>
    <n v="20140723"/>
    <m/>
    <n v="5000"/>
    <n v="19687"/>
    <m/>
    <m/>
    <n v="5000"/>
    <n v="4263"/>
    <m/>
    <m/>
    <s v="CEDAR CR HATCHERY"/>
    <s v="OR"/>
    <x v="0"/>
    <s v="CEDAR CR HATCHERY"/>
    <s v="OR"/>
  </r>
  <r>
    <n v="1"/>
    <x v="1"/>
    <x v="20"/>
    <x v="3"/>
    <n v="110052"/>
    <n v="20150618"/>
    <m/>
    <n v="5000"/>
    <n v="26214"/>
    <m/>
    <m/>
    <n v="5000"/>
    <n v="73838"/>
    <m/>
    <m/>
    <s v="TRASK R HATCHERY"/>
    <s v="OR"/>
    <x v="0"/>
    <s v="TRASK R HATCHERY"/>
    <s v="OR"/>
  </r>
  <r>
    <n v="1"/>
    <x v="0"/>
    <x v="7"/>
    <x v="1"/>
    <n v="219694"/>
    <n v="20140831"/>
    <m/>
    <n v="5000"/>
    <n v="214694"/>
    <m/>
    <m/>
    <m/>
    <m/>
    <m/>
    <m/>
    <s v="SALMON R HATCHERY"/>
    <s v="OR"/>
    <x v="0"/>
    <s v="SALMON R HATCHERY"/>
    <s v="OR"/>
  </r>
  <r>
    <n v="1"/>
    <x v="1"/>
    <x v="20"/>
    <x v="1"/>
    <n v="739980"/>
    <n v="20150817"/>
    <m/>
    <n v="5000"/>
    <n v="32104"/>
    <m/>
    <m/>
    <n v="5000"/>
    <n v="697876"/>
    <m/>
    <m/>
    <s v="COLE RIVERS HATCHERY"/>
    <s v="OR"/>
    <x v="0"/>
    <s v="COLE RIVERS HATCHERY"/>
    <s v="OR"/>
  </r>
  <r>
    <n v="1"/>
    <x v="1"/>
    <x v="20"/>
    <x v="0"/>
    <n v="755960"/>
    <n v="20150914"/>
    <m/>
    <n v="0"/>
    <n v="32252"/>
    <m/>
    <m/>
    <n v="5000"/>
    <n v="718708"/>
    <m/>
    <m/>
    <s v="COLE RIVERS HATCHERY"/>
    <s v="OR"/>
    <x v="0"/>
    <s v="COLE RIVERS HATCHERY"/>
    <s v="OR"/>
  </r>
  <r>
    <n v="1"/>
    <x v="0"/>
    <x v="20"/>
    <x v="3"/>
    <n v="112332"/>
    <n v="20150604"/>
    <m/>
    <n v="5000"/>
    <n v="33667"/>
    <m/>
    <m/>
    <n v="5000"/>
    <n v="68665"/>
    <m/>
    <m/>
    <s v="COOS BASIN STEP"/>
    <s v="OR"/>
    <x v="0"/>
    <s v="COOS BASIN STEP"/>
    <s v="OR"/>
  </r>
  <r>
    <n v="1"/>
    <x v="0"/>
    <x v="20"/>
    <x v="3"/>
    <n v="190410"/>
    <n v="20150626"/>
    <m/>
    <n v="5000"/>
    <n v="32293"/>
    <m/>
    <m/>
    <n v="5000"/>
    <n v="148117"/>
    <m/>
    <m/>
    <s v="MORGAN CR (STEP-COOS"/>
    <s v="OR"/>
    <x v="0"/>
    <s v="MORGAN CR (STEP-COOS"/>
    <s v="OR"/>
  </r>
  <r>
    <n v="1"/>
    <x v="0"/>
    <x v="20"/>
    <x v="10"/>
    <n v="787977"/>
    <n v="20150424"/>
    <m/>
    <n v="5000"/>
    <n v="33256"/>
    <m/>
    <m/>
    <n v="5000"/>
    <n v="744721"/>
    <m/>
    <m/>
    <s v="MORGAN CR (STEP-COOS"/>
    <s v="OR"/>
    <x v="0"/>
    <s v="MORGAN CR (STEP-COOS"/>
    <s v="OR"/>
  </r>
  <r>
    <n v="1"/>
    <x v="0"/>
    <x v="20"/>
    <x v="3"/>
    <n v="163032"/>
    <n v="20150624"/>
    <m/>
    <n v="5000"/>
    <n v="33402"/>
    <m/>
    <m/>
    <n v="5000"/>
    <n v="119630"/>
    <m/>
    <m/>
    <s v="TRASK R HATCHERY"/>
    <s v="OR"/>
    <x v="0"/>
    <s v="TRASK R HATCHERY"/>
    <s v="OR"/>
  </r>
  <r>
    <n v="1"/>
    <x v="0"/>
    <x v="20"/>
    <x v="1"/>
    <n v="161150"/>
    <n v="20150831"/>
    <m/>
    <n v="5000"/>
    <n v="156150"/>
    <m/>
    <m/>
    <m/>
    <m/>
    <m/>
    <m/>
    <s v="SALMON R HATCHERY"/>
    <s v="OR"/>
    <x v="0"/>
    <s v="SALMON R HATCHERY"/>
    <s v="OR"/>
  </r>
  <r>
    <n v="1"/>
    <x v="0"/>
    <x v="20"/>
    <x v="2"/>
    <n v="255913"/>
    <n v="20151101"/>
    <m/>
    <n v="5000"/>
    <n v="240503"/>
    <m/>
    <m/>
    <n v="5000"/>
    <n v="5410"/>
    <m/>
    <m/>
    <s v="ELK R HATCHERY"/>
    <s v="OR"/>
    <x v="0"/>
    <s v="ELK R HATCHERY"/>
    <s v="OR"/>
  </r>
  <r>
    <n v="1"/>
    <x v="1"/>
    <x v="1"/>
    <x v="8"/>
    <n v="199552"/>
    <n v="19970726"/>
    <m/>
    <n v="5000"/>
    <n v="26002"/>
    <n v="0"/>
    <n v="571"/>
    <n v="0"/>
    <n v="167979"/>
    <m/>
    <m/>
    <s v="TRASK R PONDS"/>
    <s v="OR"/>
    <x v="0"/>
    <s v="TRASK R PONDS"/>
    <s v="OR"/>
  </r>
  <r>
    <n v="1"/>
    <x v="1"/>
    <x v="1"/>
    <x v="8"/>
    <n v="125655"/>
    <n v="19970721"/>
    <m/>
    <n v="5002"/>
    <n v="25658"/>
    <n v="0"/>
    <n v="354"/>
    <n v="2"/>
    <n v="531"/>
    <n v="0"/>
    <n v="94108"/>
    <s v="CEDAR CR HATCHERY"/>
    <s v="OR"/>
    <x v="0"/>
    <s v="CEDAR CR HATCHERY"/>
    <s v="OR"/>
  </r>
  <r>
    <n v="1"/>
    <x v="1"/>
    <x v="5"/>
    <x v="8"/>
    <n v="211468"/>
    <n v="19980730"/>
    <m/>
    <n v="5000"/>
    <n v="25934"/>
    <n v="0"/>
    <n v="252"/>
    <n v="0"/>
    <n v="180282"/>
    <m/>
    <m/>
    <s v="TRASK R PONDS"/>
    <s v="OR"/>
    <x v="0"/>
    <s v="TRASK R PONDS"/>
    <s v="OR"/>
  </r>
  <r>
    <n v="1"/>
    <x v="1"/>
    <x v="1"/>
    <x v="1"/>
    <n v="33657"/>
    <n v="19970819"/>
    <m/>
    <n v="5000"/>
    <n v="22681"/>
    <n v="0"/>
    <n v="904"/>
    <n v="5000"/>
    <n v="72"/>
    <m/>
    <m/>
    <s v="TRASK R HATCHERY"/>
    <s v="OR"/>
    <x v="0"/>
    <s v="TRASK R HATCHERY"/>
    <s v="OR"/>
  </r>
  <r>
    <n v="1"/>
    <x v="0"/>
    <x v="1"/>
    <x v="0"/>
    <n v="108963"/>
    <n v="19970914"/>
    <m/>
    <n v="5000"/>
    <n v="24059"/>
    <n v="0"/>
    <n v="2356"/>
    <n v="5000"/>
    <n v="124"/>
    <n v="0"/>
    <n v="72424"/>
    <s v="PRIORLI CR HATCHERY"/>
    <s v="OR"/>
    <x v="0"/>
    <s v="PRIORLI CR HATCHERY"/>
    <s v="OR"/>
  </r>
  <r>
    <n v="1"/>
    <x v="0"/>
    <x v="1"/>
    <x v="0"/>
    <n v="243621"/>
    <n v="19970916"/>
    <m/>
    <n v="5000"/>
    <n v="25050"/>
    <n v="0"/>
    <n v="974"/>
    <n v="5000"/>
    <n v="1407"/>
    <n v="0"/>
    <n v="206190"/>
    <s v="ELK R HATCHERY"/>
    <s v="OR"/>
    <x v="0"/>
    <s v="ELK R HATCHERY"/>
    <s v="OR"/>
  </r>
  <r>
    <n v="1"/>
    <x v="1"/>
    <x v="5"/>
    <x v="5"/>
    <n v="152309"/>
    <n v="19980202"/>
    <m/>
    <n v="5000"/>
    <n v="23538"/>
    <n v="0"/>
    <n v="859"/>
    <n v="1"/>
    <n v="2062"/>
    <n v="0"/>
    <n v="120849"/>
    <s v="ROCK CR HATCHERY"/>
    <s v="OR"/>
    <x v="0"/>
    <s v="ROCK CR HATCHERY"/>
    <s v="OR"/>
  </r>
  <r>
    <n v="1"/>
    <x v="1"/>
    <x v="1"/>
    <x v="0"/>
    <n v="105353"/>
    <n v="19970928"/>
    <m/>
    <n v="5000"/>
    <n v="23652"/>
    <n v="0"/>
    <n v="1712"/>
    <n v="1"/>
    <n v="2354"/>
    <n v="0"/>
    <n v="72634"/>
    <s v="ROCK CR HATCHERY"/>
    <s v="OR"/>
    <x v="0"/>
    <s v="ROCK CR HATCHERY"/>
    <s v="OR"/>
  </r>
  <r>
    <n v="1"/>
    <x v="0"/>
    <x v="1"/>
    <x v="1"/>
    <n v="76986"/>
    <n v="19970819"/>
    <m/>
    <n v="5000"/>
    <n v="25695"/>
    <n v="0"/>
    <n v="449"/>
    <n v="5000"/>
    <n v="549"/>
    <n v="0"/>
    <n v="40293"/>
    <s v="TRASK R HATCHERY"/>
    <s v="OR"/>
    <x v="0"/>
    <s v="TRASK R HATCHERY"/>
    <s v="OR"/>
  </r>
  <r>
    <n v="1"/>
    <x v="1"/>
    <x v="5"/>
    <x v="8"/>
    <n v="127224"/>
    <n v="19980720"/>
    <m/>
    <n v="5000"/>
    <n v="26283"/>
    <n v="0"/>
    <n v="318"/>
    <n v="2"/>
    <n v="265"/>
    <n v="0"/>
    <n v="95356"/>
    <s v="CEDAR CR HATCHERY"/>
    <s v="OR"/>
    <x v="0"/>
    <s v="CEDAR CR HATCHERY"/>
    <s v="OR"/>
  </r>
  <r>
    <n v="1"/>
    <x v="0"/>
    <x v="1"/>
    <x v="0"/>
    <n v="64970"/>
    <n v="19970910"/>
    <m/>
    <n v="5000"/>
    <n v="27456"/>
    <n v="0"/>
    <n v="596"/>
    <n v="5000"/>
    <n v="162"/>
    <n v="0"/>
    <n v="26756"/>
    <s v="BUTTE FALLS HATCHERY"/>
    <s v="OR"/>
    <x v="0"/>
    <s v="BUTTE FALLS HATCHERY"/>
    <s v="OR"/>
  </r>
  <r>
    <n v="1"/>
    <x v="1"/>
    <x v="5"/>
    <x v="1"/>
    <n v="48367"/>
    <n v="19980818"/>
    <m/>
    <n v="5000"/>
    <n v="26316"/>
    <n v="0"/>
    <n v="480"/>
    <n v="5000"/>
    <n v="107"/>
    <n v="0"/>
    <n v="11464"/>
    <s v="TRASK R HATCHERY"/>
    <s v="OR"/>
    <x v="0"/>
    <s v="TRASK R HATCHERY"/>
    <s v="OR"/>
  </r>
  <r>
    <n v="1"/>
    <x v="0"/>
    <x v="5"/>
    <x v="0"/>
    <n v="113618"/>
    <n v="19980913"/>
    <m/>
    <n v="5000"/>
    <n v="24943"/>
    <n v="0"/>
    <n v="808"/>
    <n v="5000"/>
    <n v="656"/>
    <n v="0"/>
    <n v="77211"/>
    <s v="PRIORLI CR HATCHERY"/>
    <s v="OR"/>
    <x v="0"/>
    <s v="PRIORLI CR HATCHERY"/>
    <s v="OR"/>
  </r>
  <r>
    <n v="1"/>
    <x v="0"/>
    <x v="5"/>
    <x v="1"/>
    <n v="113831"/>
    <n v="19980814"/>
    <m/>
    <n v="5000"/>
    <n v="26099"/>
    <m/>
    <m/>
    <n v="5000"/>
    <n v="100"/>
    <n v="0"/>
    <n v="77632"/>
    <s v="YAQUINA B SALMON RAN"/>
    <s v="OR"/>
    <x v="0"/>
    <s v="YAQUINA B SALMON RAN"/>
    <s v="OR"/>
  </r>
  <r>
    <n v="1"/>
    <x v="0"/>
    <x v="5"/>
    <x v="4"/>
    <n v="54455"/>
    <n v="19981013"/>
    <m/>
    <n v="5000"/>
    <n v="25504"/>
    <n v="0"/>
    <n v="354"/>
    <n v="5000"/>
    <n v="1063"/>
    <n v="0"/>
    <n v="17534"/>
    <s v="ELK R HATCHERY"/>
    <s v="OR"/>
    <x v="0"/>
    <s v="ELK R HATCHERY"/>
    <s v="OR"/>
  </r>
  <r>
    <n v="1"/>
    <x v="0"/>
    <x v="5"/>
    <x v="0"/>
    <n v="168208"/>
    <n v="19980922"/>
    <m/>
    <n v="5000"/>
    <n v="26994"/>
    <n v="0"/>
    <n v="160"/>
    <n v="5000"/>
    <n v="373"/>
    <n v="0"/>
    <n v="130681"/>
    <s v="ELK R HATCHERY"/>
    <s v="OR"/>
    <x v="0"/>
    <s v="ELK R HATCHERY"/>
    <s v="OR"/>
  </r>
  <r>
    <n v="1"/>
    <x v="1"/>
    <x v="5"/>
    <x v="4"/>
    <n v="156051"/>
    <n v="19981002"/>
    <m/>
    <n v="5000"/>
    <n v="24965"/>
    <n v="0"/>
    <n v="560"/>
    <n v="1"/>
    <n v="153"/>
    <n v="0"/>
    <n v="125372"/>
    <s v="ROCK CR HATCHERY"/>
    <s v="OR"/>
    <x v="0"/>
    <s v="ROCK CR HATCHERY"/>
    <s v="OR"/>
  </r>
  <r>
    <n v="1"/>
    <x v="1"/>
    <x v="23"/>
    <x v="11"/>
    <n v="258493"/>
    <n v="19990129"/>
    <m/>
    <n v="5000"/>
    <n v="27656"/>
    <n v="0"/>
    <n v="1130"/>
    <n v="1"/>
    <n v="201537"/>
    <n v="0"/>
    <n v="23169"/>
    <s v="ROCK CR HATCHERY"/>
    <s v="OR"/>
    <x v="0"/>
    <s v="ROCK CR HATCHERY"/>
    <s v="OR"/>
  </r>
  <r>
    <n v="1"/>
    <x v="0"/>
    <x v="5"/>
    <x v="8"/>
    <n v="32912"/>
    <n v="19980716"/>
    <m/>
    <n v="5000"/>
    <n v="22350"/>
    <n v="0"/>
    <n v="86"/>
    <n v="5000"/>
    <n v="303"/>
    <n v="0"/>
    <n v="173"/>
    <s v="INDIAN CR PD (STEP)"/>
    <s v="OR"/>
    <x v="0"/>
    <s v="INDIAN CR PD (STEP)"/>
    <s v="OR"/>
  </r>
  <r>
    <n v="1"/>
    <x v="0"/>
    <x v="5"/>
    <x v="1"/>
    <n v="37900"/>
    <n v="19980825"/>
    <m/>
    <n v="5000"/>
    <n v="27582"/>
    <n v="0"/>
    <n v="159"/>
    <n v="5000"/>
    <n v="159"/>
    <m/>
    <m/>
    <s v="NEHALEM HATCHERY"/>
    <s v="OR"/>
    <x v="0"/>
    <s v="NEHALEM HATCHERY"/>
    <s v="OR"/>
  </r>
  <r>
    <n v="1"/>
    <x v="0"/>
    <x v="5"/>
    <x v="1"/>
    <n v="63296"/>
    <n v="19980814"/>
    <m/>
    <n v="5000"/>
    <n v="26289"/>
    <n v="0"/>
    <n v="400"/>
    <n v="5000"/>
    <n v="343"/>
    <n v="0"/>
    <n v="26264"/>
    <s v="TRASK R HATCHERY"/>
    <s v="OR"/>
    <x v="0"/>
    <s v="TRASK R HATCHERY"/>
    <s v="OR"/>
  </r>
  <r>
    <n v="1"/>
    <x v="0"/>
    <x v="5"/>
    <x v="0"/>
    <n v="69405"/>
    <n v="19980905"/>
    <m/>
    <n v="5000"/>
    <n v="28204"/>
    <n v="0"/>
    <n v="457"/>
    <n v="5000"/>
    <n v="856"/>
    <n v="0"/>
    <n v="29888"/>
    <s v="BUTTE FALLS HATCHERY"/>
    <s v="OR"/>
    <x v="0"/>
    <s v="BUTTE FALLS HATCHERY"/>
    <s v="OR"/>
  </r>
  <r>
    <n v="1"/>
    <x v="1"/>
    <x v="23"/>
    <x v="8"/>
    <n v="119140"/>
    <n v="19990726"/>
    <m/>
    <n v="5001"/>
    <n v="24873"/>
    <n v="0"/>
    <n v="229"/>
    <n v="5001"/>
    <n v="77458"/>
    <n v="5000"/>
    <n v="1578"/>
    <s v="TUFFY CR (SF WILSON)"/>
    <s v="OR"/>
    <x v="0"/>
    <s v="TUFFY CR (SF WILSON)"/>
    <s v="OR"/>
  </r>
  <r>
    <n v="1"/>
    <x v="1"/>
    <x v="23"/>
    <x v="1"/>
    <n v="165877"/>
    <n v="19990805"/>
    <m/>
    <n v="5001"/>
    <n v="25153"/>
    <n v="0"/>
    <n v="442"/>
    <n v="5001"/>
    <n v="122821"/>
    <n v="5000"/>
    <n v="2459"/>
    <s v="TRASK R PONDS"/>
    <s v="OR"/>
    <x v="0"/>
    <s v="TRASK R PONDS"/>
    <s v="OR"/>
  </r>
  <r>
    <n v="1"/>
    <x v="1"/>
    <x v="23"/>
    <x v="8"/>
    <n v="129800"/>
    <n v="19990719"/>
    <m/>
    <n v="5000"/>
    <n v="25604"/>
    <n v="0"/>
    <n v="240"/>
    <n v="5000"/>
    <n v="93956"/>
    <m/>
    <m/>
    <s v="CEDAR CR HATCHERY"/>
    <s v="OR"/>
    <x v="0"/>
    <s v="CEDAR CR HATCHERY"/>
    <s v="OR"/>
  </r>
  <r>
    <n v="1"/>
    <x v="0"/>
    <x v="23"/>
    <x v="0"/>
    <n v="101496"/>
    <n v="19990914"/>
    <m/>
    <n v="5000"/>
    <n v="25343"/>
    <n v="0"/>
    <n v="101"/>
    <n v="5000"/>
    <n v="203"/>
    <n v="0"/>
    <n v="65849"/>
    <s v="PRIORLI CR HATCHERY"/>
    <s v="OR"/>
    <x v="0"/>
    <s v="PRIORLI CR HATCHERY"/>
    <s v="OR"/>
  </r>
  <r>
    <n v="1"/>
    <x v="0"/>
    <x v="23"/>
    <x v="0"/>
    <n v="174741"/>
    <n v="19990920"/>
    <m/>
    <n v="5000"/>
    <n v="24594"/>
    <n v="0"/>
    <n v="1557"/>
    <n v="5000"/>
    <n v="1349"/>
    <n v="0"/>
    <n v="137241"/>
    <s v="ELK R HATCHERY"/>
    <s v="OR"/>
    <x v="0"/>
    <s v="ELK R HATCHERY"/>
    <s v="OR"/>
  </r>
  <r>
    <n v="1"/>
    <x v="0"/>
    <x v="23"/>
    <x v="8"/>
    <n v="43632"/>
    <n v="19990703"/>
    <m/>
    <n v="5000"/>
    <n v="38632"/>
    <m/>
    <m/>
    <m/>
    <m/>
    <m/>
    <m/>
    <s v="GARDINER CR (STEP)"/>
    <s v="OR"/>
    <x v="1"/>
    <s v="GARDINER CR (STEP)"/>
    <s v="OR"/>
  </r>
  <r>
    <n v="1"/>
    <x v="0"/>
    <x v="23"/>
    <x v="1"/>
    <n v="98982"/>
    <n v="19990817"/>
    <m/>
    <n v="5000"/>
    <n v="26032"/>
    <n v="0"/>
    <n v="500"/>
    <n v="2"/>
    <n v="60748"/>
    <n v="0"/>
    <n v="6700"/>
    <s v="SALMON R HATCHERY"/>
    <s v="OR"/>
    <x v="0"/>
    <s v="SALMON R HATCHERY"/>
    <s v="OR"/>
  </r>
  <r>
    <n v="1"/>
    <x v="0"/>
    <x v="23"/>
    <x v="8"/>
    <n v="29476"/>
    <n v="19990715"/>
    <m/>
    <n v="5000"/>
    <n v="16483"/>
    <n v="0"/>
    <n v="84"/>
    <n v="5000"/>
    <n v="464"/>
    <n v="0"/>
    <n v="2445"/>
    <s v="INDIAN CR PD (STEP)"/>
    <s v="OR"/>
    <x v="0"/>
    <s v="INDIAN CR PD (STEP)"/>
    <s v="OR"/>
  </r>
  <r>
    <n v="1"/>
    <x v="0"/>
    <x v="23"/>
    <x v="1"/>
    <n v="76190"/>
    <n v="19990814"/>
    <m/>
    <n v="5000"/>
    <n v="26232"/>
    <n v="0"/>
    <n v="953"/>
    <n v="5000"/>
    <n v="1457"/>
    <n v="0"/>
    <n v="37548"/>
    <s v="TRASK R HATCHERY"/>
    <s v="OR"/>
    <x v="0"/>
    <s v="TRASK R HATCHERY"/>
    <s v="OR"/>
  </r>
  <r>
    <n v="1"/>
    <x v="0"/>
    <x v="23"/>
    <x v="1"/>
    <n v="36995"/>
    <n v="19990823"/>
    <m/>
    <n v="5000"/>
    <n v="25640"/>
    <n v="0"/>
    <n v="104"/>
    <n v="5000"/>
    <n v="1251"/>
    <m/>
    <m/>
    <s v="NEHALEM HATCHERY"/>
    <s v="OR"/>
    <x v="0"/>
    <s v="NEHALEM HATCHERY"/>
    <s v="OR"/>
  </r>
  <r>
    <n v="1"/>
    <x v="0"/>
    <x v="23"/>
    <x v="0"/>
    <n v="64256"/>
    <n v="19990908"/>
    <m/>
    <n v="5000"/>
    <n v="25928"/>
    <n v="0"/>
    <n v="155"/>
    <n v="5000"/>
    <n v="412"/>
    <n v="0"/>
    <n v="27761"/>
    <s v="BUTTE FALLS HATCHERY"/>
    <s v="OR"/>
    <x v="0"/>
    <s v="BUTTE FALLS HATCHERY"/>
    <s v="OR"/>
  </r>
  <r>
    <n v="1"/>
    <x v="0"/>
    <x v="24"/>
    <x v="0"/>
    <n v="105479"/>
    <n v="20000910"/>
    <m/>
    <n v="5000"/>
    <n v="29293"/>
    <n v="0"/>
    <n v="53"/>
    <n v="5000"/>
    <n v="324"/>
    <n v="0"/>
    <n v="65809"/>
    <s v="MORGAN CR (STEP-COOS"/>
    <s v="OR"/>
    <x v="0"/>
    <s v="MORGAN CR (STEP-COOS"/>
    <s v="OR"/>
  </r>
  <r>
    <n v="1"/>
    <x v="0"/>
    <x v="24"/>
    <x v="0"/>
    <n v="106200"/>
    <n v="20000918"/>
    <m/>
    <n v="5000"/>
    <n v="28132"/>
    <n v="0"/>
    <n v="104"/>
    <n v="5000"/>
    <n v="261"/>
    <n v="0"/>
    <n v="67703"/>
    <s v="BANDON HATCHERY"/>
    <s v="OR"/>
    <x v="0"/>
    <s v="BANDON HATCHERY"/>
    <s v="OR"/>
  </r>
  <r>
    <n v="1"/>
    <x v="1"/>
    <x v="23"/>
    <x v="0"/>
    <n v="158656"/>
    <n v="19990930"/>
    <m/>
    <n v="5000"/>
    <n v="27284"/>
    <n v="0"/>
    <n v="56"/>
    <n v="5000"/>
    <n v="119496"/>
    <n v="0"/>
    <n v="1820"/>
    <s v="ROCK CR HATCHERY"/>
    <s v="OR"/>
    <x v="0"/>
    <s v="ROCK CR HATCHERY"/>
    <s v="OR"/>
  </r>
  <r>
    <n v="1"/>
    <x v="1"/>
    <x v="24"/>
    <x v="5"/>
    <n v="261282"/>
    <n v="20000201"/>
    <m/>
    <n v="5000"/>
    <n v="26819"/>
    <n v="0"/>
    <n v="53"/>
    <n v="5000"/>
    <n v="223729"/>
    <n v="0"/>
    <n v="681"/>
    <s v="ROCK CR HATCHERY"/>
    <s v="OR"/>
    <x v="0"/>
    <s v="ROCK CR HATCHERY"/>
    <s v="OR"/>
  </r>
  <r>
    <n v="1"/>
    <x v="1"/>
    <x v="24"/>
    <x v="0"/>
    <n v="156958"/>
    <n v="20000927"/>
    <m/>
    <n v="5000"/>
    <n v="24537"/>
    <n v="0"/>
    <n v="1435"/>
    <n v="5000"/>
    <n v="120434"/>
    <n v="0"/>
    <n v="552"/>
    <s v="ROCK CR HATCHERY"/>
    <s v="OR"/>
    <x v="0"/>
    <s v="ROCK CR HATCHERY"/>
    <s v="OR"/>
  </r>
  <r>
    <n v="1"/>
    <x v="0"/>
    <x v="16"/>
    <x v="0"/>
    <n v="49656"/>
    <n v="20010912"/>
    <m/>
    <n v="5000"/>
    <n v="13086"/>
    <m/>
    <m/>
    <n v="5000"/>
    <n v="26570"/>
    <m/>
    <m/>
    <s v="COLE RIVERS HATCHERY"/>
    <s v="OR"/>
    <x v="0"/>
    <s v="COLE RIVERS HATCHERY"/>
    <s v="OR"/>
  </r>
  <r>
    <n v="1"/>
    <x v="1"/>
    <x v="25"/>
    <x v="8"/>
    <n v="169505"/>
    <n v="20030731"/>
    <m/>
    <n v="5000"/>
    <n v="26357"/>
    <n v="0"/>
    <n v="396"/>
    <n v="5000"/>
    <n v="132437"/>
    <n v="0"/>
    <n v="315"/>
    <s v="TRASK R HATCHERY"/>
    <s v="OR"/>
    <x v="0"/>
    <s v="TRASK R HATCHERY"/>
    <s v="OR"/>
  </r>
  <r>
    <n v="1"/>
    <x v="1"/>
    <x v="25"/>
    <x v="8"/>
    <n v="126388"/>
    <n v="20030722"/>
    <m/>
    <n v="5000"/>
    <n v="26372"/>
    <n v="0"/>
    <n v="600"/>
    <n v="5000"/>
    <n v="88131"/>
    <n v="0"/>
    <n v="1285"/>
    <s v="TUFFY CR (SF WILSON)"/>
    <s v="OR"/>
    <x v="0"/>
    <s v="TUFFY CR (SF WILSON)"/>
    <s v="OR"/>
  </r>
  <r>
    <n v="1"/>
    <x v="1"/>
    <x v="25"/>
    <x v="8"/>
    <n v="120467"/>
    <n v="20030721"/>
    <m/>
    <n v="5000"/>
    <n v="26168"/>
    <n v="0"/>
    <n v="197"/>
    <n v="5000"/>
    <n v="82695"/>
    <n v="0"/>
    <n v="1407"/>
    <s v="CEDAR CR HATCHERY"/>
    <s v="OR"/>
    <x v="0"/>
    <s v="CEDAR CR HATCHERY"/>
    <s v="OR"/>
  </r>
  <r>
    <n v="1"/>
    <x v="1"/>
    <x v="25"/>
    <x v="4"/>
    <n v="155188"/>
    <n v="20031014"/>
    <m/>
    <n v="5000"/>
    <n v="24020"/>
    <n v="0"/>
    <n v="275"/>
    <n v="5000"/>
    <n v="117289"/>
    <n v="0"/>
    <n v="3604"/>
    <s v="ROCK CR HATCHERY"/>
    <s v="OR"/>
    <x v="0"/>
    <s v="ROCK CR HATCHERY"/>
    <s v="OR"/>
  </r>
  <r>
    <n v="1"/>
    <x v="1"/>
    <x v="26"/>
    <x v="5"/>
    <n v="275244"/>
    <n v="20040202"/>
    <m/>
    <n v="5000"/>
    <n v="22400"/>
    <n v="0"/>
    <n v="240"/>
    <n v="5000"/>
    <n v="232408"/>
    <n v="0"/>
    <n v="10196"/>
    <s v="ROCK CR HATCHERY"/>
    <s v="OR"/>
    <x v="0"/>
    <s v="ROCK CR HATCHERY"/>
    <s v="OR"/>
  </r>
  <r>
    <n v="1"/>
    <x v="1"/>
    <x v="6"/>
    <x v="8"/>
    <n v="50927"/>
    <n v="20050725"/>
    <m/>
    <n v="5000"/>
    <n v="26735"/>
    <n v="0"/>
    <n v="98"/>
    <n v="5000"/>
    <n v="14009"/>
    <n v="0"/>
    <n v="85"/>
    <s v="TRASK R HATCHERY"/>
    <s v="OR"/>
    <x v="0"/>
    <s v="TRASK R HATCHERY"/>
    <s v="OR"/>
  </r>
  <r>
    <n v="1"/>
    <x v="1"/>
    <x v="6"/>
    <x v="8"/>
    <n v="69302"/>
    <n v="20050726"/>
    <m/>
    <n v="5000"/>
    <n v="22451"/>
    <n v="0"/>
    <n v="81"/>
    <n v="5000"/>
    <n v="36770"/>
    <m/>
    <m/>
    <s v="TRASK R HATCHERY"/>
    <s v="OR"/>
    <x v="0"/>
    <s v="TRASK R HATCHERY"/>
    <s v="OR"/>
  </r>
  <r>
    <n v="1"/>
    <x v="1"/>
    <x v="6"/>
    <x v="8"/>
    <n v="29049"/>
    <n v="20050725"/>
    <m/>
    <n v="5000"/>
    <n v="23746"/>
    <n v="0"/>
    <n v="46"/>
    <n v="0"/>
    <n v="257"/>
    <m/>
    <m/>
    <s v="CEDAR CR HATCHERY"/>
    <s v="OR"/>
    <x v="0"/>
    <s v="CEDAR CR HATCHERY"/>
    <s v="OR"/>
  </r>
  <r>
    <n v="1"/>
    <x v="1"/>
    <x v="6"/>
    <x v="4"/>
    <n v="90791"/>
    <n v="20051001"/>
    <m/>
    <n v="5000"/>
    <n v="26418"/>
    <m/>
    <m/>
    <n v="5000"/>
    <n v="54373"/>
    <m/>
    <m/>
    <s v="ROCK CR HATCHERY"/>
    <s v="OR"/>
    <x v="0"/>
    <s v="ROCK CR HATCHERY"/>
    <s v="OR"/>
  </r>
  <r>
    <n v="1"/>
    <x v="1"/>
    <x v="27"/>
    <x v="11"/>
    <n v="299331"/>
    <n v="20060129"/>
    <m/>
    <n v="5000"/>
    <n v="26958"/>
    <m/>
    <m/>
    <n v="5000"/>
    <n v="262373"/>
    <m/>
    <m/>
    <s v="ROCK CR HATCHERY"/>
    <s v="OR"/>
    <x v="0"/>
    <s v="ROCK CR HATCHERY"/>
    <s v="OR"/>
  </r>
  <r>
    <n v="1"/>
    <x v="1"/>
    <x v="1"/>
    <x v="1"/>
    <n v="40570"/>
    <n v="19970819"/>
    <m/>
    <n v="5000"/>
    <n v="28738"/>
    <n v="0"/>
    <n v="1660"/>
    <n v="5000"/>
    <n v="172"/>
    <m/>
    <m/>
    <s v="TRASK R HATCHERY"/>
    <s v="OR"/>
    <x v="0"/>
    <s v="TRASK R HATCHERY"/>
    <s v="OR"/>
  </r>
  <r>
    <n v="1"/>
    <x v="0"/>
    <x v="16"/>
    <x v="3"/>
    <n v="51200"/>
    <n v="20010606"/>
    <m/>
    <n v="5000"/>
    <n v="40252"/>
    <n v="0"/>
    <n v="237"/>
    <n v="5000"/>
    <n v="395"/>
    <n v="0"/>
    <n v="316"/>
    <s v="GARDINER CR (STEP)"/>
    <s v="OR"/>
    <x v="1"/>
    <s v="GARDINER CR (STEP)"/>
    <s v="OR"/>
  </r>
  <r>
    <n v="1"/>
    <x v="0"/>
    <x v="23"/>
    <x v="8"/>
    <n v="402075"/>
    <n v="19990708"/>
    <m/>
    <n v="5000"/>
    <n v="53453"/>
    <m/>
    <m/>
    <n v="0"/>
    <n v="343622"/>
    <m/>
    <m/>
    <s v="BANDON HATCHERY"/>
    <s v="OR"/>
    <x v="1"/>
    <s v="BANDON HATCHERY"/>
    <s v="OR"/>
  </r>
  <r>
    <n v="1"/>
    <x v="0"/>
    <x v="24"/>
    <x v="3"/>
    <n v="511989"/>
    <n v="20000618"/>
    <m/>
    <n v="5000"/>
    <n v="53409"/>
    <m/>
    <m/>
    <n v="0"/>
    <n v="453580"/>
    <m/>
    <m/>
    <s v="BANDON HATCHERY"/>
    <s v="OR"/>
    <x v="1"/>
    <s v="BANDON HATCHERY"/>
    <s v="OR"/>
  </r>
  <r>
    <n v="1"/>
    <x v="0"/>
    <x v="22"/>
    <x v="7"/>
    <n v="579479"/>
    <n v="20130530"/>
    <m/>
    <n v="5000"/>
    <n v="34293"/>
    <n v="0"/>
    <n v="448"/>
    <n v="5000"/>
    <n v="100092"/>
    <n v="0"/>
    <n v="434646"/>
    <s v="NOBLE CR (STEP-COOS)"/>
    <s v="OR"/>
    <x v="2"/>
    <s v="NOBLE CR (STEP-COOS)"/>
    <s v="OR"/>
  </r>
  <r>
    <n v="1"/>
    <x v="1"/>
    <x v="6"/>
    <x v="0"/>
    <n v="685272"/>
    <n v="20050911"/>
    <m/>
    <n v="5000"/>
    <n v="54649"/>
    <n v="0"/>
    <n v="110"/>
    <n v="5000"/>
    <n v="620513"/>
    <m/>
    <m/>
    <s v="COLE RIVERS HATCHERY"/>
    <s v="OR"/>
    <x v="0"/>
    <s v="COLE RIVERS HATCHERY"/>
    <s v="OR"/>
  </r>
  <r>
    <n v="1"/>
    <x v="1"/>
    <x v="6"/>
    <x v="0"/>
    <n v="54198"/>
    <n v="20050912"/>
    <m/>
    <n v="0"/>
    <n v="53413"/>
    <m/>
    <m/>
    <n v="0"/>
    <n v="785"/>
    <m/>
    <m/>
    <s v="COLE RIVERS HATCHERY"/>
    <s v="OR"/>
    <x v="0"/>
    <s v="COLE RIVERS HATCHERY"/>
    <s v="OR"/>
  </r>
  <r>
    <n v="1"/>
    <x v="0"/>
    <x v="22"/>
    <x v="3"/>
    <n v="105304"/>
    <n v="20130609"/>
    <m/>
    <n v="5000"/>
    <n v="33833"/>
    <m/>
    <m/>
    <n v="5000"/>
    <n v="61471"/>
    <m/>
    <m/>
    <s v="MILLICOMA HATCHERY(STEP)"/>
    <s v="OR"/>
    <x v="2"/>
    <s v="MILLICOMA HATCHERY(STEP)"/>
    <s v="OR"/>
  </r>
  <r>
    <n v="1"/>
    <x v="0"/>
    <x v="22"/>
    <x v="3"/>
    <n v="467133"/>
    <n v="20130609"/>
    <m/>
    <n v="5000"/>
    <n v="35102"/>
    <m/>
    <m/>
    <n v="5000"/>
    <n v="333160"/>
    <n v="0"/>
    <n v="88871"/>
    <s v="MORGAN CR (STEP-COOS"/>
    <s v="OR"/>
    <x v="2"/>
    <s v="MORGAN CR (STEP-COOS"/>
    <s v="OR"/>
  </r>
  <r>
    <n v="1"/>
    <x v="0"/>
    <x v="22"/>
    <x v="7"/>
    <n v="850591"/>
    <n v="20130518"/>
    <m/>
    <n v="5000"/>
    <n v="30434"/>
    <n v="0"/>
    <n v="4200"/>
    <n v="5000"/>
    <n v="499476"/>
    <n v="0"/>
    <n v="306481"/>
    <s v="MORGAN CR (STEP-COOS"/>
    <s v="OR"/>
    <x v="2"/>
    <s v="MORGAN CR (STEP-COOS"/>
    <s v="OR"/>
  </r>
  <r>
    <n v="1"/>
    <x v="0"/>
    <x v="6"/>
    <x v="7"/>
    <n v="47104"/>
    <n v="20050531"/>
    <m/>
    <n v="5000"/>
    <n v="28673"/>
    <m/>
    <m/>
    <n v="0"/>
    <n v="13431"/>
    <m/>
    <m/>
    <s v="ROCK CR HATCHERY"/>
    <s v="OR"/>
    <x v="2"/>
    <s v="ROCK CR HATCHERY"/>
    <s v="OR"/>
  </r>
  <r>
    <n v="1"/>
    <x v="0"/>
    <x v="8"/>
    <x v="1"/>
    <n v="102634"/>
    <n v="20020828"/>
    <m/>
    <n v="5000"/>
    <n v="27480"/>
    <m/>
    <m/>
    <n v="5000"/>
    <n v="484"/>
    <n v="0"/>
    <n v="64670"/>
    <s v="COLE RIVERS HATCHERY"/>
    <s v="OR"/>
    <x v="0"/>
    <s v="COLE RIVERS HATCHERY"/>
    <s v="OR"/>
  </r>
  <r>
    <n v="1"/>
    <x v="0"/>
    <x v="8"/>
    <x v="0"/>
    <n v="158811"/>
    <n v="20020910"/>
    <m/>
    <n v="5000"/>
    <n v="23945"/>
    <n v="0"/>
    <n v="43"/>
    <n v="2"/>
    <n v="129108"/>
    <n v="0"/>
    <n v="713"/>
    <s v="YAQUINA B SALMON RAN"/>
    <s v="OR"/>
    <x v="0"/>
    <s v="YAQUINA B SALMON RAN"/>
    <s v="OR"/>
  </r>
  <r>
    <n v="1"/>
    <x v="0"/>
    <x v="8"/>
    <x v="8"/>
    <n v="41013"/>
    <n v="20020728"/>
    <m/>
    <n v="5001"/>
    <n v="24407"/>
    <n v="0"/>
    <n v="217"/>
    <n v="5001"/>
    <n v="1170"/>
    <n v="5000"/>
    <n v="217"/>
    <s v="INDIAN CR PD (STEP)"/>
    <s v="OR"/>
    <x v="0"/>
    <s v="INDIAN CR PD (STEP)"/>
    <s v="OR"/>
  </r>
  <r>
    <n v="1"/>
    <x v="0"/>
    <x v="8"/>
    <x v="1"/>
    <n v="123203"/>
    <n v="20020810"/>
    <m/>
    <n v="5000"/>
    <n v="25154"/>
    <n v="0"/>
    <n v="767"/>
    <n v="5000"/>
    <n v="971"/>
    <n v="0"/>
    <n v="86311"/>
    <s v="TRASK R HATCHERY"/>
    <s v="OR"/>
    <x v="0"/>
    <s v="TRASK R HATCHERY"/>
    <s v="OR"/>
  </r>
  <r>
    <n v="1"/>
    <x v="0"/>
    <x v="8"/>
    <x v="0"/>
    <n v="36240"/>
    <n v="20020904"/>
    <m/>
    <n v="5000"/>
    <n v="25181"/>
    <n v="0"/>
    <n v="353"/>
    <n v="5000"/>
    <n v="706"/>
    <m/>
    <m/>
    <s v="NEHALEM HATCHERY"/>
    <s v="OR"/>
    <x v="0"/>
    <s v="NEHALEM HATCHERY"/>
    <s v="OR"/>
  </r>
  <r>
    <n v="1"/>
    <x v="0"/>
    <x v="8"/>
    <x v="0"/>
    <n v="100466"/>
    <n v="20020923"/>
    <m/>
    <n v="5000"/>
    <n v="28639"/>
    <m/>
    <m/>
    <n v="0"/>
    <n v="66827"/>
    <m/>
    <m/>
    <s v="BANDON HATCHERY"/>
    <s v="OR"/>
    <x v="0"/>
    <s v="BANDON HATCHERY"/>
    <s v="OR"/>
  </r>
  <r>
    <n v="1"/>
    <x v="0"/>
    <x v="8"/>
    <x v="3"/>
    <n v="134748"/>
    <n v="20020619"/>
    <m/>
    <n v="5000"/>
    <n v="76460"/>
    <n v="0"/>
    <n v="8995"/>
    <n v="5000"/>
    <n v="3598"/>
    <n v="0"/>
    <n v="35695"/>
    <s v="GARDINER CR (STEP)"/>
    <s v="OR"/>
    <x v="0"/>
    <s v="GARDINER CR (STEP)"/>
    <s v="OR"/>
  </r>
  <r>
    <n v="1"/>
    <x v="0"/>
    <x v="25"/>
    <x v="1"/>
    <n v="104611"/>
    <n v="20030826"/>
    <m/>
    <n v="5000"/>
    <n v="26935"/>
    <n v="0"/>
    <n v="204"/>
    <n v="5000"/>
    <n v="224"/>
    <n v="0"/>
    <n v="67248"/>
    <s v="COLE RIVERS HATCHERY"/>
    <s v="OR"/>
    <x v="0"/>
    <s v="COLE RIVERS HATCHERY"/>
    <s v="OR"/>
  </r>
  <r>
    <n v="1"/>
    <x v="0"/>
    <x v="26"/>
    <x v="0"/>
    <n v="108515"/>
    <n v="20040901"/>
    <m/>
    <n v="5000"/>
    <n v="26898"/>
    <n v="0"/>
    <n v="591"/>
    <n v="5000"/>
    <n v="215"/>
    <n v="0"/>
    <n v="70811"/>
    <s v="COLE RIVERS HATCHERY"/>
    <s v="OR"/>
    <x v="0"/>
    <s v="COLE RIVERS HATCHERY"/>
    <s v="OR"/>
  </r>
  <r>
    <n v="1"/>
    <x v="0"/>
    <x v="26"/>
    <x v="3"/>
    <n v="35486"/>
    <n v="20040603"/>
    <m/>
    <n v="5000"/>
    <n v="25188"/>
    <n v="0"/>
    <n v="149"/>
    <n v="5000"/>
    <n v="149"/>
    <m/>
    <m/>
    <s v="GARDINER CR (STEP)"/>
    <s v="OR"/>
    <x v="0"/>
    <s v="GARDINER CR (STEP)"/>
    <s v="OR"/>
  </r>
  <r>
    <n v="1"/>
    <x v="0"/>
    <x v="26"/>
    <x v="0"/>
    <n v="166810"/>
    <n v="20040914"/>
    <m/>
    <n v="5000"/>
    <n v="26331"/>
    <n v="0"/>
    <n v="424"/>
    <n v="5000"/>
    <n v="742"/>
    <n v="0"/>
    <n v="129313"/>
    <s v="ELK R HATCHERY"/>
    <s v="OR"/>
    <x v="0"/>
    <s v="ELK R HATCHERY"/>
    <s v="OR"/>
  </r>
  <r>
    <n v="1"/>
    <x v="0"/>
    <x v="26"/>
    <x v="0"/>
    <n v="128093"/>
    <n v="20040906"/>
    <m/>
    <n v="5000"/>
    <n v="25622"/>
    <n v="0"/>
    <n v="50"/>
    <n v="5000"/>
    <n v="353"/>
    <n v="1"/>
    <n v="92067"/>
    <s v="SALMON R HATCHERY"/>
    <s v="OR"/>
    <x v="0"/>
    <s v="SALMON R HATCHERY"/>
    <s v="OR"/>
  </r>
  <r>
    <n v="1"/>
    <x v="0"/>
    <x v="26"/>
    <x v="1"/>
    <n v="36348"/>
    <n v="20040812"/>
    <m/>
    <n v="5000"/>
    <n v="25716"/>
    <n v="0"/>
    <n v="158"/>
    <n v="5000"/>
    <n v="211"/>
    <n v="0"/>
    <n v="263"/>
    <s v="INDIAN CR PD (STEP)"/>
    <s v="OR"/>
    <x v="0"/>
    <s v="INDIAN CR PD (STEP)"/>
    <s v="OR"/>
  </r>
  <r>
    <n v="1"/>
    <x v="0"/>
    <x v="1"/>
    <x v="3"/>
    <n v="82978"/>
    <n v="19970628"/>
    <m/>
    <n v="5000"/>
    <n v="71372"/>
    <m/>
    <m/>
    <n v="5000"/>
    <n v="1606"/>
    <m/>
    <m/>
    <s v="GARDINER CR (STEP)"/>
    <s v="OR"/>
    <x v="1"/>
    <s v="GARDINER CR (STEP)"/>
    <s v="OR"/>
  </r>
  <r>
    <n v="1"/>
    <x v="1"/>
    <x v="1"/>
    <x v="4"/>
    <n v="52577"/>
    <n v="19971012"/>
    <m/>
    <n v="5001"/>
    <n v="10243"/>
    <n v="0"/>
    <n v="246"/>
    <n v="5001"/>
    <n v="99"/>
    <n v="0"/>
    <n v="31987"/>
    <s v="COLE RIVERS HATCHERY"/>
    <s v="OR"/>
    <x v="0"/>
    <s v="COLE RIVERS HATCHERY"/>
    <s v="OR"/>
  </r>
  <r>
    <n v="1"/>
    <x v="1"/>
    <x v="1"/>
    <x v="4"/>
    <n v="62603"/>
    <n v="19971012"/>
    <m/>
    <n v="5000"/>
    <n v="10251"/>
    <n v="0"/>
    <n v="198"/>
    <n v="5000"/>
    <n v="198"/>
    <n v="0"/>
    <n v="41956"/>
    <s v="COLE RIVERS HATCHERY"/>
    <s v="OR"/>
    <x v="0"/>
    <s v="COLE RIVERS HATCHERY"/>
    <s v="OR"/>
  </r>
  <r>
    <n v="1"/>
    <x v="1"/>
    <x v="1"/>
    <x v="0"/>
    <n v="197338"/>
    <n v="19970909"/>
    <m/>
    <n v="5000"/>
    <n v="10497"/>
    <n v="0"/>
    <n v="54"/>
    <n v="0"/>
    <n v="181787"/>
    <m/>
    <m/>
    <s v="COLE RIVERS HATCHERY"/>
    <s v="OR"/>
    <x v="0"/>
    <s v="COLE RIVERS HATCHERY"/>
    <s v="OR"/>
  </r>
  <r>
    <n v="1"/>
    <x v="1"/>
    <x v="1"/>
    <x v="0"/>
    <n v="203501"/>
    <n v="19970908"/>
    <m/>
    <n v="5000"/>
    <n v="10512"/>
    <m/>
    <m/>
    <n v="5000"/>
    <n v="149"/>
    <n v="0"/>
    <n v="182840"/>
    <s v="COLE RIVERS HATCHERY"/>
    <s v="OR"/>
    <x v="0"/>
    <s v="COLE RIVERS HATCHERY"/>
    <s v="OR"/>
  </r>
  <r>
    <n v="1"/>
    <x v="1"/>
    <x v="1"/>
    <x v="0"/>
    <n v="197881"/>
    <n v="19970911"/>
    <m/>
    <n v="5000"/>
    <n v="10611"/>
    <n v="0"/>
    <n v="52"/>
    <n v="0"/>
    <n v="182218"/>
    <m/>
    <m/>
    <s v="COLE RIVERS HATCHERY"/>
    <s v="OR"/>
    <x v="0"/>
    <s v="COLE RIVERS HATCHERY"/>
    <s v="OR"/>
  </r>
  <r>
    <n v="1"/>
    <x v="0"/>
    <x v="1"/>
    <x v="1"/>
    <n v="133743"/>
    <n v="19970828"/>
    <m/>
    <n v="5000"/>
    <n v="24388"/>
    <n v="0"/>
    <n v="283"/>
    <n v="5000"/>
    <n v="2736"/>
    <n v="0"/>
    <n v="96336"/>
    <s v="YAQUINA B SALMON RAN"/>
    <s v="OR"/>
    <x v="0"/>
    <s v="YAQUINA B SALMON RAN"/>
    <s v="OR"/>
  </r>
  <r>
    <n v="1"/>
    <x v="0"/>
    <x v="1"/>
    <x v="1"/>
    <n v="332931"/>
    <n v="19970826"/>
    <m/>
    <n v="5000"/>
    <n v="175967"/>
    <n v="0"/>
    <n v="20159"/>
    <n v="5000"/>
    <n v="4784"/>
    <n v="0"/>
    <n v="122021"/>
    <s v="ELK R HATCHERY"/>
    <s v="OR"/>
    <x v="0"/>
    <s v="ELK R HATCHERY"/>
    <s v="OR"/>
  </r>
  <r>
    <n v="1"/>
    <x v="0"/>
    <x v="1"/>
    <x v="1"/>
    <n v="213986"/>
    <n v="19970814"/>
    <m/>
    <n v="5000"/>
    <n v="194096"/>
    <n v="0"/>
    <n v="7727"/>
    <n v="5000"/>
    <n v="1545"/>
    <n v="0"/>
    <n v="618"/>
    <s v="SALMON R HATCHERY"/>
    <s v="OR"/>
    <x v="0"/>
    <s v="SALMON R HATCHERY"/>
    <s v="OR"/>
  </r>
  <r>
    <n v="1"/>
    <x v="0"/>
    <x v="1"/>
    <x v="1"/>
    <n v="32707"/>
    <n v="19970826"/>
    <m/>
    <n v="5000"/>
    <n v="9898"/>
    <n v="0"/>
    <n v="20"/>
    <n v="5000"/>
    <n v="832"/>
    <n v="0"/>
    <n v="11957"/>
    <s v="INDIAN CR PD (STEP)"/>
    <s v="OR"/>
    <x v="0"/>
    <s v="INDIAN CR PD (STEP)"/>
    <s v="OR"/>
  </r>
  <r>
    <n v="1"/>
    <x v="0"/>
    <x v="1"/>
    <x v="1"/>
    <n v="32799"/>
    <n v="19970808"/>
    <m/>
    <n v="5000"/>
    <n v="11176"/>
    <n v="0"/>
    <n v="23"/>
    <n v="5000"/>
    <n v="1095"/>
    <n v="0"/>
    <n v="10505"/>
    <s v="INDIAN CR PD (STEP)"/>
    <s v="OR"/>
    <x v="0"/>
    <s v="INDIAN CR PD (STEP)"/>
    <s v="OR"/>
  </r>
  <r>
    <n v="1"/>
    <x v="0"/>
    <x v="1"/>
    <x v="8"/>
    <n v="35638"/>
    <n v="19970716"/>
    <m/>
    <n v="5000"/>
    <n v="10559"/>
    <m/>
    <m/>
    <n v="5000"/>
    <n v="402"/>
    <n v="0"/>
    <n v="14677"/>
    <s v="INDIAN CR PD (STEP)"/>
    <s v="OR"/>
    <x v="0"/>
    <s v="INDIAN CR PD (STEP)"/>
    <s v="OR"/>
  </r>
  <r>
    <n v="1"/>
    <x v="0"/>
    <x v="27"/>
    <x v="3"/>
    <n v="321578"/>
    <n v="20060614"/>
    <m/>
    <n v="5000"/>
    <n v="33037"/>
    <m/>
    <m/>
    <n v="0"/>
    <n v="283541"/>
    <m/>
    <m/>
    <s v="BANDON HATCHERY"/>
    <s v="OR"/>
    <x v="0"/>
    <s v="BANDON HATCHERY"/>
    <s v="OR"/>
  </r>
  <r>
    <n v="1"/>
    <x v="0"/>
    <x v="6"/>
    <x v="0"/>
    <n v="84320"/>
    <n v="20050902"/>
    <m/>
    <n v="5000"/>
    <n v="27106"/>
    <m/>
    <m/>
    <n v="5000"/>
    <n v="14724"/>
    <n v="0"/>
    <n v="32490"/>
    <s v="BANDON HATCHERY"/>
    <s v="OR"/>
    <x v="0"/>
    <s v="BANDON HATCHERY"/>
    <s v="OR"/>
  </r>
  <r>
    <n v="1"/>
    <x v="0"/>
    <x v="6"/>
    <x v="1"/>
    <n v="117833"/>
    <n v="20050805"/>
    <m/>
    <n v="5000"/>
    <n v="27079"/>
    <m/>
    <m/>
    <n v="0"/>
    <n v="85754"/>
    <m/>
    <m/>
    <s v="TRASK R HATCHERY"/>
    <s v="OR"/>
    <x v="0"/>
    <s v="TRASK R HATCHERY"/>
    <s v="OR"/>
  </r>
  <r>
    <n v="1"/>
    <x v="0"/>
    <x v="6"/>
    <x v="0"/>
    <n v="31045"/>
    <n v="20050901"/>
    <m/>
    <n v="5000"/>
    <n v="26045"/>
    <m/>
    <m/>
    <m/>
    <m/>
    <m/>
    <m/>
    <s v="TRASK R HATCHERY"/>
    <s v="OR"/>
    <x v="0"/>
    <s v="TRASK R HATCHERY"/>
    <s v="OR"/>
  </r>
  <r>
    <n v="1"/>
    <x v="0"/>
    <x v="28"/>
    <x v="3"/>
    <n v="183637"/>
    <n v="20070627"/>
    <m/>
    <n v="5000"/>
    <n v="31949"/>
    <m/>
    <m/>
    <n v="5000"/>
    <n v="141688"/>
    <m/>
    <m/>
    <s v="COLE RIVERS HATCHERY"/>
    <s v="OR"/>
    <x v="0"/>
    <s v="COLE RIVERS HATCHERY"/>
    <s v="OR"/>
  </r>
  <r>
    <n v="1"/>
    <x v="0"/>
    <x v="24"/>
    <x v="0"/>
    <n v="168150"/>
    <n v="20000918"/>
    <m/>
    <n v="5000"/>
    <n v="24916"/>
    <n v="0"/>
    <n v="3042"/>
    <n v="5000"/>
    <n v="315"/>
    <n v="0"/>
    <n v="129877"/>
    <s v="ELK R HATCHERY"/>
    <s v="OR"/>
    <x v="0"/>
    <s v="ELK R HATCHERY"/>
    <s v="OR"/>
  </r>
  <r>
    <n v="1"/>
    <x v="0"/>
    <x v="16"/>
    <x v="3"/>
    <n v="163346"/>
    <n v="20010609"/>
    <m/>
    <n v="5000"/>
    <n v="26145"/>
    <n v="0"/>
    <n v="472"/>
    <n v="5000"/>
    <n v="979"/>
    <n v="0"/>
    <n v="125750"/>
    <s v="MORGAN CR (STEP-COOS"/>
    <s v="OR"/>
    <x v="1"/>
    <s v="MORGAN CR (STEP-COOS"/>
    <s v="OR"/>
  </r>
  <r>
    <n v="1"/>
    <x v="0"/>
    <x v="16"/>
    <x v="3"/>
    <n v="160503"/>
    <n v="20010609"/>
    <m/>
    <n v="5000"/>
    <n v="23453"/>
    <n v="0"/>
    <n v="423"/>
    <n v="5000"/>
    <n v="878"/>
    <n v="0"/>
    <n v="125749"/>
    <s v="MORGAN CR (STEP-COOS"/>
    <s v="OR"/>
    <x v="1"/>
    <s v="MORGAN CR (STEP-COOS"/>
    <s v="OR"/>
  </r>
  <r>
    <n v="1"/>
    <x v="0"/>
    <x v="28"/>
    <x v="7"/>
    <n v="104161"/>
    <n v="20070528"/>
    <m/>
    <n v="5000"/>
    <n v="31037"/>
    <m/>
    <m/>
    <n v="1"/>
    <n v="68123"/>
    <m/>
    <m/>
    <s v="MILLICOMA HATCHERY(STEP)"/>
    <s v="OR"/>
    <x v="2"/>
    <s v="MILLICOMA HATCHERY(STEP)"/>
    <s v="OR"/>
  </r>
  <r>
    <n v="1"/>
    <x v="0"/>
    <x v="17"/>
    <x v="0"/>
    <n v="27467"/>
    <n v="20080914"/>
    <m/>
    <n v="5000"/>
    <n v="16559"/>
    <m/>
    <m/>
    <n v="5000"/>
    <n v="908"/>
    <m/>
    <m/>
    <s v="ROCK CR HATCHERY"/>
    <s v="OR"/>
    <x v="0"/>
    <s v="ROCK CR HATCHERY"/>
    <s v="OR"/>
  </r>
  <r>
    <n v="1"/>
    <x v="0"/>
    <x v="9"/>
    <x v="1"/>
    <n v="125496"/>
    <n v="20120810"/>
    <m/>
    <n v="5000"/>
    <n v="36140"/>
    <n v="0"/>
    <n v="8"/>
    <n v="5000"/>
    <n v="79348"/>
    <m/>
    <m/>
    <s v="TRASK R HATCHERY"/>
    <s v="OR"/>
    <x v="0"/>
    <s v="TRASK R HATCHERY"/>
    <s v="OR"/>
  </r>
  <r>
    <n v="1"/>
    <x v="0"/>
    <x v="9"/>
    <x v="3"/>
    <n v="151476"/>
    <n v="20120629"/>
    <m/>
    <n v="5000"/>
    <n v="31850"/>
    <m/>
    <m/>
    <n v="5000"/>
    <n v="4259"/>
    <n v="0"/>
    <n v="105367"/>
    <s v="MORGAN CR (STEP-COOS"/>
    <s v="OR"/>
    <x v="2"/>
    <s v="MORGAN CR (STEP-COOS"/>
    <s v="OR"/>
  </r>
  <r>
    <n v="1"/>
    <x v="0"/>
    <x v="26"/>
    <x v="1"/>
    <n v="958447"/>
    <n v="20040824"/>
    <m/>
    <n v="5000"/>
    <n v="30668"/>
    <n v="0"/>
    <n v="122"/>
    <n v="5000"/>
    <n v="1095"/>
    <n v="0"/>
    <n v="916562"/>
    <s v="BANDON HATCHERY"/>
    <s v="OR"/>
    <x v="0"/>
    <s v="BANDON HATCHERY"/>
    <s v="OR"/>
  </r>
  <r>
    <n v="1"/>
    <x v="0"/>
    <x v="26"/>
    <x v="3"/>
    <n v="654445"/>
    <n v="20040610"/>
    <m/>
    <n v="5000"/>
    <n v="29995"/>
    <n v="0"/>
    <n v="242"/>
    <n v="5000"/>
    <n v="786"/>
    <n v="0"/>
    <n v="613422"/>
    <s v="BANDON HATCHERY"/>
    <s v="OR"/>
    <x v="0"/>
    <s v="BANDON HATCHERY"/>
    <s v="OR"/>
  </r>
  <r>
    <n v="1"/>
    <x v="0"/>
    <x v="5"/>
    <x v="1"/>
    <n v="210839"/>
    <n v="19980814"/>
    <m/>
    <n v="5000"/>
    <n v="179888"/>
    <n v="0"/>
    <n v="12801"/>
    <n v="350"/>
    <n v="11453"/>
    <n v="0"/>
    <n v="1347"/>
    <s v="SALMON R HATCHERY"/>
    <s v="OR"/>
    <x v="0"/>
    <s v="SALMON R HATCHERY"/>
    <s v="OR"/>
  </r>
  <r>
    <n v="1"/>
    <x v="0"/>
    <x v="5"/>
    <x v="4"/>
    <n v="293815"/>
    <n v="19981013"/>
    <m/>
    <n v="5000"/>
    <n v="163690"/>
    <n v="0"/>
    <n v="3348"/>
    <n v="5000"/>
    <n v="4092"/>
    <n v="0"/>
    <n v="112685"/>
    <s v="ELK R HATCHERY"/>
    <s v="OR"/>
    <x v="0"/>
    <s v="ELK R HATCHERY"/>
    <s v="OR"/>
  </r>
  <r>
    <n v="1"/>
    <x v="1"/>
    <x v="5"/>
    <x v="1"/>
    <n v="632934"/>
    <n v="19980812"/>
    <m/>
    <n v="5000"/>
    <n v="10385"/>
    <m/>
    <m/>
    <n v="5000"/>
    <n v="183"/>
    <n v="0"/>
    <n v="612366"/>
    <s v="COLE RIVERS HATCHERY"/>
    <s v="OR"/>
    <x v="0"/>
    <s v="COLE RIVERS HATCHERY"/>
    <s v="OR"/>
  </r>
  <r>
    <n v="1"/>
    <x v="1"/>
    <x v="5"/>
    <x v="1"/>
    <n v="66649"/>
    <n v="19980811"/>
    <m/>
    <n v="5000"/>
    <n v="10494"/>
    <m/>
    <m/>
    <n v="5000"/>
    <n v="99"/>
    <n v="0"/>
    <n v="46056"/>
    <s v="COLE RIVERS HATCHERY"/>
    <s v="OR"/>
    <x v="0"/>
    <s v="COLE RIVERS HATCHERY"/>
    <s v="OR"/>
  </r>
  <r>
    <n v="1"/>
    <x v="1"/>
    <x v="5"/>
    <x v="1"/>
    <n v="61663"/>
    <n v="19980813"/>
    <m/>
    <n v="5000"/>
    <n v="10583"/>
    <m/>
    <m/>
    <n v="0"/>
    <n v="46080"/>
    <m/>
    <m/>
    <s v="COLE RIVERS HATCHERY"/>
    <s v="OR"/>
    <x v="0"/>
    <s v="COLE RIVERS HATCHERY"/>
    <s v="OR"/>
  </r>
  <r>
    <n v="1"/>
    <x v="1"/>
    <x v="5"/>
    <x v="0"/>
    <n v="511297"/>
    <n v="19980916"/>
    <m/>
    <n v="5000"/>
    <n v="10530"/>
    <n v="0"/>
    <n v="47"/>
    <n v="0"/>
    <n v="495720"/>
    <m/>
    <m/>
    <s v="COLE RIVERS HATCHERY"/>
    <s v="OR"/>
    <x v="0"/>
    <s v="COLE RIVERS HATCHERY"/>
    <s v="OR"/>
  </r>
  <r>
    <n v="1"/>
    <x v="1"/>
    <x v="5"/>
    <x v="0"/>
    <n v="57000"/>
    <n v="19980916"/>
    <m/>
    <n v="5000"/>
    <n v="10401"/>
    <n v="0"/>
    <n v="51"/>
    <n v="5000"/>
    <n v="101"/>
    <n v="0"/>
    <n v="36447"/>
    <s v="COLE RIVERS HATCHERY"/>
    <s v="OR"/>
    <x v="0"/>
    <s v="COLE RIVERS HATCHERY"/>
    <s v="OR"/>
  </r>
  <r>
    <n v="1"/>
    <x v="1"/>
    <x v="5"/>
    <x v="0"/>
    <n v="56049"/>
    <n v="19980918"/>
    <m/>
    <n v="5000"/>
    <n v="10388"/>
    <n v="0"/>
    <n v="50"/>
    <n v="5000"/>
    <n v="148"/>
    <n v="0"/>
    <n v="35463"/>
    <s v="COLE RIVERS HATCHERY"/>
    <s v="OR"/>
    <x v="0"/>
    <s v="COLE RIVERS HATCHERY"/>
    <s v="OR"/>
  </r>
  <r>
    <n v="1"/>
    <x v="1"/>
    <x v="5"/>
    <x v="4"/>
    <n v="91825"/>
    <n v="19981012"/>
    <m/>
    <n v="5000"/>
    <n v="10157"/>
    <n v="0"/>
    <n v="181"/>
    <n v="5000"/>
    <n v="242"/>
    <n v="0"/>
    <n v="71245"/>
    <s v="COLE RIVERS HATCHERY"/>
    <s v="OR"/>
    <x v="0"/>
    <s v="COLE RIVERS HATCHERY"/>
    <s v="OR"/>
  </r>
  <r>
    <n v="1"/>
    <x v="1"/>
    <x v="5"/>
    <x v="4"/>
    <n v="50975"/>
    <n v="19981011"/>
    <m/>
    <n v="5000"/>
    <n v="10524"/>
    <m/>
    <m/>
    <n v="5000"/>
    <n v="51"/>
    <n v="0"/>
    <n v="30400"/>
    <s v="COLE RIVERS HATCHERY"/>
    <s v="OR"/>
    <x v="0"/>
    <s v="COLE RIVERS HATCHERY"/>
    <s v="OR"/>
  </r>
  <r>
    <n v="1"/>
    <x v="1"/>
    <x v="5"/>
    <x v="4"/>
    <n v="46000"/>
    <n v="19981010"/>
    <m/>
    <n v="5000"/>
    <n v="10531"/>
    <n v="0"/>
    <n v="49"/>
    <n v="0"/>
    <n v="30420"/>
    <m/>
    <m/>
    <s v="COLE RIVERS HATCHERY"/>
    <s v="OR"/>
    <x v="0"/>
    <s v="COLE RIVERS HATCHERY"/>
    <s v="OR"/>
  </r>
  <r>
    <n v="1"/>
    <x v="0"/>
    <x v="5"/>
    <x v="0"/>
    <n v="51100"/>
    <n v="19980914"/>
    <m/>
    <n v="5000"/>
    <n v="10662"/>
    <m/>
    <m/>
    <n v="0"/>
    <n v="35438"/>
    <m/>
    <m/>
    <s v="COLE RIVERS HATCHERY"/>
    <s v="OR"/>
    <x v="0"/>
    <s v="COLE RIVERS HATCHERY"/>
    <s v="OR"/>
  </r>
  <r>
    <n v="1"/>
    <x v="1"/>
    <x v="5"/>
    <x v="0"/>
    <n v="50970"/>
    <n v="19980915"/>
    <m/>
    <n v="5000"/>
    <n v="10503"/>
    <n v="0"/>
    <n v="51"/>
    <n v="0"/>
    <n v="35416"/>
    <m/>
    <m/>
    <s v="COLE RIVERS HATCHERY"/>
    <s v="OR"/>
    <x v="0"/>
    <s v="COLE RIVERS HATCHERY"/>
    <s v="OR"/>
  </r>
  <r>
    <n v="1"/>
    <x v="1"/>
    <x v="5"/>
    <x v="0"/>
    <n v="55789"/>
    <n v="19980915"/>
    <m/>
    <n v="5000"/>
    <n v="10438"/>
    <n v="0"/>
    <n v="42"/>
    <n v="5000"/>
    <n v="42"/>
    <n v="0"/>
    <n v="35267"/>
    <s v="COLE RIVERS HATCHERY"/>
    <s v="OR"/>
    <x v="0"/>
    <s v="COLE RIVERS HATCHERY"/>
    <s v="OR"/>
  </r>
  <r>
    <n v="1"/>
    <x v="0"/>
    <x v="23"/>
    <x v="1"/>
    <n v="31348"/>
    <n v="19990812"/>
    <m/>
    <n v="5000"/>
    <n v="20429"/>
    <n v="0"/>
    <n v="251"/>
    <n v="5000"/>
    <n v="460"/>
    <n v="0"/>
    <n v="208"/>
    <s v="INDIAN CR PD (STEP)"/>
    <s v="OR"/>
    <x v="0"/>
    <s v="INDIAN CR PD (STEP)"/>
    <s v="OR"/>
  </r>
  <r>
    <n v="1"/>
    <x v="1"/>
    <x v="22"/>
    <x v="8"/>
    <n v="46273"/>
    <n v="20130722"/>
    <m/>
    <n v="5000"/>
    <n v="28656"/>
    <m/>
    <m/>
    <n v="5000"/>
    <n v="7617"/>
    <m/>
    <m/>
    <s v="CEDAR CR HATCHERY"/>
    <s v="OR"/>
    <x v="0"/>
    <s v="CEDAR CR HATCHERY"/>
    <s v="OR"/>
  </r>
  <r>
    <n v="1"/>
    <x v="0"/>
    <x v="7"/>
    <x v="7"/>
    <n v="621085"/>
    <n v="20140527"/>
    <m/>
    <n v="5000"/>
    <n v="43762"/>
    <n v="0"/>
    <n v="44"/>
    <n v="5000"/>
    <n v="456717"/>
    <n v="0"/>
    <n v="110562"/>
    <s v="NOBLE CR (STEP-COOS)"/>
    <s v="OR"/>
    <x v="2"/>
    <s v="NOBLE CR (STEP-COOS)"/>
    <s v="OR"/>
  </r>
  <r>
    <n v="1"/>
    <x v="0"/>
    <x v="5"/>
    <x v="8"/>
    <n v="34574"/>
    <n v="19980731"/>
    <m/>
    <n v="5000"/>
    <n v="23904"/>
    <n v="0"/>
    <n v="48"/>
    <n v="5000"/>
    <n v="574"/>
    <n v="0"/>
    <n v="48"/>
    <s v="INDIAN CR PD (STEP)"/>
    <s v="OR"/>
    <x v="0"/>
    <s v="INDIAN CR PD (STEP)"/>
    <s v="OR"/>
  </r>
  <r>
    <n v="1"/>
    <x v="0"/>
    <x v="5"/>
    <x v="0"/>
    <n v="36065"/>
    <n v="19980911"/>
    <m/>
    <n v="5000"/>
    <n v="24436"/>
    <n v="0"/>
    <n v="48"/>
    <n v="5000"/>
    <n v="1581"/>
    <m/>
    <m/>
    <s v="INDIAN CR PD (STEP)"/>
    <s v="OR"/>
    <x v="0"/>
    <s v="INDIAN CR PD (STEP)"/>
    <s v="OR"/>
  </r>
  <r>
    <n v="1"/>
    <x v="0"/>
    <x v="7"/>
    <x v="4"/>
    <n v="166953"/>
    <n v="20141013"/>
    <m/>
    <n v="5000"/>
    <n v="25511"/>
    <m/>
    <m/>
    <n v="5000"/>
    <n v="129806"/>
    <n v="0"/>
    <n v="1636"/>
    <s v="ELK R HATCHERY"/>
    <s v="OR"/>
    <x v="0"/>
    <s v="ELK R HATCHERY"/>
    <s v="OR"/>
  </r>
  <r>
    <n v="1"/>
    <x v="0"/>
    <x v="26"/>
    <x v="1"/>
    <n v="102324"/>
    <n v="20040824"/>
    <m/>
    <n v="5000"/>
    <n v="25450"/>
    <n v="0"/>
    <n v="294"/>
    <n v="5000"/>
    <n v="687"/>
    <n v="0"/>
    <n v="65893"/>
    <s v="BUTTE FALLS HATCHERY"/>
    <s v="OR"/>
    <x v="0"/>
    <s v="BUTTE FALLS HATCHERY"/>
    <s v="OR"/>
  </r>
  <r>
    <n v="1"/>
    <x v="0"/>
    <x v="24"/>
    <x v="1"/>
    <n v="127286"/>
    <n v="20000818"/>
    <m/>
    <n v="5000"/>
    <n v="25331"/>
    <m/>
    <m/>
    <n v="2"/>
    <n v="93641"/>
    <n v="0"/>
    <n v="3312"/>
    <s v="SALMON R HATCHERY"/>
    <s v="OR"/>
    <x v="0"/>
    <s v="SALMON R HATCHERY"/>
    <s v="OR"/>
  </r>
  <r>
    <n v="1"/>
    <x v="0"/>
    <x v="24"/>
    <x v="8"/>
    <n v="37884"/>
    <n v="20000720"/>
    <m/>
    <n v="5000"/>
    <n v="25876"/>
    <n v="0"/>
    <n v="613"/>
    <n v="5000"/>
    <n v="1060"/>
    <n v="0"/>
    <n v="335"/>
    <s v="INDIAN CR PD (STEP)"/>
    <s v="OR"/>
    <x v="0"/>
    <s v="INDIAN CR PD (STEP)"/>
    <s v="OR"/>
  </r>
  <r>
    <n v="1"/>
    <x v="0"/>
    <x v="24"/>
    <x v="1"/>
    <n v="73252"/>
    <n v="20000811"/>
    <m/>
    <n v="5000"/>
    <n v="25819"/>
    <n v="0"/>
    <n v="1065"/>
    <n v="5000"/>
    <n v="373"/>
    <n v="0"/>
    <n v="35995"/>
    <s v="TRASK R HATCHERY"/>
    <s v="OR"/>
    <x v="0"/>
    <s v="TRASK R HATCHERY"/>
    <s v="OR"/>
  </r>
  <r>
    <n v="1"/>
    <x v="0"/>
    <x v="24"/>
    <x v="1"/>
    <n v="35989"/>
    <n v="20000825"/>
    <m/>
    <n v="5000"/>
    <n v="25293"/>
    <n v="0"/>
    <n v="232"/>
    <n v="5000"/>
    <n v="464"/>
    <m/>
    <m/>
    <s v="NEHALEM HATCHERY"/>
    <s v="OR"/>
    <x v="0"/>
    <s v="NEHALEM HATCHERY"/>
    <s v="OR"/>
  </r>
  <r>
    <n v="1"/>
    <x v="0"/>
    <x v="26"/>
    <x v="1"/>
    <n v="123239"/>
    <n v="20040808"/>
    <m/>
    <n v="5000"/>
    <n v="26248"/>
    <n v="0"/>
    <n v="153"/>
    <n v="5000"/>
    <n v="256"/>
    <n v="0"/>
    <n v="86582"/>
    <s v="TRASK R HATCHERY"/>
    <s v="OR"/>
    <x v="0"/>
    <s v="TRASK R HATCHERY"/>
    <s v="OR"/>
  </r>
  <r>
    <n v="1"/>
    <x v="0"/>
    <x v="26"/>
    <x v="1"/>
    <n v="35968"/>
    <n v="20040831"/>
    <m/>
    <n v="5000"/>
    <n v="24347"/>
    <n v="0"/>
    <n v="298"/>
    <n v="5000"/>
    <n v="463"/>
    <n v="0"/>
    <n v="860"/>
    <s v="TRASK R HATCHERY"/>
    <s v="OR"/>
    <x v="0"/>
    <s v="TRASK R HATCHERY"/>
    <s v="OR"/>
  </r>
  <r>
    <n v="1"/>
    <x v="1"/>
    <x v="23"/>
    <x v="4"/>
    <n v="64202"/>
    <n v="19991011"/>
    <m/>
    <n v="5000"/>
    <n v="10516"/>
    <n v="0"/>
    <n v="118"/>
    <n v="5000"/>
    <n v="43064"/>
    <n v="0"/>
    <n v="504"/>
    <s v="COLE RIVERS HATCHERY"/>
    <s v="OR"/>
    <x v="0"/>
    <s v="COLE RIVERS HATCHERY"/>
    <s v="OR"/>
  </r>
  <r>
    <n v="1"/>
    <x v="1"/>
    <x v="23"/>
    <x v="4"/>
    <n v="63961"/>
    <n v="19991011"/>
    <m/>
    <n v="5000"/>
    <n v="10492"/>
    <n v="0"/>
    <n v="118"/>
    <n v="5000"/>
    <n v="42850"/>
    <n v="0"/>
    <n v="501"/>
    <s v="COLE RIVERS HATCHERY"/>
    <s v="OR"/>
    <x v="0"/>
    <s v="COLE RIVERS HATCHERY"/>
    <s v="OR"/>
  </r>
  <r>
    <n v="1"/>
    <x v="1"/>
    <x v="23"/>
    <x v="3"/>
    <n v="64328"/>
    <n v="19990611"/>
    <m/>
    <n v="5000"/>
    <n v="10269"/>
    <n v="0"/>
    <n v="116"/>
    <n v="5000"/>
    <n v="43435"/>
    <n v="0"/>
    <n v="508"/>
    <s v="COLE RIVERS HATCHERY"/>
    <s v="OR"/>
    <x v="0"/>
    <s v="COLE RIVERS HATCHERY"/>
    <s v="OR"/>
  </r>
  <r>
    <n v="1"/>
    <x v="1"/>
    <x v="23"/>
    <x v="0"/>
    <n v="162149"/>
    <n v="19990911"/>
    <m/>
    <n v="5000"/>
    <n v="10393"/>
    <n v="0"/>
    <n v="155"/>
    <n v="5000"/>
    <n v="139964"/>
    <n v="0"/>
    <n v="1637"/>
    <s v="COLE RIVERS HATCHERY"/>
    <s v="OR"/>
    <x v="0"/>
    <s v="COLE RIVERS HATCHERY"/>
    <s v="OR"/>
  </r>
  <r>
    <n v="1"/>
    <x v="1"/>
    <x v="23"/>
    <x v="0"/>
    <n v="161676"/>
    <n v="19990913"/>
    <m/>
    <n v="5000"/>
    <n v="10552"/>
    <n v="0"/>
    <n v="158"/>
    <n v="5000"/>
    <n v="139336"/>
    <n v="0"/>
    <n v="1630"/>
    <s v="COLE RIVERS HATCHERY"/>
    <s v="OR"/>
    <x v="0"/>
    <s v="COLE RIVERS HATCHERY"/>
    <s v="OR"/>
  </r>
  <r>
    <n v="1"/>
    <x v="1"/>
    <x v="23"/>
    <x v="0"/>
    <n v="161673"/>
    <n v="19990913"/>
    <m/>
    <n v="5000"/>
    <n v="10390"/>
    <n v="0"/>
    <n v="155"/>
    <n v="5000"/>
    <n v="139496"/>
    <n v="0"/>
    <n v="1632"/>
    <s v="COLE RIVERS HATCHERY"/>
    <s v="OR"/>
    <x v="0"/>
    <s v="COLE RIVERS HATCHERY"/>
    <s v="OR"/>
  </r>
  <r>
    <n v="1"/>
    <x v="1"/>
    <x v="23"/>
    <x v="1"/>
    <n v="255820"/>
    <n v="19990816"/>
    <m/>
    <n v="5000"/>
    <n v="10440"/>
    <n v="0"/>
    <n v="134"/>
    <n v="5000"/>
    <n v="232527"/>
    <n v="0"/>
    <n v="2719"/>
    <s v="COLE RIVERS HATCHERY"/>
    <s v="OR"/>
    <x v="0"/>
    <s v="COLE RIVERS HATCHERY"/>
    <s v="OR"/>
  </r>
  <r>
    <n v="1"/>
    <x v="1"/>
    <x v="23"/>
    <x v="1"/>
    <n v="255538"/>
    <n v="19990816"/>
    <m/>
    <n v="5000"/>
    <n v="10332"/>
    <n v="0"/>
    <n v="132"/>
    <n v="5000"/>
    <n v="232357"/>
    <n v="0"/>
    <n v="2717"/>
    <s v="COLE RIVERS HATCHERY"/>
    <s v="OR"/>
    <x v="0"/>
    <s v="COLE RIVERS HATCHERY"/>
    <s v="OR"/>
  </r>
  <r>
    <n v="1"/>
    <x v="1"/>
    <x v="23"/>
    <x v="1"/>
    <n v="256109"/>
    <n v="19990816"/>
    <m/>
    <n v="5000"/>
    <n v="10220"/>
    <n v="0"/>
    <n v="131"/>
    <n v="5000"/>
    <n v="233033"/>
    <n v="0"/>
    <n v="2725"/>
    <s v="COLE RIVERS HATCHERY"/>
    <s v="OR"/>
    <x v="0"/>
    <s v="COLE RIVERS HATCHERY"/>
    <s v="OR"/>
  </r>
  <r>
    <n v="1"/>
    <x v="1"/>
    <x v="23"/>
    <x v="0"/>
    <n v="86265"/>
    <n v="19990913"/>
    <m/>
    <n v="5000"/>
    <n v="10411"/>
    <n v="0"/>
    <n v="38"/>
    <n v="5000"/>
    <n v="65056"/>
    <n v="0"/>
    <n v="760"/>
    <s v="COLE RIVERS HATCHERY"/>
    <s v="OR"/>
    <x v="0"/>
    <s v="COLE RIVERS HATCHERY"/>
    <s v="OR"/>
  </r>
  <r>
    <n v="1"/>
    <x v="1"/>
    <x v="23"/>
    <x v="0"/>
    <n v="86257"/>
    <n v="19990913"/>
    <m/>
    <n v="5000"/>
    <n v="10249"/>
    <n v="0"/>
    <n v="38"/>
    <n v="5000"/>
    <n v="65208"/>
    <n v="0"/>
    <n v="762"/>
    <s v="COLE RIVERS HATCHERY"/>
    <s v="OR"/>
    <x v="0"/>
    <s v="COLE RIVERS HATCHERY"/>
    <s v="OR"/>
  </r>
  <r>
    <n v="1"/>
    <x v="1"/>
    <x v="23"/>
    <x v="0"/>
    <n v="86315"/>
    <n v="19990913"/>
    <m/>
    <n v="5000"/>
    <n v="10334"/>
    <n v="0"/>
    <n v="38"/>
    <n v="5000"/>
    <n v="65181"/>
    <n v="0"/>
    <n v="762"/>
    <s v="COLE RIVERS HATCHERY"/>
    <s v="OR"/>
    <x v="0"/>
    <s v="COLE RIVERS HATCHERY"/>
    <s v="OR"/>
  </r>
  <r>
    <n v="1"/>
    <x v="0"/>
    <x v="23"/>
    <x v="4"/>
    <n v="360870"/>
    <n v="19991019"/>
    <m/>
    <n v="5000"/>
    <n v="193648"/>
    <n v="0"/>
    <n v="11771"/>
    <n v="5000"/>
    <n v="6590"/>
    <n v="0"/>
    <n v="138861"/>
    <s v="ELK R HATCHERY"/>
    <s v="OR"/>
    <x v="0"/>
    <s v="ELK R HATCHERY"/>
    <s v="OR"/>
  </r>
  <r>
    <n v="1"/>
    <x v="0"/>
    <x v="23"/>
    <x v="1"/>
    <n v="208979"/>
    <n v="19990818"/>
    <m/>
    <n v="5000"/>
    <n v="190423"/>
    <n v="0"/>
    <n v="3383"/>
    <n v="5000"/>
    <n v="4775"/>
    <n v="0"/>
    <n v="398"/>
    <s v="SALMON R HATCHERY"/>
    <s v="OR"/>
    <x v="0"/>
    <s v="SALMON R HATCHERY"/>
    <s v="OR"/>
  </r>
  <r>
    <n v="1"/>
    <x v="0"/>
    <x v="23"/>
    <x v="0"/>
    <n v="37241"/>
    <n v="19990916"/>
    <m/>
    <n v="5000"/>
    <n v="26036"/>
    <n v="0"/>
    <n v="50"/>
    <n v="5000"/>
    <n v="251"/>
    <n v="0"/>
    <n v="904"/>
    <s v="INDIAN CR PD (STEP)"/>
    <s v="OR"/>
    <x v="0"/>
    <s v="INDIAN CR PD (STEP)"/>
    <s v="OR"/>
  </r>
  <r>
    <n v="1"/>
    <x v="0"/>
    <x v="16"/>
    <x v="0"/>
    <n v="166088"/>
    <n v="20010917"/>
    <m/>
    <n v="5000"/>
    <n v="25587"/>
    <n v="0"/>
    <n v="298"/>
    <n v="5000"/>
    <n v="694"/>
    <n v="0"/>
    <n v="129509"/>
    <s v="ELK R HATCHERY"/>
    <s v="OR"/>
    <x v="0"/>
    <s v="ELK R HATCHERY"/>
    <s v="OR"/>
  </r>
  <r>
    <n v="1"/>
    <x v="0"/>
    <x v="16"/>
    <x v="0"/>
    <n v="148974"/>
    <n v="20010912"/>
    <m/>
    <n v="5000"/>
    <n v="24216"/>
    <n v="0"/>
    <n v="88"/>
    <n v="2"/>
    <n v="118614"/>
    <n v="0"/>
    <n v="1054"/>
    <s v="SALMON R HATCHERY"/>
    <s v="OR"/>
    <x v="0"/>
    <s v="SALMON R HATCHERY"/>
    <s v="OR"/>
  </r>
  <r>
    <n v="1"/>
    <x v="0"/>
    <x v="16"/>
    <x v="8"/>
    <n v="37861"/>
    <n v="20010716"/>
    <m/>
    <n v="5000"/>
    <n v="25710"/>
    <n v="0"/>
    <n v="257"/>
    <n v="5000"/>
    <n v="668"/>
    <n v="0"/>
    <n v="1226"/>
    <s v="INDIAN CR PD (STEP)"/>
    <s v="OR"/>
    <x v="0"/>
    <s v="INDIAN CR PD (STEP)"/>
    <s v="OR"/>
  </r>
  <r>
    <n v="1"/>
    <x v="0"/>
    <x v="16"/>
    <x v="1"/>
    <n v="75822"/>
    <n v="20010810"/>
    <m/>
    <n v="5000"/>
    <n v="24121"/>
    <n v="0"/>
    <n v="476"/>
    <n v="5000"/>
    <n v="1760"/>
    <n v="0"/>
    <n v="39465"/>
    <s v="TRASK R HATCHERY"/>
    <s v="OR"/>
    <x v="0"/>
    <s v="TRASK R HATCHERY"/>
    <s v="OR"/>
  </r>
  <r>
    <n v="1"/>
    <x v="0"/>
    <x v="16"/>
    <x v="0"/>
    <n v="35110"/>
    <n v="20010905"/>
    <m/>
    <n v="5000"/>
    <n v="22897"/>
    <n v="0"/>
    <n v="452"/>
    <n v="5000"/>
    <n v="1671"/>
    <n v="0"/>
    <n v="90"/>
    <s v="NEHALEM HATCHERY"/>
    <s v="OR"/>
    <x v="0"/>
    <s v="NEHALEM HATCHERY"/>
    <s v="OR"/>
  </r>
  <r>
    <n v="1"/>
    <x v="0"/>
    <x v="16"/>
    <x v="0"/>
    <n v="105255"/>
    <n v="20010918"/>
    <m/>
    <n v="5000"/>
    <n v="28674"/>
    <n v="0"/>
    <n v="18"/>
    <n v="5000"/>
    <n v="273"/>
    <n v="0"/>
    <n v="66290"/>
    <s v="BUTTE FALLS HATCHERY"/>
    <s v="OR"/>
    <x v="0"/>
    <s v="BUTTE FALLS HATCHERY"/>
    <s v="OR"/>
  </r>
  <r>
    <n v="1"/>
    <x v="0"/>
    <x v="8"/>
    <x v="0"/>
    <n v="165941"/>
    <n v="20020916"/>
    <m/>
    <n v="5000"/>
    <n v="21442"/>
    <n v="0"/>
    <n v="248"/>
    <n v="5000"/>
    <n v="331"/>
    <n v="0"/>
    <n v="133920"/>
    <s v="ELK R HATCHERY"/>
    <s v="OR"/>
    <x v="0"/>
    <s v="ELK R HATCHERY"/>
    <s v="OR"/>
  </r>
  <r>
    <n v="1"/>
    <x v="1"/>
    <x v="23"/>
    <x v="0"/>
    <n v="141880"/>
    <n v="19990915"/>
    <m/>
    <n v="0"/>
    <n v="49085"/>
    <m/>
    <m/>
    <n v="5000"/>
    <n v="87507"/>
    <n v="0"/>
    <n v="288"/>
    <s v="COLE RIVERS HATCHERY"/>
    <s v="OR"/>
    <x v="0"/>
    <s v="COLE RIVERS HATCHERY"/>
    <s v="OR"/>
  </r>
  <r>
    <n v="1"/>
    <x v="0"/>
    <x v="19"/>
    <x v="3"/>
    <n v="442138"/>
    <n v="20100615"/>
    <m/>
    <n v="5000"/>
    <n v="31897"/>
    <n v="0"/>
    <n v="120"/>
    <n v="5000"/>
    <n v="35698"/>
    <n v="0"/>
    <n v="364423"/>
    <s v="MORGAN CR (STEP-COOS"/>
    <s v="OR"/>
    <x v="2"/>
    <s v="MORGAN CR (STEP-COOS"/>
    <s v="OR"/>
  </r>
  <r>
    <n v="1"/>
    <x v="1"/>
    <x v="24"/>
    <x v="1"/>
    <n v="154799"/>
    <n v="20000807"/>
    <m/>
    <n v="5000"/>
    <n v="26280"/>
    <n v="0"/>
    <n v="436"/>
    <n v="5000"/>
    <n v="115391"/>
    <n v="0"/>
    <n v="2692"/>
    <s v="TRASK R PONDS"/>
    <s v="OR"/>
    <x v="0"/>
    <s v="TRASK R PONDS"/>
    <s v="OR"/>
  </r>
  <r>
    <n v="1"/>
    <x v="1"/>
    <x v="24"/>
    <x v="8"/>
    <n v="123401"/>
    <n v="20000717"/>
    <m/>
    <n v="5000"/>
    <n v="25533"/>
    <n v="0"/>
    <n v="786"/>
    <n v="5000"/>
    <n v="87033"/>
    <n v="0"/>
    <n v="49"/>
    <s v="CEDAR CR HATCHERY"/>
    <s v="OR"/>
    <x v="0"/>
    <s v="CEDAR CR HATCHERY"/>
    <s v="OR"/>
  </r>
  <r>
    <n v="1"/>
    <x v="1"/>
    <x v="16"/>
    <x v="1"/>
    <n v="157855"/>
    <n v="20010806"/>
    <m/>
    <n v="5000"/>
    <n v="24403"/>
    <n v="0"/>
    <n v="2495"/>
    <n v="5000"/>
    <n v="114540"/>
    <n v="0"/>
    <n v="6417"/>
    <s v="TRASK R HATCHERY"/>
    <s v="OR"/>
    <x v="0"/>
    <s v="TRASK R HATCHERY"/>
    <s v="OR"/>
  </r>
  <r>
    <n v="1"/>
    <x v="1"/>
    <x v="16"/>
    <x v="1"/>
    <n v="117560"/>
    <n v="20010813"/>
    <m/>
    <n v="5000"/>
    <n v="24654"/>
    <n v="0"/>
    <n v="1757"/>
    <n v="5000"/>
    <n v="81051"/>
    <n v="0"/>
    <n v="98"/>
    <s v="TUFFY CR (SF WILSON)"/>
    <s v="OR"/>
    <x v="0"/>
    <s v="TUFFY CR (SF WILSON)"/>
    <s v="OR"/>
  </r>
  <r>
    <n v="1"/>
    <x v="1"/>
    <x v="24"/>
    <x v="0"/>
    <n v="44170"/>
    <n v="20000915"/>
    <m/>
    <n v="5000"/>
    <n v="33078"/>
    <n v="0"/>
    <n v="910"/>
    <n v="5000"/>
    <n v="182"/>
    <m/>
    <m/>
    <s v="COLE RIVERS HATCHERY"/>
    <s v="OR"/>
    <x v="0"/>
    <s v="COLE RIVERS HATCHERY"/>
    <s v="OR"/>
  </r>
  <r>
    <n v="1"/>
    <x v="1"/>
    <x v="24"/>
    <x v="4"/>
    <n v="38570"/>
    <n v="20001013"/>
    <m/>
    <n v="5000"/>
    <n v="32085"/>
    <n v="0"/>
    <n v="1485"/>
    <m/>
    <m/>
    <m/>
    <m/>
    <s v="COLE RIVERS HATCHERY"/>
    <s v="OR"/>
    <x v="0"/>
    <s v="COLE RIVERS HATCHERY"/>
    <s v="OR"/>
  </r>
  <r>
    <n v="1"/>
    <x v="1"/>
    <x v="24"/>
    <x v="1"/>
    <n v="430214"/>
    <n v="20000813"/>
    <m/>
    <n v="5000"/>
    <n v="56876"/>
    <n v="0"/>
    <n v="591"/>
    <n v="5000"/>
    <n v="352604"/>
    <n v="0"/>
    <n v="10143"/>
    <s v="COLE RIVERS HATCHERY"/>
    <s v="OR"/>
    <x v="0"/>
    <s v="COLE RIVERS HATCHERY"/>
    <s v="OR"/>
  </r>
  <r>
    <n v="1"/>
    <x v="1"/>
    <x v="24"/>
    <x v="1"/>
    <n v="56950"/>
    <n v="20000813"/>
    <m/>
    <n v="0"/>
    <n v="56848"/>
    <m/>
    <m/>
    <n v="0"/>
    <n v="102"/>
    <m/>
    <m/>
    <s v="COLE RIVERS HATCHERY"/>
    <s v="OR"/>
    <x v="0"/>
    <s v="COLE RIVERS HATCHERY"/>
    <s v="OR"/>
  </r>
  <r>
    <n v="1"/>
    <x v="0"/>
    <x v="24"/>
    <x v="8"/>
    <n v="95207"/>
    <n v="20000722"/>
    <m/>
    <n v="5000"/>
    <n v="63527"/>
    <n v="0"/>
    <n v="2521"/>
    <n v="5000"/>
    <n v="17310"/>
    <n v="0"/>
    <n v="1849"/>
    <s v="GARDINER CR (STEP)"/>
    <s v="OR"/>
    <x v="0"/>
    <s v="GARDINER CR (STEP)"/>
    <s v="OR"/>
  </r>
  <r>
    <n v="1"/>
    <x v="0"/>
    <x v="24"/>
    <x v="7"/>
    <n v="84596"/>
    <n v="20000530"/>
    <m/>
    <n v="5000"/>
    <n v="30162"/>
    <n v="0"/>
    <n v="455"/>
    <n v="5000"/>
    <n v="910"/>
    <n v="0"/>
    <n v="43069"/>
    <s v="UMPQUA R STEP"/>
    <s v="OR"/>
    <x v="1"/>
    <s v="UMPQUA R STEP"/>
    <s v="OR"/>
  </r>
  <r>
    <n v="1"/>
    <x v="0"/>
    <x v="24"/>
    <x v="4"/>
    <n v="337987"/>
    <n v="20001020"/>
    <m/>
    <n v="5000"/>
    <n v="198538"/>
    <n v="0"/>
    <n v="5642"/>
    <n v="5000"/>
    <n v="2633"/>
    <n v="0"/>
    <n v="121174"/>
    <s v="ELK R HATCHERY"/>
    <s v="OR"/>
    <x v="0"/>
    <s v="ELK R HATCHERY"/>
    <s v="OR"/>
  </r>
  <r>
    <n v="1"/>
    <x v="0"/>
    <x v="24"/>
    <x v="1"/>
    <n v="209089"/>
    <n v="20000826"/>
    <m/>
    <n v="5000"/>
    <n v="196302"/>
    <n v="0"/>
    <n v="597"/>
    <n v="5000"/>
    <n v="2190"/>
    <m/>
    <m/>
    <s v="SALMON R HATCHERY"/>
    <s v="OR"/>
    <x v="0"/>
    <s v="SALMON R HATCHERY"/>
    <s v="OR"/>
  </r>
  <r>
    <n v="1"/>
    <x v="0"/>
    <x v="24"/>
    <x v="1"/>
    <n v="34259"/>
    <n v="20000808"/>
    <m/>
    <n v="5000"/>
    <n v="22512"/>
    <n v="0"/>
    <n v="558"/>
    <n v="5000"/>
    <n v="922"/>
    <n v="0"/>
    <n v="267"/>
    <s v="INDIAN CR PD (STEP)"/>
    <s v="OR"/>
    <x v="0"/>
    <s v="INDIAN CR PD (STEP)"/>
    <s v="OR"/>
  </r>
  <r>
    <n v="1"/>
    <x v="0"/>
    <x v="24"/>
    <x v="0"/>
    <n v="38662"/>
    <n v="20000915"/>
    <m/>
    <n v="5000"/>
    <n v="26799"/>
    <n v="0"/>
    <n v="115"/>
    <n v="5000"/>
    <n v="1404"/>
    <n v="0"/>
    <n v="344"/>
    <s v="INDIAN CR PD (STEP)"/>
    <s v="OR"/>
    <x v="0"/>
    <s v="INDIAN CR PD (STEP)"/>
    <s v="OR"/>
  </r>
  <r>
    <n v="1"/>
    <x v="1"/>
    <x v="16"/>
    <x v="3"/>
    <n v="129664"/>
    <n v="20010611"/>
    <m/>
    <n v="5000"/>
    <n v="25471"/>
    <n v="0"/>
    <n v="656"/>
    <n v="5000"/>
    <n v="91536"/>
    <n v="0"/>
    <n v="2001"/>
    <s v="CEDAR CR HATCHERY"/>
    <s v="OR"/>
    <x v="0"/>
    <s v="CEDAR CR HATCHERY"/>
    <s v="OR"/>
  </r>
  <r>
    <n v="1"/>
    <x v="1"/>
    <x v="16"/>
    <x v="4"/>
    <n v="154882"/>
    <n v="20011019"/>
    <m/>
    <n v="5000"/>
    <n v="25358"/>
    <n v="0"/>
    <n v="84"/>
    <n v="5000"/>
    <n v="118636"/>
    <n v="0"/>
    <n v="804"/>
    <s v="ROCK CR HATCHERY"/>
    <s v="OR"/>
    <x v="0"/>
    <s v="ROCK CR HATCHERY"/>
    <s v="OR"/>
  </r>
  <r>
    <n v="1"/>
    <x v="1"/>
    <x v="8"/>
    <x v="11"/>
    <n v="277495"/>
    <n v="20020117"/>
    <m/>
    <n v="5000"/>
    <n v="26064"/>
    <n v="0"/>
    <n v="101"/>
    <n v="5000"/>
    <n v="239678"/>
    <n v="0"/>
    <n v="1652"/>
    <s v="ROCK CR HATCHERY"/>
    <s v="OR"/>
    <x v="0"/>
    <s v="ROCK CR HATCHERY"/>
    <s v="OR"/>
  </r>
  <r>
    <n v="1"/>
    <x v="1"/>
    <x v="8"/>
    <x v="1"/>
    <n v="138858"/>
    <n v="20020805"/>
    <m/>
    <n v="5000"/>
    <n v="24977"/>
    <n v="0"/>
    <n v="989"/>
    <n v="5000"/>
    <n v="98870"/>
    <n v="0"/>
    <n v="4022"/>
    <s v="TRASK R HATCHERY"/>
    <s v="OR"/>
    <x v="0"/>
    <s v="TRASK R HATCHERY"/>
    <s v="OR"/>
  </r>
  <r>
    <n v="1"/>
    <x v="1"/>
    <x v="26"/>
    <x v="8"/>
    <n v="123395"/>
    <n v="20040720"/>
    <m/>
    <n v="5000"/>
    <n v="23872"/>
    <n v="0"/>
    <n v="435"/>
    <n v="5000"/>
    <n v="88794"/>
    <n v="0"/>
    <n v="294"/>
    <s v="CEDAR CR HATCHERY"/>
    <s v="OR"/>
    <x v="0"/>
    <s v="CEDAR CR HATCHERY"/>
    <s v="OR"/>
  </r>
  <r>
    <n v="1"/>
    <x v="1"/>
    <x v="16"/>
    <x v="1"/>
    <n v="1062240"/>
    <n v="20010814"/>
    <m/>
    <n v="5000"/>
    <n v="35578"/>
    <n v="0"/>
    <n v="439"/>
    <n v="5000"/>
    <n v="1013896"/>
    <n v="0"/>
    <n v="2327"/>
    <s v="COLE RIVERS HATCHERY"/>
    <s v="OR"/>
    <x v="0"/>
    <s v="COLE RIVERS HATCHERY"/>
    <s v="OR"/>
  </r>
  <r>
    <n v="1"/>
    <x v="1"/>
    <x v="16"/>
    <x v="0"/>
    <n v="273782"/>
    <n v="20010909"/>
    <m/>
    <n v="5000"/>
    <n v="33465"/>
    <n v="0"/>
    <n v="63"/>
    <n v="5000"/>
    <n v="229613"/>
    <n v="0"/>
    <n v="641"/>
    <s v="COLE RIVERS HATCHERY"/>
    <s v="OR"/>
    <x v="0"/>
    <s v="COLE RIVERS HATCHERY"/>
    <s v="OR"/>
  </r>
  <r>
    <n v="1"/>
    <x v="1"/>
    <x v="16"/>
    <x v="0"/>
    <n v="361199"/>
    <n v="20010909"/>
    <m/>
    <n v="5000"/>
    <n v="34250"/>
    <n v="0"/>
    <n v="62"/>
    <n v="5000"/>
    <n v="316054"/>
    <n v="0"/>
    <n v="833"/>
    <s v="COLE RIVERS HATCHERY"/>
    <s v="OR"/>
    <x v="0"/>
    <s v="COLE RIVERS HATCHERY"/>
    <s v="OR"/>
  </r>
  <r>
    <n v="1"/>
    <x v="1"/>
    <x v="16"/>
    <x v="4"/>
    <n v="185034"/>
    <n v="20011015"/>
    <m/>
    <n v="5000"/>
    <n v="34281"/>
    <n v="0"/>
    <n v="640"/>
    <n v="5000"/>
    <n v="139035"/>
    <n v="0"/>
    <n v="1078"/>
    <s v="COLE RIVERS HATCHERY"/>
    <s v="OR"/>
    <x v="0"/>
    <s v="COLE RIVERS HATCHERY"/>
    <s v="OR"/>
  </r>
  <r>
    <n v="1"/>
    <x v="1"/>
    <x v="16"/>
    <x v="0"/>
    <n v="66085"/>
    <n v="20010911"/>
    <m/>
    <n v="5000"/>
    <n v="104"/>
    <n v="0"/>
    <n v="55773"/>
    <n v="5000"/>
    <n v="104"/>
    <n v="0"/>
    <n v="104"/>
    <s v="COLE RIVERS HATCHERY"/>
    <s v="OR"/>
    <x v="0"/>
    <s v="COLE RIVERS HATCHERY"/>
    <s v="OR"/>
  </r>
  <r>
    <n v="1"/>
    <x v="0"/>
    <x v="16"/>
    <x v="3"/>
    <n v="144000"/>
    <n v="20010629"/>
    <m/>
    <n v="5000"/>
    <n v="131209"/>
    <n v="0"/>
    <n v="2233"/>
    <n v="5000"/>
    <n v="558"/>
    <m/>
    <m/>
    <s v="GARDINER CR (STEP)"/>
    <s v="OR"/>
    <x v="1"/>
    <s v="GARDINER CR (STEP)"/>
    <s v="OR"/>
  </r>
  <r>
    <n v="1"/>
    <x v="0"/>
    <x v="16"/>
    <x v="1"/>
    <n v="217468"/>
    <n v="20010824"/>
    <m/>
    <n v="5000"/>
    <n v="205725"/>
    <n v="0"/>
    <n v="1307"/>
    <n v="5000"/>
    <n v="436"/>
    <m/>
    <m/>
    <s v="SALMON R HATCHERY"/>
    <s v="OR"/>
    <x v="0"/>
    <s v="SALMON R HATCHERY"/>
    <s v="OR"/>
  </r>
  <r>
    <n v="1"/>
    <x v="1"/>
    <x v="8"/>
    <x v="8"/>
    <n v="113969"/>
    <n v="20020715"/>
    <m/>
    <n v="5000"/>
    <n v="27036"/>
    <m/>
    <m/>
    <n v="5000"/>
    <n v="76933"/>
    <m/>
    <m/>
    <s v="CEDAR CR HATCHERY"/>
    <s v="OR"/>
    <x v="0"/>
    <s v="CEDAR CR HATCHERY"/>
    <s v="OR"/>
  </r>
  <r>
    <n v="1"/>
    <x v="1"/>
    <x v="25"/>
    <x v="5"/>
    <n v="275079"/>
    <n v="20030202"/>
    <m/>
    <n v="5000"/>
    <n v="21347"/>
    <n v="0"/>
    <n v="1001"/>
    <n v="5000"/>
    <n v="233362"/>
    <n v="0"/>
    <n v="9369"/>
    <s v="ROCK CR HATCHERY"/>
    <s v="OR"/>
    <x v="0"/>
    <s v="ROCK CR HATCHERY"/>
    <s v="OR"/>
  </r>
  <r>
    <n v="1"/>
    <x v="1"/>
    <x v="8"/>
    <x v="4"/>
    <n v="145283"/>
    <n v="20021011"/>
    <m/>
    <n v="5000"/>
    <n v="24450"/>
    <n v="0"/>
    <n v="1013"/>
    <n v="5000"/>
    <n v="109774"/>
    <n v="0"/>
    <n v="46"/>
    <s v="ROCK CR HATCHERY"/>
    <s v="OR"/>
    <x v="0"/>
    <s v="ROCK CR HATCHERY"/>
    <s v="OR"/>
  </r>
  <r>
    <n v="1"/>
    <x v="1"/>
    <x v="26"/>
    <x v="1"/>
    <n v="176346"/>
    <n v="20040809"/>
    <m/>
    <n v="5000"/>
    <n v="27160"/>
    <n v="0"/>
    <n v="300"/>
    <n v="5000"/>
    <n v="138882"/>
    <n v="0"/>
    <n v="4"/>
    <s v="TRASK R PONDS"/>
    <s v="OR"/>
    <x v="0"/>
    <s v="TRASK R PONDS"/>
    <s v="OR"/>
  </r>
  <r>
    <n v="1"/>
    <x v="1"/>
    <x v="26"/>
    <x v="1"/>
    <n v="106704"/>
    <n v="20040809"/>
    <m/>
    <n v="5000"/>
    <n v="24910"/>
    <n v="0"/>
    <n v="295"/>
    <n v="5000"/>
    <n v="71499"/>
    <m/>
    <m/>
    <s v="TRASK R HATCHERY"/>
    <s v="OR"/>
    <x v="0"/>
    <s v="TRASK R HATCHERY"/>
    <s v="OR"/>
  </r>
  <r>
    <n v="1"/>
    <x v="0"/>
    <x v="8"/>
    <x v="7"/>
    <n v="34625"/>
    <n v="20020520"/>
    <m/>
    <n v="5000"/>
    <n v="22284"/>
    <n v="0"/>
    <n v="1873"/>
    <n v="5000"/>
    <n v="419"/>
    <n v="0"/>
    <n v="49"/>
    <s v="GARDINER CR (STEP)"/>
    <s v="OR"/>
    <x v="0"/>
    <s v="GARDINER CR (STEP)"/>
    <s v="OR"/>
  </r>
  <r>
    <n v="1"/>
    <x v="1"/>
    <x v="8"/>
    <x v="0"/>
    <n v="707437"/>
    <n v="20020917"/>
    <m/>
    <n v="5000"/>
    <n v="54678"/>
    <n v="0"/>
    <n v="724"/>
    <n v="5000"/>
    <n v="641308"/>
    <n v="0"/>
    <n v="727"/>
    <s v="COLE RIVERS HATCHERY"/>
    <s v="OR"/>
    <x v="0"/>
    <s v="COLE RIVERS HATCHERY"/>
    <s v="OR"/>
  </r>
  <r>
    <n v="1"/>
    <x v="1"/>
    <x v="8"/>
    <x v="0"/>
    <n v="54872"/>
    <n v="20020917"/>
    <m/>
    <n v="0"/>
    <n v="53996"/>
    <m/>
    <m/>
    <n v="0"/>
    <n v="876"/>
    <m/>
    <m/>
    <s v="COLE RIVERS HATCHERY"/>
    <s v="OR"/>
    <x v="0"/>
    <s v="COLE RIVERS HATCHERY"/>
    <s v="OR"/>
  </r>
  <r>
    <n v="1"/>
    <x v="1"/>
    <x v="8"/>
    <x v="1"/>
    <n v="1059839"/>
    <n v="20020813"/>
    <m/>
    <n v="5000"/>
    <n v="32126"/>
    <m/>
    <m/>
    <n v="5000"/>
    <n v="997247"/>
    <n v="0"/>
    <n v="20466"/>
    <s v="COLE RIVERS HATCHERY"/>
    <s v="OR"/>
    <x v="0"/>
    <s v="COLE RIVERS HATCHERY"/>
    <s v="OR"/>
  </r>
  <r>
    <n v="1"/>
    <x v="1"/>
    <x v="8"/>
    <x v="4"/>
    <n v="180085"/>
    <n v="20021011"/>
    <m/>
    <n v="5000"/>
    <n v="32328"/>
    <n v="0"/>
    <n v="135"/>
    <n v="5000"/>
    <n v="131999"/>
    <n v="0"/>
    <n v="5623"/>
    <s v="COLE RIVERS HATCHERY"/>
    <s v="OR"/>
    <x v="0"/>
    <s v="COLE RIVERS HATCHERY"/>
    <s v="OR"/>
  </r>
  <r>
    <n v="1"/>
    <x v="0"/>
    <x v="8"/>
    <x v="0"/>
    <n v="322650"/>
    <n v="20020917"/>
    <m/>
    <n v="5000"/>
    <n v="207703"/>
    <n v="0"/>
    <n v="2788"/>
    <n v="5000"/>
    <n v="3833"/>
    <n v="0"/>
    <n v="98326"/>
    <s v="ELK R HATCHERY"/>
    <s v="OR"/>
    <x v="0"/>
    <s v="ELK R HATCHERY"/>
    <s v="OR"/>
  </r>
  <r>
    <n v="1"/>
    <x v="0"/>
    <x v="8"/>
    <x v="1"/>
    <n v="218878"/>
    <n v="20020815"/>
    <m/>
    <n v="5000"/>
    <n v="207374"/>
    <n v="0"/>
    <n v="1003"/>
    <n v="5000"/>
    <n v="501"/>
    <m/>
    <m/>
    <s v="SALMON R HATCHERY"/>
    <s v="OR"/>
    <x v="0"/>
    <s v="SALMON R HATCHERY"/>
    <s v="OR"/>
  </r>
  <r>
    <n v="1"/>
    <x v="0"/>
    <x v="8"/>
    <x v="10"/>
    <n v="26901"/>
    <n v="20020427"/>
    <m/>
    <n v="5000"/>
    <n v="16886"/>
    <m/>
    <m/>
    <n v="5000"/>
    <n v="15"/>
    <m/>
    <m/>
    <s v="SIUSLAW NATURAL PRODUCT"/>
    <s v="OR"/>
    <x v="2"/>
    <s v="SIUSLAW NATURAL PRODUCT"/>
    <s v="OR"/>
  </r>
  <r>
    <n v="1"/>
    <x v="0"/>
    <x v="8"/>
    <x v="7"/>
    <n v="38158"/>
    <n v="20020510"/>
    <m/>
    <n v="5000"/>
    <n v="28130"/>
    <m/>
    <m/>
    <n v="5000"/>
    <n v="28"/>
    <m/>
    <m/>
    <s v="SIUSLAW NATURAL PRODUCT"/>
    <s v="OR"/>
    <x v="2"/>
    <s v="SIUSLAW NATURAL PRODUCT"/>
    <s v="OR"/>
  </r>
  <r>
    <n v="1"/>
    <x v="1"/>
    <x v="18"/>
    <x v="8"/>
    <n v="136368"/>
    <n v="20090726"/>
    <m/>
    <n v="5000"/>
    <n v="25948"/>
    <n v="0"/>
    <n v="432"/>
    <n v="5000"/>
    <n v="99988"/>
    <m/>
    <m/>
    <s v="CEDAR CR HATCHERY"/>
    <s v="OR"/>
    <x v="0"/>
    <s v="CEDAR CR HATCHERY"/>
    <s v="OR"/>
  </r>
  <r>
    <n v="1"/>
    <x v="0"/>
    <x v="26"/>
    <x v="0"/>
    <n v="160137"/>
    <n v="20040916"/>
    <m/>
    <n v="5000"/>
    <n v="25615"/>
    <n v="0"/>
    <n v="94"/>
    <n v="5000"/>
    <n v="122251"/>
    <n v="0"/>
    <n v="2177"/>
    <s v="ROCK CR HATCHERY"/>
    <s v="OR"/>
    <x v="0"/>
    <s v="ROCK CR HATCHERY"/>
    <s v="OR"/>
  </r>
  <r>
    <n v="1"/>
    <x v="1"/>
    <x v="6"/>
    <x v="5"/>
    <n v="277924"/>
    <n v="20050214"/>
    <m/>
    <n v="5000"/>
    <n v="24345"/>
    <n v="0"/>
    <n v="79"/>
    <n v="5000"/>
    <n v="237849"/>
    <n v="0"/>
    <n v="5651"/>
    <s v="ROCK CR HATCHERY"/>
    <s v="OR"/>
    <x v="0"/>
    <s v="ROCK CR HATCHERY"/>
    <s v="OR"/>
  </r>
  <r>
    <n v="1"/>
    <x v="1"/>
    <x v="25"/>
    <x v="0"/>
    <n v="592877"/>
    <n v="20030915"/>
    <m/>
    <n v="5000"/>
    <n v="55030"/>
    <m/>
    <m/>
    <n v="5000"/>
    <n v="525252"/>
    <n v="0"/>
    <n v="2595"/>
    <s v="COLE RIVERS HATCHERY"/>
    <s v="OR"/>
    <x v="0"/>
    <s v="COLE RIVERS HATCHERY"/>
    <s v="OR"/>
  </r>
  <r>
    <n v="1"/>
    <x v="1"/>
    <x v="25"/>
    <x v="1"/>
    <n v="1057486"/>
    <n v="20030812"/>
    <m/>
    <n v="5000"/>
    <n v="32154"/>
    <m/>
    <m/>
    <n v="5000"/>
    <n v="984279"/>
    <n v="0"/>
    <n v="31053"/>
    <s v="COLE RIVERS HATCHERY"/>
    <s v="OR"/>
    <x v="0"/>
    <s v="COLE RIVERS HATCHERY"/>
    <s v="OR"/>
  </r>
  <r>
    <n v="1"/>
    <x v="1"/>
    <x v="25"/>
    <x v="4"/>
    <n v="177091"/>
    <n v="20031014"/>
    <m/>
    <n v="5000"/>
    <n v="32206"/>
    <m/>
    <m/>
    <n v="5000"/>
    <n v="132466"/>
    <n v="0"/>
    <n v="2419"/>
    <s v="COLE RIVERS HATCHERY"/>
    <s v="OR"/>
    <x v="0"/>
    <s v="COLE RIVERS HATCHERY"/>
    <s v="OR"/>
  </r>
  <r>
    <n v="1"/>
    <x v="1"/>
    <x v="25"/>
    <x v="0"/>
    <n v="160306"/>
    <n v="20030916"/>
    <m/>
    <n v="0"/>
    <n v="54394"/>
    <m/>
    <m/>
    <n v="0"/>
    <n v="105912"/>
    <m/>
    <m/>
    <s v="COLE RIVERS HATCHERY"/>
    <s v="OR"/>
    <x v="0"/>
    <s v="COLE RIVERS HATCHERY"/>
    <s v="OR"/>
  </r>
  <r>
    <n v="1"/>
    <x v="0"/>
    <x v="25"/>
    <x v="3"/>
    <n v="45401"/>
    <n v="20030605"/>
    <m/>
    <n v="5000"/>
    <n v="25533"/>
    <n v="0"/>
    <n v="813"/>
    <n v="0"/>
    <n v="14055"/>
    <m/>
    <m/>
    <s v="GARDINER CR (STEP)"/>
    <s v="OR"/>
    <x v="0"/>
    <s v="GARDINER CR (STEP)"/>
    <s v="OR"/>
  </r>
  <r>
    <n v="1"/>
    <x v="0"/>
    <x v="25"/>
    <x v="3"/>
    <n v="38711"/>
    <n v="20030605"/>
    <m/>
    <n v="5000"/>
    <n v="28191"/>
    <n v="0"/>
    <n v="390"/>
    <n v="5000"/>
    <n v="130"/>
    <m/>
    <m/>
    <s v="GARDINER CR (STEP)"/>
    <s v="OR"/>
    <x v="0"/>
    <s v="GARDINER CR (STEP)"/>
    <s v="OR"/>
  </r>
  <r>
    <n v="1"/>
    <x v="0"/>
    <x v="25"/>
    <x v="3"/>
    <n v="32614"/>
    <n v="20030605"/>
    <m/>
    <n v="5000"/>
    <n v="26727"/>
    <n v="0"/>
    <n v="887"/>
    <m/>
    <m/>
    <m/>
    <m/>
    <s v="GARDINER CR (STEP)"/>
    <s v="OR"/>
    <x v="0"/>
    <s v="GARDINER CR (STEP)"/>
    <s v="OR"/>
  </r>
  <r>
    <n v="1"/>
    <x v="0"/>
    <x v="25"/>
    <x v="7"/>
    <n v="858426"/>
    <n v="20030527"/>
    <m/>
    <n v="5000"/>
    <n v="31430"/>
    <n v="0"/>
    <n v="120"/>
    <n v="5000"/>
    <n v="421"/>
    <n v="0"/>
    <n v="816455"/>
    <s v="BANDON HATCHERY"/>
    <s v="OR"/>
    <x v="0"/>
    <s v="BANDON HATCHERY"/>
    <s v="OR"/>
  </r>
  <r>
    <n v="1"/>
    <x v="0"/>
    <x v="25"/>
    <x v="7"/>
    <n v="670439"/>
    <n v="20030527"/>
    <m/>
    <n v="5000"/>
    <n v="31416"/>
    <m/>
    <m/>
    <n v="5000"/>
    <n v="656"/>
    <n v="0"/>
    <n v="628367"/>
    <s v="BANDON HATCHERY"/>
    <s v="OR"/>
    <x v="0"/>
    <s v="BANDON HATCHERY"/>
    <s v="OR"/>
  </r>
  <r>
    <n v="1"/>
    <x v="0"/>
    <x v="25"/>
    <x v="2"/>
    <n v="333358"/>
    <n v="20031116"/>
    <m/>
    <n v="5000"/>
    <n v="207234"/>
    <n v="0"/>
    <n v="8127"/>
    <n v="5000"/>
    <n v="5282"/>
    <n v="0"/>
    <n v="102715"/>
    <s v="ELK R HATCHERY"/>
    <s v="OR"/>
    <x v="0"/>
    <s v="ELK R HATCHERY"/>
    <s v="OR"/>
  </r>
  <r>
    <n v="1"/>
    <x v="0"/>
    <x v="25"/>
    <x v="0"/>
    <n v="163681"/>
    <n v="20030915"/>
    <m/>
    <n v="5000"/>
    <n v="26732"/>
    <n v="0"/>
    <n v="628"/>
    <n v="5000"/>
    <n v="262"/>
    <n v="0"/>
    <n v="126059"/>
    <s v="ELK R HATCHERY"/>
    <s v="OR"/>
    <x v="0"/>
    <s v="ELK R HATCHERY"/>
    <s v="OR"/>
  </r>
  <r>
    <n v="1"/>
    <x v="0"/>
    <x v="25"/>
    <x v="1"/>
    <n v="206335"/>
    <n v="20030819"/>
    <m/>
    <n v="5000"/>
    <n v="193783"/>
    <n v="0"/>
    <n v="194"/>
    <n v="5000"/>
    <n v="2319"/>
    <n v="0"/>
    <n v="39"/>
    <s v="SALMON R HATCHERY"/>
    <s v="OR"/>
    <x v="0"/>
    <s v="SALMON R HATCHERY"/>
    <s v="OR"/>
  </r>
  <r>
    <n v="1"/>
    <x v="0"/>
    <x v="25"/>
    <x v="0"/>
    <n v="157928"/>
    <n v="20030902"/>
    <m/>
    <n v="5000"/>
    <n v="25474"/>
    <n v="0"/>
    <n v="156"/>
    <n v="5000"/>
    <n v="156"/>
    <n v="0"/>
    <n v="122142"/>
    <s v="SALMON R HATCHERY"/>
    <s v="OR"/>
    <x v="0"/>
    <s v="SALMON R HATCHERY"/>
    <s v="OR"/>
  </r>
  <r>
    <n v="1"/>
    <x v="0"/>
    <x v="25"/>
    <x v="8"/>
    <n v="64452"/>
    <n v="20030703"/>
    <m/>
    <n v="5000"/>
    <n v="28187"/>
    <n v="0"/>
    <n v="225"/>
    <n v="5000"/>
    <n v="507"/>
    <n v="0"/>
    <n v="25533"/>
    <s v="INDIAN CR PD (STEP)"/>
    <s v="OR"/>
    <x v="0"/>
    <s v="INDIAN CR PD (STEP)"/>
    <s v="OR"/>
  </r>
  <r>
    <n v="1"/>
    <x v="0"/>
    <x v="25"/>
    <x v="0"/>
    <n v="35988"/>
    <n v="20030903"/>
    <m/>
    <n v="5000"/>
    <n v="25655"/>
    <n v="0"/>
    <n v="95"/>
    <n v="5000"/>
    <n v="238"/>
    <m/>
    <m/>
    <s v="NEHALEM HATCHERY"/>
    <s v="OR"/>
    <x v="0"/>
    <s v="NEHALEM HATCHERY"/>
    <s v="OR"/>
  </r>
  <r>
    <n v="1"/>
    <x v="0"/>
    <x v="25"/>
    <x v="1"/>
    <n v="123899"/>
    <n v="20030808"/>
    <m/>
    <n v="5000"/>
    <n v="25410"/>
    <n v="0"/>
    <n v="94"/>
    <n v="5000"/>
    <n v="236"/>
    <n v="0"/>
    <n v="88159"/>
    <s v="TRASK R HATCHERY"/>
    <s v="OR"/>
    <x v="0"/>
    <s v="TRASK R HATCHERY"/>
    <s v="OR"/>
  </r>
  <r>
    <n v="1"/>
    <x v="0"/>
    <x v="25"/>
    <x v="0"/>
    <n v="86726"/>
    <n v="20030905"/>
    <m/>
    <n v="5000"/>
    <n v="25802"/>
    <n v="0"/>
    <n v="214"/>
    <n v="5000"/>
    <n v="642"/>
    <n v="0"/>
    <n v="50068"/>
    <s v="BUTTE FALLS HATCHERY"/>
    <s v="OR"/>
    <x v="0"/>
    <s v="BUTTE FALLS HATCHERY"/>
    <s v="OR"/>
  </r>
  <r>
    <n v="1"/>
    <x v="1"/>
    <x v="17"/>
    <x v="8"/>
    <n v="46997"/>
    <n v="20080725"/>
    <m/>
    <n v="5000"/>
    <n v="24607"/>
    <m/>
    <m/>
    <n v="5000"/>
    <n v="12390"/>
    <m/>
    <m/>
    <s v="TRASK R HATCHERY"/>
    <s v="OR"/>
    <x v="0"/>
    <s v="TRASK R HATCHERY"/>
    <s v="OR"/>
  </r>
  <r>
    <n v="1"/>
    <x v="1"/>
    <x v="17"/>
    <x v="8"/>
    <n v="59172"/>
    <n v="20080729"/>
    <m/>
    <n v="5000"/>
    <n v="20779"/>
    <n v="0"/>
    <n v="379"/>
    <n v="5000"/>
    <n v="27512"/>
    <n v="0"/>
    <n v="502"/>
    <s v="TUFFY CR (SF WILSON)"/>
    <s v="OR"/>
    <x v="0"/>
    <s v="TUFFY CR (SF WILSON)"/>
    <s v="OR"/>
  </r>
  <r>
    <n v="1"/>
    <x v="1"/>
    <x v="17"/>
    <x v="8"/>
    <n v="123285"/>
    <n v="20080728"/>
    <m/>
    <n v="5000"/>
    <n v="25800"/>
    <m/>
    <m/>
    <n v="5000"/>
    <n v="87485"/>
    <m/>
    <m/>
    <s v="CEDAR CR HATCHERY"/>
    <s v="OR"/>
    <x v="0"/>
    <s v="CEDAR CR HATCHERY"/>
    <s v="OR"/>
  </r>
  <r>
    <n v="1"/>
    <x v="0"/>
    <x v="18"/>
    <x v="2"/>
    <n v="308708"/>
    <n v="20091106"/>
    <m/>
    <n v="5000"/>
    <n v="27182"/>
    <m/>
    <m/>
    <n v="5000"/>
    <n v="244941"/>
    <n v="0"/>
    <n v="26585"/>
    <s v="ELK R HATCHERY"/>
    <s v="OR"/>
    <x v="0"/>
    <s v="ELK R HATCHERY"/>
    <s v="OR"/>
  </r>
  <r>
    <n v="1"/>
    <x v="1"/>
    <x v="21"/>
    <x v="8"/>
    <n v="121097"/>
    <n v="20110725"/>
    <m/>
    <n v="5000"/>
    <n v="25108"/>
    <m/>
    <m/>
    <n v="5000"/>
    <n v="85989"/>
    <m/>
    <m/>
    <s v="CEDAR CR HATCHERY"/>
    <s v="OR"/>
    <x v="0"/>
    <s v="CEDAR CR HATCHERY"/>
    <s v="OR"/>
  </r>
  <r>
    <n v="1"/>
    <x v="1"/>
    <x v="18"/>
    <x v="0"/>
    <n v="84577"/>
    <n v="20090928"/>
    <m/>
    <n v="5000"/>
    <n v="21400"/>
    <n v="0"/>
    <n v="198"/>
    <n v="5000"/>
    <n v="52930"/>
    <n v="0"/>
    <n v="49"/>
    <s v="ROCK CR HATCHERY"/>
    <s v="OR"/>
    <x v="0"/>
    <s v="ROCK CR HATCHERY"/>
    <s v="OR"/>
  </r>
  <r>
    <n v="1"/>
    <x v="1"/>
    <x v="19"/>
    <x v="5"/>
    <n v="292269"/>
    <n v="20100212"/>
    <m/>
    <n v="5000"/>
    <n v="23192"/>
    <m/>
    <m/>
    <n v="5000"/>
    <n v="258512"/>
    <n v="0"/>
    <n v="565"/>
    <s v="ROCK CR HATCHERY"/>
    <s v="OR"/>
    <x v="0"/>
    <s v="ROCK CR HATCHERY"/>
    <s v="OR"/>
  </r>
  <r>
    <n v="1"/>
    <x v="0"/>
    <x v="6"/>
    <x v="4"/>
    <n v="81363"/>
    <n v="20051019"/>
    <m/>
    <n v="5000"/>
    <n v="29259"/>
    <m/>
    <m/>
    <n v="5000"/>
    <n v="42104"/>
    <m/>
    <m/>
    <s v="ROCK CR HATCHERY"/>
    <s v="OR"/>
    <x v="0"/>
    <s v="ROCK CR HATCHERY"/>
    <s v="OR"/>
  </r>
  <r>
    <n v="1"/>
    <x v="0"/>
    <x v="6"/>
    <x v="0"/>
    <n v="64075"/>
    <n v="20050914"/>
    <m/>
    <n v="5000"/>
    <n v="21251"/>
    <m/>
    <m/>
    <n v="5000"/>
    <n v="32824"/>
    <m/>
    <m/>
    <s v="COLE RIVERS HATCHERY"/>
    <s v="OR"/>
    <x v="0"/>
    <s v="COLE RIVERS HATCHERY"/>
    <s v="OR"/>
  </r>
  <r>
    <n v="1"/>
    <x v="0"/>
    <x v="6"/>
    <x v="1"/>
    <n v="37399"/>
    <n v="20050830"/>
    <m/>
    <n v="5000"/>
    <n v="26577"/>
    <n v="0"/>
    <n v="493"/>
    <n v="5000"/>
    <n v="274"/>
    <n v="0"/>
    <n v="55"/>
    <s v="SALMON R HATCHERY"/>
    <s v="OR"/>
    <x v="0"/>
    <s v="SALMON R HATCHERY"/>
    <s v="OR"/>
  </r>
  <r>
    <n v="1"/>
    <x v="0"/>
    <x v="6"/>
    <x v="0"/>
    <n v="161311"/>
    <n v="20050913"/>
    <m/>
    <n v="5000"/>
    <n v="27209"/>
    <m/>
    <m/>
    <n v="0"/>
    <n v="129102"/>
    <m/>
    <m/>
    <s v="ELK R HATCHERY"/>
    <s v="OR"/>
    <x v="0"/>
    <s v="ELK R HATCHERY"/>
    <s v="OR"/>
  </r>
  <r>
    <n v="1"/>
    <x v="0"/>
    <x v="6"/>
    <x v="8"/>
    <n v="82505"/>
    <n v="20050712"/>
    <m/>
    <n v="5000"/>
    <n v="26334"/>
    <m/>
    <m/>
    <n v="0"/>
    <n v="51171"/>
    <m/>
    <m/>
    <s v="INDIAN CR PD (STEP)"/>
    <s v="OR"/>
    <x v="0"/>
    <s v="INDIAN CR PD (STEP)"/>
    <s v="OR"/>
  </r>
  <r>
    <n v="1"/>
    <x v="0"/>
    <x v="26"/>
    <x v="3"/>
    <n v="35758"/>
    <n v="20040603"/>
    <m/>
    <n v="5000"/>
    <n v="25600"/>
    <m/>
    <m/>
    <n v="5000"/>
    <n v="158"/>
    <m/>
    <m/>
    <s v="GARDINER CR (STEP)"/>
    <s v="OR"/>
    <x v="0"/>
    <s v="GARDINER CR (STEP)"/>
    <s v="OR"/>
  </r>
  <r>
    <n v="1"/>
    <x v="0"/>
    <x v="26"/>
    <x v="3"/>
    <n v="33593"/>
    <n v="20040603"/>
    <m/>
    <n v="5000"/>
    <n v="23462"/>
    <m/>
    <m/>
    <n v="5000"/>
    <n v="131"/>
    <m/>
    <m/>
    <s v="GARDINER CR (STEP)"/>
    <s v="OR"/>
    <x v="0"/>
    <s v="GARDINER CR (STEP)"/>
    <s v="OR"/>
  </r>
  <r>
    <n v="1"/>
    <x v="0"/>
    <x v="26"/>
    <x v="3"/>
    <n v="37679"/>
    <n v="20040603"/>
    <m/>
    <n v="5000"/>
    <n v="27527"/>
    <m/>
    <m/>
    <n v="5000"/>
    <n v="152"/>
    <m/>
    <m/>
    <s v="GARDINER CR (STEP)"/>
    <s v="OR"/>
    <x v="0"/>
    <s v="GARDINER CR (STEP)"/>
    <s v="OR"/>
  </r>
  <r>
    <n v="1"/>
    <x v="0"/>
    <x v="26"/>
    <x v="4"/>
    <n v="324716"/>
    <n v="20041009"/>
    <m/>
    <n v="5000"/>
    <n v="204138"/>
    <n v="0"/>
    <n v="3787"/>
    <n v="5000"/>
    <n v="7953"/>
    <n v="0"/>
    <n v="98838"/>
    <s v="ELK R HATCHERY"/>
    <s v="OR"/>
    <x v="0"/>
    <s v="ELK R HATCHERY"/>
    <s v="OR"/>
  </r>
  <r>
    <n v="1"/>
    <x v="0"/>
    <x v="26"/>
    <x v="1"/>
    <n v="220430"/>
    <n v="20040820"/>
    <m/>
    <n v="5000"/>
    <n v="206212"/>
    <n v="0"/>
    <n v="4208"/>
    <n v="5000"/>
    <n v="9"/>
    <n v="0"/>
    <n v="1"/>
    <s v="SALMON R HATCHERY"/>
    <s v="OR"/>
    <x v="0"/>
    <s v="SALMON R HATCHERY"/>
    <s v="OR"/>
  </r>
  <r>
    <n v="1"/>
    <x v="1"/>
    <x v="26"/>
    <x v="7"/>
    <n v="1044579"/>
    <n v="20040520"/>
    <m/>
    <n v="5000"/>
    <n v="31402"/>
    <n v="0"/>
    <n v="64"/>
    <n v="5000"/>
    <n v="1001194"/>
    <n v="0"/>
    <n v="1919"/>
    <s v="COLE RIVERS HATCHERY"/>
    <s v="OR"/>
    <x v="0"/>
    <s v="COLE RIVERS HATCHERY"/>
    <s v="OR"/>
  </r>
  <r>
    <n v="1"/>
    <x v="1"/>
    <x v="26"/>
    <x v="4"/>
    <n v="177416"/>
    <n v="20041014"/>
    <m/>
    <n v="5000"/>
    <n v="32628"/>
    <m/>
    <m/>
    <n v="5000"/>
    <n v="127101"/>
    <n v="0"/>
    <n v="7687"/>
    <s v="COLE RIVERS HATCHERY"/>
    <s v="OR"/>
    <x v="0"/>
    <s v="COLE RIVERS HATCHERY"/>
    <s v="OR"/>
  </r>
  <r>
    <n v="1"/>
    <x v="1"/>
    <x v="26"/>
    <x v="0"/>
    <n v="381218"/>
    <n v="20040916"/>
    <m/>
    <n v="5000"/>
    <n v="53718"/>
    <n v="0"/>
    <n v="416"/>
    <n v="5000"/>
    <n v="316419"/>
    <n v="0"/>
    <n v="665"/>
    <s v="COLE RIVERS HATCHERY"/>
    <s v="OR"/>
    <x v="0"/>
    <s v="COLE RIVERS HATCHERY"/>
    <s v="OR"/>
  </r>
  <r>
    <n v="1"/>
    <x v="1"/>
    <x v="26"/>
    <x v="4"/>
    <n v="376286"/>
    <n v="20041016"/>
    <m/>
    <n v="0"/>
    <n v="54202"/>
    <m/>
    <m/>
    <n v="5000"/>
    <n v="317084"/>
    <m/>
    <m/>
    <s v="COLE RIVERS HATCHERY"/>
    <s v="OR"/>
    <x v="0"/>
    <s v="COLE RIVERS HATCHERY"/>
    <s v="OR"/>
  </r>
  <r>
    <n v="1"/>
    <x v="0"/>
    <x v="17"/>
    <x v="3"/>
    <n v="619627"/>
    <n v="20080612"/>
    <m/>
    <n v="5000"/>
    <n v="31615"/>
    <m/>
    <m/>
    <n v="2"/>
    <n v="184387"/>
    <n v="0"/>
    <n v="398623"/>
    <s v="NOBLE CR (STEP-COOS)"/>
    <s v="OR"/>
    <x v="1"/>
    <s v="NOBLE CR (STEP-COOS)"/>
    <s v="OR"/>
  </r>
  <r>
    <n v="1"/>
    <x v="0"/>
    <x v="17"/>
    <x v="7"/>
    <n v="961412"/>
    <n v="20080521"/>
    <m/>
    <n v="5000"/>
    <n v="63495"/>
    <m/>
    <m/>
    <n v="1"/>
    <n v="269131"/>
    <n v="0"/>
    <n v="623785"/>
    <s v="MORGAN CR (STEP-COOS"/>
    <s v="OR"/>
    <x v="1"/>
    <s v="MORGAN CR (STEP-COOS"/>
    <s v="OR"/>
  </r>
  <r>
    <n v="1"/>
    <x v="0"/>
    <x v="26"/>
    <x v="7"/>
    <n v="115788"/>
    <n v="20040510"/>
    <m/>
    <n v="5000"/>
    <n v="100712"/>
    <n v="0"/>
    <n v="3249"/>
    <n v="5000"/>
    <n v="1218"/>
    <n v="0"/>
    <n v="609"/>
    <s v="ROCK CR HATCHERY"/>
    <s v="OR"/>
    <x v="2"/>
    <s v="ROCK CR HATCHERY"/>
    <s v="OR"/>
  </r>
  <r>
    <n v="1"/>
    <x v="0"/>
    <x v="6"/>
    <x v="4"/>
    <n v="318346"/>
    <n v="20051015"/>
    <m/>
    <n v="5000"/>
    <n v="222789"/>
    <m/>
    <m/>
    <n v="0"/>
    <n v="90557"/>
    <m/>
    <m/>
    <s v="ELK R HATCHERY"/>
    <s v="OR"/>
    <x v="0"/>
    <s v="ELK R HATCHERY"/>
    <s v="OR"/>
  </r>
  <r>
    <n v="1"/>
    <x v="0"/>
    <x v="7"/>
    <x v="7"/>
    <n v="109328"/>
    <n v="20140528"/>
    <m/>
    <n v="5000"/>
    <n v="42105"/>
    <m/>
    <m/>
    <n v="5000"/>
    <n v="57223"/>
    <m/>
    <m/>
    <s v="MILLICOMA HATCHERY(STEP)"/>
    <s v="OR"/>
    <x v="0"/>
    <s v="MILLICOMA HATCHERY(STEP)"/>
    <s v="OR"/>
  </r>
  <r>
    <n v="1"/>
    <x v="1"/>
    <x v="6"/>
    <x v="1"/>
    <n v="739044"/>
    <n v="20050817"/>
    <m/>
    <n v="5000"/>
    <n v="30728"/>
    <m/>
    <m/>
    <n v="5000"/>
    <n v="698052"/>
    <n v="0"/>
    <n v="264"/>
    <s v="COLE RIVERS HATCHERY"/>
    <s v="OR"/>
    <x v="0"/>
    <s v="COLE RIVERS HATCHERY"/>
    <s v="OR"/>
  </r>
  <r>
    <n v="1"/>
    <x v="1"/>
    <x v="6"/>
    <x v="4"/>
    <n v="172485"/>
    <n v="20051010"/>
    <m/>
    <n v="5000"/>
    <n v="30929"/>
    <n v="0"/>
    <n v="108"/>
    <n v="5000"/>
    <n v="131448"/>
    <m/>
    <m/>
    <s v="COLE RIVERS HATCHERY"/>
    <s v="OR"/>
    <x v="0"/>
    <s v="COLE RIVERS HATCHERY"/>
    <s v="OR"/>
  </r>
  <r>
    <n v="1"/>
    <x v="0"/>
    <x v="27"/>
    <x v="8"/>
    <n v="67553"/>
    <n v="20060714"/>
    <m/>
    <n v="5000"/>
    <n v="26587"/>
    <m/>
    <m/>
    <n v="0"/>
    <n v="35966"/>
    <m/>
    <m/>
    <s v="INDIAN CR PD (STEP)"/>
    <s v="OR"/>
    <x v="0"/>
    <s v="INDIAN CR PD (STEP)"/>
    <s v="OR"/>
  </r>
  <r>
    <n v="1"/>
    <x v="1"/>
    <x v="9"/>
    <x v="8"/>
    <n v="218549"/>
    <n v="20120716"/>
    <m/>
    <n v="5000"/>
    <n v="33391"/>
    <m/>
    <m/>
    <n v="5000"/>
    <n v="175158"/>
    <m/>
    <m/>
    <s v="TRASK R PONDS"/>
    <s v="OR"/>
    <x v="0"/>
    <s v="TRASK R PONDS"/>
    <s v="OR"/>
  </r>
  <r>
    <n v="1"/>
    <x v="1"/>
    <x v="9"/>
    <x v="8"/>
    <n v="46610"/>
    <n v="20120730"/>
    <m/>
    <n v="5000"/>
    <n v="25486"/>
    <m/>
    <m/>
    <n v="5000"/>
    <n v="11124"/>
    <m/>
    <m/>
    <s v="CEDAR CR HATCHERY"/>
    <s v="OR"/>
    <x v="0"/>
    <s v="CEDAR CR HATCHERY"/>
    <s v="OR"/>
  </r>
  <r>
    <n v="1"/>
    <x v="0"/>
    <x v="27"/>
    <x v="1"/>
    <n v="124892"/>
    <n v="20060819"/>
    <m/>
    <n v="5000"/>
    <n v="26981"/>
    <n v="0"/>
    <n v="146"/>
    <n v="0"/>
    <n v="92765"/>
    <m/>
    <m/>
    <s v="TRASK R HATCHERY"/>
    <s v="OR"/>
    <x v="0"/>
    <s v="TRASK R HATCHERY"/>
    <s v="OR"/>
  </r>
  <r>
    <n v="1"/>
    <x v="0"/>
    <x v="27"/>
    <x v="0"/>
    <n v="38408"/>
    <n v="20060905"/>
    <m/>
    <n v="5000"/>
    <n v="26856"/>
    <m/>
    <m/>
    <n v="5000"/>
    <n v="143"/>
    <n v="0"/>
    <n v="1409"/>
    <s v="NEHALEM HATCHERY"/>
    <s v="OR"/>
    <x v="0"/>
    <s v="NEHALEM HATCHERY"/>
    <s v="OR"/>
  </r>
  <r>
    <n v="1"/>
    <x v="0"/>
    <x v="18"/>
    <x v="4"/>
    <n v="31288"/>
    <n v="20091014"/>
    <m/>
    <n v="5000"/>
    <n v="17371"/>
    <n v="0"/>
    <n v="1916"/>
    <n v="5000"/>
    <n v="1916"/>
    <n v="0"/>
    <n v="85"/>
    <s v="ROCK CR HATCHERY"/>
    <s v="OR"/>
    <x v="0"/>
    <s v="ROCK CR HATCHERY"/>
    <s v="OR"/>
  </r>
  <r>
    <n v="1"/>
    <x v="0"/>
    <x v="20"/>
    <x v="0"/>
    <n v="173262"/>
    <n v="20150914"/>
    <m/>
    <n v="5000"/>
    <n v="26012"/>
    <n v="0"/>
    <n v="404"/>
    <n v="5000"/>
    <n v="134077"/>
    <n v="0"/>
    <n v="2769"/>
    <s v="ELK R HATCHERY"/>
    <s v="OR"/>
    <x v="0"/>
    <s v="ELK R HATCHERY"/>
    <s v="OR"/>
  </r>
  <r>
    <n v="1"/>
    <x v="0"/>
    <x v="20"/>
    <x v="4"/>
    <n v="36799"/>
    <n v="20151022"/>
    <m/>
    <n v="5000"/>
    <n v="25859"/>
    <n v="0"/>
    <n v="564"/>
    <n v="5000"/>
    <n v="269"/>
    <n v="0"/>
    <n v="107"/>
    <s v="ELK R HATCHERY"/>
    <s v="OR"/>
    <x v="0"/>
    <s v="ELK R HATCHERY"/>
    <s v="OR"/>
  </r>
  <r>
    <n v="1"/>
    <x v="0"/>
    <x v="28"/>
    <x v="0"/>
    <n v="122787"/>
    <n v="20070911"/>
    <m/>
    <n v="5000"/>
    <n v="26537"/>
    <n v="0"/>
    <n v="829"/>
    <n v="5000"/>
    <n v="85421"/>
    <m/>
    <m/>
    <s v="ELK R HATCHERY"/>
    <s v="OR"/>
    <x v="0"/>
    <s v="ELK R HATCHERY"/>
    <s v="OR"/>
  </r>
  <r>
    <n v="1"/>
    <x v="1"/>
    <x v="27"/>
    <x v="8"/>
    <n v="37108"/>
    <n v="20060724"/>
    <m/>
    <n v="5000"/>
    <n v="26015"/>
    <n v="0"/>
    <n v="208"/>
    <n v="5000"/>
    <n v="833"/>
    <n v="0"/>
    <n v="52"/>
    <s v="CEDAR CR HATCHERY"/>
    <s v="OR"/>
    <x v="0"/>
    <s v="CEDAR CR HATCHERY"/>
    <s v="OR"/>
  </r>
  <r>
    <n v="1"/>
    <x v="1"/>
    <x v="27"/>
    <x v="1"/>
    <n v="49633"/>
    <n v="20060801"/>
    <m/>
    <n v="5000"/>
    <n v="26810"/>
    <n v="0"/>
    <n v="48"/>
    <n v="5000"/>
    <n v="285"/>
    <n v="0"/>
    <n v="12490"/>
    <s v="TRASK R HATCHERY"/>
    <s v="OR"/>
    <x v="0"/>
    <s v="TRASK R HATCHERY"/>
    <s v="OR"/>
  </r>
  <r>
    <n v="1"/>
    <x v="1"/>
    <x v="27"/>
    <x v="8"/>
    <n v="65310"/>
    <n v="20060725"/>
    <m/>
    <n v="5000"/>
    <n v="27238"/>
    <n v="0"/>
    <n v="99"/>
    <n v="5000"/>
    <n v="27973"/>
    <m/>
    <m/>
    <s v="TRASK R HATCHERY"/>
    <s v="OR"/>
    <x v="0"/>
    <s v="TRASK R HATCHERY"/>
    <s v="OR"/>
  </r>
  <r>
    <n v="1"/>
    <x v="1"/>
    <x v="28"/>
    <x v="1"/>
    <n v="32775"/>
    <n v="20070806"/>
    <m/>
    <n v="5000"/>
    <n v="27775"/>
    <m/>
    <m/>
    <m/>
    <m/>
    <m/>
    <m/>
    <s v="CEDAR CR HATCHERY"/>
    <s v="OR"/>
    <x v="0"/>
    <s v="CEDAR CR HATCHERY"/>
    <s v="OR"/>
  </r>
  <r>
    <n v="1"/>
    <x v="1"/>
    <x v="28"/>
    <x v="5"/>
    <n v="275039"/>
    <n v="20070201"/>
    <m/>
    <n v="5000"/>
    <n v="26504"/>
    <m/>
    <m/>
    <n v="5000"/>
    <n v="238535"/>
    <m/>
    <m/>
    <s v="ROCK CR HATCHERY"/>
    <s v="OR"/>
    <x v="0"/>
    <s v="ROCK CR HATCHERY"/>
    <s v="OR"/>
  </r>
  <r>
    <n v="1"/>
    <x v="0"/>
    <x v="27"/>
    <x v="4"/>
    <n v="52050"/>
    <n v="20061018"/>
    <m/>
    <n v="5000"/>
    <n v="27995"/>
    <m/>
    <m/>
    <n v="0"/>
    <n v="19055"/>
    <m/>
    <m/>
    <s v="ROCK CR HATCHERY"/>
    <s v="OR"/>
    <x v="0"/>
    <s v="ROCK CR HATCHERY"/>
    <s v="OR"/>
  </r>
  <r>
    <n v="1"/>
    <x v="0"/>
    <x v="27"/>
    <x v="0"/>
    <n v="152790"/>
    <n v="20060908"/>
    <m/>
    <n v="5000"/>
    <n v="25091"/>
    <n v="0"/>
    <n v="853"/>
    <n v="130"/>
    <n v="30499"/>
    <n v="5000"/>
    <n v="86217"/>
    <s v="ELK R HATCHERY"/>
    <s v="OR"/>
    <x v="0"/>
    <s v="ELK R HATCHERY"/>
    <s v="OR"/>
  </r>
  <r>
    <n v="1"/>
    <x v="0"/>
    <x v="27"/>
    <x v="1"/>
    <n v="33804"/>
    <n v="20060830"/>
    <m/>
    <n v="5002"/>
    <n v="25860"/>
    <n v="0"/>
    <n v="52"/>
    <n v="2"/>
    <n v="2888"/>
    <m/>
    <m/>
    <s v="SALMON R HATCHERY"/>
    <s v="OR"/>
    <x v="0"/>
    <s v="SALMON R HATCHERY"/>
    <s v="OR"/>
  </r>
  <r>
    <n v="1"/>
    <x v="0"/>
    <x v="28"/>
    <x v="0"/>
    <n v="86970"/>
    <n v="20070928"/>
    <m/>
    <n v="5000"/>
    <n v="31148"/>
    <m/>
    <m/>
    <n v="0"/>
    <n v="50822"/>
    <m/>
    <m/>
    <s v="ROCK CR HATCHERY"/>
    <s v="OR"/>
    <x v="0"/>
    <s v="ROCK CR HATCHERY"/>
    <s v="OR"/>
  </r>
  <r>
    <n v="1"/>
    <x v="1"/>
    <x v="27"/>
    <x v="0"/>
    <n v="371151"/>
    <n v="20060911"/>
    <m/>
    <n v="0"/>
    <n v="54365"/>
    <m/>
    <m/>
    <n v="5000"/>
    <n v="281532"/>
    <n v="0"/>
    <n v="30254"/>
    <s v="COLE RIVERS HATCHERY"/>
    <s v="OR"/>
    <x v="0"/>
    <s v="COLE RIVERS HATCHERY"/>
    <s v="OR"/>
  </r>
  <r>
    <n v="1"/>
    <x v="1"/>
    <x v="27"/>
    <x v="0"/>
    <n v="375580"/>
    <n v="20060913"/>
    <m/>
    <n v="5000"/>
    <n v="53882"/>
    <m/>
    <m/>
    <n v="5000"/>
    <n v="311498"/>
    <n v="0"/>
    <n v="200"/>
    <s v="COLE RIVERS HATCHERY"/>
    <s v="OR"/>
    <x v="0"/>
    <s v="COLE RIVERS HATCHERY"/>
    <s v="OR"/>
  </r>
  <r>
    <n v="1"/>
    <x v="1"/>
    <x v="27"/>
    <x v="1"/>
    <n v="743416"/>
    <n v="20060814"/>
    <m/>
    <n v="5000"/>
    <n v="31049"/>
    <n v="0"/>
    <n v="556"/>
    <n v="5000"/>
    <n v="701811"/>
    <m/>
    <m/>
    <s v="COLE RIVERS HATCHERY"/>
    <s v="OR"/>
    <x v="0"/>
    <s v="COLE RIVERS HATCHERY"/>
    <s v="OR"/>
  </r>
  <r>
    <n v="1"/>
    <x v="1"/>
    <x v="27"/>
    <x v="4"/>
    <n v="342949"/>
    <n v="20061016"/>
    <m/>
    <n v="5000"/>
    <n v="31511"/>
    <n v="0"/>
    <n v="126"/>
    <n v="5000"/>
    <n v="301312"/>
    <m/>
    <m/>
    <s v="COLE RIVERS HATCHERY"/>
    <s v="OR"/>
    <x v="0"/>
    <s v="COLE RIVERS HATCHERY"/>
    <s v="OR"/>
  </r>
  <r>
    <n v="1"/>
    <x v="0"/>
    <x v="7"/>
    <x v="3"/>
    <n v="442874"/>
    <n v="20140616"/>
    <m/>
    <n v="5000"/>
    <n v="39713"/>
    <m/>
    <m/>
    <n v="5000"/>
    <n v="393161"/>
    <m/>
    <m/>
    <s v="MORGAN CR (STEP-COOS"/>
    <s v="OR"/>
    <x v="0"/>
    <s v="MORGAN CR (STEP-COOS"/>
    <s v="OR"/>
  </r>
  <r>
    <n v="1"/>
    <x v="1"/>
    <x v="21"/>
    <x v="8"/>
    <n v="242873"/>
    <n v="20110726"/>
    <m/>
    <n v="5000"/>
    <n v="34245"/>
    <m/>
    <m/>
    <n v="5000"/>
    <n v="198628"/>
    <m/>
    <m/>
    <s v="TRASK R PONDS"/>
    <s v="OR"/>
    <x v="0"/>
    <s v="TRASK R PONDS"/>
    <s v="OR"/>
  </r>
  <r>
    <n v="1"/>
    <x v="0"/>
    <x v="27"/>
    <x v="2"/>
    <n v="327955"/>
    <n v="20061103"/>
    <m/>
    <n v="5000"/>
    <n v="189177"/>
    <n v="0"/>
    <n v="17951"/>
    <n v="5000"/>
    <n v="3045"/>
    <n v="1"/>
    <n v="107781"/>
    <s v="ELK R HATCHERY"/>
    <s v="OR"/>
    <x v="0"/>
    <s v="ELK R HATCHERY"/>
    <s v="OR"/>
  </r>
  <r>
    <n v="1"/>
    <x v="0"/>
    <x v="27"/>
    <x v="1"/>
    <n v="216306"/>
    <n v="20060820"/>
    <m/>
    <n v="5000"/>
    <n v="208080"/>
    <n v="0"/>
    <n v="2420"/>
    <n v="0"/>
    <n v="806"/>
    <m/>
    <m/>
    <s v="SALMON R HATCHERY"/>
    <s v="OR"/>
    <x v="0"/>
    <s v="SALMON R HATCHERY"/>
    <s v="OR"/>
  </r>
  <r>
    <n v="1"/>
    <x v="1"/>
    <x v="28"/>
    <x v="9"/>
    <n v="36579"/>
    <n v="20070320"/>
    <m/>
    <n v="5001"/>
    <n v="31578"/>
    <m/>
    <m/>
    <m/>
    <m/>
    <m/>
    <m/>
    <s v="SILETZ HATCHERY"/>
    <s v="OR"/>
    <x v="0"/>
    <s v="SILETZ HATCHERY"/>
    <s v="OR"/>
  </r>
  <r>
    <n v="1"/>
    <x v="1"/>
    <x v="28"/>
    <x v="8"/>
    <n v="51721"/>
    <n v="20070718"/>
    <m/>
    <n v="5000"/>
    <n v="26785"/>
    <m/>
    <m/>
    <n v="5000"/>
    <n v="14936"/>
    <m/>
    <m/>
    <s v="TRASK R HATCHERY"/>
    <s v="OR"/>
    <x v="0"/>
    <s v="TRASK R HATCHERY"/>
    <s v="OR"/>
  </r>
  <r>
    <n v="1"/>
    <x v="1"/>
    <x v="28"/>
    <x v="8"/>
    <n v="73017"/>
    <n v="20070730"/>
    <m/>
    <n v="5000"/>
    <n v="23316"/>
    <m/>
    <m/>
    <n v="5000"/>
    <n v="39701"/>
    <m/>
    <m/>
    <s v="TRASK R HATCHERY"/>
    <s v="OR"/>
    <x v="0"/>
    <s v="TRASK R HATCHERY"/>
    <s v="OR"/>
  </r>
  <r>
    <n v="1"/>
    <x v="1"/>
    <x v="17"/>
    <x v="5"/>
    <n v="121237"/>
    <n v="20080201"/>
    <m/>
    <n v="5000"/>
    <n v="27142"/>
    <m/>
    <m/>
    <n v="5000"/>
    <n v="84095"/>
    <m/>
    <m/>
    <s v="ROCK CR HATCHERY"/>
    <s v="OR"/>
    <x v="0"/>
    <s v="ROCK CR HATCHERY"/>
    <s v="OR"/>
  </r>
  <r>
    <n v="1"/>
    <x v="1"/>
    <x v="17"/>
    <x v="5"/>
    <n v="121236"/>
    <n v="20080201"/>
    <m/>
    <n v="5000"/>
    <n v="27809"/>
    <m/>
    <m/>
    <n v="5000"/>
    <n v="83427"/>
    <m/>
    <m/>
    <s v="ROCK CR HATCHERY"/>
    <s v="OR"/>
    <x v="0"/>
    <s v="ROCK CR HATCHERY"/>
    <s v="OR"/>
  </r>
  <r>
    <n v="1"/>
    <x v="0"/>
    <x v="28"/>
    <x v="0"/>
    <n v="53650"/>
    <n v="20070920"/>
    <m/>
    <n v="5000"/>
    <n v="26709"/>
    <m/>
    <m/>
    <n v="0"/>
    <n v="21941"/>
    <m/>
    <m/>
    <s v="COLE RIVERS HATCHERY"/>
    <s v="OR"/>
    <x v="0"/>
    <s v="COLE RIVERS HATCHERY"/>
    <s v="OR"/>
  </r>
  <r>
    <n v="1"/>
    <x v="0"/>
    <x v="17"/>
    <x v="0"/>
    <n v="46490"/>
    <n v="20080910"/>
    <m/>
    <n v="5000"/>
    <n v="25871"/>
    <m/>
    <m/>
    <n v="5000"/>
    <n v="10619"/>
    <m/>
    <m/>
    <s v="BANDON HATCHERY"/>
    <s v="OR"/>
    <x v="0"/>
    <s v="BANDON HATCHERY"/>
    <s v="OR"/>
  </r>
  <r>
    <n v="1"/>
    <x v="0"/>
    <x v="28"/>
    <x v="3"/>
    <n v="178637"/>
    <n v="20070627"/>
    <m/>
    <n v="5000"/>
    <n v="32296"/>
    <m/>
    <m/>
    <n v="0"/>
    <n v="141341"/>
    <m/>
    <m/>
    <s v="COLE RIVERS HATCHERY"/>
    <s v="OR"/>
    <x v="0"/>
    <s v="COLE RIVERS HATCHERY"/>
    <s v="OR"/>
  </r>
  <r>
    <n v="1"/>
    <x v="0"/>
    <x v="28"/>
    <x v="3"/>
    <n v="588002"/>
    <n v="20070608"/>
    <m/>
    <n v="5000"/>
    <n v="32648"/>
    <m/>
    <m/>
    <n v="2"/>
    <n v="199969"/>
    <n v="0"/>
    <n v="350383"/>
    <s v="NOBLE CR (STEP-COOS)"/>
    <s v="OR"/>
    <x v="0"/>
    <s v="NOBLE CR (STEP-COOS)"/>
    <s v="OR"/>
  </r>
  <r>
    <n v="1"/>
    <x v="0"/>
    <x v="28"/>
    <x v="0"/>
    <n v="57014"/>
    <n v="20070904"/>
    <m/>
    <n v="5000"/>
    <n v="24245"/>
    <n v="0"/>
    <n v="48"/>
    <n v="2"/>
    <n v="27719"/>
    <m/>
    <m/>
    <s v="SALMON R HATCHERY"/>
    <s v="OR"/>
    <x v="0"/>
    <s v="SALMON R HATCHERY"/>
    <s v="OR"/>
  </r>
  <r>
    <n v="1"/>
    <x v="0"/>
    <x v="28"/>
    <x v="8"/>
    <n v="33996"/>
    <n v="20070711"/>
    <m/>
    <n v="5000"/>
    <n v="22965"/>
    <m/>
    <m/>
    <n v="0"/>
    <n v="6031"/>
    <m/>
    <m/>
    <s v="INDIAN CR PD (STEP)"/>
    <s v="OR"/>
    <x v="0"/>
    <s v="INDIAN CR PD (STEP)"/>
    <s v="OR"/>
  </r>
  <r>
    <n v="1"/>
    <x v="0"/>
    <x v="28"/>
    <x v="1"/>
    <n v="118604"/>
    <n v="20070807"/>
    <m/>
    <n v="5000"/>
    <n v="26583"/>
    <m/>
    <m/>
    <n v="0"/>
    <n v="87021"/>
    <m/>
    <m/>
    <s v="TRASK R HATCHERY"/>
    <s v="OR"/>
    <x v="0"/>
    <s v="TRASK R HATCHERY"/>
    <s v="OR"/>
  </r>
  <r>
    <n v="1"/>
    <x v="0"/>
    <x v="28"/>
    <x v="0"/>
    <n v="30712"/>
    <n v="20070904"/>
    <m/>
    <n v="5000"/>
    <n v="25712"/>
    <m/>
    <m/>
    <m/>
    <m/>
    <m/>
    <m/>
    <s v="NEHALEM HATCHERY"/>
    <s v="OR"/>
    <x v="0"/>
    <s v="NEHALEM HATCHERY"/>
    <s v="OR"/>
  </r>
  <r>
    <n v="1"/>
    <x v="0"/>
    <x v="21"/>
    <x v="7"/>
    <n v="682968"/>
    <n v="20110513"/>
    <m/>
    <n v="5000"/>
    <n v="33514"/>
    <n v="0"/>
    <n v="566766"/>
    <n v="5000"/>
    <n v="72688"/>
    <m/>
    <m/>
    <s v="MORGAN CR (STEP-COOS"/>
    <s v="OR"/>
    <x v="0"/>
    <s v="MORGAN CR (STEP-COOS"/>
    <s v="OR"/>
  </r>
  <r>
    <n v="1"/>
    <x v="0"/>
    <x v="28"/>
    <x v="0"/>
    <n v="219586"/>
    <n v="20070903"/>
    <m/>
    <n v="5000"/>
    <n v="207362"/>
    <n v="0"/>
    <n v="1642"/>
    <n v="5000"/>
    <n v="582"/>
    <m/>
    <m/>
    <s v="SALMON R HATCHERY"/>
    <s v="OR"/>
    <x v="0"/>
    <s v="SALMON R HATCHERY"/>
    <s v="OR"/>
  </r>
  <r>
    <n v="1"/>
    <x v="1"/>
    <x v="28"/>
    <x v="1"/>
    <n v="740066"/>
    <n v="20070813"/>
    <m/>
    <n v="5000"/>
    <n v="32142"/>
    <m/>
    <m/>
    <n v="5000"/>
    <n v="697924"/>
    <m/>
    <m/>
    <s v="COLE RIVERS HATCHERY"/>
    <s v="OR"/>
    <x v="0"/>
    <s v="COLE RIVERS HATCHERY"/>
    <s v="OR"/>
  </r>
  <r>
    <n v="1"/>
    <x v="1"/>
    <x v="28"/>
    <x v="0"/>
    <n v="742220"/>
    <n v="20070910"/>
    <m/>
    <n v="5000"/>
    <n v="31601"/>
    <m/>
    <m/>
    <n v="5000"/>
    <n v="700619"/>
    <m/>
    <m/>
    <s v="COLE RIVERS HATCHERY"/>
    <s v="OR"/>
    <x v="0"/>
    <s v="COLE RIVERS HATCHERY"/>
    <s v="OR"/>
  </r>
  <r>
    <n v="1"/>
    <x v="1"/>
    <x v="28"/>
    <x v="4"/>
    <n v="172093"/>
    <n v="20071015"/>
    <m/>
    <n v="5000"/>
    <n v="30751"/>
    <n v="0"/>
    <n v="297"/>
    <n v="5000"/>
    <n v="128315"/>
    <n v="0"/>
    <n v="2730"/>
    <s v="COLE RIVERS HATCHERY"/>
    <s v="OR"/>
    <x v="0"/>
    <s v="COLE RIVERS HATCHERY"/>
    <s v="OR"/>
  </r>
  <r>
    <n v="1"/>
    <x v="1"/>
    <x v="22"/>
    <x v="8"/>
    <n v="196473"/>
    <n v="20130722"/>
    <m/>
    <n v="5000"/>
    <n v="32907"/>
    <n v="0"/>
    <n v="482"/>
    <n v="5000"/>
    <n v="153024"/>
    <n v="0"/>
    <n v="60"/>
    <s v="TRASK R HATCHERY"/>
    <s v="OR"/>
    <x v="0"/>
    <s v="TRASK R HATCHERY"/>
    <s v="OR"/>
  </r>
  <r>
    <n v="1"/>
    <x v="0"/>
    <x v="22"/>
    <x v="1"/>
    <n v="125625"/>
    <n v="20130814"/>
    <m/>
    <n v="5000"/>
    <n v="32496"/>
    <m/>
    <m/>
    <n v="5000"/>
    <n v="83129"/>
    <m/>
    <m/>
    <s v="TRASK R HATCHERY"/>
    <s v="OR"/>
    <x v="0"/>
    <s v="TRASK R HATCHERY"/>
    <s v="OR"/>
  </r>
  <r>
    <n v="1"/>
    <x v="0"/>
    <x v="28"/>
    <x v="4"/>
    <n v="297409"/>
    <n v="20071018"/>
    <m/>
    <n v="5000"/>
    <n v="78068"/>
    <n v="0"/>
    <n v="2350"/>
    <n v="5000"/>
    <n v="200203"/>
    <n v="0"/>
    <n v="6788"/>
    <s v="ELK R HATCHERY"/>
    <s v="OR"/>
    <x v="0"/>
    <s v="ELK R HATCHERY"/>
    <s v="OR"/>
  </r>
  <r>
    <n v="1"/>
    <x v="0"/>
    <x v="28"/>
    <x v="0"/>
    <n v="40996"/>
    <n v="20070910"/>
    <m/>
    <n v="5000"/>
    <n v="29483"/>
    <n v="0"/>
    <n v="1029"/>
    <n v="5000"/>
    <n v="484"/>
    <m/>
    <m/>
    <s v="ELK R HATCHERY"/>
    <s v="OR"/>
    <x v="0"/>
    <s v="ELK R HATCHERY"/>
    <s v="OR"/>
  </r>
  <r>
    <n v="1"/>
    <x v="0"/>
    <x v="17"/>
    <x v="0"/>
    <n v="212937"/>
    <n v="20080904"/>
    <m/>
    <n v="5000"/>
    <n v="205216"/>
    <n v="0"/>
    <n v="2721"/>
    <m/>
    <m/>
    <m/>
    <m/>
    <s v="SALMON R HATCHERY"/>
    <s v="OR"/>
    <x v="0"/>
    <s v="SALMON R HATCHERY"/>
    <s v="OR"/>
  </r>
  <r>
    <n v="1"/>
    <x v="0"/>
    <x v="18"/>
    <x v="1"/>
    <n v="163978"/>
    <n v="20090829"/>
    <m/>
    <n v="5000"/>
    <n v="157478"/>
    <n v="0"/>
    <n v="1500"/>
    <m/>
    <m/>
    <m/>
    <m/>
    <s v="SALMON R HATCHERY"/>
    <s v="OR"/>
    <x v="0"/>
    <s v="SALMON R HATCHERY"/>
    <s v="OR"/>
  </r>
  <r>
    <n v="1"/>
    <x v="1"/>
    <x v="29"/>
    <x v="0"/>
    <n v="10014"/>
    <n v="19830909"/>
    <m/>
    <n v="5000"/>
    <n v="5014"/>
    <m/>
    <m/>
    <m/>
    <m/>
    <m/>
    <m/>
    <s v="ANAD INC (COOS BAY)"/>
    <s v="OR"/>
    <x v="0"/>
    <s v="ANAD INC (COOS BAY)"/>
    <s v="OR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98">
  <r>
    <n v="1"/>
    <n v="3"/>
    <s v="S"/>
    <n v="1991"/>
    <x v="0"/>
    <n v="59177"/>
    <m/>
    <n v="5000"/>
    <n v="43750"/>
    <m/>
    <m/>
    <n v="5000"/>
    <n v="5427"/>
    <m/>
    <m/>
    <s v="BENICIA"/>
    <n v="19910513"/>
  </r>
  <r>
    <n v="1"/>
    <n v="3"/>
    <s v="S"/>
    <n v="1991"/>
    <x v="0"/>
    <n v="74700"/>
    <m/>
    <n v="5000"/>
    <n v="64118"/>
    <m/>
    <m/>
    <n v="5000"/>
    <n v="582"/>
    <m/>
    <m/>
    <s v="SAC R BEL RBDD"/>
    <n v="19910501"/>
  </r>
  <r>
    <n v="1"/>
    <n v="3"/>
    <s v="S"/>
    <n v="1991"/>
    <x v="1"/>
    <n v="74698"/>
    <m/>
    <n v="5000"/>
    <n v="64373"/>
    <m/>
    <m/>
    <n v="5000"/>
    <n v="325"/>
    <m/>
    <m/>
    <s v="COLEMAN NFH"/>
    <n v="19910430"/>
  </r>
  <r>
    <n v="1"/>
    <n v="7"/>
    <s v="S"/>
    <n v="1992"/>
    <x v="2"/>
    <n v="68008"/>
    <m/>
    <n v="5000"/>
    <n v="50351"/>
    <m/>
    <m/>
    <n v="5000"/>
    <n v="7657"/>
    <m/>
    <m/>
    <s v="COLEMAN NFH"/>
    <n v="19920106"/>
  </r>
  <r>
    <n v="1"/>
    <n v="7"/>
    <s v="S"/>
    <n v="1992"/>
    <x v="2"/>
    <n v="71137"/>
    <m/>
    <n v="5000"/>
    <n v="54840"/>
    <m/>
    <m/>
    <n v="5000"/>
    <n v="6297"/>
    <m/>
    <m/>
    <s v="COLEMAN NFH"/>
    <n v="19920106"/>
  </r>
  <r>
    <n v="1"/>
    <n v="3"/>
    <s v="S"/>
    <n v="1993"/>
    <x v="1"/>
    <n v="70361"/>
    <m/>
    <n v="5000"/>
    <n v="59697"/>
    <m/>
    <m/>
    <n v="5000"/>
    <n v="664"/>
    <m/>
    <m/>
    <s v="COLEMAN NFH"/>
    <n v="19930426"/>
  </r>
  <r>
    <n v="1"/>
    <n v="3"/>
    <s v="S"/>
    <n v="1993"/>
    <x v="1"/>
    <n v="71615"/>
    <m/>
    <n v="5000"/>
    <n v="56131"/>
    <m/>
    <m/>
    <n v="5000"/>
    <n v="5484"/>
    <m/>
    <m/>
    <s v="COLEMAN NFH"/>
    <n v="19930426"/>
  </r>
  <r>
    <n v="1"/>
    <n v="3"/>
    <s v="S"/>
    <n v="1993"/>
    <x v="1"/>
    <n v="71981"/>
    <m/>
    <n v="5000"/>
    <n v="59440"/>
    <m/>
    <m/>
    <n v="5000"/>
    <n v="2541"/>
    <m/>
    <m/>
    <s v="COLEMAN NFH"/>
    <n v="19930426"/>
  </r>
  <r>
    <n v="1"/>
    <n v="3"/>
    <s v="S"/>
    <n v="1995"/>
    <x v="1"/>
    <n v="57653"/>
    <m/>
    <n v="5000"/>
    <n v="52653"/>
    <m/>
    <m/>
    <m/>
    <m/>
    <m/>
    <m/>
    <s v="COLEMAN NFH"/>
    <n v="19950424"/>
  </r>
  <r>
    <n v="1"/>
    <n v="3"/>
    <s v="S"/>
    <n v="1995"/>
    <x v="1"/>
    <n v="55036"/>
    <m/>
    <n v="5000"/>
    <n v="50036"/>
    <m/>
    <m/>
    <m/>
    <m/>
    <m/>
    <m/>
    <s v="COLEMAN NFH"/>
    <n v="19950424"/>
  </r>
  <r>
    <n v="1"/>
    <n v="3"/>
    <s v="S"/>
    <n v="1995"/>
    <x v="1"/>
    <n v="55718"/>
    <m/>
    <n v="5000"/>
    <n v="50718"/>
    <m/>
    <m/>
    <m/>
    <m/>
    <m/>
    <m/>
    <s v="COLEMAN NFH"/>
    <n v="19950424"/>
  </r>
  <r>
    <n v="1"/>
    <n v="7"/>
    <s v="S"/>
    <n v="2006"/>
    <x v="0"/>
    <n v="52438"/>
    <m/>
    <n v="5000"/>
    <n v="39255"/>
    <m/>
    <m/>
    <n v="5000"/>
    <n v="3183"/>
    <m/>
    <m/>
    <s v="SAC R COLUSA TO RBDD"/>
    <n v="20060501"/>
  </r>
  <r>
    <n v="1"/>
    <n v="3"/>
    <s v="P"/>
    <n v="2003"/>
    <x v="3"/>
    <n v="60187"/>
    <n v="62"/>
    <n v="5000"/>
    <n v="47176"/>
    <m/>
    <m/>
    <n v="5000"/>
    <n v="2760"/>
    <n v="0"/>
    <n v="251"/>
    <s v="SAC R AT CLARKSBURG"/>
    <n v="20030307"/>
  </r>
  <r>
    <n v="1"/>
    <n v="3"/>
    <s v="P"/>
    <n v="2003"/>
    <x v="3"/>
    <n v="60400"/>
    <n v="60"/>
    <n v="5000"/>
    <n v="49896"/>
    <m/>
    <m/>
    <n v="5000"/>
    <n v="504"/>
    <m/>
    <m/>
    <s v="SAC R RED BLUFF DIV DAM"/>
    <n v="20030306"/>
  </r>
  <r>
    <n v="1"/>
    <n v="3"/>
    <s v="P"/>
    <n v="2003"/>
    <x v="4"/>
    <n v="60098"/>
    <n v="53"/>
    <n v="5000"/>
    <n v="49848"/>
    <m/>
    <m/>
    <n v="5000"/>
    <n v="250"/>
    <m/>
    <m/>
    <s v="SAC R AT CLARKSBURG"/>
    <n v="20030221"/>
  </r>
  <r>
    <n v="1"/>
    <n v="3"/>
    <s v="P"/>
    <n v="2003"/>
    <x v="4"/>
    <n v="55147"/>
    <n v="55"/>
    <n v="5000"/>
    <n v="50147"/>
    <m/>
    <m/>
    <m/>
    <m/>
    <m/>
    <m/>
    <s v="SAC R RED BLUFF DIV DAM"/>
    <n v="20030220"/>
  </r>
  <r>
    <n v="1"/>
    <n v="3"/>
    <s v="P"/>
    <n v="2005"/>
    <x v="4"/>
    <n v="59887"/>
    <n v="48"/>
    <n v="5000"/>
    <n v="48360"/>
    <m/>
    <m/>
    <n v="5000"/>
    <n v="1527"/>
    <m/>
    <m/>
    <s v="SAC R AT CLARKSBURG"/>
    <n v="20050218"/>
  </r>
  <r>
    <n v="1"/>
    <n v="3"/>
    <s v="P"/>
    <n v="2005"/>
    <x v="4"/>
    <n v="60039"/>
    <n v="49"/>
    <n v="5000"/>
    <n v="49512"/>
    <m/>
    <m/>
    <n v="5000"/>
    <n v="527"/>
    <m/>
    <m/>
    <s v="SAC R RED BLUFF DIV DAM"/>
    <n v="20050218"/>
  </r>
  <r>
    <n v="1"/>
    <n v="3"/>
    <s v="P"/>
    <n v="2005"/>
    <x v="3"/>
    <n v="35398"/>
    <n v="53"/>
    <n v="5000"/>
    <n v="25242"/>
    <m/>
    <m/>
    <n v="5000"/>
    <n v="156"/>
    <m/>
    <m/>
    <s v="SAC R RED BLUFF DIV DAM"/>
    <n v="20050307"/>
  </r>
  <r>
    <n v="1"/>
    <n v="3"/>
    <s v="P"/>
    <n v="2005"/>
    <x v="3"/>
    <n v="31478"/>
    <n v="52"/>
    <n v="5000"/>
    <n v="21369"/>
    <m/>
    <m/>
    <n v="5000"/>
    <n v="109"/>
    <m/>
    <m/>
    <s v="SAC R RED BLUFF DIV DAM"/>
    <n v="20050307"/>
  </r>
  <r>
    <n v="1"/>
    <n v="3"/>
    <s v="S"/>
    <n v="1996"/>
    <x v="3"/>
    <n v="4112587"/>
    <n v="65"/>
    <n v="5000"/>
    <n v="295384"/>
    <m/>
    <m/>
    <n v="9"/>
    <n v="3764223"/>
    <n v="5000"/>
    <n v="42971"/>
    <s v="COLEMAN NFH"/>
    <n v="19960314"/>
  </r>
  <r>
    <n v="1"/>
    <n v="3"/>
    <s v="S"/>
    <n v="1996"/>
    <x v="3"/>
    <n v="4117661"/>
    <n v="69"/>
    <n v="5000"/>
    <n v="308443"/>
    <m/>
    <m/>
    <n v="9"/>
    <n v="3787025"/>
    <n v="5000"/>
    <n v="12184"/>
    <s v="COLEMAN NFH"/>
    <n v="19960329"/>
  </r>
  <r>
    <n v="1"/>
    <n v="3"/>
    <s v="S"/>
    <n v="1996"/>
    <x v="1"/>
    <n v="4154732"/>
    <n v="79"/>
    <n v="5000"/>
    <n v="268960"/>
    <m/>
    <m/>
    <n v="9"/>
    <n v="3868300"/>
    <n v="5000"/>
    <n v="7463"/>
    <s v="COLEMAN NFH"/>
    <n v="19960423"/>
  </r>
  <r>
    <n v="1"/>
    <n v="3"/>
    <s v="S"/>
    <n v="1997"/>
    <x v="1"/>
    <n v="445647"/>
    <n v="72"/>
    <n v="5000"/>
    <n v="30589"/>
    <m/>
    <m/>
    <n v="9"/>
    <n v="400478"/>
    <n v="5000"/>
    <n v="4571"/>
    <s v="COLEMAN NFH"/>
    <n v="19970401"/>
  </r>
  <r>
    <n v="1"/>
    <n v="3"/>
    <s v="S"/>
    <n v="1997"/>
    <x v="1"/>
    <n v="446055"/>
    <n v="73"/>
    <n v="5000"/>
    <n v="32018"/>
    <m/>
    <m/>
    <n v="9"/>
    <n v="399662"/>
    <n v="5000"/>
    <n v="4366"/>
    <s v="COLEMAN NFH"/>
    <n v="19970401"/>
  </r>
  <r>
    <n v="1"/>
    <n v="3"/>
    <s v="S"/>
    <n v="1997"/>
    <x v="1"/>
    <n v="447310"/>
    <n v="73"/>
    <n v="5000"/>
    <n v="33307"/>
    <m/>
    <m/>
    <n v="9"/>
    <n v="401098"/>
    <n v="5000"/>
    <n v="2896"/>
    <s v="COLEMAN NFH"/>
    <n v="19970401"/>
  </r>
  <r>
    <n v="1"/>
    <n v="3"/>
    <s v="S"/>
    <n v="1997"/>
    <x v="1"/>
    <n v="443511"/>
    <n v="71"/>
    <n v="5000"/>
    <n v="30962"/>
    <m/>
    <m/>
    <n v="9"/>
    <n v="397914"/>
    <n v="5000"/>
    <n v="4626"/>
    <s v="COLEMAN NFH"/>
    <n v="19970401"/>
  </r>
  <r>
    <n v="1"/>
    <n v="3"/>
    <s v="S"/>
    <n v="1997"/>
    <x v="1"/>
    <n v="453117"/>
    <n v="69"/>
    <n v="5000"/>
    <n v="32813"/>
    <m/>
    <m/>
    <n v="9"/>
    <n v="407442"/>
    <n v="5000"/>
    <n v="2853"/>
    <s v="COLEMAN NFH"/>
    <n v="19970401"/>
  </r>
  <r>
    <n v="1"/>
    <n v="3"/>
    <s v="S"/>
    <n v="1997"/>
    <x v="1"/>
    <n v="449903"/>
    <n v="70"/>
    <n v="5000"/>
    <n v="28501"/>
    <m/>
    <m/>
    <n v="9"/>
    <n v="403354"/>
    <n v="5000"/>
    <n v="8039"/>
    <s v="COLEMAN NFH"/>
    <n v="19970401"/>
  </r>
  <r>
    <n v="1"/>
    <n v="3"/>
    <s v="S"/>
    <n v="1997"/>
    <x v="1"/>
    <n v="448603"/>
    <n v="72"/>
    <n v="5000"/>
    <n v="32178"/>
    <m/>
    <m/>
    <n v="9"/>
    <n v="402028"/>
    <n v="5000"/>
    <n v="4388"/>
    <s v="COLEMAN NFH"/>
    <n v="19970401"/>
  </r>
  <r>
    <n v="1"/>
    <n v="3"/>
    <s v="S"/>
    <n v="1997"/>
    <x v="1"/>
    <n v="450441"/>
    <n v="69"/>
    <n v="5000"/>
    <n v="34936"/>
    <m/>
    <m/>
    <n v="9"/>
    <n v="404040"/>
    <n v="5000"/>
    <n v="1456"/>
    <s v="COLEMAN NFH"/>
    <n v="19970401"/>
  </r>
  <r>
    <n v="1"/>
    <n v="3"/>
    <s v="S"/>
    <n v="1997"/>
    <x v="1"/>
    <n v="448593"/>
    <n v="71"/>
    <n v="5000"/>
    <n v="33195"/>
    <m/>
    <m/>
    <n v="9"/>
    <n v="402106"/>
    <n v="5000"/>
    <n v="3283"/>
    <s v="COLEMAN NFH"/>
    <n v="19970401"/>
  </r>
  <r>
    <n v="1"/>
    <n v="3"/>
    <s v="S"/>
    <n v="1997"/>
    <x v="1"/>
    <n v="413868"/>
    <n v="75"/>
    <n v="5000"/>
    <n v="30619"/>
    <m/>
    <m/>
    <n v="9"/>
    <n v="369456"/>
    <n v="5000"/>
    <n v="3784"/>
    <s v="COLEMAN NFH"/>
    <n v="19970415"/>
  </r>
  <r>
    <n v="1"/>
    <n v="3"/>
    <s v="S"/>
    <n v="1997"/>
    <x v="1"/>
    <n v="411535"/>
    <n v="72"/>
    <n v="5000"/>
    <n v="31826"/>
    <m/>
    <m/>
    <n v="9"/>
    <n v="368025"/>
    <n v="5000"/>
    <n v="1675"/>
    <s v="COLEMAN NFH"/>
    <n v="19970409"/>
  </r>
  <r>
    <n v="1"/>
    <n v="3"/>
    <s v="S"/>
    <n v="1997"/>
    <x v="1"/>
    <n v="434898"/>
    <n v="73"/>
    <n v="5000"/>
    <n v="31413"/>
    <m/>
    <m/>
    <n v="9"/>
    <n v="389986"/>
    <n v="5000"/>
    <n v="3490"/>
    <s v="COLEMAN NFH"/>
    <n v="19970415"/>
  </r>
  <r>
    <n v="1"/>
    <n v="3"/>
    <s v="S"/>
    <n v="1997"/>
    <x v="1"/>
    <n v="432614"/>
    <n v="74"/>
    <n v="5000"/>
    <n v="34517"/>
    <m/>
    <m/>
    <n v="9"/>
    <n v="387384"/>
    <n v="5000"/>
    <n v="704"/>
    <s v="COLEMAN NFH"/>
    <n v="19970415"/>
  </r>
  <r>
    <n v="1"/>
    <n v="3"/>
    <s v="S"/>
    <n v="1997"/>
    <x v="1"/>
    <n v="446031"/>
    <n v="73"/>
    <n v="5000"/>
    <n v="34492"/>
    <m/>
    <m/>
    <n v="9"/>
    <n v="399715"/>
    <n v="5000"/>
    <n v="1815"/>
    <s v="COLEMAN NFH"/>
    <n v="19970415"/>
  </r>
  <r>
    <n v="1"/>
    <n v="3"/>
    <s v="S"/>
    <n v="1997"/>
    <x v="1"/>
    <n v="444494"/>
    <n v="73"/>
    <n v="5000"/>
    <n v="34829"/>
    <m/>
    <m/>
    <n v="9"/>
    <n v="398205"/>
    <n v="5000"/>
    <n v="1451"/>
    <s v="COLEMAN NFH"/>
    <n v="19970415"/>
  </r>
  <r>
    <n v="1"/>
    <n v="3"/>
    <s v="S"/>
    <n v="1997"/>
    <x v="1"/>
    <n v="447984"/>
    <n v="72"/>
    <n v="5000"/>
    <n v="35473"/>
    <m/>
    <m/>
    <n v="9"/>
    <n v="401405"/>
    <n v="5000"/>
    <n v="1097"/>
    <s v="COLEMAN NFH"/>
    <n v="19970415"/>
  </r>
  <r>
    <n v="1"/>
    <n v="3"/>
    <s v="S"/>
    <n v="1997"/>
    <x v="1"/>
    <n v="433942"/>
    <n v="69"/>
    <n v="5000"/>
    <n v="33626"/>
    <m/>
    <m/>
    <n v="9"/>
    <n v="388537"/>
    <n v="5000"/>
    <n v="1770"/>
    <s v="COLEMAN NFH"/>
    <n v="19970409"/>
  </r>
  <r>
    <n v="1"/>
    <n v="3"/>
    <s v="S"/>
    <n v="1997"/>
    <x v="1"/>
    <n v="394651"/>
    <n v="67"/>
    <n v="5000"/>
    <n v="31777"/>
    <m/>
    <m/>
    <n v="9"/>
    <n v="352216"/>
    <n v="5000"/>
    <n v="649"/>
    <s v="COLEMAN NFH"/>
    <n v="19970409"/>
  </r>
  <r>
    <n v="1"/>
    <n v="3"/>
    <s v="S"/>
    <n v="1997"/>
    <x v="1"/>
    <n v="446358"/>
    <n v="68"/>
    <n v="5000"/>
    <n v="35198"/>
    <m/>
    <m/>
    <n v="9"/>
    <n v="400433"/>
    <n v="5000"/>
    <n v="718"/>
    <s v="COLEMAN NFH"/>
    <n v="19970415"/>
  </r>
  <r>
    <n v="1"/>
    <n v="3"/>
    <s v="S"/>
    <n v="1997"/>
    <x v="1"/>
    <n v="446456"/>
    <n v="68"/>
    <n v="5000"/>
    <n v="35045"/>
    <m/>
    <m/>
    <n v="9"/>
    <n v="399942"/>
    <n v="5000"/>
    <n v="1460"/>
    <s v="COLEMAN NFH"/>
    <n v="19970416"/>
  </r>
  <r>
    <n v="1"/>
    <n v="3"/>
    <s v="S"/>
    <n v="1997"/>
    <x v="1"/>
    <n v="439220"/>
    <n v="67"/>
    <n v="5000"/>
    <n v="34257"/>
    <m/>
    <m/>
    <n v="9"/>
    <n v="392376"/>
    <n v="5000"/>
    <n v="2578"/>
    <s v="COLEMAN NFH"/>
    <n v="19970416"/>
  </r>
  <r>
    <n v="1"/>
    <n v="3"/>
    <s v="S"/>
    <n v="1997"/>
    <x v="1"/>
    <n v="454641"/>
    <n v="61"/>
    <n v="5000"/>
    <n v="34681"/>
    <m/>
    <m/>
    <n v="9"/>
    <n v="408878"/>
    <n v="5000"/>
    <n v="1073"/>
    <s v="COLEMAN NFH"/>
    <n v="19970416"/>
  </r>
  <r>
    <n v="1"/>
    <n v="3"/>
    <s v="S"/>
    <n v="1997"/>
    <x v="1"/>
    <n v="45753"/>
    <n v="61"/>
    <n v="5000"/>
    <n v="34680"/>
    <m/>
    <m/>
    <n v="5000"/>
    <n v="1073"/>
    <m/>
    <m/>
    <s v="COLEMAN NFH"/>
    <n v="19970416"/>
  </r>
  <r>
    <n v="1"/>
    <n v="3"/>
    <s v="S"/>
    <n v="1997"/>
    <x v="1"/>
    <n v="487545"/>
    <n v="56"/>
    <n v="5000"/>
    <n v="34417"/>
    <m/>
    <m/>
    <n v="9"/>
    <n v="441308"/>
    <n v="5000"/>
    <n v="1811"/>
    <s v="COLEMAN NFH"/>
    <n v="19970416"/>
  </r>
  <r>
    <n v="1"/>
    <n v="3"/>
    <s v="S"/>
    <n v="1997"/>
    <x v="1"/>
    <n v="46227"/>
    <n v="56"/>
    <n v="5000"/>
    <n v="34416"/>
    <m/>
    <m/>
    <n v="5000"/>
    <n v="1811"/>
    <m/>
    <m/>
    <s v="COLEMAN NFH"/>
    <n v="19970416"/>
  </r>
  <r>
    <n v="1"/>
    <n v="3"/>
    <s v="S"/>
    <n v="1997"/>
    <x v="0"/>
    <n v="524903"/>
    <n v="73"/>
    <n v="5000"/>
    <n v="34802"/>
    <m/>
    <m/>
    <n v="9"/>
    <n v="478642"/>
    <n v="5000"/>
    <n v="1450"/>
    <s v="COLEMAN NFH"/>
    <n v="19970506"/>
  </r>
  <r>
    <n v="1"/>
    <n v="3"/>
    <s v="S"/>
    <n v="1997"/>
    <x v="0"/>
    <n v="46458"/>
    <n v="73"/>
    <n v="5000"/>
    <n v="35000"/>
    <m/>
    <m/>
    <n v="5000"/>
    <n v="1458"/>
    <m/>
    <m/>
    <s v="COLEMAN NFH"/>
    <n v="19970506"/>
  </r>
  <r>
    <n v="1"/>
    <n v="3"/>
    <s v="S"/>
    <n v="1997"/>
    <x v="0"/>
    <n v="640318"/>
    <n v="71"/>
    <n v="5000"/>
    <n v="34298"/>
    <m/>
    <m/>
    <n v="9"/>
    <n v="594206"/>
    <n v="5000"/>
    <n v="1805"/>
    <s v="COLEMAN NFH"/>
    <n v="19970506"/>
  </r>
  <r>
    <n v="1"/>
    <n v="7"/>
    <s v="S"/>
    <n v="1999"/>
    <x v="5"/>
    <n v="14866"/>
    <n v="108"/>
    <n v="5000"/>
    <n v="4777"/>
    <m/>
    <m/>
    <n v="5000"/>
    <n v="89"/>
    <m/>
    <m/>
    <s v="SAC R AB RBDD"/>
    <n v="19991018"/>
  </r>
  <r>
    <n v="1"/>
    <n v="3"/>
    <s v="S"/>
    <n v="1998"/>
    <x v="3"/>
    <n v="459066"/>
    <n v="58"/>
    <n v="5000"/>
    <n v="32198"/>
    <m/>
    <m/>
    <n v="0"/>
    <n v="411186"/>
    <n v="5000"/>
    <n v="5682"/>
    <s v="COLEMAN NFH"/>
    <n v="19980304"/>
  </r>
  <r>
    <n v="1"/>
    <n v="3"/>
    <s v="S"/>
    <n v="1998"/>
    <x v="3"/>
    <n v="459384"/>
    <n v="59"/>
    <n v="5000"/>
    <n v="35715"/>
    <m/>
    <m/>
    <n v="0"/>
    <n v="411789"/>
    <n v="5000"/>
    <n v="1880"/>
    <s v="COLEMAN NFH"/>
    <n v="19980304"/>
  </r>
  <r>
    <n v="1"/>
    <n v="3"/>
    <s v="S"/>
    <n v="1998"/>
    <x v="3"/>
    <n v="465762"/>
    <n v="58"/>
    <n v="5000"/>
    <n v="36747"/>
    <m/>
    <m/>
    <n v="0"/>
    <n v="417879"/>
    <n v="5000"/>
    <n v="1136"/>
    <s v="COLEMAN NFH"/>
    <n v="19980306"/>
  </r>
  <r>
    <n v="1"/>
    <n v="3"/>
    <s v="S"/>
    <n v="1998"/>
    <x v="3"/>
    <n v="465552"/>
    <n v="59"/>
    <n v="5000"/>
    <n v="35122"/>
    <m/>
    <m/>
    <n v="0"/>
    <n v="417786"/>
    <n v="5000"/>
    <n v="2644"/>
    <s v="COLEMAN NFH"/>
    <n v="19980306"/>
  </r>
  <r>
    <n v="1"/>
    <n v="3"/>
    <s v="S"/>
    <n v="1998"/>
    <x v="3"/>
    <n v="459250"/>
    <n v="56"/>
    <n v="5000"/>
    <n v="27628"/>
    <m/>
    <m/>
    <n v="0"/>
    <n v="419542"/>
    <n v="5000"/>
    <n v="2080"/>
    <s v="COLEMAN NFH"/>
    <n v="19980304"/>
  </r>
  <r>
    <n v="1"/>
    <n v="3"/>
    <s v="S"/>
    <n v="1998"/>
    <x v="3"/>
    <n v="451850"/>
    <n v="53"/>
    <n v="5000"/>
    <n v="35600"/>
    <m/>
    <m/>
    <n v="0"/>
    <n v="405149"/>
    <n v="5000"/>
    <n v="1101"/>
    <s v="COLEMAN NFH"/>
    <n v="19980304"/>
  </r>
  <r>
    <n v="1"/>
    <n v="3"/>
    <s v="S"/>
    <n v="1998"/>
    <x v="3"/>
    <n v="922178"/>
    <n v="68"/>
    <n v="5000"/>
    <n v="34610"/>
    <m/>
    <m/>
    <n v="0"/>
    <n v="875746"/>
    <n v="5000"/>
    <n v="1822"/>
    <s v="COLEMAN NFH"/>
    <n v="19980331"/>
  </r>
  <r>
    <n v="1"/>
    <n v="3"/>
    <s v="S"/>
    <n v="1998"/>
    <x v="3"/>
    <n v="231711"/>
    <n v="64"/>
    <n v="5000"/>
    <n v="37000"/>
    <m/>
    <m/>
    <n v="0"/>
    <n v="184337"/>
    <n v="5000"/>
    <n v="374"/>
    <s v="COLEMAN NFH"/>
    <n v="19980331"/>
  </r>
  <r>
    <n v="1"/>
    <n v="3"/>
    <s v="S"/>
    <n v="1998"/>
    <x v="3"/>
    <n v="231711"/>
    <n v="64"/>
    <n v="5000"/>
    <n v="37067"/>
    <m/>
    <m/>
    <n v="0"/>
    <n v="184270"/>
    <n v="5000"/>
    <n v="374"/>
    <s v="COLEMAN NFH"/>
    <n v="19980331"/>
  </r>
  <r>
    <n v="1"/>
    <n v="3"/>
    <s v="S"/>
    <n v="1998"/>
    <x v="3"/>
    <n v="456483"/>
    <n v="65"/>
    <n v="5000"/>
    <n v="32511"/>
    <m/>
    <m/>
    <n v="0"/>
    <n v="409114"/>
    <n v="5000"/>
    <n v="4858"/>
    <s v="COLEMAN NFH"/>
    <n v="19980331"/>
  </r>
  <r>
    <n v="1"/>
    <n v="3"/>
    <s v="S"/>
    <n v="1998"/>
    <x v="3"/>
    <n v="446674"/>
    <n v="66"/>
    <n v="5000"/>
    <n v="33701"/>
    <m/>
    <m/>
    <n v="0"/>
    <n v="400043"/>
    <n v="5000"/>
    <n v="2930"/>
    <s v="COLEMAN NFH"/>
    <n v="19980331"/>
  </r>
  <r>
    <n v="1"/>
    <n v="3"/>
    <s v="S"/>
    <n v="1998"/>
    <x v="3"/>
    <n v="455383"/>
    <n v="65"/>
    <n v="5000"/>
    <n v="29548"/>
    <m/>
    <m/>
    <n v="0"/>
    <n v="407980"/>
    <n v="5000"/>
    <n v="7855"/>
    <s v="COLEMAN NFH"/>
    <n v="19980331"/>
  </r>
  <r>
    <n v="1"/>
    <n v="3"/>
    <s v="S"/>
    <n v="1998"/>
    <x v="3"/>
    <n v="449784"/>
    <n v="61"/>
    <n v="5000"/>
    <n v="30971"/>
    <m/>
    <m/>
    <n v="0"/>
    <n v="402015"/>
    <n v="5000"/>
    <n v="6798"/>
    <s v="COLEMAN NFH"/>
    <n v="19980331"/>
  </r>
  <r>
    <n v="1"/>
    <n v="3"/>
    <s v="S"/>
    <n v="1998"/>
    <x v="3"/>
    <n v="456730"/>
    <n v="62"/>
    <n v="5000"/>
    <n v="33413"/>
    <m/>
    <m/>
    <n v="0"/>
    <n v="409604"/>
    <n v="5000"/>
    <n v="3713"/>
    <s v="COLEMAN NFH"/>
    <n v="19980331"/>
  </r>
  <r>
    <n v="1"/>
    <n v="3"/>
    <s v="S"/>
    <n v="1998"/>
    <x v="1"/>
    <n v="454222"/>
    <n v="65"/>
    <n v="5000"/>
    <n v="33392"/>
    <m/>
    <m/>
    <n v="0"/>
    <n v="406703"/>
    <n v="5000"/>
    <n v="4127"/>
    <s v="COLEMAN NFH"/>
    <n v="19980407"/>
  </r>
  <r>
    <n v="1"/>
    <n v="3"/>
    <s v="S"/>
    <n v="1998"/>
    <x v="1"/>
    <n v="451048"/>
    <n v="66"/>
    <n v="5000"/>
    <n v="32007"/>
    <m/>
    <m/>
    <n v="0"/>
    <n v="403831"/>
    <n v="5000"/>
    <n v="5210"/>
    <s v="COLEMAN NFH"/>
    <n v="19980407"/>
  </r>
  <r>
    <n v="1"/>
    <n v="3"/>
    <s v="S"/>
    <n v="1998"/>
    <x v="1"/>
    <n v="451014"/>
    <n v="64"/>
    <n v="5000"/>
    <n v="31952"/>
    <m/>
    <m/>
    <n v="0"/>
    <n v="403860"/>
    <n v="5000"/>
    <n v="5202"/>
    <s v="COLEMAN NFH"/>
    <n v="19980407"/>
  </r>
  <r>
    <n v="1"/>
    <n v="3"/>
    <s v="S"/>
    <n v="1998"/>
    <x v="1"/>
    <n v="450862"/>
    <n v="72"/>
    <n v="5000"/>
    <n v="27447"/>
    <m/>
    <m/>
    <n v="0"/>
    <n v="403771"/>
    <n v="5000"/>
    <n v="9644"/>
    <s v="COLEMAN NFH"/>
    <n v="19980422"/>
  </r>
  <r>
    <n v="1"/>
    <n v="3"/>
    <s v="S"/>
    <n v="1998"/>
    <x v="1"/>
    <n v="442175"/>
    <n v="73"/>
    <n v="5000"/>
    <n v="28307"/>
    <m/>
    <m/>
    <n v="0"/>
    <n v="395884"/>
    <n v="5000"/>
    <n v="7984"/>
    <s v="COLEMAN NFH"/>
    <n v="19980422"/>
  </r>
  <r>
    <n v="1"/>
    <n v="3"/>
    <s v="S"/>
    <n v="1998"/>
    <x v="1"/>
    <n v="460459"/>
    <n v="72"/>
    <n v="5000"/>
    <n v="28585"/>
    <m/>
    <m/>
    <n v="0"/>
    <n v="412847"/>
    <n v="5000"/>
    <n v="9027"/>
    <s v="COLEMAN NFH"/>
    <n v="19980422"/>
  </r>
  <r>
    <n v="1"/>
    <n v="3"/>
    <s v="S"/>
    <n v="1998"/>
    <x v="1"/>
    <n v="457282"/>
    <n v="71"/>
    <n v="5000"/>
    <n v="28682"/>
    <m/>
    <m/>
    <n v="0"/>
    <n v="409542"/>
    <n v="5000"/>
    <n v="9058"/>
    <s v="COLEMAN NFH"/>
    <n v="19980422"/>
  </r>
  <r>
    <n v="1"/>
    <n v="3"/>
    <s v="S"/>
    <n v="1998"/>
    <x v="1"/>
    <n v="458944"/>
    <n v="70"/>
    <n v="5000"/>
    <n v="30741"/>
    <m/>
    <m/>
    <n v="0"/>
    <n v="411455"/>
    <n v="5000"/>
    <n v="6748"/>
    <s v="COLEMAN NFH"/>
    <n v="19980422"/>
  </r>
  <r>
    <n v="1"/>
    <n v="3"/>
    <s v="S"/>
    <n v="1998"/>
    <x v="1"/>
    <n v="463883"/>
    <n v="68"/>
    <n v="5000"/>
    <n v="33286"/>
    <m/>
    <m/>
    <n v="0"/>
    <n v="416058"/>
    <n v="5000"/>
    <n v="4539"/>
    <s v="COLEMAN NFH"/>
    <n v="19980422"/>
  </r>
  <r>
    <n v="1"/>
    <n v="3"/>
    <s v="S"/>
    <n v="1998"/>
    <x v="1"/>
    <n v="457540"/>
    <n v="69"/>
    <n v="5000"/>
    <n v="35032"/>
    <m/>
    <m/>
    <n v="0"/>
    <n v="409871"/>
    <n v="5000"/>
    <n v="2637"/>
    <s v="COLEMAN NFH"/>
    <n v="19980422"/>
  </r>
  <r>
    <n v="1"/>
    <n v="3"/>
    <s v="S"/>
    <n v="1998"/>
    <x v="1"/>
    <n v="465211"/>
    <n v="67"/>
    <n v="5000"/>
    <n v="31762"/>
    <m/>
    <m/>
    <n v="0"/>
    <n v="417399"/>
    <n v="5000"/>
    <n v="6050"/>
    <s v="COLEMAN NFH"/>
    <n v="19980422"/>
  </r>
  <r>
    <n v="1"/>
    <n v="3"/>
    <s v="S"/>
    <n v="1998"/>
    <x v="1"/>
    <n v="481096"/>
    <n v="66"/>
    <n v="5000"/>
    <n v="32007"/>
    <m/>
    <m/>
    <n v="0"/>
    <n v="433879"/>
    <n v="5000"/>
    <n v="5210"/>
    <s v="COLEMAN NFH"/>
    <n v="19980423"/>
  </r>
  <r>
    <n v="1"/>
    <n v="3"/>
    <s v="S"/>
    <n v="1998"/>
    <x v="1"/>
    <n v="488249"/>
    <n v="55"/>
    <n v="5000"/>
    <n v="35534"/>
    <m/>
    <m/>
    <n v="0"/>
    <n v="440845"/>
    <n v="5000"/>
    <n v="1870"/>
    <s v="COLEMAN NFH"/>
    <n v="19980407"/>
  </r>
  <r>
    <n v="1"/>
    <n v="3"/>
    <s v="S"/>
    <n v="1998"/>
    <x v="1"/>
    <n v="661696"/>
    <n v="57"/>
    <n v="5000"/>
    <n v="34922"/>
    <m/>
    <m/>
    <n v="0"/>
    <n v="614145"/>
    <n v="5000"/>
    <n v="2629"/>
    <s v="COLEMAN NFH"/>
    <n v="19980423"/>
  </r>
  <r>
    <n v="1"/>
    <n v="3"/>
    <s v="S"/>
    <n v="1999"/>
    <x v="1"/>
    <n v="463976"/>
    <n v="78"/>
    <n v="5000"/>
    <n v="24239"/>
    <n v="0"/>
    <n v="1814"/>
    <n v="5000"/>
    <n v="8574"/>
    <n v="0"/>
    <n v="419349"/>
    <s v="COLEMAN NFH"/>
    <n v="19990420"/>
  </r>
  <r>
    <n v="1"/>
    <n v="3"/>
    <s v="S"/>
    <n v="1999"/>
    <x v="1"/>
    <n v="478387"/>
    <n v="76"/>
    <n v="5000"/>
    <n v="22091"/>
    <n v="0"/>
    <n v="2373"/>
    <n v="5000"/>
    <n v="12050"/>
    <n v="0"/>
    <n v="431873"/>
    <s v="COLEMAN NFH"/>
    <n v="19990420"/>
  </r>
  <r>
    <n v="1"/>
    <n v="3"/>
    <s v="S"/>
    <n v="1999"/>
    <x v="1"/>
    <n v="456156"/>
    <n v="73"/>
    <n v="5000"/>
    <n v="28376"/>
    <n v="0"/>
    <n v="1379"/>
    <n v="5000"/>
    <n v="9656"/>
    <n v="0"/>
    <n v="406745"/>
    <s v="COLEMAN NFH"/>
    <n v="19990420"/>
  </r>
  <r>
    <n v="1"/>
    <n v="3"/>
    <s v="S"/>
    <n v="1999"/>
    <x v="1"/>
    <n v="456156"/>
    <n v="73"/>
    <n v="5000"/>
    <n v="28507"/>
    <n v="0"/>
    <n v="1386"/>
    <n v="5000"/>
    <n v="9700"/>
    <n v="0"/>
    <n v="406563"/>
    <s v="COLEMAN NFH"/>
    <n v="19990420"/>
  </r>
  <r>
    <n v="1"/>
    <n v="3"/>
    <s v="S"/>
    <n v="1999"/>
    <x v="1"/>
    <n v="502909"/>
    <n v="71"/>
    <n v="5000"/>
    <n v="31306"/>
    <n v="0"/>
    <n v="2578"/>
    <n v="5000"/>
    <n v="2946"/>
    <n v="0"/>
    <n v="456079"/>
    <s v="COLEMAN NFH"/>
    <n v="19990420"/>
  </r>
  <r>
    <n v="1"/>
    <n v="3"/>
    <s v="S"/>
    <n v="1999"/>
    <x v="1"/>
    <n v="502909"/>
    <n v="71"/>
    <n v="5000"/>
    <n v="31228"/>
    <n v="0"/>
    <n v="2572"/>
    <n v="5000"/>
    <n v="2939"/>
    <n v="0"/>
    <n v="456170"/>
    <s v="COLEMAN NFH"/>
    <n v="19990420"/>
  </r>
  <r>
    <n v="1"/>
    <n v="3"/>
    <s v="S"/>
    <n v="1999"/>
    <x v="1"/>
    <n v="505457"/>
    <n v="78"/>
    <n v="5000"/>
    <n v="34037"/>
    <n v="0"/>
    <n v="187"/>
    <n v="5000"/>
    <n v="3179"/>
    <n v="0"/>
    <n v="458054"/>
    <s v="COLEMAN NFH"/>
    <n v="19990428"/>
  </r>
  <r>
    <n v="1"/>
    <n v="3"/>
    <s v="S"/>
    <n v="1999"/>
    <x v="1"/>
    <n v="505457"/>
    <n v="78"/>
    <n v="5000"/>
    <n v="34171"/>
    <n v="0"/>
    <n v="188"/>
    <n v="5000"/>
    <n v="3192"/>
    <n v="0"/>
    <n v="457906"/>
    <s v="COLEMAN NFH"/>
    <n v="19990428"/>
  </r>
  <r>
    <n v="1"/>
    <n v="3"/>
    <s v="S"/>
    <n v="1999"/>
    <x v="3"/>
    <n v="936018"/>
    <n v="59"/>
    <n v="5000"/>
    <n v="29997"/>
    <n v="0"/>
    <n v="573"/>
    <n v="5000"/>
    <n v="6305"/>
    <n v="0"/>
    <n v="889143"/>
    <s v="COLEMAN NFH"/>
    <n v="19990331"/>
  </r>
  <r>
    <n v="1"/>
    <n v="3"/>
    <s v="S"/>
    <n v="1999"/>
    <x v="1"/>
    <n v="454047"/>
    <n v="72"/>
    <n v="5000"/>
    <n v="32136"/>
    <n v="0"/>
    <n v="2401"/>
    <n v="5000"/>
    <n v="2401"/>
    <n v="0"/>
    <n v="407109"/>
    <s v="COLEMAN NFH"/>
    <n v="19990420"/>
  </r>
  <r>
    <n v="1"/>
    <n v="3"/>
    <s v="S"/>
    <n v="1999"/>
    <x v="1"/>
    <n v="454048"/>
    <n v="72"/>
    <n v="5000"/>
    <n v="32721"/>
    <n v="0"/>
    <n v="2445"/>
    <n v="5000"/>
    <n v="2445"/>
    <n v="0"/>
    <n v="406437"/>
    <s v="COLEMAN NFH"/>
    <n v="19990420"/>
  </r>
  <r>
    <n v="1"/>
    <n v="3"/>
    <s v="S"/>
    <n v="1999"/>
    <x v="1"/>
    <n v="484183"/>
    <n v="69"/>
    <n v="5000"/>
    <n v="33101"/>
    <n v="0"/>
    <n v="946"/>
    <n v="5000"/>
    <n v="3783"/>
    <n v="0"/>
    <n v="436353"/>
    <s v="COLEMAN NFH"/>
    <n v="19990420"/>
  </r>
  <r>
    <n v="1"/>
    <n v="3"/>
    <s v="S"/>
    <n v="1999"/>
    <x v="1"/>
    <n v="484183"/>
    <n v="69"/>
    <n v="5000"/>
    <n v="32280"/>
    <n v="0"/>
    <n v="922"/>
    <n v="5000"/>
    <n v="3689"/>
    <n v="0"/>
    <n v="437292"/>
    <s v="COLEMAN NFH"/>
    <n v="19990421"/>
  </r>
  <r>
    <n v="1"/>
    <n v="3"/>
    <s v="S"/>
    <n v="1999"/>
    <x v="1"/>
    <n v="482996"/>
    <n v="68"/>
    <n v="5000"/>
    <n v="30240"/>
    <n v="0"/>
    <n v="729"/>
    <n v="5000"/>
    <n v="5465"/>
    <n v="0"/>
    <n v="436562"/>
    <s v="COLEMAN NFH"/>
    <n v="19990421"/>
  </r>
  <r>
    <n v="1"/>
    <n v="3"/>
    <s v="S"/>
    <n v="1999"/>
    <x v="1"/>
    <n v="482997"/>
    <n v="68"/>
    <n v="5000"/>
    <n v="32241"/>
    <n v="0"/>
    <n v="777"/>
    <n v="5000"/>
    <n v="5827"/>
    <n v="0"/>
    <n v="434152"/>
    <s v="COLEMAN NFH"/>
    <n v="19990421"/>
  </r>
  <r>
    <n v="1"/>
    <n v="3"/>
    <s v="S"/>
    <n v="1999"/>
    <x v="1"/>
    <n v="487649"/>
    <n v="75"/>
    <n v="5000"/>
    <n v="34328"/>
    <n v="0"/>
    <n v="557"/>
    <n v="5000"/>
    <n v="2227"/>
    <n v="0"/>
    <n v="440537"/>
    <s v="COLEMAN NFH"/>
    <n v="19990427"/>
  </r>
  <r>
    <n v="1"/>
    <n v="3"/>
    <s v="S"/>
    <n v="1999"/>
    <x v="1"/>
    <n v="248666"/>
    <n v="74"/>
    <n v="5000"/>
    <n v="37763"/>
    <m/>
    <m/>
    <n v="5000"/>
    <n v="968"/>
    <n v="0"/>
    <n v="199935"/>
    <s v="COLEMAN NFH"/>
    <n v="19990427"/>
  </r>
  <r>
    <n v="1"/>
    <n v="3"/>
    <s v="S"/>
    <n v="1999"/>
    <x v="1"/>
    <n v="248666"/>
    <n v="74"/>
    <n v="5000"/>
    <n v="37875"/>
    <m/>
    <m/>
    <n v="5000"/>
    <n v="971"/>
    <n v="0"/>
    <n v="199820"/>
    <s v="COLEMAN NFH"/>
    <n v="19990427"/>
  </r>
  <r>
    <n v="1"/>
    <n v="3"/>
    <s v="S"/>
    <n v="1999"/>
    <x v="1"/>
    <n v="486435"/>
    <n v="70"/>
    <n v="5000"/>
    <n v="34689"/>
    <n v="0"/>
    <n v="183"/>
    <n v="5000"/>
    <n v="1643"/>
    <n v="0"/>
    <n v="439920"/>
    <s v="COLEMAN NFH"/>
    <n v="19990427"/>
  </r>
  <r>
    <n v="1"/>
    <n v="3"/>
    <s v="S"/>
    <n v="1999"/>
    <x v="1"/>
    <n v="487668"/>
    <n v="69"/>
    <n v="5000"/>
    <n v="36099"/>
    <m/>
    <m/>
    <n v="5000"/>
    <n v="926"/>
    <n v="0"/>
    <n v="440643"/>
    <s v="COLEMAN NFH"/>
    <n v="19990427"/>
  </r>
  <r>
    <n v="1"/>
    <n v="3"/>
    <s v="S"/>
    <n v="1999"/>
    <x v="1"/>
    <n v="490263"/>
    <n v="65"/>
    <n v="5000"/>
    <n v="35099"/>
    <n v="0"/>
    <n v="546"/>
    <n v="5000"/>
    <n v="727"/>
    <n v="0"/>
    <n v="443891"/>
    <s v="COLEMAN NFH"/>
    <n v="19990427"/>
  </r>
  <r>
    <n v="1"/>
    <n v="3"/>
    <s v="S"/>
    <n v="1999"/>
    <x v="1"/>
    <n v="490263"/>
    <n v="68"/>
    <n v="5000"/>
    <n v="36166"/>
    <m/>
    <m/>
    <n v="5000"/>
    <n v="182"/>
    <n v="0"/>
    <n v="443915"/>
    <s v="COLEMAN NFH"/>
    <n v="19990427"/>
  </r>
  <r>
    <n v="1"/>
    <n v="3"/>
    <s v="S"/>
    <n v="1999"/>
    <x v="1"/>
    <n v="452954"/>
    <n v="59"/>
    <n v="5000"/>
    <n v="36245"/>
    <m/>
    <m/>
    <n v="5000"/>
    <n v="1315"/>
    <n v="0"/>
    <n v="405394"/>
    <s v="COLEMAN NFH"/>
    <n v="19990427"/>
  </r>
  <r>
    <n v="1"/>
    <n v="3"/>
    <s v="S"/>
    <n v="1999"/>
    <x v="1"/>
    <n v="493375"/>
    <n v="63"/>
    <n v="5000"/>
    <n v="35530"/>
    <n v="0"/>
    <n v="366"/>
    <n v="5000"/>
    <n v="733"/>
    <n v="0"/>
    <n v="446746"/>
    <s v="COLEMAN NFH"/>
    <n v="19990427"/>
  </r>
  <r>
    <n v="1"/>
    <n v="3"/>
    <s v="S"/>
    <n v="1999"/>
    <x v="1"/>
    <n v="462591"/>
    <n v="63"/>
    <n v="5000"/>
    <n v="36332"/>
    <n v="0"/>
    <n v="559"/>
    <n v="5000"/>
    <n v="373"/>
    <n v="0"/>
    <n v="415327"/>
    <s v="COLEMAN NFH"/>
    <n v="19990427"/>
  </r>
  <r>
    <n v="1"/>
    <n v="3"/>
    <s v="S"/>
    <n v="1999"/>
    <x v="1"/>
    <n v="332826"/>
    <n v="68"/>
    <n v="5000"/>
    <n v="36487"/>
    <m/>
    <m/>
    <n v="5000"/>
    <n v="183"/>
    <n v="0"/>
    <n v="286156"/>
    <s v="COLEMAN NFH"/>
    <n v="19990427"/>
  </r>
  <r>
    <n v="1"/>
    <n v="7"/>
    <s v="S"/>
    <n v="2004"/>
    <x v="6"/>
    <n v="41765"/>
    <n v="64"/>
    <n v="5000"/>
    <n v="31288"/>
    <n v="0"/>
    <n v="159"/>
    <n v="5000"/>
    <n v="318"/>
    <m/>
    <m/>
    <s v="SAC R COLUSA TO RBDD"/>
    <n v="20040704"/>
  </r>
  <r>
    <n v="1"/>
    <n v="3"/>
    <s v="S"/>
    <n v="2000"/>
    <x v="1"/>
    <n v="483667"/>
    <n v="75"/>
    <n v="5000"/>
    <n v="33820"/>
    <n v="0"/>
    <n v="180"/>
    <n v="5000"/>
    <n v="1979"/>
    <n v="0"/>
    <n v="437688"/>
    <s v="COLEMAN NFH"/>
    <n v="20000407"/>
  </r>
  <r>
    <n v="1"/>
    <n v="3"/>
    <s v="S"/>
    <n v="2000"/>
    <x v="1"/>
    <n v="506186"/>
    <n v="74"/>
    <n v="5000"/>
    <n v="35184"/>
    <m/>
    <m/>
    <n v="5000"/>
    <n v="1852"/>
    <n v="0"/>
    <n v="459150"/>
    <s v="COLEMAN NFH"/>
    <n v="20000404"/>
  </r>
  <r>
    <n v="1"/>
    <n v="3"/>
    <s v="S"/>
    <n v="2000"/>
    <x v="1"/>
    <n v="459898"/>
    <n v="77"/>
    <n v="5000"/>
    <n v="32817"/>
    <n v="0"/>
    <n v="544"/>
    <n v="5000"/>
    <n v="2901"/>
    <n v="0"/>
    <n v="413636"/>
    <s v="COLEMAN NFH"/>
    <n v="20000414"/>
  </r>
  <r>
    <n v="1"/>
    <n v="3"/>
    <s v="S"/>
    <n v="2000"/>
    <x v="1"/>
    <n v="547154"/>
    <n v="77"/>
    <n v="5000"/>
    <n v="32504"/>
    <n v="0"/>
    <n v="1264"/>
    <n v="5000"/>
    <n v="2348"/>
    <n v="0"/>
    <n v="501038"/>
    <s v="COLEMAN NFH"/>
    <n v="20000414"/>
  </r>
  <r>
    <n v="1"/>
    <n v="3"/>
    <s v="S"/>
    <n v="2000"/>
    <x v="1"/>
    <n v="459553"/>
    <n v="76"/>
    <n v="5000"/>
    <n v="34176"/>
    <n v="0"/>
    <n v="723"/>
    <n v="5000"/>
    <n v="1266"/>
    <n v="0"/>
    <n v="413388"/>
    <s v="COLEMAN NFH"/>
    <n v="20000414"/>
  </r>
  <r>
    <n v="1"/>
    <n v="3"/>
    <s v="S"/>
    <n v="2000"/>
    <x v="1"/>
    <n v="473723"/>
    <n v="77"/>
    <n v="5000"/>
    <n v="34264"/>
    <n v="0"/>
    <n v="1269"/>
    <n v="5000"/>
    <n v="725"/>
    <n v="0"/>
    <n v="427465"/>
    <s v="COLEMAN NFH"/>
    <n v="20000414"/>
  </r>
  <r>
    <n v="1"/>
    <n v="3"/>
    <s v="S"/>
    <n v="2000"/>
    <x v="1"/>
    <n v="459803"/>
    <n v="77"/>
    <n v="5000"/>
    <n v="34628"/>
    <n v="0"/>
    <n v="541"/>
    <n v="5000"/>
    <n v="902"/>
    <n v="0"/>
    <n v="413732"/>
    <s v="COLEMAN NFH"/>
    <n v="20000414"/>
  </r>
  <r>
    <n v="1"/>
    <n v="3"/>
    <s v="S"/>
    <n v="2000"/>
    <x v="1"/>
    <n v="460752"/>
    <n v="77"/>
    <n v="5000"/>
    <n v="33380"/>
    <n v="0"/>
    <n v="1451"/>
    <n v="5000"/>
    <n v="1451"/>
    <n v="0"/>
    <n v="414470"/>
    <s v="COLEMAN NFH"/>
    <n v="20000414"/>
  </r>
  <r>
    <n v="1"/>
    <n v="3"/>
    <s v="S"/>
    <n v="2000"/>
    <x v="1"/>
    <n v="457026"/>
    <n v="76"/>
    <n v="5000"/>
    <n v="33366"/>
    <n v="0"/>
    <n v="902"/>
    <n v="5000"/>
    <n v="1804"/>
    <n v="0"/>
    <n v="410954"/>
    <s v="COLEMAN NFH"/>
    <n v="20000414"/>
  </r>
  <r>
    <n v="1"/>
    <n v="3"/>
    <s v="S"/>
    <n v="2000"/>
    <x v="1"/>
    <n v="459748"/>
    <n v="77"/>
    <n v="5000"/>
    <n v="34789"/>
    <n v="0"/>
    <n v="541"/>
    <n v="5000"/>
    <n v="721"/>
    <n v="0"/>
    <n v="413697"/>
    <s v="COLEMAN NFH"/>
    <n v="20000414"/>
  </r>
  <r>
    <n v="1"/>
    <n v="3"/>
    <s v="S"/>
    <n v="2000"/>
    <x v="1"/>
    <n v="471352"/>
    <n v="76"/>
    <n v="5000"/>
    <n v="33500"/>
    <n v="0"/>
    <n v="720"/>
    <n v="5000"/>
    <n v="1801"/>
    <n v="0"/>
    <n v="425331"/>
    <s v="COLEMAN NFH"/>
    <n v="20000414"/>
  </r>
  <r>
    <n v="1"/>
    <n v="3"/>
    <s v="S"/>
    <n v="2000"/>
    <x v="1"/>
    <n v="461798"/>
    <n v="75"/>
    <n v="5000"/>
    <n v="34381"/>
    <n v="0"/>
    <n v="181"/>
    <n v="5000"/>
    <n v="1629"/>
    <n v="0"/>
    <n v="415607"/>
    <s v="COLEMAN NFH"/>
    <n v="20000414"/>
  </r>
  <r>
    <n v="1"/>
    <n v="3"/>
    <s v="S"/>
    <n v="2000"/>
    <x v="1"/>
    <n v="470046"/>
    <n v="77"/>
    <n v="5000"/>
    <n v="32814"/>
    <n v="0"/>
    <n v="363"/>
    <n v="5000"/>
    <n v="3082"/>
    <n v="0"/>
    <n v="423787"/>
    <s v="COLEMAN NFH"/>
    <n v="20000414"/>
  </r>
  <r>
    <n v="1"/>
    <n v="3"/>
    <s v="S"/>
    <n v="2000"/>
    <x v="1"/>
    <n v="395531"/>
    <n v="77"/>
    <n v="5000"/>
    <n v="34306"/>
    <n v="0"/>
    <n v="359"/>
    <n v="5000"/>
    <n v="1257"/>
    <n v="0"/>
    <n v="349609"/>
    <s v="COLEMAN NFH"/>
    <n v="20000414"/>
  </r>
  <r>
    <n v="1"/>
    <n v="3"/>
    <s v="S"/>
    <n v="2000"/>
    <x v="1"/>
    <n v="459370"/>
    <n v="78"/>
    <n v="5000"/>
    <n v="35099"/>
    <m/>
    <m/>
    <n v="5000"/>
    <n v="1086"/>
    <n v="0"/>
    <n v="413185"/>
    <s v="COLEMAN NFH"/>
    <n v="20000421"/>
  </r>
  <r>
    <n v="1"/>
    <n v="3"/>
    <s v="S"/>
    <n v="2000"/>
    <x v="1"/>
    <n v="458517"/>
    <n v="77"/>
    <n v="5000"/>
    <n v="34002"/>
    <n v="0"/>
    <n v="723"/>
    <n v="5000"/>
    <n v="1447"/>
    <n v="0"/>
    <n v="412345"/>
    <s v="COLEMAN NFH"/>
    <n v="20000421"/>
  </r>
  <r>
    <n v="1"/>
    <n v="3"/>
    <s v="S"/>
    <n v="2000"/>
    <x v="1"/>
    <n v="227166"/>
    <n v="78"/>
    <n v="5000"/>
    <n v="35047"/>
    <n v="0"/>
    <n v="182"/>
    <n v="5000"/>
    <n v="1090"/>
    <n v="0"/>
    <n v="180847"/>
    <s v="COLEMAN NFH"/>
    <n v="20000421"/>
  </r>
  <r>
    <n v="1"/>
    <n v="3"/>
    <s v="S"/>
    <n v="2000"/>
    <x v="1"/>
    <n v="497237"/>
    <n v="76"/>
    <n v="5000"/>
    <n v="32609"/>
    <n v="0"/>
    <n v="725"/>
    <n v="5000"/>
    <n v="2899"/>
    <n v="0"/>
    <n v="451004"/>
    <s v="COLEMAN NFH"/>
    <n v="20000421"/>
  </r>
  <r>
    <n v="1"/>
    <n v="3"/>
    <s v="S"/>
    <n v="2000"/>
    <x v="1"/>
    <n v="482386"/>
    <n v="77"/>
    <n v="5000"/>
    <n v="33860"/>
    <n v="0"/>
    <n v="362"/>
    <n v="5000"/>
    <n v="1992"/>
    <n v="0"/>
    <n v="436172"/>
    <s v="COLEMAN NFH"/>
    <n v="20000421"/>
  </r>
  <r>
    <n v="1"/>
    <n v="3"/>
    <s v="S"/>
    <n v="2000"/>
    <x v="1"/>
    <n v="464225"/>
    <n v="76"/>
    <n v="5000"/>
    <n v="34076"/>
    <n v="0"/>
    <n v="725"/>
    <n v="5000"/>
    <n v="1450"/>
    <n v="0"/>
    <n v="417974"/>
    <s v="COLEMAN NFH"/>
    <n v="20000421"/>
  </r>
  <r>
    <n v="1"/>
    <n v="3"/>
    <s v="S"/>
    <n v="2000"/>
    <x v="1"/>
    <n v="459279"/>
    <n v="74"/>
    <n v="5000"/>
    <n v="34616"/>
    <n v="0"/>
    <n v="362"/>
    <n v="5000"/>
    <n v="1269"/>
    <n v="0"/>
    <n v="413032"/>
    <s v="COLEMAN NFH"/>
    <n v="20000421"/>
  </r>
  <r>
    <n v="1"/>
    <n v="3"/>
    <s v="S"/>
    <n v="2000"/>
    <x v="1"/>
    <n v="429912"/>
    <n v="76"/>
    <n v="5000"/>
    <n v="34174"/>
    <n v="0"/>
    <n v="723"/>
    <n v="5000"/>
    <n v="1266"/>
    <n v="0"/>
    <n v="383749"/>
    <s v="COLEMAN NFH"/>
    <n v="20000421"/>
  </r>
  <r>
    <n v="1"/>
    <n v="3"/>
    <s v="S"/>
    <n v="2000"/>
    <x v="1"/>
    <n v="430993"/>
    <n v="75"/>
    <n v="5000"/>
    <n v="34195"/>
    <n v="0"/>
    <n v="731"/>
    <n v="5000"/>
    <n v="1646"/>
    <n v="0"/>
    <n v="384421"/>
    <s v="COLEMAN NFH"/>
    <n v="20000421"/>
  </r>
  <r>
    <n v="1"/>
    <n v="3"/>
    <s v="S"/>
    <n v="2000"/>
    <x v="1"/>
    <n v="366465"/>
    <n v="75"/>
    <n v="5000"/>
    <n v="34703"/>
    <n v="0"/>
    <n v="361"/>
    <n v="5000"/>
    <n v="1084"/>
    <n v="0"/>
    <n v="320317"/>
    <s v="COLEMAN NFH"/>
    <n v="20000421"/>
  </r>
  <r>
    <n v="1"/>
    <n v="3"/>
    <s v="S"/>
    <n v="2000"/>
    <x v="1"/>
    <n v="455515"/>
    <n v="76"/>
    <n v="5000"/>
    <n v="34553"/>
    <m/>
    <m/>
    <n v="5000"/>
    <n v="1615"/>
    <n v="0"/>
    <n v="409347"/>
    <s v="COLEMAN NFH"/>
    <n v="20000421"/>
  </r>
  <r>
    <n v="1"/>
    <n v="3"/>
    <s v="S"/>
    <n v="2000"/>
    <x v="1"/>
    <n v="451039"/>
    <n v="76"/>
    <n v="5000"/>
    <n v="36126"/>
    <m/>
    <m/>
    <n v="5000"/>
    <n v="313"/>
    <n v="0"/>
    <n v="404600"/>
    <s v="COLEMAN NFH"/>
    <n v="20000421"/>
  </r>
  <r>
    <n v="1"/>
    <n v="3"/>
    <s v="S"/>
    <n v="2000"/>
    <x v="1"/>
    <n v="224196"/>
    <n v="74"/>
    <n v="5000"/>
    <n v="35908"/>
    <m/>
    <m/>
    <n v="5000"/>
    <n v="771"/>
    <n v="0"/>
    <n v="177517"/>
    <s v="COLEMAN NFH"/>
    <n v="20000421"/>
  </r>
  <r>
    <n v="1"/>
    <n v="7"/>
    <s v="S"/>
    <n v="2005"/>
    <x v="1"/>
    <n v="45302"/>
    <n v="140"/>
    <n v="5000"/>
    <n v="31066"/>
    <n v="0"/>
    <n v="3177"/>
    <n v="5000"/>
    <n v="1059"/>
    <m/>
    <m/>
    <s v="SAC R COLUSA TO RBDD"/>
    <n v="20050421"/>
  </r>
  <r>
    <n v="1"/>
    <n v="7"/>
    <s v="S"/>
    <n v="2005"/>
    <x v="7"/>
    <n v="63921"/>
    <n v="116"/>
    <n v="5000"/>
    <n v="45833"/>
    <n v="0"/>
    <n v="2966"/>
    <n v="5000"/>
    <n v="3774"/>
    <n v="0"/>
    <n v="1348"/>
    <s v="SAC R COLUSA TO RBDD"/>
    <n v="20050607"/>
  </r>
  <r>
    <n v="1"/>
    <n v="7"/>
    <s v="S"/>
    <n v="2006"/>
    <x v="0"/>
    <n v="13214"/>
    <m/>
    <n v="5000"/>
    <n v="2989"/>
    <m/>
    <m/>
    <n v="5000"/>
    <n v="209"/>
    <n v="0"/>
    <n v="16"/>
    <s v="SAC R COLUSA TO RBDD"/>
    <n v="20060501"/>
  </r>
  <r>
    <n v="1"/>
    <n v="3"/>
    <s v="P"/>
    <n v="2001"/>
    <x v="3"/>
    <n v="60477"/>
    <n v="47"/>
    <n v="5000"/>
    <n v="46944"/>
    <n v="0"/>
    <n v="505"/>
    <n v="5000"/>
    <n v="2776"/>
    <n v="0"/>
    <n v="252"/>
    <s v="SAC R AT CLARKSBURG"/>
    <n v="20010308"/>
  </r>
  <r>
    <n v="1"/>
    <n v="3"/>
    <s v="P"/>
    <n v="2001"/>
    <x v="4"/>
    <n v="60200"/>
    <n v="43"/>
    <n v="5000"/>
    <n v="49447"/>
    <m/>
    <m/>
    <n v="5000"/>
    <n v="753"/>
    <m/>
    <m/>
    <s v="SAC R AT CLARKSBURG"/>
    <n v="20010226"/>
  </r>
  <r>
    <n v="1"/>
    <n v="3"/>
    <s v="P"/>
    <n v="2001"/>
    <x v="3"/>
    <n v="60449"/>
    <n v="47"/>
    <n v="5000"/>
    <n v="46413"/>
    <m/>
    <m/>
    <n v="5000"/>
    <n v="4036"/>
    <m/>
    <m/>
    <s v="SAC R RED BLUFF DIV DAM"/>
    <n v="20010305"/>
  </r>
  <r>
    <n v="1"/>
    <n v="3"/>
    <s v="P"/>
    <n v="2001"/>
    <x v="4"/>
    <n v="59549"/>
    <n v="43"/>
    <n v="5000"/>
    <n v="44594"/>
    <m/>
    <m/>
    <n v="5000"/>
    <n v="4955"/>
    <m/>
    <m/>
    <s v="SAC R RED BLUFF DIV DAM"/>
    <n v="20010216"/>
  </r>
  <r>
    <n v="1"/>
    <n v="3"/>
    <s v="P"/>
    <n v="2001"/>
    <x v="1"/>
    <n v="446510"/>
    <n v="77"/>
    <n v="5000"/>
    <n v="57896"/>
    <m/>
    <m/>
    <n v="5000"/>
    <n v="6433"/>
    <n v="0"/>
    <n v="372181"/>
    <s v="BATTLE CREEK BELOW CNFH"/>
    <n v="20010413"/>
  </r>
  <r>
    <n v="1"/>
    <n v="3"/>
    <s v="P"/>
    <n v="2001"/>
    <x v="1"/>
    <n v="456630"/>
    <n v="77"/>
    <n v="5000"/>
    <n v="62298"/>
    <n v="0"/>
    <n v="1631"/>
    <n v="5000"/>
    <n v="1305"/>
    <n v="0"/>
    <n v="381396"/>
    <s v="BATTLE CREEK BELOW CNFH"/>
    <n v="20010413"/>
  </r>
  <r>
    <n v="1"/>
    <n v="3"/>
    <s v="P"/>
    <n v="2001"/>
    <x v="1"/>
    <n v="438584"/>
    <n v="77"/>
    <n v="5000"/>
    <n v="61379"/>
    <n v="0"/>
    <n v="2261"/>
    <n v="5000"/>
    <n v="969"/>
    <n v="0"/>
    <n v="363975"/>
    <s v="BATTLE CREEK BELOW CNFH"/>
    <n v="20010413"/>
  </r>
  <r>
    <n v="1"/>
    <n v="3"/>
    <s v="P"/>
    <n v="2001"/>
    <x v="1"/>
    <n v="536343"/>
    <n v="66"/>
    <n v="5000"/>
    <n v="62634"/>
    <n v="0"/>
    <n v="969"/>
    <n v="5000"/>
    <n v="969"/>
    <n v="0"/>
    <n v="461771"/>
    <s v="BATTLE CREEK BELOW CNFH"/>
    <n v="20010413"/>
  </r>
  <r>
    <n v="1"/>
    <n v="3"/>
    <s v="P"/>
    <n v="2001"/>
    <x v="1"/>
    <n v="443804"/>
    <n v="75"/>
    <n v="5000"/>
    <n v="59109"/>
    <m/>
    <m/>
    <n v="5000"/>
    <n v="3440"/>
    <n v="0"/>
    <n v="371255"/>
    <s v="BATTLE CREEK BELOW CNFH"/>
    <n v="20010413"/>
  </r>
  <r>
    <n v="1"/>
    <n v="3"/>
    <s v="P"/>
    <n v="2001"/>
    <x v="1"/>
    <n v="439079"/>
    <n v="76"/>
    <n v="5000"/>
    <n v="59872"/>
    <m/>
    <m/>
    <n v="5000"/>
    <n v="4507"/>
    <n v="0"/>
    <n v="364700"/>
    <s v="BATTLE CREEK BELOW CNFH"/>
    <n v="20010413"/>
  </r>
  <r>
    <n v="1"/>
    <n v="3"/>
    <s v="P"/>
    <n v="2001"/>
    <x v="1"/>
    <n v="489476"/>
    <n v="73"/>
    <n v="5000"/>
    <n v="58197"/>
    <m/>
    <m/>
    <n v="5000"/>
    <n v="6466"/>
    <n v="0"/>
    <n v="414813"/>
    <s v="BATTLE CREEK BELOW CNFH"/>
    <n v="20010413"/>
  </r>
  <r>
    <n v="1"/>
    <n v="3"/>
    <s v="P"/>
    <n v="2001"/>
    <x v="1"/>
    <n v="489994"/>
    <n v="73"/>
    <n v="5000"/>
    <n v="58049"/>
    <m/>
    <m/>
    <n v="5000"/>
    <n v="6094"/>
    <n v="0"/>
    <n v="415851"/>
    <s v="BATTLE CREEK BELOW CNFH"/>
    <n v="20010413"/>
  </r>
  <r>
    <n v="1"/>
    <n v="3"/>
    <s v="P"/>
    <n v="2001"/>
    <x v="1"/>
    <n v="434553"/>
    <n v="77"/>
    <n v="5000"/>
    <n v="61071"/>
    <m/>
    <m/>
    <n v="5000"/>
    <n v="3554"/>
    <n v="0"/>
    <n v="359928"/>
    <s v="BATTLE CREEK BELOW CNFH"/>
    <n v="20010427"/>
  </r>
  <r>
    <n v="1"/>
    <n v="3"/>
    <s v="P"/>
    <n v="2001"/>
    <x v="1"/>
    <n v="451087"/>
    <n v="76"/>
    <n v="5000"/>
    <n v="61754"/>
    <n v="0"/>
    <n v="637"/>
    <n v="5000"/>
    <n v="1273"/>
    <n v="0"/>
    <n v="377423"/>
    <s v="BATTLE CREEK BELOW CNFH"/>
    <n v="20010427"/>
  </r>
  <r>
    <n v="1"/>
    <n v="3"/>
    <s v="P"/>
    <n v="2001"/>
    <x v="1"/>
    <n v="536165"/>
    <n v="76"/>
    <n v="5000"/>
    <n v="62325"/>
    <n v="0"/>
    <n v="1615"/>
    <n v="5000"/>
    <n v="646"/>
    <n v="0"/>
    <n v="461579"/>
    <s v="BATTLE CREEK BELOW CNFH"/>
    <n v="20010427"/>
  </r>
  <r>
    <n v="1"/>
    <n v="3"/>
    <s v="P"/>
    <n v="2001"/>
    <x v="1"/>
    <n v="437356"/>
    <n v="74"/>
    <n v="5000"/>
    <n v="61099"/>
    <n v="0"/>
    <n v="317"/>
    <n v="5000"/>
    <n v="1899"/>
    <n v="0"/>
    <n v="364041"/>
    <s v="BATTLE CREEK BELOW CNFH"/>
    <n v="20010427"/>
  </r>
  <r>
    <n v="1"/>
    <n v="3"/>
    <s v="P"/>
    <n v="2001"/>
    <x v="1"/>
    <n v="456455"/>
    <n v="74"/>
    <n v="5000"/>
    <n v="63265"/>
    <n v="0"/>
    <n v="324"/>
    <n v="5000"/>
    <n v="1298"/>
    <n v="0"/>
    <n v="381568"/>
    <s v="BATTLE CREEK BELOW CNFH"/>
    <n v="20010427"/>
  </r>
  <r>
    <n v="1"/>
    <n v="3"/>
    <s v="P"/>
    <n v="2001"/>
    <x v="1"/>
    <n v="467156"/>
    <n v="71"/>
    <n v="5000"/>
    <n v="63677"/>
    <n v="0"/>
    <n v="322"/>
    <n v="5000"/>
    <n v="322"/>
    <n v="0"/>
    <n v="392835"/>
    <s v="BATTLE CREEK BELOW CNFH"/>
    <n v="20010427"/>
  </r>
  <r>
    <n v="1"/>
    <n v="3"/>
    <s v="P"/>
    <n v="2001"/>
    <x v="1"/>
    <n v="470207"/>
    <n v="71"/>
    <n v="5000"/>
    <n v="63266"/>
    <n v="0"/>
    <n v="963"/>
    <n v="5000"/>
    <n v="321"/>
    <n v="0"/>
    <n v="395657"/>
    <s v="BATTLE CREEK BELOW CNFH"/>
    <n v="20010427"/>
  </r>
  <r>
    <n v="1"/>
    <n v="3"/>
    <s v="P"/>
    <n v="2002"/>
    <x v="1"/>
    <n v="308980"/>
    <n v="68"/>
    <n v="5000"/>
    <n v="70307"/>
    <n v="0"/>
    <n v="355"/>
    <n v="5000"/>
    <n v="1420"/>
    <n v="0"/>
    <n v="226898"/>
    <s v="COLEMAN NFH"/>
    <n v="20020425"/>
  </r>
  <r>
    <n v="1"/>
    <n v="3"/>
    <s v="P"/>
    <n v="2002"/>
    <x v="1"/>
    <n v="387170"/>
    <n v="71"/>
    <n v="5000"/>
    <n v="70928"/>
    <n v="0"/>
    <n v="377"/>
    <n v="5000"/>
    <n v="1886"/>
    <n v="0"/>
    <n v="303979"/>
    <s v="COLEMAN NFH"/>
    <n v="20020425"/>
  </r>
  <r>
    <n v="1"/>
    <n v="3"/>
    <s v="P"/>
    <n v="2002"/>
    <x v="1"/>
    <n v="412395"/>
    <n v="66"/>
    <n v="5000"/>
    <n v="73430"/>
    <m/>
    <m/>
    <n v="0"/>
    <n v="333965"/>
    <m/>
    <m/>
    <s v="COLEMAN NFH"/>
    <n v="20020425"/>
  </r>
  <r>
    <n v="1"/>
    <n v="3"/>
    <s v="P"/>
    <n v="2002"/>
    <x v="1"/>
    <n v="498264"/>
    <n v="74"/>
    <n v="5000"/>
    <n v="72064"/>
    <m/>
    <m/>
    <n v="5000"/>
    <n v="875"/>
    <n v="0"/>
    <n v="415325"/>
    <s v="COLEMAN NFH"/>
    <n v="20020425"/>
  </r>
  <r>
    <n v="1"/>
    <n v="3"/>
    <s v="P"/>
    <n v="2002"/>
    <x v="1"/>
    <n v="442673"/>
    <n v="79"/>
    <n v="5000"/>
    <n v="71246"/>
    <n v="0"/>
    <n v="880"/>
    <n v="5000"/>
    <n v="1173"/>
    <n v="0"/>
    <n v="359374"/>
    <s v="COLEMAN NFH"/>
    <n v="20020425"/>
  </r>
  <r>
    <n v="1"/>
    <n v="3"/>
    <s v="P"/>
    <n v="2002"/>
    <x v="1"/>
    <n v="446891"/>
    <n v="74"/>
    <n v="5000"/>
    <n v="72468"/>
    <m/>
    <m/>
    <n v="5000"/>
    <n v="880"/>
    <n v="0"/>
    <n v="363543"/>
    <s v="COLEMAN NFH"/>
    <n v="20020425"/>
  </r>
  <r>
    <n v="1"/>
    <n v="3"/>
    <s v="P"/>
    <n v="2002"/>
    <x v="1"/>
    <n v="500974"/>
    <n v="76"/>
    <n v="5000"/>
    <n v="72867"/>
    <m/>
    <m/>
    <n v="5000"/>
    <n v="340"/>
    <n v="0"/>
    <n v="417767"/>
    <s v="COLEMAN NFH"/>
    <n v="20020418"/>
  </r>
  <r>
    <n v="1"/>
    <n v="3"/>
    <s v="P"/>
    <n v="2002"/>
    <x v="1"/>
    <n v="479578"/>
    <n v="75"/>
    <n v="5000"/>
    <n v="71501"/>
    <n v="0"/>
    <n v="293"/>
    <n v="5000"/>
    <n v="1465"/>
    <n v="0"/>
    <n v="396319"/>
    <s v="COLEMAN NFH"/>
    <n v="20020418"/>
  </r>
  <r>
    <n v="1"/>
    <n v="3"/>
    <s v="P"/>
    <n v="2002"/>
    <x v="1"/>
    <n v="456824"/>
    <n v="76"/>
    <n v="5000"/>
    <n v="72306"/>
    <m/>
    <m/>
    <n v="5000"/>
    <n v="986"/>
    <n v="0"/>
    <n v="373532"/>
    <s v="COLEMAN NFH"/>
    <n v="20020418"/>
  </r>
  <r>
    <n v="1"/>
    <n v="3"/>
    <s v="P"/>
    <n v="2002"/>
    <x v="1"/>
    <n v="411987"/>
    <n v="78"/>
    <n v="5000"/>
    <n v="72025"/>
    <n v="0"/>
    <n v="293"/>
    <n v="5000"/>
    <n v="878"/>
    <n v="0"/>
    <n v="328791"/>
    <s v="COLEMAN NFH"/>
    <n v="20020418"/>
  </r>
  <r>
    <n v="1"/>
    <n v="3"/>
    <s v="P"/>
    <n v="2002"/>
    <x v="1"/>
    <n v="411192"/>
    <n v="77"/>
    <n v="5000"/>
    <n v="73443"/>
    <m/>
    <m/>
    <n v="5000"/>
    <n v="892"/>
    <n v="0"/>
    <n v="326857"/>
    <s v="COLEMAN NFH"/>
    <n v="20020418"/>
  </r>
  <r>
    <n v="1"/>
    <n v="3"/>
    <s v="P"/>
    <n v="2002"/>
    <x v="1"/>
    <n v="511885"/>
    <n v="79"/>
    <n v="5000"/>
    <n v="71725"/>
    <m/>
    <m/>
    <n v="5000"/>
    <n v="2371"/>
    <n v="0"/>
    <n v="427789"/>
    <s v="COLEMAN NFH"/>
    <n v="20020418"/>
  </r>
  <r>
    <n v="1"/>
    <n v="3"/>
    <s v="P"/>
    <n v="2002"/>
    <x v="3"/>
    <n v="60211"/>
    <n v="57"/>
    <n v="5000"/>
    <n v="48956"/>
    <n v="0"/>
    <n v="1004"/>
    <n v="5000"/>
    <n v="251"/>
    <m/>
    <m/>
    <s v="SAC R RED BLUFF DIV DAM"/>
    <n v="20020311"/>
  </r>
  <r>
    <n v="1"/>
    <n v="3"/>
    <s v="P"/>
    <n v="2002"/>
    <x v="3"/>
    <n v="55457"/>
    <n v="56"/>
    <n v="5000"/>
    <n v="50205"/>
    <n v="0"/>
    <n v="252"/>
    <m/>
    <m/>
    <m/>
    <m/>
    <s v="SAC R AT CLARKSBURG"/>
    <n v="20020312"/>
  </r>
  <r>
    <n v="1"/>
    <n v="3"/>
    <s v="P"/>
    <n v="2002"/>
    <x v="4"/>
    <n v="60125"/>
    <n v="52"/>
    <n v="5000"/>
    <n v="49373"/>
    <n v="0"/>
    <n v="251"/>
    <n v="5000"/>
    <n v="501"/>
    <m/>
    <m/>
    <s v="SAC R RED BLUFF DIV DAM"/>
    <n v="20020219"/>
  </r>
  <r>
    <n v="1"/>
    <n v="3"/>
    <s v="P"/>
    <n v="2002"/>
    <x v="4"/>
    <n v="60216"/>
    <n v="53"/>
    <n v="5000"/>
    <n v="49714"/>
    <n v="0"/>
    <n v="251"/>
    <n v="5000"/>
    <n v="251"/>
    <m/>
    <m/>
    <s v="SAC R AT CLARKSBURG"/>
    <n v="20020221"/>
  </r>
  <r>
    <n v="1"/>
    <n v="3"/>
    <s v="P"/>
    <n v="2006"/>
    <x v="4"/>
    <n v="29175"/>
    <n v="50"/>
    <n v="5000"/>
    <n v="23674"/>
    <n v="0"/>
    <n v="125"/>
    <n v="0"/>
    <n v="376"/>
    <m/>
    <m/>
    <s v="SAC R AT CLARKSBURG"/>
    <n v="20060216"/>
  </r>
  <r>
    <n v="1"/>
    <n v="3"/>
    <s v="P"/>
    <n v="2006"/>
    <x v="4"/>
    <n v="34490"/>
    <n v="49"/>
    <n v="5000"/>
    <n v="24123"/>
    <m/>
    <m/>
    <n v="5000"/>
    <n v="367"/>
    <m/>
    <m/>
    <s v="SAC R AT CLARKSBURG"/>
    <n v="20060216"/>
  </r>
  <r>
    <n v="1"/>
    <n v="3"/>
    <s v="P"/>
    <n v="2006"/>
    <x v="4"/>
    <n v="34496"/>
    <n v="51"/>
    <n v="5000"/>
    <n v="23224"/>
    <n v="0"/>
    <n v="318"/>
    <n v="5000"/>
    <n v="954"/>
    <m/>
    <m/>
    <s v="SAC R RED BLUFF DIV DAM"/>
    <n v="20060216"/>
  </r>
  <r>
    <n v="1"/>
    <n v="3"/>
    <s v="P"/>
    <n v="2006"/>
    <x v="4"/>
    <n v="35172"/>
    <n v="51"/>
    <n v="5000"/>
    <n v="24668"/>
    <n v="0"/>
    <n v="252"/>
    <n v="5000"/>
    <n v="252"/>
    <m/>
    <m/>
    <s v="SAC R RED BLUFF DIV DAM"/>
    <n v="20060216"/>
  </r>
  <r>
    <n v="1"/>
    <n v="3"/>
    <s v="P"/>
    <n v="2006"/>
    <x v="4"/>
    <n v="29625"/>
    <n v="50"/>
    <n v="5000"/>
    <n v="24256"/>
    <n v="0"/>
    <n v="369"/>
    <m/>
    <m/>
    <m/>
    <m/>
    <s v="SAC R AT CLARKSBURG"/>
    <n v="20060224"/>
  </r>
  <r>
    <n v="1"/>
    <n v="3"/>
    <s v="P"/>
    <n v="2006"/>
    <x v="4"/>
    <n v="34920"/>
    <n v="49"/>
    <n v="5000"/>
    <n v="24297"/>
    <m/>
    <m/>
    <n v="5000"/>
    <n v="623"/>
    <m/>
    <m/>
    <s v="SAC R AT CLARKSBURG"/>
    <n v="20060224"/>
  </r>
  <r>
    <n v="1"/>
    <n v="3"/>
    <s v="P"/>
    <n v="2006"/>
    <x v="4"/>
    <n v="34773"/>
    <n v="51"/>
    <n v="5000"/>
    <n v="24124"/>
    <m/>
    <m/>
    <n v="5000"/>
    <n v="649"/>
    <m/>
    <m/>
    <s v="SAC R RED BLUFF DIV DAM"/>
    <n v="20060224"/>
  </r>
  <r>
    <n v="1"/>
    <n v="3"/>
    <s v="P"/>
    <n v="2006"/>
    <x v="4"/>
    <n v="35530"/>
    <n v="51"/>
    <n v="5000"/>
    <n v="25275"/>
    <m/>
    <m/>
    <n v="5000"/>
    <n v="255"/>
    <m/>
    <m/>
    <s v="SAC R RED BLUFF DIV DAM"/>
    <n v="20060224"/>
  </r>
  <r>
    <n v="1"/>
    <n v="3"/>
    <s v="P"/>
    <n v="2007"/>
    <x v="3"/>
    <n v="33704"/>
    <n v="56"/>
    <n v="5000"/>
    <n v="22756"/>
    <m/>
    <m/>
    <n v="5000"/>
    <n v="948"/>
    <m/>
    <m/>
    <s v="SAC R AT CLARKSBURG"/>
    <n v="20070315"/>
  </r>
  <r>
    <n v="1"/>
    <n v="3"/>
    <s v="P"/>
    <n v="2007"/>
    <x v="3"/>
    <n v="29560"/>
    <n v="58"/>
    <n v="5000"/>
    <n v="24560"/>
    <m/>
    <m/>
    <m/>
    <m/>
    <m/>
    <m/>
    <s v="SAC R AT CLARKSBURG"/>
    <n v="20070315"/>
  </r>
  <r>
    <n v="1"/>
    <n v="3"/>
    <s v="P"/>
    <n v="2007"/>
    <x v="3"/>
    <n v="30930"/>
    <n v="57"/>
    <n v="5000"/>
    <n v="25800"/>
    <n v="0"/>
    <n v="130"/>
    <m/>
    <m/>
    <m/>
    <m/>
    <s v="SAC R RED BLUFF DIV DAM"/>
    <n v="20070315"/>
  </r>
  <r>
    <n v="1"/>
    <n v="3"/>
    <s v="P"/>
    <n v="2007"/>
    <x v="3"/>
    <n v="35951"/>
    <n v="57"/>
    <n v="5000"/>
    <n v="23745"/>
    <n v="0"/>
    <n v="649"/>
    <n v="5000"/>
    <n v="1557"/>
    <m/>
    <m/>
    <s v="SAC R RED BLUFF DIV DAM"/>
    <n v="20070315"/>
  </r>
  <r>
    <n v="1"/>
    <n v="3"/>
    <s v="P"/>
    <n v="2007"/>
    <x v="3"/>
    <n v="35784"/>
    <n v="59"/>
    <n v="5000"/>
    <n v="24624"/>
    <m/>
    <m/>
    <n v="5000"/>
    <n v="1160"/>
    <m/>
    <m/>
    <s v="SAC R AT CLARKSBURG"/>
    <n v="20070322"/>
  </r>
  <r>
    <n v="1"/>
    <n v="3"/>
    <s v="P"/>
    <n v="2007"/>
    <x v="3"/>
    <n v="35074"/>
    <n v="59"/>
    <n v="5000"/>
    <n v="24698"/>
    <m/>
    <m/>
    <n v="5000"/>
    <n v="376"/>
    <m/>
    <m/>
    <s v="SAC R AT CLARKSBURG"/>
    <n v="20070322"/>
  </r>
  <r>
    <n v="1"/>
    <n v="3"/>
    <s v="P"/>
    <n v="2007"/>
    <x v="3"/>
    <n v="36153"/>
    <n v="59"/>
    <n v="5000"/>
    <n v="25761"/>
    <m/>
    <m/>
    <n v="5000"/>
    <n v="392"/>
    <m/>
    <m/>
    <s v="SAC R RED BLUFF DIV DAM"/>
    <n v="20070322"/>
  </r>
  <r>
    <n v="1"/>
    <n v="3"/>
    <s v="P"/>
    <n v="2007"/>
    <x v="3"/>
    <n v="35436"/>
    <n v="58"/>
    <n v="5000"/>
    <n v="24164"/>
    <m/>
    <m/>
    <n v="5000"/>
    <n v="1272"/>
    <m/>
    <m/>
    <s v="SAC R RED BLUFF DIV DAM"/>
    <n v="20070322"/>
  </r>
  <r>
    <n v="1"/>
    <n v="3"/>
    <s v="P"/>
    <n v="2008"/>
    <x v="3"/>
    <n v="33916"/>
    <n v="54"/>
    <n v="5000"/>
    <n v="23557"/>
    <m/>
    <m/>
    <n v="5000"/>
    <n v="359"/>
    <m/>
    <m/>
    <s v="SAC R AT CLARKSBURG"/>
    <n v="20080303"/>
  </r>
  <r>
    <n v="1"/>
    <n v="3"/>
    <s v="P"/>
    <n v="2008"/>
    <x v="3"/>
    <n v="35549"/>
    <n v="54"/>
    <n v="5000"/>
    <n v="25421"/>
    <m/>
    <m/>
    <n v="5000"/>
    <n v="128"/>
    <m/>
    <m/>
    <s v="SAC R AT CLARKSBURG"/>
    <n v="20080303"/>
  </r>
  <r>
    <n v="1"/>
    <n v="3"/>
    <s v="P"/>
    <n v="2008"/>
    <x v="3"/>
    <n v="35191"/>
    <n v="54"/>
    <n v="5000"/>
    <n v="24687"/>
    <n v="0"/>
    <n v="126"/>
    <n v="5000"/>
    <n v="378"/>
    <m/>
    <m/>
    <s v="SAC R RED BLUFF DIV DAM"/>
    <n v="20080303"/>
  </r>
  <r>
    <n v="1"/>
    <n v="3"/>
    <s v="P"/>
    <n v="2008"/>
    <x v="3"/>
    <n v="30863"/>
    <n v="54"/>
    <n v="5000"/>
    <n v="25734"/>
    <n v="0"/>
    <n v="129"/>
    <m/>
    <m/>
    <m/>
    <m/>
    <s v="SAC R RED BLUFF DIV DAM"/>
    <n v="20080303"/>
  </r>
  <r>
    <n v="1"/>
    <n v="3"/>
    <s v="P"/>
    <n v="2008"/>
    <x v="3"/>
    <n v="35057"/>
    <n v="55"/>
    <n v="5000"/>
    <n v="24055"/>
    <n v="0"/>
    <n v="125"/>
    <n v="5000"/>
    <n v="877"/>
    <m/>
    <m/>
    <s v="SAC R AT CLARKSBURG"/>
    <n v="20080310"/>
  </r>
  <r>
    <n v="1"/>
    <n v="3"/>
    <s v="P"/>
    <n v="2008"/>
    <x v="3"/>
    <n v="34722"/>
    <n v="56"/>
    <n v="5000"/>
    <n v="23733"/>
    <m/>
    <m/>
    <n v="5000"/>
    <n v="989"/>
    <m/>
    <m/>
    <s v="SAC R AT CLARKSBURG"/>
    <n v="20080310"/>
  </r>
  <r>
    <n v="1"/>
    <n v="3"/>
    <s v="P"/>
    <n v="2008"/>
    <x v="3"/>
    <n v="35205"/>
    <n v="55"/>
    <n v="5000"/>
    <n v="24953"/>
    <n v="0"/>
    <n v="126"/>
    <n v="5000"/>
    <n v="126"/>
    <m/>
    <m/>
    <s v="SAC R RED BLUFF DIV DAM"/>
    <n v="20080310"/>
  </r>
  <r>
    <n v="1"/>
    <n v="3"/>
    <s v="P"/>
    <n v="2008"/>
    <x v="3"/>
    <n v="35622"/>
    <n v="55"/>
    <n v="5000"/>
    <n v="24853"/>
    <m/>
    <m/>
    <n v="5000"/>
    <n v="769"/>
    <m/>
    <m/>
    <s v="SAC R RED BLUFF DIV DAM"/>
    <n v="20080310"/>
  </r>
  <r>
    <n v="1"/>
    <n v="7"/>
    <s v="S"/>
    <n v="2000"/>
    <x v="8"/>
    <n v="70156"/>
    <n v="113"/>
    <n v="5000"/>
    <n v="58050"/>
    <n v="0"/>
    <n v="301"/>
    <n v="5000"/>
    <n v="1805"/>
    <m/>
    <m/>
    <s v="COLEMAN NFH"/>
    <n v="20001103"/>
  </r>
  <r>
    <n v="1"/>
    <n v="7"/>
    <s v="S"/>
    <n v="2000"/>
    <x v="9"/>
    <n v="66547"/>
    <n v="119"/>
    <n v="5000"/>
    <n v="54568"/>
    <m/>
    <m/>
    <n v="5000"/>
    <n v="1979"/>
    <m/>
    <m/>
    <s v="COLEMAN NFH"/>
    <n v="20001208"/>
  </r>
  <r>
    <n v="1"/>
    <n v="7"/>
    <s v="S"/>
    <n v="2001"/>
    <x v="2"/>
    <n v="77305"/>
    <n v="150"/>
    <n v="5000"/>
    <n v="65285"/>
    <n v="0"/>
    <n v="337"/>
    <n v="5000"/>
    <n v="1683"/>
    <m/>
    <m/>
    <s v="BATTLE CREEK BELOW CNFH"/>
    <n v="20010109"/>
  </r>
  <r>
    <n v="1"/>
    <n v="7"/>
    <s v="S"/>
    <n v="2001"/>
    <x v="2"/>
    <n v="66714"/>
    <n v="142"/>
    <n v="5000"/>
    <n v="56146"/>
    <n v="0"/>
    <n v="284"/>
    <n v="5000"/>
    <n v="284"/>
    <m/>
    <m/>
    <s v="BATTLE CREEK BELOW CNFH"/>
    <n v="20010102"/>
  </r>
  <r>
    <n v="1"/>
    <n v="7"/>
    <s v="S"/>
    <n v="2001"/>
    <x v="2"/>
    <n v="81098"/>
    <n v="140"/>
    <n v="5000"/>
    <n v="70032"/>
    <m/>
    <m/>
    <n v="5000"/>
    <n v="711"/>
    <n v="0"/>
    <n v="355"/>
    <s v="BATTLE CREEK BELOW CNFH"/>
    <n v="20010102"/>
  </r>
  <r>
    <n v="1"/>
    <n v="7"/>
    <s v="S"/>
    <n v="2001"/>
    <x v="2"/>
    <n v="72439"/>
    <n v="142"/>
    <n v="5000"/>
    <n v="62127"/>
    <m/>
    <m/>
    <n v="5000"/>
    <n v="312"/>
    <m/>
    <m/>
    <s v="BATTLE CREEK BELOW CNFH"/>
    <n v="20010102"/>
  </r>
  <r>
    <n v="1"/>
    <n v="7"/>
    <s v="S"/>
    <n v="2001"/>
    <x v="2"/>
    <n v="72892"/>
    <n v="142"/>
    <n v="5000"/>
    <n v="62578"/>
    <m/>
    <m/>
    <n v="5000"/>
    <n v="314"/>
    <m/>
    <m/>
    <s v="BATTLE CREEK BELOW CNFH"/>
    <n v="20010102"/>
  </r>
  <r>
    <n v="1"/>
    <n v="7"/>
    <s v="S"/>
    <n v="2001"/>
    <x v="2"/>
    <n v="61982"/>
    <n v="155"/>
    <n v="5000"/>
    <n v="50942"/>
    <m/>
    <m/>
    <n v="5000"/>
    <n v="1040"/>
    <m/>
    <m/>
    <s v="BATTLE CREEK BELOW CNFH"/>
    <n v="20010102"/>
  </r>
  <r>
    <n v="1"/>
    <n v="7"/>
    <s v="S"/>
    <n v="2001"/>
    <x v="2"/>
    <n v="74898"/>
    <n v="137"/>
    <n v="5000"/>
    <n v="63600"/>
    <m/>
    <m/>
    <n v="5000"/>
    <n v="1298"/>
    <m/>
    <m/>
    <s v="BATTLE CREEK BELOW CNFH"/>
    <n v="20010102"/>
  </r>
  <r>
    <n v="1"/>
    <n v="7"/>
    <s v="S"/>
    <n v="2000"/>
    <x v="8"/>
    <n v="38147"/>
    <n v="106"/>
    <n v="5009"/>
    <n v="27153"/>
    <m/>
    <m/>
    <n v="5000"/>
    <n v="985"/>
    <m/>
    <m/>
    <s v="SAC R AT WALNUT GROVE"/>
    <n v="20001121"/>
  </r>
  <r>
    <n v="1"/>
    <n v="7"/>
    <s v="S"/>
    <n v="2000"/>
    <x v="8"/>
    <n v="39929"/>
    <m/>
    <n v="5009"/>
    <n v="28947"/>
    <n v="0"/>
    <n v="75"/>
    <n v="5000"/>
    <n v="898"/>
    <m/>
    <m/>
    <s v="SAC R AT WALNUT GROVE"/>
    <n v="20001114"/>
  </r>
  <r>
    <n v="1"/>
    <n v="7"/>
    <s v="S"/>
    <n v="2000"/>
    <x v="8"/>
    <n v="36753"/>
    <n v="117"/>
    <n v="5009"/>
    <n v="25941"/>
    <n v="0"/>
    <n v="134"/>
    <n v="5000"/>
    <n v="669"/>
    <m/>
    <m/>
    <s v="SAC R AT WALNUT GROVE"/>
    <n v="20001109"/>
  </r>
  <r>
    <n v="1"/>
    <n v="7"/>
    <s v="S"/>
    <n v="2000"/>
    <x v="8"/>
    <n v="38627"/>
    <m/>
    <n v="5009"/>
    <n v="27687"/>
    <n v="0"/>
    <n v="72"/>
    <n v="5000"/>
    <n v="859"/>
    <m/>
    <m/>
    <s v="SAC R AT WALNUT GROVE"/>
    <n v="20001113"/>
  </r>
  <r>
    <n v="1"/>
    <n v="7"/>
    <s v="S"/>
    <n v="2000"/>
    <x v="9"/>
    <n v="5300"/>
    <n v="176"/>
    <n v="5000"/>
    <n v="300"/>
    <m/>
    <m/>
    <m/>
    <m/>
    <m/>
    <m/>
    <s v="SAN JOAQUIN OLD RIVER"/>
    <n v="20001213"/>
  </r>
  <r>
    <n v="1"/>
    <n v="3"/>
    <s v="P"/>
    <n v="2001"/>
    <x v="1"/>
    <n v="371874"/>
    <n v="74"/>
    <n v="5000"/>
    <n v="65275"/>
    <m/>
    <m/>
    <n v="5000"/>
    <n v="610"/>
    <n v="0"/>
    <n v="295989"/>
    <s v="BATTLE CREEK BELOW CNFH"/>
    <n v="20010413"/>
  </r>
  <r>
    <n v="1"/>
    <n v="3"/>
    <s v="P"/>
    <n v="2001"/>
    <x v="1"/>
    <n v="488248"/>
    <n v="72"/>
    <n v="5000"/>
    <n v="65412"/>
    <m/>
    <m/>
    <n v="5000"/>
    <n v="315"/>
    <n v="0"/>
    <n v="412521"/>
    <s v="BATTLE CREEK BELOW CNFH"/>
    <n v="20010413"/>
  </r>
  <r>
    <n v="1"/>
    <n v="3"/>
    <s v="P"/>
    <n v="2001"/>
    <x v="1"/>
    <n v="391699"/>
    <n v="77"/>
    <n v="5000"/>
    <n v="62110"/>
    <m/>
    <m/>
    <n v="5000"/>
    <n v="2322"/>
    <n v="0"/>
    <n v="317267"/>
    <s v="BATTLE CREEK BELOW CNFH"/>
    <n v="20010413"/>
  </r>
  <r>
    <n v="1"/>
    <n v="3"/>
    <s v="P"/>
    <n v="2001"/>
    <x v="1"/>
    <n v="441265"/>
    <n v="73"/>
    <n v="5000"/>
    <n v="58822"/>
    <m/>
    <m/>
    <n v="0"/>
    <n v="377443"/>
    <m/>
    <m/>
    <s v="BATTLE CREEK BELOW CNFH"/>
    <n v="20010413"/>
  </r>
  <r>
    <n v="1"/>
    <n v="3"/>
    <s v="P"/>
    <n v="2001"/>
    <x v="1"/>
    <n v="456227"/>
    <n v="74"/>
    <n v="5000"/>
    <n v="64185"/>
    <n v="0"/>
    <n v="326"/>
    <n v="5000"/>
    <n v="326"/>
    <n v="0"/>
    <n v="381390"/>
    <s v="BATTLE CREEK BELOW CNFH"/>
    <n v="20010427"/>
  </r>
  <r>
    <n v="1"/>
    <n v="3"/>
    <s v="P"/>
    <n v="2001"/>
    <x v="1"/>
    <n v="437686"/>
    <n v="77"/>
    <n v="5000"/>
    <n v="64479"/>
    <m/>
    <m/>
    <n v="5000"/>
    <n v="651"/>
    <n v="0"/>
    <n v="362556"/>
    <s v="BATTLE CREEK BELOW CNFH"/>
    <n v="20010427"/>
  </r>
  <r>
    <n v="1"/>
    <n v="3"/>
    <s v="P"/>
    <n v="2001"/>
    <x v="1"/>
    <n v="437988"/>
    <n v="75"/>
    <n v="5000"/>
    <n v="62403"/>
    <m/>
    <m/>
    <n v="5000"/>
    <n v="2219"/>
    <n v="0"/>
    <n v="363366"/>
    <s v="BATTLE CREEK BELOW CNFH"/>
    <n v="20010413"/>
  </r>
  <r>
    <n v="1"/>
    <n v="3"/>
    <s v="P"/>
    <n v="2001"/>
    <x v="1"/>
    <n v="452606"/>
    <n v="71"/>
    <n v="5000"/>
    <n v="65645"/>
    <n v="0"/>
    <n v="330"/>
    <n v="0"/>
    <n v="381631"/>
    <m/>
    <m/>
    <s v="BATTLE CREEK BELOW CNFH"/>
    <n v="20010427"/>
  </r>
  <r>
    <n v="1"/>
    <n v="3"/>
    <s v="P"/>
    <n v="2001"/>
    <x v="1"/>
    <n v="417665"/>
    <n v="73"/>
    <n v="5000"/>
    <n v="65355"/>
    <m/>
    <m/>
    <n v="0"/>
    <n v="347310"/>
    <m/>
    <m/>
    <s v="BATTLE CREEK BELOW CNFH"/>
    <n v="20010413"/>
  </r>
  <r>
    <n v="1"/>
    <n v="3"/>
    <s v="P"/>
    <n v="2001"/>
    <x v="1"/>
    <n v="443205"/>
    <n v="77"/>
    <n v="5000"/>
    <n v="64981"/>
    <m/>
    <m/>
    <n v="0"/>
    <n v="373224"/>
    <m/>
    <m/>
    <s v="BATTLE CREEK BELOW CNFH"/>
    <n v="20010427"/>
  </r>
  <r>
    <n v="1"/>
    <n v="3"/>
    <s v="P"/>
    <n v="2001"/>
    <x v="1"/>
    <n v="475437"/>
    <n v="77"/>
    <n v="5000"/>
    <n v="65463"/>
    <m/>
    <m/>
    <n v="0"/>
    <n v="404974"/>
    <m/>
    <m/>
    <s v="BATTLE CREEK BELOW CNFH"/>
    <n v="20010427"/>
  </r>
  <r>
    <n v="1"/>
    <n v="3"/>
    <s v="P"/>
    <n v="2001"/>
    <x v="1"/>
    <n v="436555"/>
    <n v="74"/>
    <n v="5000"/>
    <n v="65502"/>
    <m/>
    <m/>
    <n v="0"/>
    <n v="366053"/>
    <m/>
    <m/>
    <s v="BATTLE CREEK BELOW CNFH"/>
    <n v="20010427"/>
  </r>
  <r>
    <n v="1"/>
    <n v="3"/>
    <s v="P"/>
    <n v="2001"/>
    <x v="1"/>
    <n v="470055"/>
    <n v="69"/>
    <n v="5000"/>
    <n v="64110"/>
    <m/>
    <m/>
    <n v="5000"/>
    <n v="1644"/>
    <n v="0"/>
    <n v="394301"/>
    <s v="BATTLE CREEK BELOW CNFH"/>
    <n v="20010427"/>
  </r>
  <r>
    <n v="1"/>
    <n v="7"/>
    <s v="S"/>
    <n v="2001"/>
    <x v="5"/>
    <n v="39477"/>
    <n v="92"/>
    <n v="5000"/>
    <n v="28680"/>
    <m/>
    <m/>
    <n v="5000"/>
    <n v="797"/>
    <m/>
    <m/>
    <s v="SAC R AT WALNUT GROVE"/>
    <n v="20011028"/>
  </r>
  <r>
    <n v="1"/>
    <n v="7"/>
    <s v="S"/>
    <n v="2001"/>
    <x v="5"/>
    <n v="39181"/>
    <n v="88"/>
    <n v="5000"/>
    <n v="28887"/>
    <m/>
    <m/>
    <n v="5000"/>
    <n v="294"/>
    <m/>
    <m/>
    <s v="SAC R AT WALNUT GROVE"/>
    <n v="20011028"/>
  </r>
  <r>
    <n v="1"/>
    <n v="7"/>
    <s v="S"/>
    <n v="2001"/>
    <x v="5"/>
    <n v="40422"/>
    <n v="88"/>
    <n v="5000"/>
    <n v="30118"/>
    <m/>
    <m/>
    <n v="5000"/>
    <n v="304"/>
    <m/>
    <m/>
    <s v="SAC R AT WALNUT GROVE"/>
    <n v="20011031"/>
  </r>
  <r>
    <n v="1"/>
    <n v="7"/>
    <s v="S"/>
    <n v="2001"/>
    <x v="5"/>
    <n v="40664"/>
    <n v="90"/>
    <n v="5000"/>
    <n v="30511"/>
    <m/>
    <m/>
    <n v="5000"/>
    <n v="153"/>
    <m/>
    <m/>
    <s v="SAC R AT WALNUT GROVE"/>
    <n v="20011031"/>
  </r>
  <r>
    <n v="1"/>
    <n v="7"/>
    <s v="S"/>
    <n v="2001"/>
    <x v="8"/>
    <n v="93039"/>
    <n v="102"/>
    <n v="5000"/>
    <n v="88039"/>
    <m/>
    <m/>
    <m/>
    <m/>
    <m/>
    <m/>
    <s v="BATTLE CREEK BELOW CNFH"/>
    <n v="20011114"/>
  </r>
  <r>
    <n v="1"/>
    <n v="7"/>
    <s v="S"/>
    <n v="2001"/>
    <x v="9"/>
    <n v="84603"/>
    <n v="104"/>
    <n v="5000"/>
    <n v="73856"/>
    <m/>
    <m/>
    <n v="5000"/>
    <n v="747"/>
    <m/>
    <m/>
    <s v="BATTLE CREEK BELOW CNFH"/>
    <n v="20011212"/>
  </r>
  <r>
    <n v="1"/>
    <n v="7"/>
    <s v="S"/>
    <n v="2002"/>
    <x v="2"/>
    <n v="75571"/>
    <n v="127"/>
    <n v="5000"/>
    <n v="65240"/>
    <m/>
    <m/>
    <n v="5000"/>
    <n v="331"/>
    <m/>
    <m/>
    <s v="BATTLE CREEK BELOW CNFH"/>
    <n v="20020104"/>
  </r>
  <r>
    <n v="1"/>
    <n v="7"/>
    <s v="S"/>
    <n v="2002"/>
    <x v="2"/>
    <n v="63669"/>
    <n v="121"/>
    <n v="5000"/>
    <n v="52327"/>
    <n v="0"/>
    <n v="537"/>
    <n v="5000"/>
    <n v="805"/>
    <m/>
    <m/>
    <s v="SAC R AT RYDE KOKET"/>
    <n v="20020105"/>
  </r>
  <r>
    <n v="1"/>
    <n v="7"/>
    <s v="S"/>
    <n v="2002"/>
    <x v="2"/>
    <n v="52876"/>
    <n v="128"/>
    <n v="5000"/>
    <n v="47876"/>
    <m/>
    <m/>
    <m/>
    <m/>
    <m/>
    <m/>
    <s v="PORT CHICAGO"/>
    <n v="20020110"/>
  </r>
  <r>
    <n v="1"/>
    <n v="7"/>
    <s v="S"/>
    <n v="2002"/>
    <x v="2"/>
    <n v="82418"/>
    <n v="132"/>
    <n v="5000"/>
    <n v="77418"/>
    <m/>
    <m/>
    <m/>
    <m/>
    <m/>
    <m/>
    <s v="BATTLE CREEK BELOW CNFH"/>
    <n v="20020108"/>
  </r>
  <r>
    <n v="1"/>
    <n v="7"/>
    <s v="S"/>
    <n v="2002"/>
    <x v="2"/>
    <n v="79770"/>
    <n v="120"/>
    <n v="5000"/>
    <n v="74770"/>
    <m/>
    <m/>
    <m/>
    <m/>
    <m/>
    <m/>
    <s v="BATTLE CREEK BELOW CNFH"/>
    <n v="20020108"/>
  </r>
  <r>
    <n v="1"/>
    <n v="7"/>
    <s v="S"/>
    <n v="2002"/>
    <x v="2"/>
    <n v="82712"/>
    <n v="125"/>
    <n v="5000"/>
    <n v="71621"/>
    <m/>
    <m/>
    <n v="5000"/>
    <n v="1091"/>
    <m/>
    <m/>
    <s v="BATTLE CREEK BELOW CNFH"/>
    <n v="20020108"/>
  </r>
  <r>
    <n v="1"/>
    <n v="7"/>
    <s v="S"/>
    <n v="2002"/>
    <x v="2"/>
    <n v="83216"/>
    <n v="127"/>
    <n v="5000"/>
    <n v="78216"/>
    <m/>
    <m/>
    <m/>
    <m/>
    <m/>
    <m/>
    <s v="BATTLE CREEK BELOW CNFH"/>
    <n v="20020108"/>
  </r>
  <r>
    <n v="1"/>
    <n v="7"/>
    <s v="S"/>
    <n v="2002"/>
    <x v="2"/>
    <n v="76638"/>
    <n v="125"/>
    <n v="5000"/>
    <n v="66305"/>
    <m/>
    <m/>
    <n v="5000"/>
    <n v="333"/>
    <m/>
    <m/>
    <s v="BATTLE CREEK BELOW CNFH"/>
    <n v="20020108"/>
  </r>
  <r>
    <n v="1"/>
    <n v="7"/>
    <s v="S"/>
    <n v="2002"/>
    <x v="2"/>
    <n v="85156"/>
    <n v="118"/>
    <n v="5000"/>
    <n v="74780"/>
    <m/>
    <m/>
    <n v="5000"/>
    <n v="376"/>
    <m/>
    <m/>
    <s v="BATTLE CREEK BELOW CNFH"/>
    <n v="20020108"/>
  </r>
  <r>
    <n v="1"/>
    <n v="7"/>
    <s v="S"/>
    <n v="2002"/>
    <x v="2"/>
    <n v="31890"/>
    <n v="116"/>
    <n v="5000"/>
    <n v="26890"/>
    <m/>
    <m/>
    <m/>
    <m/>
    <m/>
    <m/>
    <s v="BATTLE CREEK BELOW CNFH"/>
    <n v="20020108"/>
  </r>
  <r>
    <n v="1"/>
    <n v="7"/>
    <s v="S"/>
    <n v="2002"/>
    <x v="2"/>
    <n v="87440"/>
    <n v="125"/>
    <n v="5000"/>
    <n v="77053"/>
    <m/>
    <m/>
    <n v="5000"/>
    <n v="387"/>
    <m/>
    <m/>
    <s v="MOK R GEORGIANNA SLOUGH"/>
    <n v="20020103"/>
  </r>
  <r>
    <n v="1"/>
    <n v="3"/>
    <s v="P"/>
    <n v="2002"/>
    <x v="1"/>
    <n v="404525"/>
    <n v="77"/>
    <n v="5000"/>
    <n v="78255"/>
    <n v="0"/>
    <n v="314"/>
    <n v="0"/>
    <n v="320956"/>
    <m/>
    <m/>
    <s v="COLEMAN NFH"/>
    <n v="20020418"/>
  </r>
  <r>
    <n v="1"/>
    <n v="3"/>
    <s v="P"/>
    <n v="2002"/>
    <x v="1"/>
    <n v="391940"/>
    <n v="77"/>
    <n v="5000"/>
    <n v="78030"/>
    <n v="0"/>
    <n v="684"/>
    <n v="0"/>
    <n v="308226"/>
    <m/>
    <m/>
    <s v="COLEMAN NFH"/>
    <n v="20020418"/>
  </r>
  <r>
    <n v="1"/>
    <n v="3"/>
    <s v="P"/>
    <n v="2002"/>
    <x v="1"/>
    <n v="461273"/>
    <n v="76"/>
    <n v="5000"/>
    <n v="77386"/>
    <m/>
    <m/>
    <n v="5000"/>
    <n v="315"/>
    <n v="0"/>
    <n v="373572"/>
    <s v="COLEMAN NFH"/>
    <n v="20020418"/>
  </r>
  <r>
    <n v="1"/>
    <n v="3"/>
    <s v="P"/>
    <n v="2002"/>
    <x v="1"/>
    <n v="468528"/>
    <n v="75"/>
    <n v="5000"/>
    <n v="77992"/>
    <m/>
    <m/>
    <n v="5000"/>
    <n v="314"/>
    <n v="0"/>
    <n v="380222"/>
    <s v="COLEMAN NFH"/>
    <n v="20020418"/>
  </r>
  <r>
    <n v="1"/>
    <n v="3"/>
    <s v="P"/>
    <n v="2002"/>
    <x v="1"/>
    <n v="484788"/>
    <n v="76"/>
    <n v="5000"/>
    <n v="77223"/>
    <m/>
    <m/>
    <n v="5000"/>
    <n v="633"/>
    <n v="0"/>
    <n v="396932"/>
    <s v="COLEMAN NFH"/>
    <n v="20020418"/>
  </r>
  <r>
    <n v="1"/>
    <n v="3"/>
    <s v="P"/>
    <n v="2002"/>
    <x v="1"/>
    <n v="502764"/>
    <n v="75"/>
    <n v="5000"/>
    <n v="75445"/>
    <m/>
    <m/>
    <n v="5000"/>
    <n v="916"/>
    <n v="0"/>
    <n v="416403"/>
    <s v="COLEMAN NFH"/>
    <n v="20020418"/>
  </r>
  <r>
    <n v="1"/>
    <n v="3"/>
    <s v="P"/>
    <n v="2002"/>
    <x v="1"/>
    <n v="488022"/>
    <n v="77"/>
    <n v="5000"/>
    <n v="79730"/>
    <m/>
    <m/>
    <n v="0"/>
    <n v="403292"/>
    <m/>
    <m/>
    <s v="COLEMAN NFH"/>
    <n v="20020418"/>
  </r>
  <r>
    <n v="1"/>
    <n v="3"/>
    <s v="P"/>
    <n v="2002"/>
    <x v="1"/>
    <n v="446077"/>
    <n v="77"/>
    <n v="5000"/>
    <n v="78898"/>
    <m/>
    <m/>
    <n v="5000"/>
    <n v="317"/>
    <n v="0"/>
    <n v="356862"/>
    <s v="COLEMAN NFH"/>
    <n v="20020424"/>
  </r>
  <r>
    <n v="1"/>
    <n v="3"/>
    <s v="P"/>
    <n v="2002"/>
    <x v="1"/>
    <n v="431944"/>
    <n v="79"/>
    <n v="5000"/>
    <n v="78815"/>
    <m/>
    <m/>
    <n v="0"/>
    <n v="348129"/>
    <m/>
    <m/>
    <s v="COLEMAN NFH"/>
    <n v="20020425"/>
  </r>
  <r>
    <n v="1"/>
    <n v="3"/>
    <s v="P"/>
    <n v="2002"/>
    <x v="1"/>
    <n v="450656"/>
    <n v="77"/>
    <n v="5000"/>
    <n v="77728"/>
    <m/>
    <m/>
    <n v="5000"/>
    <n v="627"/>
    <n v="0"/>
    <n v="362301"/>
    <s v="COLEMAN NFH"/>
    <n v="20020425"/>
  </r>
  <r>
    <n v="1"/>
    <n v="3"/>
    <s v="P"/>
    <n v="2002"/>
    <x v="1"/>
    <n v="437070"/>
    <n v="74"/>
    <n v="5000"/>
    <n v="79138"/>
    <m/>
    <m/>
    <n v="5000"/>
    <n v="318"/>
    <n v="0"/>
    <n v="347614"/>
    <s v="COLEMAN NFH"/>
    <n v="20020425"/>
  </r>
  <r>
    <n v="1"/>
    <n v="3"/>
    <s v="P"/>
    <n v="2002"/>
    <x v="1"/>
    <n v="382431"/>
    <n v="73"/>
    <n v="5000"/>
    <n v="78259"/>
    <m/>
    <m/>
    <n v="0"/>
    <n v="299172"/>
    <m/>
    <m/>
    <s v="COLEMAN NFH"/>
    <n v="20020425"/>
  </r>
  <r>
    <n v="1"/>
    <n v="3"/>
    <s v="P"/>
    <n v="2002"/>
    <x v="1"/>
    <n v="305800"/>
    <n v="69"/>
    <n v="5000"/>
    <n v="78641"/>
    <m/>
    <m/>
    <n v="0"/>
    <n v="222159"/>
    <m/>
    <m/>
    <s v="COLEMAN NFH"/>
    <n v="20020425"/>
  </r>
  <r>
    <n v="1"/>
    <n v="3"/>
    <s v="P"/>
    <n v="2002"/>
    <x v="1"/>
    <n v="412388"/>
    <n v="67"/>
    <n v="5000"/>
    <n v="78035"/>
    <n v="0"/>
    <n v="315"/>
    <n v="0"/>
    <n v="329038"/>
    <m/>
    <m/>
    <s v="COLEMAN NFH"/>
    <n v="20020425"/>
  </r>
  <r>
    <n v="1"/>
    <n v="7"/>
    <s v="S"/>
    <n v="2003"/>
    <x v="2"/>
    <n v="78630"/>
    <n v="125"/>
    <n v="5000"/>
    <n v="66571"/>
    <m/>
    <m/>
    <n v="5000"/>
    <n v="2059"/>
    <m/>
    <m/>
    <s v="COLEMAN NFH"/>
    <n v="20030102"/>
  </r>
  <r>
    <n v="1"/>
    <n v="7"/>
    <s v="S"/>
    <n v="2003"/>
    <x v="2"/>
    <n v="69605"/>
    <n v="119"/>
    <n v="5000"/>
    <n v="56029"/>
    <m/>
    <m/>
    <n v="5000"/>
    <n v="3576"/>
    <m/>
    <m/>
    <s v="COLEMAN NFH"/>
    <n v="20030102"/>
  </r>
  <r>
    <n v="1"/>
    <n v="7"/>
    <s v="S"/>
    <n v="2003"/>
    <x v="2"/>
    <n v="77056"/>
    <n v="126"/>
    <n v="5000"/>
    <n v="65715"/>
    <m/>
    <m/>
    <n v="5000"/>
    <n v="1341"/>
    <m/>
    <m/>
    <s v="COLEMAN NFH"/>
    <n v="20030102"/>
  </r>
  <r>
    <n v="1"/>
    <n v="7"/>
    <s v="S"/>
    <n v="2003"/>
    <x v="2"/>
    <n v="72709"/>
    <n v="117"/>
    <n v="5000"/>
    <n v="59887"/>
    <m/>
    <m/>
    <n v="5000"/>
    <n v="2822"/>
    <m/>
    <m/>
    <s v="COLEMAN NFH"/>
    <n v="20030102"/>
  </r>
  <r>
    <n v="1"/>
    <n v="7"/>
    <s v="S"/>
    <n v="2003"/>
    <x v="2"/>
    <n v="82352"/>
    <n v="131"/>
    <n v="5000"/>
    <n v="71267"/>
    <m/>
    <m/>
    <n v="5000"/>
    <n v="1085"/>
    <m/>
    <m/>
    <s v="COLEMAN NFH"/>
    <n v="20030102"/>
  </r>
  <r>
    <n v="1"/>
    <n v="7"/>
    <s v="S"/>
    <n v="2003"/>
    <x v="2"/>
    <n v="86677"/>
    <n v="131"/>
    <n v="5000"/>
    <n v="74760"/>
    <m/>
    <m/>
    <n v="5000"/>
    <n v="1917"/>
    <m/>
    <m/>
    <s v="COLEMAN NFH"/>
    <n v="20030115"/>
  </r>
  <r>
    <n v="1"/>
    <n v="7"/>
    <s v="S"/>
    <n v="2002"/>
    <x v="8"/>
    <n v="81032"/>
    <n v="102"/>
    <n v="5000"/>
    <n v="67650"/>
    <m/>
    <m/>
    <n v="5000"/>
    <n v="3382"/>
    <m/>
    <m/>
    <s v="COLEMAN NFH"/>
    <n v="20021108"/>
  </r>
  <r>
    <n v="1"/>
    <n v="7"/>
    <s v="S"/>
    <n v="2002"/>
    <x v="9"/>
    <n v="40046"/>
    <n v="118"/>
    <n v="5000"/>
    <n v="34871"/>
    <n v="0"/>
    <n v="175"/>
    <m/>
    <m/>
    <m/>
    <m/>
    <s v="MOK R GEORGIANNA SLOUGH"/>
    <n v="20021204"/>
  </r>
  <r>
    <n v="1"/>
    <n v="7"/>
    <s v="S"/>
    <n v="2003"/>
    <x v="2"/>
    <n v="83909"/>
    <n v="126"/>
    <n v="5000"/>
    <n v="72800"/>
    <m/>
    <m/>
    <n v="5000"/>
    <n v="1109"/>
    <m/>
    <m/>
    <s v="COLEMAN NFH"/>
    <n v="20030102"/>
  </r>
  <r>
    <n v="1"/>
    <n v="7"/>
    <s v="S"/>
    <n v="2003"/>
    <x v="2"/>
    <n v="78551"/>
    <n v="130"/>
    <n v="5000"/>
    <n v="67522"/>
    <n v="0"/>
    <n v="343"/>
    <n v="5000"/>
    <n v="686"/>
    <m/>
    <m/>
    <s v="COLEMAN NFH"/>
    <n v="20030102"/>
  </r>
  <r>
    <n v="1"/>
    <n v="7"/>
    <s v="S"/>
    <n v="2002"/>
    <x v="9"/>
    <n v="70324"/>
    <n v="134"/>
    <n v="5000"/>
    <n v="59419"/>
    <m/>
    <m/>
    <n v="5000"/>
    <n v="905"/>
    <m/>
    <m/>
    <s v="COLEMAN NFH"/>
    <n v="20021202"/>
  </r>
  <r>
    <n v="1"/>
    <n v="7"/>
    <s v="S"/>
    <n v="2002"/>
    <x v="9"/>
    <n v="52048"/>
    <n v="124"/>
    <n v="5000"/>
    <n v="47048"/>
    <m/>
    <m/>
    <m/>
    <m/>
    <m/>
    <m/>
    <s v="PORT CHICAGO"/>
    <n v="20021209"/>
  </r>
  <r>
    <n v="1"/>
    <n v="7"/>
    <s v="S"/>
    <n v="2002"/>
    <x v="9"/>
    <n v="55385"/>
    <n v="130"/>
    <n v="5000"/>
    <n v="49629"/>
    <m/>
    <m/>
    <n v="0"/>
    <n v="756"/>
    <m/>
    <m/>
    <s v="SAC R AT RYDE KOKET"/>
    <n v="20021206"/>
  </r>
  <r>
    <n v="1"/>
    <n v="7"/>
    <s v="S"/>
    <n v="2002"/>
    <x v="9"/>
    <n v="66013"/>
    <n v="114"/>
    <n v="5000"/>
    <n v="55173"/>
    <m/>
    <m/>
    <n v="5000"/>
    <n v="840"/>
    <m/>
    <m/>
    <s v="MOK R GEORGIANNA SLOUGH"/>
    <n v="20021205"/>
  </r>
  <r>
    <n v="1"/>
    <n v="3"/>
    <s v="S"/>
    <n v="1986"/>
    <x v="8"/>
    <n v="154681"/>
    <m/>
    <n v="5000"/>
    <n v="6651"/>
    <m/>
    <m/>
    <n v="9"/>
    <n v="137019"/>
    <n v="5000"/>
    <n v="1002"/>
    <s v="BENICIA"/>
    <n v="19861119"/>
  </r>
  <r>
    <n v="1"/>
    <n v="3"/>
    <s v="S"/>
    <n v="1986"/>
    <x v="8"/>
    <n v="143017"/>
    <m/>
    <n v="5000"/>
    <n v="6114"/>
    <m/>
    <m/>
    <n v="9"/>
    <n v="125972"/>
    <n v="5000"/>
    <n v="922"/>
    <s v="BENICIA"/>
    <n v="19861119"/>
  </r>
  <r>
    <n v="1"/>
    <n v="3"/>
    <s v="S"/>
    <n v="1991"/>
    <x v="0"/>
    <n v="23082"/>
    <m/>
    <n v="5000"/>
    <n v="12474"/>
    <m/>
    <m/>
    <n v="5000"/>
    <n v="608"/>
    <m/>
    <m/>
    <s v="SAC R AT PRINCETON FERRY"/>
    <n v="19910503"/>
  </r>
  <r>
    <n v="1"/>
    <n v="3"/>
    <s v="S"/>
    <n v="1991"/>
    <x v="0"/>
    <n v="29624"/>
    <m/>
    <n v="5000"/>
    <n v="18713"/>
    <m/>
    <m/>
    <n v="5000"/>
    <n v="911"/>
    <m/>
    <m/>
    <s v="SAC R AT PRINCETON FERRY"/>
    <n v="19910503"/>
  </r>
  <r>
    <n v="1"/>
    <n v="3"/>
    <s v="S"/>
    <n v="1991"/>
    <x v="0"/>
    <n v="31804"/>
    <m/>
    <n v="5000"/>
    <n v="20792"/>
    <m/>
    <m/>
    <n v="5000"/>
    <n v="1012"/>
    <m/>
    <m/>
    <s v="SAC R AT PRINCETON FERRY"/>
    <n v="19910503"/>
  </r>
  <r>
    <n v="1"/>
    <n v="3"/>
    <s v="S"/>
    <n v="1989"/>
    <x v="0"/>
    <n v="62170"/>
    <m/>
    <n v="5000"/>
    <n v="51074"/>
    <m/>
    <m/>
    <n v="5000"/>
    <n v="1096"/>
    <m/>
    <m/>
    <s v="COLEMAN NFH"/>
    <n v="19890508"/>
  </r>
  <r>
    <n v="1"/>
    <n v="3"/>
    <s v="S"/>
    <n v="1989"/>
    <x v="0"/>
    <n v="63697"/>
    <m/>
    <n v="5000"/>
    <n v="52677"/>
    <m/>
    <m/>
    <n v="5000"/>
    <n v="1020"/>
    <m/>
    <m/>
    <s v="SAC R BEL RBDD"/>
    <n v="19890509"/>
  </r>
  <r>
    <n v="1"/>
    <n v="3"/>
    <s v="S"/>
    <n v="1989"/>
    <x v="0"/>
    <n v="61356"/>
    <m/>
    <n v="5000"/>
    <n v="50842"/>
    <m/>
    <m/>
    <n v="5000"/>
    <n v="514"/>
    <m/>
    <m/>
    <s v="SAC R AT PRINCETON FERRY"/>
    <n v="19890510"/>
  </r>
  <r>
    <n v="1"/>
    <n v="3"/>
    <s v="S"/>
    <n v="1989"/>
    <x v="0"/>
    <n v="50934"/>
    <m/>
    <n v="5000"/>
    <n v="39379"/>
    <m/>
    <m/>
    <n v="5000"/>
    <n v="1555"/>
    <m/>
    <m/>
    <s v="BENICIA"/>
    <n v="19890515"/>
  </r>
  <r>
    <n v="1"/>
    <n v="7"/>
    <s v="S"/>
    <n v="1990"/>
    <x v="2"/>
    <n v="59514"/>
    <m/>
    <n v="5000"/>
    <n v="44959"/>
    <m/>
    <m/>
    <n v="5000"/>
    <n v="4555"/>
    <m/>
    <m/>
    <s v="COLEMAN NFH"/>
    <n v="19900126"/>
  </r>
  <r>
    <n v="1"/>
    <n v="7"/>
    <s v="P"/>
    <n v="1989"/>
    <x v="9"/>
    <n v="62282"/>
    <m/>
    <n v="5000"/>
    <n v="47733"/>
    <m/>
    <m/>
    <n v="5000"/>
    <n v="4549"/>
    <m/>
    <m/>
    <s v="COLEMAN NFH"/>
    <n v="19891213"/>
  </r>
  <r>
    <n v="1"/>
    <n v="3"/>
    <s v="S"/>
    <n v="1990"/>
    <x v="0"/>
    <n v="62921"/>
    <m/>
    <n v="5000"/>
    <n v="51069"/>
    <m/>
    <m/>
    <n v="5000"/>
    <n v="1852"/>
    <m/>
    <m/>
    <s v="COLEMAN NFH"/>
    <n v="19900511"/>
  </r>
  <r>
    <n v="1"/>
    <n v="3"/>
    <s v="S"/>
    <n v="1990"/>
    <x v="0"/>
    <n v="62212"/>
    <m/>
    <n v="5000"/>
    <n v="51533"/>
    <m/>
    <m/>
    <n v="5000"/>
    <n v="679"/>
    <m/>
    <m/>
    <s v="SAC R BEL RBDD"/>
    <n v="19900512"/>
  </r>
  <r>
    <n v="1"/>
    <n v="3"/>
    <s v="S"/>
    <n v="1990"/>
    <x v="0"/>
    <n v="62710"/>
    <m/>
    <n v="5000"/>
    <n v="52077"/>
    <m/>
    <m/>
    <n v="5000"/>
    <n v="633"/>
    <m/>
    <m/>
    <s v="SAC R AT PRINCETON FERRY"/>
    <n v="19900514"/>
  </r>
  <r>
    <n v="1"/>
    <n v="3"/>
    <s v="S"/>
    <n v="1990"/>
    <x v="0"/>
    <n v="62816"/>
    <m/>
    <n v="5000"/>
    <n v="52446"/>
    <m/>
    <m/>
    <n v="5000"/>
    <n v="370"/>
    <m/>
    <m/>
    <s v="BENICIA"/>
    <n v="19900522"/>
  </r>
  <r>
    <n v="1"/>
    <n v="7"/>
    <s v="S"/>
    <n v="2005"/>
    <x v="2"/>
    <n v="86097"/>
    <n v="140"/>
    <n v="5000"/>
    <n v="73815"/>
    <n v="0"/>
    <n v="380"/>
    <n v="5000"/>
    <n v="1902"/>
    <m/>
    <m/>
    <s v="COLEMAN NFH"/>
    <n v="20050104"/>
  </r>
  <r>
    <n v="1"/>
    <n v="7"/>
    <s v="S"/>
    <n v="2005"/>
    <x v="2"/>
    <n v="96526"/>
    <n v="134"/>
    <n v="5000"/>
    <n v="85228"/>
    <m/>
    <m/>
    <n v="5000"/>
    <n v="1298"/>
    <m/>
    <m/>
    <s v="COLEMAN NFH"/>
    <n v="20050104"/>
  </r>
  <r>
    <n v="1"/>
    <n v="7"/>
    <s v="S"/>
    <n v="2004"/>
    <x v="8"/>
    <n v="97836"/>
    <n v="121"/>
    <n v="5000"/>
    <n v="83444"/>
    <m/>
    <m/>
    <n v="5000"/>
    <n v="4392"/>
    <m/>
    <m/>
    <s v="COLEMAN NFH"/>
    <n v="20041105"/>
  </r>
  <r>
    <n v="1"/>
    <n v="7"/>
    <s v="S"/>
    <n v="2004"/>
    <x v="8"/>
    <n v="79996"/>
    <n v="117"/>
    <n v="5000"/>
    <n v="65446"/>
    <m/>
    <m/>
    <n v="5000"/>
    <n v="4550"/>
    <m/>
    <m/>
    <s v="COLEMAN NFH"/>
    <n v="20041129"/>
  </r>
  <r>
    <n v="1"/>
    <n v="7"/>
    <s v="S"/>
    <n v="2005"/>
    <x v="2"/>
    <n v="73723"/>
    <n v="132"/>
    <n v="5000"/>
    <n v="62767"/>
    <m/>
    <m/>
    <n v="5000"/>
    <n v="956"/>
    <m/>
    <m/>
    <s v="COLEMAN NFH"/>
    <n v="20050104"/>
  </r>
  <r>
    <n v="1"/>
    <n v="7"/>
    <s v="S"/>
    <n v="2005"/>
    <x v="2"/>
    <n v="79768"/>
    <n v="134"/>
    <n v="5000"/>
    <n v="68721"/>
    <m/>
    <m/>
    <n v="5000"/>
    <n v="1047"/>
    <m/>
    <m/>
    <s v="COLEMAN NFH"/>
    <n v="20050113"/>
  </r>
  <r>
    <n v="1"/>
    <n v="7"/>
    <s v="S"/>
    <n v="2005"/>
    <x v="2"/>
    <n v="78800"/>
    <n v="132"/>
    <n v="5000"/>
    <n v="68112"/>
    <m/>
    <m/>
    <n v="5000"/>
    <n v="688"/>
    <m/>
    <m/>
    <s v="COLEMAN NFH"/>
    <n v="20050104"/>
  </r>
  <r>
    <n v="1"/>
    <n v="7"/>
    <s v="S"/>
    <n v="2004"/>
    <x v="9"/>
    <n v="35202"/>
    <n v="134"/>
    <n v="5000"/>
    <n v="24572"/>
    <m/>
    <m/>
    <n v="5000"/>
    <n v="630"/>
    <m/>
    <m/>
    <s v="SAC R AT RYDE KOKET"/>
    <n v="20041209"/>
  </r>
  <r>
    <n v="1"/>
    <n v="7"/>
    <s v="S"/>
    <n v="2004"/>
    <x v="9"/>
    <n v="35195"/>
    <n v="128"/>
    <n v="5000"/>
    <n v="24943"/>
    <m/>
    <m/>
    <n v="5000"/>
    <n v="252"/>
    <m/>
    <m/>
    <s v="SAC R AT RYDE KOKET"/>
    <n v="20041209"/>
  </r>
  <r>
    <n v="1"/>
    <n v="7"/>
    <s v="S"/>
    <n v="2004"/>
    <x v="9"/>
    <n v="35125"/>
    <n v="117"/>
    <n v="5000"/>
    <n v="24246"/>
    <m/>
    <m/>
    <n v="5000"/>
    <n v="879"/>
    <m/>
    <m/>
    <s v="PORT CHICAGO"/>
    <n v="20041210"/>
  </r>
  <r>
    <n v="1"/>
    <n v="7"/>
    <s v="S"/>
    <n v="2004"/>
    <x v="9"/>
    <n v="35553"/>
    <n v="116"/>
    <n v="5000"/>
    <n v="24148"/>
    <m/>
    <m/>
    <n v="5000"/>
    <n v="1405"/>
    <m/>
    <m/>
    <s v="SAN JOAQ SHRM ISL OP JRSY"/>
    <n v="20041210"/>
  </r>
  <r>
    <n v="1"/>
    <n v="7"/>
    <s v="S"/>
    <n v="2004"/>
    <x v="9"/>
    <n v="35279"/>
    <n v="126"/>
    <n v="5000"/>
    <n v="24015"/>
    <m/>
    <m/>
    <n v="5000"/>
    <n v="1264"/>
    <m/>
    <m/>
    <s v="SAC R AT WEST SACRAMENTO"/>
    <n v="20041206"/>
  </r>
  <r>
    <n v="1"/>
    <n v="7"/>
    <s v="S"/>
    <n v="2004"/>
    <x v="9"/>
    <n v="35482"/>
    <n v="125"/>
    <n v="5000"/>
    <n v="24972"/>
    <m/>
    <m/>
    <n v="5000"/>
    <n v="510"/>
    <m/>
    <m/>
    <s v="SAC R AT WEST SACRAMENTO"/>
    <n v="20041206"/>
  </r>
  <r>
    <n v="1"/>
    <n v="7"/>
    <s v="S"/>
    <n v="2005"/>
    <x v="2"/>
    <n v="52011"/>
    <n v="132"/>
    <n v="5000"/>
    <n v="40751"/>
    <m/>
    <m/>
    <n v="5000"/>
    <n v="1260"/>
    <m/>
    <m/>
    <s v="COLEMAN NFH"/>
    <n v="20050104"/>
  </r>
  <r>
    <n v="1"/>
    <n v="7"/>
    <s v="S"/>
    <n v="2005"/>
    <x v="2"/>
    <n v="53690"/>
    <n v="131"/>
    <n v="5000"/>
    <n v="43253"/>
    <m/>
    <m/>
    <n v="5000"/>
    <n v="437"/>
    <m/>
    <m/>
    <s v="COLEMAN NFH"/>
    <n v="20050104"/>
  </r>
  <r>
    <n v="1"/>
    <n v="7"/>
    <s v="S"/>
    <n v="2004"/>
    <x v="9"/>
    <n v="46086"/>
    <n v="130"/>
    <n v="5000"/>
    <n v="35003"/>
    <m/>
    <m/>
    <n v="5000"/>
    <n v="1083"/>
    <m/>
    <m/>
    <s v="SAC R AT VORDEN"/>
    <n v="20041207"/>
  </r>
  <r>
    <n v="1"/>
    <n v="7"/>
    <s v="S"/>
    <n v="2004"/>
    <x v="9"/>
    <n v="46334"/>
    <n v="117"/>
    <n v="5000"/>
    <n v="34881"/>
    <m/>
    <m/>
    <n v="5000"/>
    <n v="1453"/>
    <m/>
    <m/>
    <s v="SAC R AT VORDEN"/>
    <n v="20041207"/>
  </r>
  <r>
    <n v="1"/>
    <n v="7"/>
    <s v="S"/>
    <n v="2004"/>
    <x v="9"/>
    <n v="46009"/>
    <n v="121"/>
    <n v="5000"/>
    <n v="33668"/>
    <m/>
    <m/>
    <n v="5000"/>
    <n v="2341"/>
    <m/>
    <m/>
    <s v="MOK R GEORGIANNA SLOUGH"/>
    <n v="20041208"/>
  </r>
  <r>
    <n v="1"/>
    <n v="7"/>
    <s v="S"/>
    <n v="2004"/>
    <x v="9"/>
    <n v="46073"/>
    <n v="116"/>
    <n v="5000"/>
    <n v="34991"/>
    <m/>
    <m/>
    <n v="5000"/>
    <n v="1082"/>
    <m/>
    <m/>
    <s v="MOK R GEORGIANNA SLOUGH"/>
    <n v="20041208"/>
  </r>
  <r>
    <n v="1"/>
    <n v="7"/>
    <s v="S"/>
    <n v="2005"/>
    <x v="2"/>
    <n v="42349"/>
    <n v="134"/>
    <n v="5000"/>
    <n v="31378"/>
    <n v="0"/>
    <n v="162"/>
    <n v="5000"/>
    <n v="809"/>
    <m/>
    <m/>
    <s v="COLEMAN NFH"/>
    <n v="20050104"/>
  </r>
  <r>
    <n v="1"/>
    <n v="7"/>
    <s v="S"/>
    <n v="1998"/>
    <x v="9"/>
    <n v="81320"/>
    <n v="122"/>
    <n v="5000"/>
    <n v="69180"/>
    <m/>
    <m/>
    <n v="5000"/>
    <n v="2140"/>
    <m/>
    <m/>
    <s v="MOK R GEORGIANNA SLOUGH"/>
    <n v="19981201"/>
  </r>
  <r>
    <n v="1"/>
    <n v="7"/>
    <s v="S"/>
    <n v="1998"/>
    <x v="8"/>
    <n v="78164"/>
    <n v="111"/>
    <n v="5000"/>
    <n v="65778"/>
    <m/>
    <m/>
    <n v="5000"/>
    <n v="2386"/>
    <m/>
    <m/>
    <s v="COLEMAN NFH"/>
    <n v="19981112"/>
  </r>
  <r>
    <n v="1"/>
    <n v="7"/>
    <s v="S"/>
    <n v="1999"/>
    <x v="2"/>
    <n v="74629"/>
    <n v="129"/>
    <n v="5000"/>
    <n v="63983"/>
    <m/>
    <m/>
    <n v="5000"/>
    <n v="646"/>
    <m/>
    <m/>
    <s v="COLEMAN NFH"/>
    <n v="19990104"/>
  </r>
  <r>
    <n v="1"/>
    <n v="7"/>
    <s v="S"/>
    <n v="1998"/>
    <x v="8"/>
    <n v="81874"/>
    <n v="113"/>
    <n v="5000"/>
    <n v="71515"/>
    <m/>
    <m/>
    <n v="5000"/>
    <n v="359"/>
    <m/>
    <m/>
    <s v="COLEMAN NFH"/>
    <n v="19981112"/>
  </r>
  <r>
    <n v="1"/>
    <n v="7"/>
    <s v="S"/>
    <n v="1998"/>
    <x v="9"/>
    <n v="80248"/>
    <n v="119"/>
    <n v="5000"/>
    <n v="68492"/>
    <m/>
    <m/>
    <n v="5000"/>
    <n v="1756"/>
    <m/>
    <m/>
    <s v="MOK R GEORGIANNA SLOUGH"/>
    <n v="19981229"/>
  </r>
  <r>
    <n v="1"/>
    <n v="7"/>
    <s v="S"/>
    <n v="1999"/>
    <x v="2"/>
    <n v="78867"/>
    <n v="125"/>
    <n v="5000"/>
    <n v="65768"/>
    <n v="0"/>
    <n v="344"/>
    <n v="5000"/>
    <n v="2066"/>
    <n v="0"/>
    <n v="689"/>
    <s v="COLEMAN NFH"/>
    <n v="19990104"/>
  </r>
  <r>
    <n v="1"/>
    <n v="7"/>
    <s v="S"/>
    <n v="1999"/>
    <x v="2"/>
    <n v="75809"/>
    <n v="124"/>
    <n v="5000"/>
    <n v="61860"/>
    <m/>
    <m/>
    <n v="5000"/>
    <n v="3949"/>
    <m/>
    <m/>
    <s v="COLEMAN NFH"/>
    <n v="19990104"/>
  </r>
  <r>
    <n v="1"/>
    <n v="7"/>
    <s v="S"/>
    <n v="1999"/>
    <x v="2"/>
    <n v="83708"/>
    <n v="124"/>
    <n v="5000"/>
    <n v="70022"/>
    <m/>
    <m/>
    <n v="5000"/>
    <n v="3317"/>
    <n v="0"/>
    <n v="369"/>
    <s v="COLEMAN NFH"/>
    <n v="19990104"/>
  </r>
  <r>
    <n v="1"/>
    <n v="7"/>
    <s v="S"/>
    <n v="1998"/>
    <x v="9"/>
    <n v="77235"/>
    <n v="125"/>
    <n v="5000"/>
    <n v="64546"/>
    <m/>
    <m/>
    <n v="5000"/>
    <n v="2689"/>
    <m/>
    <m/>
    <s v="COLEMAN NFH"/>
    <n v="19981215"/>
  </r>
  <r>
    <n v="1"/>
    <n v="7"/>
    <s v="S"/>
    <n v="1998"/>
    <x v="9"/>
    <n v="74616"/>
    <n v="123"/>
    <n v="5000"/>
    <n v="62355"/>
    <n v="0"/>
    <n v="646"/>
    <n v="5000"/>
    <n v="1615"/>
    <m/>
    <m/>
    <s v="COLEMAN NFH"/>
    <n v="19981215"/>
  </r>
  <r>
    <n v="1"/>
    <n v="7"/>
    <s v="S"/>
    <n v="1999"/>
    <x v="2"/>
    <n v="78406"/>
    <n v="119"/>
    <n v="5000"/>
    <n v="61565"/>
    <m/>
    <m/>
    <n v="5000"/>
    <n v="6841"/>
    <m/>
    <m/>
    <s v="COLEMAN NFH"/>
    <n v="19990104"/>
  </r>
  <r>
    <n v="1"/>
    <n v="7"/>
    <s v="S"/>
    <n v="1999"/>
    <x v="2"/>
    <n v="83497"/>
    <n v="119"/>
    <n v="5000"/>
    <n v="66883"/>
    <n v="0"/>
    <n v="367"/>
    <n v="5000"/>
    <n v="6247"/>
    <m/>
    <m/>
    <s v="COLEMAN NFH"/>
    <n v="19990104"/>
  </r>
  <r>
    <n v="1"/>
    <n v="7"/>
    <s v="S"/>
    <n v="1998"/>
    <x v="9"/>
    <n v="60215"/>
    <n v="114"/>
    <n v="5000"/>
    <n v="48207"/>
    <m/>
    <m/>
    <n v="5000"/>
    <n v="1004"/>
    <n v="0"/>
    <n v="1004"/>
    <s v="SAC R AT RYDE KOKET"/>
    <n v="19981202"/>
  </r>
  <r>
    <n v="1"/>
    <n v="7"/>
    <s v="S"/>
    <n v="1998"/>
    <x v="9"/>
    <n v="60837"/>
    <n v="116"/>
    <n v="5000"/>
    <n v="48549"/>
    <m/>
    <m/>
    <n v="5000"/>
    <n v="2288"/>
    <m/>
    <m/>
    <s v="SAC R AT RYDE KOKET"/>
    <n v="19981230"/>
  </r>
  <r>
    <n v="1"/>
    <n v="7"/>
    <s v="S"/>
    <n v="1998"/>
    <x v="9"/>
    <n v="60217"/>
    <n v="112"/>
    <n v="5000"/>
    <n v="45195"/>
    <m/>
    <m/>
    <n v="5000"/>
    <n v="5022"/>
    <m/>
    <m/>
    <s v="PORT CHICAGO"/>
    <n v="19981222"/>
  </r>
  <r>
    <n v="1"/>
    <n v="7"/>
    <s v="S"/>
    <n v="2009"/>
    <x v="9"/>
    <n v="51358"/>
    <n v="150"/>
    <n v="5000"/>
    <n v="40117"/>
    <n v="0"/>
    <n v="827"/>
    <n v="5000"/>
    <n v="207"/>
    <n v="0"/>
    <n v="207"/>
    <s v="COLEMAN NFH"/>
    <n v="20091216"/>
  </r>
  <r>
    <n v="1"/>
    <n v="7"/>
    <s v="S"/>
    <n v="2009"/>
    <x v="9"/>
    <n v="54959"/>
    <n v="150"/>
    <n v="5000"/>
    <n v="43610"/>
    <n v="0"/>
    <n v="899"/>
    <n v="5000"/>
    <n v="225"/>
    <n v="0"/>
    <n v="225"/>
    <s v="COLEMAN NFH"/>
    <n v="20091216"/>
  </r>
  <r>
    <n v="1"/>
    <n v="7"/>
    <s v="S"/>
    <n v="2009"/>
    <x v="9"/>
    <n v="54602"/>
    <n v="139"/>
    <n v="5000"/>
    <n v="43933"/>
    <m/>
    <m/>
    <n v="5000"/>
    <n v="446"/>
    <n v="0"/>
    <n v="223"/>
    <s v="COLEMAN NFH"/>
    <n v="20091216"/>
  </r>
  <r>
    <n v="1"/>
    <n v="7"/>
    <s v="S"/>
    <n v="2009"/>
    <x v="9"/>
    <n v="48742"/>
    <n v="139"/>
    <n v="5000"/>
    <n v="38161"/>
    <m/>
    <m/>
    <n v="5000"/>
    <n v="387"/>
    <n v="0"/>
    <n v="194"/>
    <s v="COLEMAN NFH"/>
    <n v="20091216"/>
  </r>
  <r>
    <n v="1"/>
    <n v="7"/>
    <s v="S"/>
    <n v="2005"/>
    <x v="9"/>
    <n v="55475"/>
    <n v="116"/>
    <n v="5000"/>
    <n v="43656"/>
    <m/>
    <m/>
    <n v="5000"/>
    <n v="1819"/>
    <m/>
    <m/>
    <s v="COLEMAN NFH"/>
    <n v="20051202"/>
  </r>
  <r>
    <n v="1"/>
    <n v="7"/>
    <s v="S"/>
    <n v="2005"/>
    <x v="9"/>
    <n v="90014"/>
    <n v="116"/>
    <n v="5000"/>
    <n v="74413"/>
    <m/>
    <m/>
    <n v="5000"/>
    <n v="5601"/>
    <m/>
    <m/>
    <s v="COLEMAN NFH"/>
    <n v="20051202"/>
  </r>
  <r>
    <n v="1"/>
    <n v="7"/>
    <s v="S"/>
    <n v="2006"/>
    <x v="2"/>
    <n v="75444"/>
    <n v="141"/>
    <n v="5000"/>
    <n v="61190"/>
    <n v="0"/>
    <n v="327"/>
    <n v="5000"/>
    <n v="3927"/>
    <m/>
    <m/>
    <s v="COLEMAN NFH"/>
    <n v="20060119"/>
  </r>
  <r>
    <n v="1"/>
    <n v="7"/>
    <s v="S"/>
    <n v="2006"/>
    <x v="2"/>
    <n v="70266"/>
    <n v="125"/>
    <n v="5000"/>
    <n v="57253"/>
    <n v="0"/>
    <n v="904"/>
    <n v="5000"/>
    <n v="2109"/>
    <m/>
    <m/>
    <s v="COLEMAN NFH"/>
    <n v="20060103"/>
  </r>
  <r>
    <n v="1"/>
    <n v="7"/>
    <s v="S"/>
    <n v="2005"/>
    <x v="9"/>
    <n v="27631"/>
    <n v="123"/>
    <n v="5000"/>
    <n v="17190"/>
    <m/>
    <m/>
    <n v="5000"/>
    <n v="441"/>
    <m/>
    <m/>
    <s v="MOK R GEORGIANNA SLOUGH"/>
    <n v="20051208"/>
  </r>
  <r>
    <n v="1"/>
    <n v="7"/>
    <s v="S"/>
    <n v="2005"/>
    <x v="9"/>
    <n v="27592"/>
    <n v="123"/>
    <n v="5000"/>
    <n v="17152"/>
    <m/>
    <m/>
    <n v="5000"/>
    <n v="440"/>
    <m/>
    <m/>
    <s v="MOK R GEORGIANNA SLOUGH"/>
    <n v="20051208"/>
  </r>
  <r>
    <n v="1"/>
    <n v="7"/>
    <s v="S"/>
    <n v="2005"/>
    <x v="9"/>
    <n v="27515"/>
    <n v="122"/>
    <n v="5000"/>
    <n v="17165"/>
    <m/>
    <m/>
    <n v="5000"/>
    <n v="350"/>
    <m/>
    <m/>
    <s v="MOK R GEORGIANNA SLOUGH"/>
    <n v="20051208"/>
  </r>
  <r>
    <n v="1"/>
    <n v="7"/>
    <s v="S"/>
    <n v="2005"/>
    <x v="9"/>
    <n v="27676"/>
    <n v="122"/>
    <n v="5000"/>
    <n v="17322"/>
    <m/>
    <m/>
    <n v="5000"/>
    <n v="354"/>
    <m/>
    <m/>
    <s v="MOK R GEORGIANNA SLOUGH"/>
    <n v="20051208"/>
  </r>
  <r>
    <n v="1"/>
    <n v="7"/>
    <s v="S"/>
    <n v="2005"/>
    <x v="9"/>
    <n v="22745"/>
    <n v="126"/>
    <n v="5000"/>
    <n v="12554"/>
    <m/>
    <m/>
    <n v="5000"/>
    <n v="191"/>
    <m/>
    <m/>
    <s v="SAC R AT RYDE KOKET"/>
    <n v="20051209"/>
  </r>
  <r>
    <n v="1"/>
    <n v="7"/>
    <s v="S"/>
    <n v="2005"/>
    <x v="9"/>
    <n v="22250"/>
    <n v="125"/>
    <n v="5000"/>
    <n v="12066"/>
    <m/>
    <m/>
    <n v="5000"/>
    <n v="184"/>
    <m/>
    <m/>
    <s v="SAC R AT RYDE KOKET"/>
    <n v="20051209"/>
  </r>
  <r>
    <n v="1"/>
    <n v="7"/>
    <s v="S"/>
    <n v="2005"/>
    <x v="9"/>
    <n v="22795"/>
    <n v="132"/>
    <n v="5000"/>
    <n v="12603"/>
    <m/>
    <m/>
    <n v="5000"/>
    <n v="192"/>
    <m/>
    <m/>
    <s v="SAC R AT RYDE KOKET"/>
    <n v="20051209"/>
  </r>
  <r>
    <n v="1"/>
    <n v="7"/>
    <s v="S"/>
    <n v="2005"/>
    <x v="9"/>
    <n v="23209"/>
    <n v="127"/>
    <n v="5000"/>
    <n v="12681"/>
    <n v="0"/>
    <n v="132"/>
    <n v="5000"/>
    <n v="396"/>
    <m/>
    <m/>
    <s v="SAC R AT RYDE KOKET"/>
    <n v="20051209"/>
  </r>
  <r>
    <n v="1"/>
    <n v="7"/>
    <s v="S"/>
    <n v="2005"/>
    <x v="9"/>
    <n v="22187"/>
    <n v="120"/>
    <n v="5000"/>
    <n v="11700"/>
    <m/>
    <m/>
    <n v="5000"/>
    <n v="487"/>
    <m/>
    <m/>
    <s v="SAN JOAQ SHRM ISL OP JRSY"/>
    <n v="20051212"/>
  </r>
  <r>
    <n v="1"/>
    <n v="7"/>
    <s v="S"/>
    <n v="2005"/>
    <x v="9"/>
    <n v="22793"/>
    <n v="129"/>
    <n v="5000"/>
    <n v="12665"/>
    <m/>
    <m/>
    <n v="5000"/>
    <n v="128"/>
    <m/>
    <m/>
    <s v="SAN JOAQ SHRM ISL OP JRSY"/>
    <n v="20051212"/>
  </r>
  <r>
    <n v="1"/>
    <n v="7"/>
    <s v="S"/>
    <n v="2005"/>
    <x v="9"/>
    <n v="22741"/>
    <n v="128"/>
    <n v="5000"/>
    <n v="12295"/>
    <m/>
    <m/>
    <n v="5000"/>
    <n v="446"/>
    <m/>
    <m/>
    <s v="PORT CHICAGO"/>
    <n v="20051214"/>
  </r>
  <r>
    <n v="1"/>
    <n v="7"/>
    <s v="S"/>
    <n v="2005"/>
    <x v="9"/>
    <n v="22914"/>
    <n v="123"/>
    <n v="5000"/>
    <n v="12720"/>
    <m/>
    <m/>
    <n v="5000"/>
    <n v="194"/>
    <m/>
    <m/>
    <s v="PORT CHICAGO"/>
    <n v="20051214"/>
  </r>
  <r>
    <n v="1"/>
    <n v="7"/>
    <s v="S"/>
    <n v="2007"/>
    <x v="9"/>
    <n v="22463"/>
    <n v="118"/>
    <n v="5000"/>
    <n v="12151"/>
    <m/>
    <m/>
    <n v="5000"/>
    <n v="312"/>
    <m/>
    <m/>
    <s v="SAC R AT RYDE KOKET"/>
    <n v="20071207"/>
  </r>
  <r>
    <n v="1"/>
    <n v="7"/>
    <s v="S"/>
    <n v="2007"/>
    <x v="9"/>
    <n v="22658"/>
    <n v="118"/>
    <n v="5000"/>
    <n v="11709"/>
    <m/>
    <m/>
    <n v="5000"/>
    <n v="949"/>
    <m/>
    <m/>
    <s v="SAC R AT RYDE KOKET"/>
    <n v="20071207"/>
  </r>
  <r>
    <n v="1"/>
    <n v="7"/>
    <s v="S"/>
    <n v="2007"/>
    <x v="9"/>
    <n v="22652"/>
    <n v="118"/>
    <n v="5000"/>
    <n v="11134"/>
    <m/>
    <m/>
    <n v="5000"/>
    <n v="1518"/>
    <m/>
    <m/>
    <s v="SAC R AT RYDE KOKET"/>
    <n v="20071207"/>
  </r>
  <r>
    <n v="1"/>
    <n v="7"/>
    <s v="S"/>
    <n v="2007"/>
    <x v="9"/>
    <n v="22918"/>
    <n v="115"/>
    <n v="5000"/>
    <n v="10141"/>
    <m/>
    <m/>
    <n v="5000"/>
    <n v="2777"/>
    <m/>
    <m/>
    <s v="PORT CHICAGO"/>
    <n v="20071211"/>
  </r>
  <r>
    <n v="1"/>
    <n v="3"/>
    <s v="S"/>
    <n v="1992"/>
    <x v="1"/>
    <n v="68593"/>
    <m/>
    <n v="5000"/>
    <n v="54433"/>
    <m/>
    <m/>
    <n v="5000"/>
    <n v="4160"/>
    <m/>
    <m/>
    <s v="COLEMAN NFH"/>
    <n v="19920414"/>
  </r>
  <r>
    <n v="1"/>
    <n v="3"/>
    <s v="S"/>
    <n v="1992"/>
    <x v="1"/>
    <n v="64047"/>
    <m/>
    <n v="5000"/>
    <n v="49507"/>
    <m/>
    <m/>
    <n v="5000"/>
    <n v="4540"/>
    <m/>
    <m/>
    <s v="COLEMAN NFH"/>
    <n v="19920414"/>
  </r>
  <r>
    <n v="1"/>
    <n v="3"/>
    <s v="S"/>
    <n v="1992"/>
    <x v="1"/>
    <n v="64707"/>
    <m/>
    <n v="5000"/>
    <n v="53886"/>
    <m/>
    <m/>
    <n v="5000"/>
    <n v="821"/>
    <m/>
    <m/>
    <s v="COLEMAN NFH"/>
    <n v="19920414"/>
  </r>
  <r>
    <n v="1"/>
    <n v="3"/>
    <s v="S"/>
    <n v="1992"/>
    <x v="1"/>
    <n v="64556"/>
    <m/>
    <n v="5000"/>
    <n v="49373"/>
    <m/>
    <m/>
    <n v="5000"/>
    <n v="5183"/>
    <m/>
    <m/>
    <s v="SAC R BEL RBDD"/>
    <n v="19920415"/>
  </r>
  <r>
    <n v="1"/>
    <n v="3"/>
    <s v="S"/>
    <n v="1992"/>
    <x v="1"/>
    <n v="64144"/>
    <m/>
    <n v="5000"/>
    <n v="53332"/>
    <m/>
    <m/>
    <n v="5000"/>
    <n v="812"/>
    <m/>
    <m/>
    <s v="SAC R AT PRINCETON FERRY"/>
    <n v="19920417"/>
  </r>
  <r>
    <n v="1"/>
    <n v="3"/>
    <s v="S"/>
    <n v="1992"/>
    <x v="1"/>
    <n v="64878"/>
    <m/>
    <n v="5000"/>
    <n v="54055"/>
    <m/>
    <m/>
    <n v="5000"/>
    <n v="823"/>
    <m/>
    <m/>
    <s v="BENICIA"/>
    <n v="19920428"/>
  </r>
  <r>
    <n v="1"/>
    <n v="7"/>
    <s v="S"/>
    <n v="1993"/>
    <x v="2"/>
    <n v="62613"/>
    <m/>
    <n v="5000"/>
    <n v="52245"/>
    <m/>
    <m/>
    <n v="5000"/>
    <n v="368"/>
    <m/>
    <m/>
    <s v="COLEMAN NFH"/>
    <n v="19930104"/>
  </r>
  <r>
    <n v="1"/>
    <n v="7"/>
    <s v="S"/>
    <n v="1993"/>
    <x v="2"/>
    <n v="63037"/>
    <m/>
    <n v="5000"/>
    <n v="52666"/>
    <m/>
    <m/>
    <n v="5000"/>
    <n v="371"/>
    <m/>
    <m/>
    <s v="COLEMAN NFH"/>
    <n v="19930104"/>
  </r>
  <r>
    <n v="1"/>
    <n v="7"/>
    <s v="S"/>
    <n v="2006"/>
    <x v="2"/>
    <n v="36789"/>
    <n v="124"/>
    <n v="5000"/>
    <n v="26387"/>
    <m/>
    <m/>
    <n v="5000"/>
    <n v="402"/>
    <m/>
    <m/>
    <s v="COLEMAN NFH"/>
    <n v="20060103"/>
  </r>
  <r>
    <n v="1"/>
    <n v="7"/>
    <s v="S"/>
    <n v="2006"/>
    <x v="2"/>
    <n v="84731"/>
    <n v="129"/>
    <n v="5000"/>
    <n v="72489"/>
    <m/>
    <m/>
    <n v="5000"/>
    <n v="2242"/>
    <m/>
    <m/>
    <s v="COLEMAN NFH"/>
    <n v="20060103"/>
  </r>
  <r>
    <n v="1"/>
    <n v="7"/>
    <s v="S"/>
    <n v="2006"/>
    <x v="2"/>
    <n v="92691"/>
    <n v="141"/>
    <n v="5000"/>
    <n v="81037"/>
    <m/>
    <m/>
    <n v="5000"/>
    <n v="1654"/>
    <m/>
    <m/>
    <s v="COLEMAN NFH"/>
    <n v="20060103"/>
  </r>
  <r>
    <n v="1"/>
    <n v="7"/>
    <s v="S"/>
    <n v="2006"/>
    <x v="2"/>
    <n v="90899"/>
    <n v="137"/>
    <n v="5000"/>
    <n v="80495"/>
    <m/>
    <m/>
    <n v="5000"/>
    <n v="404"/>
    <m/>
    <m/>
    <s v="COLEMAN NFH"/>
    <n v="20060103"/>
  </r>
  <r>
    <n v="1"/>
    <n v="7"/>
    <s v="S"/>
    <n v="2006"/>
    <x v="2"/>
    <n v="80165"/>
    <n v="136"/>
    <n v="5000"/>
    <n v="68762"/>
    <m/>
    <m/>
    <n v="5000"/>
    <n v="1403"/>
    <m/>
    <m/>
    <s v="COLEMAN NFH"/>
    <n v="20060103"/>
  </r>
  <r>
    <n v="1"/>
    <n v="7"/>
    <s v="S"/>
    <n v="2006"/>
    <x v="2"/>
    <n v="87539"/>
    <n v="126"/>
    <n v="5000"/>
    <n v="75213"/>
    <m/>
    <m/>
    <n v="5000"/>
    <n v="2326"/>
    <m/>
    <m/>
    <s v="COLEMAN NFH"/>
    <n v="20060103"/>
  </r>
  <r>
    <n v="1"/>
    <n v="7"/>
    <s v="S"/>
    <n v="2006"/>
    <x v="2"/>
    <n v="90237"/>
    <n v="134"/>
    <n v="5000"/>
    <n v="76627"/>
    <n v="0"/>
    <n v="802"/>
    <n v="5000"/>
    <n v="2808"/>
    <m/>
    <m/>
    <s v="COLEMAN NFH"/>
    <n v="20060103"/>
  </r>
  <r>
    <n v="1"/>
    <n v="7"/>
    <s v="S"/>
    <n v="2007"/>
    <x v="2"/>
    <n v="22800"/>
    <n v="139"/>
    <n v="5000"/>
    <n v="12096"/>
    <m/>
    <m/>
    <n v="5000"/>
    <n v="704"/>
    <m/>
    <m/>
    <s v="SAC R AT RYDE KOKET"/>
    <n v="20070118"/>
  </r>
  <r>
    <n v="1"/>
    <n v="7"/>
    <s v="S"/>
    <n v="2007"/>
    <x v="2"/>
    <n v="22233"/>
    <n v="146"/>
    <n v="5000"/>
    <n v="11866"/>
    <m/>
    <m/>
    <n v="5000"/>
    <n v="367"/>
    <m/>
    <m/>
    <s v="SAC R AT RYDE KOKET"/>
    <n v="20070118"/>
  </r>
  <r>
    <n v="1"/>
    <n v="7"/>
    <s v="S"/>
    <n v="2007"/>
    <x v="2"/>
    <n v="22062"/>
    <n v="145"/>
    <n v="5000"/>
    <n v="11520"/>
    <n v="0"/>
    <n v="60"/>
    <n v="5000"/>
    <n v="482"/>
    <m/>
    <m/>
    <s v="SAC R AT RYDE KOKET"/>
    <n v="20070118"/>
  </r>
  <r>
    <n v="1"/>
    <n v="7"/>
    <s v="S"/>
    <n v="2007"/>
    <x v="2"/>
    <n v="22669"/>
    <n v="140"/>
    <n v="5000"/>
    <n v="12289"/>
    <n v="0"/>
    <n v="127"/>
    <n v="5000"/>
    <n v="253"/>
    <m/>
    <m/>
    <s v="BENICIA"/>
    <n v="20070119"/>
  </r>
  <r>
    <n v="1"/>
    <n v="7"/>
    <s v="S"/>
    <n v="2007"/>
    <x v="2"/>
    <n v="27225"/>
    <n v="137"/>
    <n v="5000"/>
    <n v="16278"/>
    <m/>
    <m/>
    <n v="5000"/>
    <n v="947"/>
    <m/>
    <m/>
    <s v="SAC R AT DISCOVERY PARK"/>
    <n v="20070116"/>
  </r>
  <r>
    <n v="1"/>
    <n v="7"/>
    <s v="S"/>
    <n v="2007"/>
    <x v="2"/>
    <n v="27535"/>
    <n v="145"/>
    <n v="5000"/>
    <n v="17272"/>
    <n v="0"/>
    <n v="88"/>
    <n v="5000"/>
    <n v="175"/>
    <m/>
    <m/>
    <s v="SAC R AT DISCOVERY PARK"/>
    <n v="20070116"/>
  </r>
  <r>
    <n v="1"/>
    <n v="7"/>
    <s v="S"/>
    <n v="2008"/>
    <x v="2"/>
    <n v="27498"/>
    <n v="131"/>
    <n v="5000"/>
    <n v="17236"/>
    <m/>
    <m/>
    <n v="5000"/>
    <n v="262"/>
    <m/>
    <m/>
    <s v="MOK R GEORGIANNA SLOUGH"/>
    <n v="20080117"/>
  </r>
  <r>
    <n v="1"/>
    <n v="7"/>
    <s v="S"/>
    <n v="2008"/>
    <x v="2"/>
    <n v="27539"/>
    <n v="133"/>
    <n v="5000"/>
    <n v="17188"/>
    <m/>
    <m/>
    <n v="5000"/>
    <n v="351"/>
    <m/>
    <m/>
    <s v="MOK R GEORGIANNA SLOUGH"/>
    <n v="20080117"/>
  </r>
  <r>
    <n v="1"/>
    <n v="7"/>
    <s v="P"/>
    <n v="1992"/>
    <x v="9"/>
    <n v="18035"/>
    <m/>
    <n v="5000"/>
    <n v="13035"/>
    <m/>
    <m/>
    <m/>
    <m/>
    <m/>
    <m/>
    <s v="SAN JOAQ OLD CLFTN CT FOR"/>
    <n v="19921213"/>
  </r>
  <r>
    <n v="1"/>
    <n v="7"/>
    <s v="S"/>
    <n v="1993"/>
    <x v="2"/>
    <n v="72812"/>
    <m/>
    <n v="5000"/>
    <n v="62121"/>
    <m/>
    <m/>
    <n v="5000"/>
    <n v="691"/>
    <m/>
    <m/>
    <s v="COLEMAN NFH"/>
    <n v="19930104"/>
  </r>
  <r>
    <n v="1"/>
    <n v="7"/>
    <s v="S"/>
    <n v="1993"/>
    <x v="2"/>
    <n v="166782"/>
    <m/>
    <n v="5000"/>
    <n v="155214"/>
    <m/>
    <m/>
    <n v="5000"/>
    <n v="1568"/>
    <m/>
    <m/>
    <s v="COLEMAN NFH"/>
    <n v="19930104"/>
  </r>
  <r>
    <n v="1"/>
    <n v="7"/>
    <s v="S"/>
    <n v="1994"/>
    <x v="2"/>
    <n v="64455"/>
    <n v="129"/>
    <n v="5000"/>
    <n v="52985"/>
    <m/>
    <m/>
    <n v="5000"/>
    <n v="1470"/>
    <m/>
    <m/>
    <s v="COLEMAN NFH"/>
    <n v="19940103"/>
  </r>
  <r>
    <n v="1"/>
    <n v="7"/>
    <s v="S"/>
    <n v="1994"/>
    <x v="2"/>
    <n v="65288"/>
    <n v="122"/>
    <n v="5000"/>
    <n v="53464"/>
    <m/>
    <m/>
    <n v="5000"/>
    <n v="1824"/>
    <m/>
    <m/>
    <s v="COLEMAN NFH"/>
    <n v="19940103"/>
  </r>
  <r>
    <n v="1"/>
    <n v="7"/>
    <s v="S"/>
    <n v="2006"/>
    <x v="9"/>
    <n v="22529"/>
    <n v="131"/>
    <n v="5000"/>
    <n v="11965"/>
    <n v="0"/>
    <n v="376"/>
    <n v="5000"/>
    <n v="188"/>
    <m/>
    <m/>
    <s v="SAC R AT RYDE KOKET"/>
    <n v="20061206"/>
  </r>
  <r>
    <n v="1"/>
    <n v="7"/>
    <s v="S"/>
    <n v="2006"/>
    <x v="9"/>
    <n v="22824"/>
    <n v="130"/>
    <n v="5000"/>
    <n v="12440"/>
    <n v="0"/>
    <n v="128"/>
    <n v="5000"/>
    <n v="256"/>
    <m/>
    <m/>
    <s v="SAC R AT RYDE KOKET"/>
    <n v="20061206"/>
  </r>
  <r>
    <n v="1"/>
    <n v="7"/>
    <s v="S"/>
    <n v="2006"/>
    <x v="9"/>
    <n v="22338"/>
    <n v="136"/>
    <n v="5000"/>
    <n v="11968"/>
    <n v="0"/>
    <n v="62"/>
    <n v="5000"/>
    <n v="308"/>
    <m/>
    <m/>
    <s v="SAC R AT RYDE KOKET"/>
    <n v="20061206"/>
  </r>
  <r>
    <n v="1"/>
    <n v="7"/>
    <s v="S"/>
    <n v="2006"/>
    <x v="9"/>
    <n v="22238"/>
    <n v="133"/>
    <n v="5000"/>
    <n v="11810"/>
    <n v="0"/>
    <n v="61"/>
    <n v="5000"/>
    <n v="367"/>
    <m/>
    <m/>
    <s v="BENICIA"/>
    <n v="20061211"/>
  </r>
  <r>
    <n v="1"/>
    <n v="7"/>
    <s v="S"/>
    <n v="2006"/>
    <x v="9"/>
    <n v="27657"/>
    <n v="134"/>
    <n v="5000"/>
    <n v="17216"/>
    <n v="0"/>
    <n v="88"/>
    <n v="5000"/>
    <n v="353"/>
    <m/>
    <m/>
    <s v="SAC R AT WEST SACRAMENTO"/>
    <n v="20061204"/>
  </r>
  <r>
    <n v="1"/>
    <n v="7"/>
    <s v="S"/>
    <n v="2006"/>
    <x v="9"/>
    <n v="27575"/>
    <n v="133"/>
    <n v="5000"/>
    <n v="17399"/>
    <m/>
    <m/>
    <n v="5000"/>
    <n v="176"/>
    <m/>
    <m/>
    <s v="SAC R AT WEST SACRAMENTO"/>
    <n v="20061204"/>
  </r>
  <r>
    <n v="1"/>
    <n v="7"/>
    <s v="S"/>
    <n v="2006"/>
    <x v="9"/>
    <n v="27501"/>
    <n v="136"/>
    <n v="5000"/>
    <n v="16538"/>
    <m/>
    <m/>
    <n v="5000"/>
    <n v="963"/>
    <m/>
    <m/>
    <s v="SAC R AT WEST SACRAMENTO"/>
    <n v="20061204"/>
  </r>
  <r>
    <n v="1"/>
    <n v="7"/>
    <s v="S"/>
    <n v="2006"/>
    <x v="9"/>
    <n v="27577"/>
    <n v="137"/>
    <n v="5000"/>
    <n v="16346"/>
    <n v="0"/>
    <n v="176"/>
    <n v="5000"/>
    <n v="1055"/>
    <m/>
    <m/>
    <s v="SAC R AT WEST SACRAMENTO"/>
    <n v="20061204"/>
  </r>
  <r>
    <n v="1"/>
    <n v="7"/>
    <s v="S"/>
    <n v="2007"/>
    <x v="2"/>
    <n v="27757"/>
    <n v="148"/>
    <n v="5000"/>
    <n v="17668"/>
    <m/>
    <m/>
    <n v="5000"/>
    <n v="89"/>
    <m/>
    <m/>
    <s v="SAC R AT DISCOVERY PARK"/>
    <n v="20070116"/>
  </r>
  <r>
    <n v="1"/>
    <n v="7"/>
    <s v="S"/>
    <n v="2007"/>
    <x v="2"/>
    <n v="11757"/>
    <n v="142"/>
    <n v="5000"/>
    <n v="1730"/>
    <n v="0"/>
    <n v="18"/>
    <n v="5000"/>
    <n v="9"/>
    <m/>
    <m/>
    <s v="SAC R AT DISCOVERY PARK"/>
    <n v="20070116"/>
  </r>
  <r>
    <n v="1"/>
    <n v="7"/>
    <s v="S"/>
    <n v="2006"/>
    <x v="8"/>
    <n v="91188"/>
    <n v="128"/>
    <n v="5000"/>
    <n v="78346"/>
    <n v="0"/>
    <n v="406"/>
    <n v="5000"/>
    <n v="2436"/>
    <m/>
    <m/>
    <s v="COLEMAN NFH"/>
    <n v="20061129"/>
  </r>
  <r>
    <n v="1"/>
    <n v="7"/>
    <s v="S"/>
    <n v="2006"/>
    <x v="8"/>
    <n v="104955"/>
    <n v="123"/>
    <n v="5000"/>
    <n v="86409"/>
    <n v="0"/>
    <n v="1899"/>
    <n v="5000"/>
    <n v="6647"/>
    <m/>
    <m/>
    <s v="COLEMAN NFH"/>
    <n v="20061129"/>
  </r>
  <r>
    <n v="1"/>
    <n v="7"/>
    <s v="S"/>
    <n v="2007"/>
    <x v="2"/>
    <n v="108447"/>
    <n v="135"/>
    <n v="5000"/>
    <n v="95986"/>
    <m/>
    <m/>
    <n v="5000"/>
    <n v="2461"/>
    <m/>
    <m/>
    <s v="COLEMAN NFH"/>
    <n v="20070103"/>
  </r>
  <r>
    <n v="1"/>
    <n v="7"/>
    <s v="S"/>
    <n v="2007"/>
    <x v="2"/>
    <n v="107948"/>
    <n v="133"/>
    <n v="5000"/>
    <n v="93540"/>
    <m/>
    <m/>
    <n v="5000"/>
    <n v="4408"/>
    <m/>
    <m/>
    <s v="COLEMAN NFH"/>
    <n v="20070103"/>
  </r>
  <r>
    <n v="1"/>
    <n v="7"/>
    <s v="S"/>
    <n v="2007"/>
    <x v="2"/>
    <n v="105661"/>
    <n v="137"/>
    <n v="5000"/>
    <n v="92791"/>
    <m/>
    <m/>
    <n v="5000"/>
    <n v="2870"/>
    <m/>
    <m/>
    <s v="COLEMAN NFH"/>
    <n v="20070103"/>
  </r>
  <r>
    <n v="1"/>
    <n v="7"/>
    <s v="S"/>
    <n v="2007"/>
    <x v="2"/>
    <n v="85848"/>
    <n v="122"/>
    <n v="5000"/>
    <n v="74710"/>
    <m/>
    <m/>
    <n v="5000"/>
    <n v="1138"/>
    <m/>
    <m/>
    <s v="COLEMAN NFH"/>
    <n v="20070103"/>
  </r>
  <r>
    <n v="1"/>
    <n v="7"/>
    <s v="S"/>
    <n v="2007"/>
    <x v="2"/>
    <n v="109369"/>
    <n v="132"/>
    <n v="5000"/>
    <n v="95905"/>
    <m/>
    <m/>
    <n v="5000"/>
    <n v="3464"/>
    <m/>
    <m/>
    <s v="COLEMAN NFH"/>
    <n v="20070103"/>
  </r>
  <r>
    <n v="1"/>
    <n v="7"/>
    <s v="S"/>
    <n v="2007"/>
    <x v="2"/>
    <n v="92856"/>
    <n v="136"/>
    <n v="5000"/>
    <n v="80785"/>
    <m/>
    <m/>
    <n v="5000"/>
    <n v="2071"/>
    <m/>
    <m/>
    <s v="COLEMAN NFH"/>
    <n v="20070122"/>
  </r>
  <r>
    <n v="1"/>
    <n v="7"/>
    <s v="S"/>
    <n v="2007"/>
    <x v="2"/>
    <n v="77628"/>
    <n v="140"/>
    <n v="5000"/>
    <n v="66275"/>
    <m/>
    <m/>
    <n v="5000"/>
    <n v="1353"/>
    <m/>
    <m/>
    <s v="COLEMAN NFH"/>
    <n v="20070103"/>
  </r>
  <r>
    <n v="1"/>
    <n v="7"/>
    <s v="S"/>
    <n v="2007"/>
    <x v="2"/>
    <n v="105134"/>
    <n v="132"/>
    <n v="5000"/>
    <n v="89749"/>
    <n v="0"/>
    <n v="1795"/>
    <n v="5000"/>
    <n v="3590"/>
    <m/>
    <m/>
    <s v="COLEMAN NFH"/>
    <n v="20070103"/>
  </r>
  <r>
    <n v="1"/>
    <n v="7"/>
    <s v="S"/>
    <n v="1994"/>
    <x v="2"/>
    <n v="78099"/>
    <n v="134"/>
    <n v="5000"/>
    <n v="67645"/>
    <m/>
    <m/>
    <n v="5000"/>
    <n v="454"/>
    <m/>
    <m/>
    <s v="COLEMAN NFH"/>
    <n v="19940103"/>
  </r>
  <r>
    <n v="1"/>
    <n v="7"/>
    <s v="S"/>
    <n v="1994"/>
    <x v="2"/>
    <n v="83212"/>
    <n v="130"/>
    <n v="5000"/>
    <n v="72236"/>
    <m/>
    <m/>
    <n v="5000"/>
    <n v="976"/>
    <m/>
    <m/>
    <s v="COLEMAN NFH"/>
    <n v="19940103"/>
  </r>
  <r>
    <n v="1"/>
    <n v="7"/>
    <s v="S"/>
    <n v="1994"/>
    <x v="2"/>
    <n v="85390"/>
    <n v="127"/>
    <n v="5000"/>
    <n v="73882"/>
    <m/>
    <m/>
    <n v="5000"/>
    <n v="1508"/>
    <m/>
    <m/>
    <s v="COLEMAN NFH"/>
    <n v="19940105"/>
  </r>
  <r>
    <n v="1"/>
    <n v="7"/>
    <s v="S"/>
    <n v="1994"/>
    <x v="2"/>
    <n v="88976"/>
    <n v="124"/>
    <n v="5000"/>
    <n v="78423"/>
    <m/>
    <m/>
    <n v="5000"/>
    <n v="553"/>
    <m/>
    <m/>
    <s v="COLEMAN NFH"/>
    <n v="19940103"/>
  </r>
  <r>
    <n v="1"/>
    <n v="7"/>
    <s v="S"/>
    <n v="1994"/>
    <x v="2"/>
    <n v="80363"/>
    <n v="129"/>
    <n v="5000"/>
    <n v="69894"/>
    <m/>
    <m/>
    <n v="5000"/>
    <n v="469"/>
    <m/>
    <m/>
    <s v="COLEMAN NFH"/>
    <n v="19940104"/>
  </r>
  <r>
    <n v="1"/>
    <n v="7"/>
    <s v="S"/>
    <n v="1994"/>
    <x v="2"/>
    <n v="89604"/>
    <n v="136"/>
    <n v="5000"/>
    <n v="78569"/>
    <m/>
    <m/>
    <n v="5000"/>
    <n v="1035"/>
    <m/>
    <m/>
    <s v="COLEMAN NFH"/>
    <n v="19940103"/>
  </r>
  <r>
    <n v="1"/>
    <n v="7"/>
    <s v="S"/>
    <n v="1994"/>
    <x v="2"/>
    <n v="76496"/>
    <n v="128"/>
    <n v="5000"/>
    <n v="65609"/>
    <m/>
    <m/>
    <n v="5000"/>
    <n v="887"/>
    <m/>
    <m/>
    <s v="COLEMAN NFH"/>
    <n v="19940104"/>
  </r>
  <r>
    <n v="1"/>
    <n v="7"/>
    <s v="S"/>
    <n v="1994"/>
    <x v="2"/>
    <n v="59248"/>
    <n v="123"/>
    <n v="5000"/>
    <n v="54248"/>
    <m/>
    <m/>
    <m/>
    <m/>
    <m/>
    <m/>
    <s v="COLEMAN NFH"/>
    <n v="19940104"/>
  </r>
  <r>
    <n v="1"/>
    <n v="7"/>
    <s v="S"/>
    <n v="1996"/>
    <x v="2"/>
    <n v="71858"/>
    <m/>
    <n v="5000"/>
    <n v="59136"/>
    <m/>
    <m/>
    <n v="5000"/>
    <n v="2722"/>
    <m/>
    <m/>
    <s v="COLEMAN NFH"/>
    <n v="19960102"/>
  </r>
  <r>
    <n v="1"/>
    <n v="7"/>
    <s v="S"/>
    <n v="1994"/>
    <x v="9"/>
    <n v="42176"/>
    <m/>
    <n v="5000"/>
    <n v="31532"/>
    <m/>
    <m/>
    <n v="5000"/>
    <n v="644"/>
    <m/>
    <m/>
    <s v="MOK R GEORGIANNA SLOUGH"/>
    <n v="19941205"/>
  </r>
  <r>
    <n v="1"/>
    <n v="7"/>
    <s v="S"/>
    <n v="1994"/>
    <x v="9"/>
    <n v="40525"/>
    <m/>
    <n v="5000"/>
    <n v="30220"/>
    <m/>
    <m/>
    <n v="5000"/>
    <n v="305"/>
    <m/>
    <m/>
    <s v="SAC R AT ISLETON"/>
    <n v="19941205"/>
  </r>
  <r>
    <n v="1"/>
    <n v="3"/>
    <s v="S"/>
    <n v="1994"/>
    <x v="1"/>
    <n v="66242"/>
    <n v="64"/>
    <n v="5000"/>
    <n v="54892"/>
    <m/>
    <m/>
    <n v="5000"/>
    <n v="1350"/>
    <m/>
    <m/>
    <s v="COLEMAN NFH"/>
    <n v="19940414"/>
  </r>
  <r>
    <n v="1"/>
    <n v="3"/>
    <s v="S"/>
    <n v="1994"/>
    <x v="1"/>
    <n v="67083"/>
    <n v="71"/>
    <n v="5000"/>
    <n v="53430"/>
    <m/>
    <m/>
    <n v="5000"/>
    <n v="3653"/>
    <m/>
    <m/>
    <s v="COLEMAN NFH"/>
    <n v="19940414"/>
  </r>
  <r>
    <n v="1"/>
    <n v="3"/>
    <s v="S"/>
    <n v="1994"/>
    <x v="1"/>
    <n v="66555"/>
    <n v="76"/>
    <n v="5000"/>
    <n v="52483"/>
    <m/>
    <m/>
    <n v="5000"/>
    <n v="4072"/>
    <m/>
    <m/>
    <s v="COLEMAN NFH"/>
    <n v="19940414"/>
  </r>
  <r>
    <n v="1"/>
    <n v="7"/>
    <s v="S"/>
    <n v="1995"/>
    <x v="2"/>
    <n v="67490"/>
    <m/>
    <n v="5000"/>
    <n v="56340"/>
    <m/>
    <m/>
    <n v="5000"/>
    <n v="1150"/>
    <m/>
    <m/>
    <s v="COLEMAN NFH"/>
    <n v="19950105"/>
  </r>
  <r>
    <n v="1"/>
    <n v="7"/>
    <s v="S"/>
    <n v="1996"/>
    <x v="2"/>
    <n v="143985"/>
    <m/>
    <n v="5000"/>
    <n v="129697"/>
    <m/>
    <m/>
    <n v="5000"/>
    <n v="4288"/>
    <m/>
    <m/>
    <s v="COLEMAN NFH"/>
    <n v="19960102"/>
  </r>
  <r>
    <n v="1"/>
    <n v="7"/>
    <s v="S"/>
    <n v="1995"/>
    <x v="2"/>
    <n v="137024"/>
    <m/>
    <n v="5000"/>
    <n v="125754"/>
    <m/>
    <m/>
    <n v="5000"/>
    <n v="1270"/>
    <m/>
    <m/>
    <s v="COLEMAN NFH"/>
    <n v="19950104"/>
  </r>
  <r>
    <n v="1"/>
    <n v="7"/>
    <s v="S"/>
    <n v="1995"/>
    <x v="2"/>
    <n v="139454"/>
    <m/>
    <n v="5000"/>
    <n v="128159"/>
    <m/>
    <m/>
    <n v="5000"/>
    <n v="1295"/>
    <m/>
    <m/>
    <s v="COLEMAN NFH"/>
    <n v="19950105"/>
  </r>
  <r>
    <n v="1"/>
    <n v="7"/>
    <s v="S"/>
    <n v="1994"/>
    <x v="8"/>
    <n v="74919"/>
    <m/>
    <n v="5000"/>
    <n v="61673"/>
    <m/>
    <m/>
    <n v="5000"/>
    <n v="3246"/>
    <m/>
    <m/>
    <s v="COLEMAN NFH"/>
    <n v="19941110"/>
  </r>
  <r>
    <n v="1"/>
    <n v="7"/>
    <s v="S"/>
    <n v="1995"/>
    <x v="8"/>
    <n v="71790"/>
    <m/>
    <n v="5000"/>
    <n v="59566"/>
    <m/>
    <m/>
    <n v="5000"/>
    <n v="2224"/>
    <m/>
    <m/>
    <s v="COLEMAN NFH"/>
    <n v="19951109"/>
  </r>
  <r>
    <n v="1"/>
    <n v="7"/>
    <s v="S"/>
    <n v="1996"/>
    <x v="2"/>
    <n v="75457"/>
    <m/>
    <n v="5000"/>
    <n v="64933"/>
    <m/>
    <m/>
    <n v="5000"/>
    <n v="524"/>
    <m/>
    <m/>
    <s v="COLEMAN NFH"/>
    <n v="19960110"/>
  </r>
  <r>
    <n v="1"/>
    <n v="7"/>
    <s v="S"/>
    <n v="2008"/>
    <x v="2"/>
    <n v="22797"/>
    <n v="125"/>
    <n v="5000"/>
    <n v="11901"/>
    <m/>
    <m/>
    <n v="5000"/>
    <n v="896"/>
    <m/>
    <m/>
    <s v="SAC R AT RYDE KOKET"/>
    <n v="20080118"/>
  </r>
  <r>
    <n v="1"/>
    <n v="7"/>
    <s v="S"/>
    <n v="2008"/>
    <x v="2"/>
    <n v="21461"/>
    <n v="129"/>
    <n v="5000"/>
    <n v="11346"/>
    <m/>
    <m/>
    <n v="5000"/>
    <n v="115"/>
    <m/>
    <m/>
    <s v="SAC R AT RYDE KOKET"/>
    <n v="20080118"/>
  </r>
  <r>
    <n v="1"/>
    <n v="7"/>
    <s v="S"/>
    <n v="2008"/>
    <x v="2"/>
    <n v="22829"/>
    <n v="126"/>
    <n v="5000"/>
    <n v="12188"/>
    <m/>
    <m/>
    <n v="5000"/>
    <n v="641"/>
    <m/>
    <m/>
    <s v="SAC R AT RYDE KOKET"/>
    <n v="20080118"/>
  </r>
  <r>
    <n v="1"/>
    <n v="7"/>
    <s v="S"/>
    <n v="2008"/>
    <x v="2"/>
    <n v="22101"/>
    <n v="128"/>
    <n v="5000"/>
    <n v="11859"/>
    <m/>
    <m/>
    <n v="5000"/>
    <n v="242"/>
    <m/>
    <m/>
    <s v="PORT CHICAGO"/>
    <n v="20080122"/>
  </r>
  <r>
    <n v="1"/>
    <n v="7"/>
    <s v="S"/>
    <n v="2008"/>
    <x v="2"/>
    <n v="27290"/>
    <n v="134"/>
    <n v="5000"/>
    <n v="17117"/>
    <m/>
    <m/>
    <n v="5000"/>
    <n v="173"/>
    <m/>
    <m/>
    <s v="MOK R GEORGIANNA SLOUGH"/>
    <n v="20080117"/>
  </r>
  <r>
    <n v="1"/>
    <n v="7"/>
    <s v="S"/>
    <n v="2008"/>
    <x v="2"/>
    <n v="27326"/>
    <n v="132"/>
    <n v="5000"/>
    <n v="16633"/>
    <m/>
    <m/>
    <n v="5000"/>
    <n v="693"/>
    <m/>
    <m/>
    <s v="MOK R GEORGIANNA SLOUGH"/>
    <n v="20080117"/>
  </r>
  <r>
    <n v="1"/>
    <n v="7"/>
    <s v="S"/>
    <n v="2007"/>
    <x v="9"/>
    <n v="28176"/>
    <n v="117"/>
    <n v="5000"/>
    <n v="17631"/>
    <n v="0"/>
    <n v="91"/>
    <n v="5000"/>
    <n v="454"/>
    <m/>
    <m/>
    <s v="MOK R GEORGIANNA SLOUGH"/>
    <n v="20071206"/>
  </r>
  <r>
    <n v="1"/>
    <n v="7"/>
    <s v="S"/>
    <n v="2007"/>
    <x v="9"/>
    <n v="27661"/>
    <n v="126"/>
    <n v="5000"/>
    <n v="17396"/>
    <n v="0"/>
    <n v="88"/>
    <n v="5000"/>
    <n v="177"/>
    <m/>
    <m/>
    <s v="MOK R GEORGIANNA SLOUGH"/>
    <n v="20071206"/>
  </r>
  <r>
    <n v="1"/>
    <n v="7"/>
    <s v="S"/>
    <n v="2007"/>
    <x v="9"/>
    <n v="28297"/>
    <n v="125"/>
    <n v="5000"/>
    <n v="17932"/>
    <n v="0"/>
    <n v="91"/>
    <n v="5000"/>
    <n v="274"/>
    <m/>
    <m/>
    <s v="MOK R GEORGIANNA SLOUGH"/>
    <n v="20071206"/>
  </r>
  <r>
    <n v="1"/>
    <n v="7"/>
    <s v="S"/>
    <n v="2007"/>
    <x v="9"/>
    <n v="28053"/>
    <n v="122"/>
    <n v="5000"/>
    <n v="17692"/>
    <m/>
    <m/>
    <n v="5000"/>
    <n v="361"/>
    <m/>
    <m/>
    <s v="MOK R GEORGIANNA SLOUGH"/>
    <n v="20071206"/>
  </r>
  <r>
    <n v="1"/>
    <n v="7"/>
    <s v="S"/>
    <n v="1994"/>
    <x v="9"/>
    <n v="73629"/>
    <m/>
    <n v="5000"/>
    <n v="62356"/>
    <m/>
    <m/>
    <n v="5000"/>
    <n v="1273"/>
    <m/>
    <m/>
    <s v="COLEMAN NFH"/>
    <n v="19941207"/>
  </r>
  <r>
    <n v="1"/>
    <n v="7"/>
    <s v="S"/>
    <n v="1995"/>
    <x v="2"/>
    <n v="74130"/>
    <m/>
    <n v="5000"/>
    <n v="62847"/>
    <m/>
    <m/>
    <n v="5000"/>
    <n v="1283"/>
    <m/>
    <m/>
    <s v="COLEMAN NFH"/>
    <n v="19950111"/>
  </r>
  <r>
    <n v="1"/>
    <n v="3"/>
    <s v="S"/>
    <n v="2007"/>
    <x v="1"/>
    <n v="5108834"/>
    <n v="77"/>
    <n v="5000"/>
    <n v="1278401"/>
    <m/>
    <m/>
    <n v="0"/>
    <n v="3825433"/>
    <m/>
    <m/>
    <s v="COLEMAN NFH"/>
    <n v="20070412"/>
  </r>
  <r>
    <n v="1"/>
    <n v="3"/>
    <s v="S"/>
    <n v="2007"/>
    <x v="1"/>
    <n v="5696939"/>
    <n v="75"/>
    <n v="5000"/>
    <n v="1432683"/>
    <m/>
    <m/>
    <n v="5000"/>
    <n v="1856"/>
    <n v="0"/>
    <n v="4252400"/>
    <s v="COLEMAN NFH"/>
    <n v="20070423"/>
  </r>
  <r>
    <n v="1"/>
    <n v="3"/>
    <s v="S"/>
    <n v="2007"/>
    <x v="1"/>
    <n v="246870"/>
    <n v="73"/>
    <n v="5000"/>
    <n v="64885"/>
    <m/>
    <m/>
    <n v="5000"/>
    <n v="783"/>
    <n v="0"/>
    <n v="171202"/>
    <s v="COLEMAN NFH"/>
    <n v="20070423"/>
  </r>
  <r>
    <n v="1"/>
    <n v="3"/>
    <s v="S"/>
    <n v="2007"/>
    <x v="1"/>
    <n v="246870"/>
    <n v="73"/>
    <n v="5000"/>
    <n v="46377"/>
    <m/>
    <m/>
    <n v="5000"/>
    <n v="560"/>
    <n v="0"/>
    <n v="189933"/>
    <s v="COLEMAN NFH"/>
    <n v="20070423"/>
  </r>
  <r>
    <n v="1"/>
    <n v="3"/>
    <s v="S"/>
    <n v="2007"/>
    <x v="1"/>
    <n v="222264"/>
    <n v="70"/>
    <n v="5000"/>
    <n v="64093"/>
    <m/>
    <m/>
    <n v="5000"/>
    <n v="1870"/>
    <n v="0"/>
    <n v="146301"/>
    <s v="COLEMAN NFH"/>
    <n v="20070423"/>
  </r>
  <r>
    <n v="1"/>
    <n v="3"/>
    <s v="S"/>
    <n v="2007"/>
    <x v="1"/>
    <n v="222264"/>
    <n v="70"/>
    <n v="5000"/>
    <n v="39208"/>
    <m/>
    <m/>
    <n v="5000"/>
    <n v="1144"/>
    <n v="0"/>
    <n v="171912"/>
    <s v="COLEMAN NFH"/>
    <n v="20070423"/>
  </r>
  <r>
    <n v="1"/>
    <n v="3"/>
    <s v="S"/>
    <n v="2007"/>
    <x v="1"/>
    <n v="222280"/>
    <n v="69"/>
    <n v="5000"/>
    <n v="64665"/>
    <m/>
    <m/>
    <n v="5000"/>
    <n v="544"/>
    <n v="0"/>
    <n v="147071"/>
    <s v="COLEMAN NFH"/>
    <n v="20070423"/>
  </r>
  <r>
    <n v="1"/>
    <n v="3"/>
    <s v="S"/>
    <n v="2007"/>
    <x v="1"/>
    <n v="222280"/>
    <n v="69"/>
    <n v="5000"/>
    <n v="41770"/>
    <m/>
    <m/>
    <n v="5000"/>
    <n v="351"/>
    <n v="0"/>
    <n v="170159"/>
    <s v="COLEMAN NFH"/>
    <n v="20070423"/>
  </r>
  <r>
    <n v="1"/>
    <n v="7"/>
    <s v="S"/>
    <n v="2008"/>
    <x v="2"/>
    <n v="85515"/>
    <n v="132"/>
    <n v="5000"/>
    <n v="73250"/>
    <m/>
    <m/>
    <n v="5000"/>
    <n v="2265"/>
    <m/>
    <m/>
    <s v="COLEMAN NFH"/>
    <n v="20080102"/>
  </r>
  <r>
    <n v="1"/>
    <n v="7"/>
    <s v="S"/>
    <n v="2008"/>
    <x v="2"/>
    <n v="95310"/>
    <n v="129"/>
    <n v="5000"/>
    <n v="80618"/>
    <n v="0"/>
    <n v="2559"/>
    <n v="5000"/>
    <n v="1706"/>
    <n v="0"/>
    <n v="427"/>
    <s v="COLEMAN NFH"/>
    <n v="20080102"/>
  </r>
  <r>
    <n v="1"/>
    <n v="7"/>
    <s v="S"/>
    <n v="2008"/>
    <x v="2"/>
    <n v="94930"/>
    <n v="124"/>
    <n v="5000"/>
    <n v="89930"/>
    <m/>
    <m/>
    <m/>
    <m/>
    <m/>
    <m/>
    <s v="COLEMAN NFH"/>
    <n v="20080102"/>
  </r>
  <r>
    <n v="1"/>
    <n v="7"/>
    <s v="S"/>
    <n v="2009"/>
    <x v="2"/>
    <n v="87511"/>
    <n v="133"/>
    <n v="5000"/>
    <n v="75186"/>
    <m/>
    <m/>
    <n v="5000"/>
    <n v="2325"/>
    <m/>
    <m/>
    <s v="COLEMAN NFH"/>
    <n v="20090106"/>
  </r>
  <r>
    <n v="1"/>
    <n v="7"/>
    <s v="S"/>
    <n v="2008"/>
    <x v="2"/>
    <n v="98577"/>
    <n v="134"/>
    <n v="5000"/>
    <n v="87248"/>
    <m/>
    <m/>
    <n v="5000"/>
    <n v="1329"/>
    <m/>
    <m/>
    <s v="COLEMAN NFH"/>
    <n v="20080102"/>
  </r>
  <r>
    <n v="1"/>
    <n v="7"/>
    <s v="S"/>
    <n v="2008"/>
    <x v="2"/>
    <n v="93569"/>
    <n v="128"/>
    <n v="5000"/>
    <n v="80226"/>
    <m/>
    <m/>
    <n v="5000"/>
    <n v="2925"/>
    <n v="0"/>
    <n v="418"/>
    <s v="COLEMAN NFH"/>
    <n v="20080114"/>
  </r>
  <r>
    <n v="1"/>
    <n v="7"/>
    <s v="S"/>
    <n v="2007"/>
    <x v="8"/>
    <n v="88506"/>
    <n v="122"/>
    <n v="5000"/>
    <n v="76936"/>
    <m/>
    <m/>
    <n v="5000"/>
    <n v="1570"/>
    <m/>
    <m/>
    <s v="COLEMAN NFH"/>
    <n v="20071126"/>
  </r>
  <r>
    <n v="1"/>
    <n v="7"/>
    <s v="S"/>
    <n v="2008"/>
    <x v="2"/>
    <n v="83186"/>
    <n v="124"/>
    <n v="5000"/>
    <n v="72454"/>
    <m/>
    <m/>
    <n v="5000"/>
    <n v="732"/>
    <m/>
    <m/>
    <s v="COLEMAN NFH"/>
    <n v="20080102"/>
  </r>
  <r>
    <n v="1"/>
    <n v="7"/>
    <s v="S"/>
    <n v="2007"/>
    <x v="8"/>
    <n v="92817"/>
    <n v="129"/>
    <n v="5000"/>
    <n v="81575"/>
    <m/>
    <m/>
    <n v="5000"/>
    <n v="1242"/>
    <m/>
    <m/>
    <s v="COLEMAN NFH"/>
    <n v="20071126"/>
  </r>
  <r>
    <n v="1"/>
    <n v="7"/>
    <s v="S"/>
    <n v="2008"/>
    <x v="2"/>
    <n v="93787"/>
    <n v="131"/>
    <n v="5000"/>
    <n v="80854"/>
    <m/>
    <m/>
    <n v="5000"/>
    <n v="2933"/>
    <m/>
    <m/>
    <s v="COLEMAN NFH"/>
    <n v="20080102"/>
  </r>
  <r>
    <n v="1"/>
    <n v="7"/>
    <s v="S"/>
    <n v="1995"/>
    <x v="9"/>
    <n v="87196"/>
    <m/>
    <n v="5000"/>
    <n v="74726"/>
    <m/>
    <m/>
    <n v="5000"/>
    <n v="2470"/>
    <m/>
    <m/>
    <s v="COLEMAN NFH"/>
    <n v="19951208"/>
  </r>
  <r>
    <n v="1"/>
    <n v="7"/>
    <s v="S"/>
    <n v="1996"/>
    <x v="2"/>
    <n v="78931"/>
    <m/>
    <n v="5000"/>
    <n v="68104"/>
    <m/>
    <m/>
    <n v="5000"/>
    <n v="827"/>
    <m/>
    <m/>
    <s v="COLEMAN NFH"/>
    <n v="19960103"/>
  </r>
  <r>
    <n v="1"/>
    <n v="7"/>
    <s v="S"/>
    <n v="1995"/>
    <x v="9"/>
    <n v="73618"/>
    <m/>
    <n v="5000"/>
    <n v="62091"/>
    <m/>
    <m/>
    <n v="5000"/>
    <n v="1527"/>
    <m/>
    <m/>
    <s v="COLEMAN NFH"/>
    <n v="19951208"/>
  </r>
  <r>
    <n v="1"/>
    <n v="7"/>
    <s v="S"/>
    <n v="2001"/>
    <x v="2"/>
    <n v="56923"/>
    <n v="150"/>
    <n v="5000"/>
    <n v="46219"/>
    <m/>
    <m/>
    <n v="5000"/>
    <n v="704"/>
    <m/>
    <m/>
    <s v="SAC R AT STEAMBOAT SLOUGH"/>
    <n v="20010121"/>
  </r>
  <r>
    <n v="1"/>
    <n v="7"/>
    <s v="S"/>
    <n v="1996"/>
    <x v="2"/>
    <n v="39596"/>
    <m/>
    <n v="5000"/>
    <n v="34596"/>
    <m/>
    <m/>
    <m/>
    <m/>
    <m/>
    <m/>
    <s v="PORT CHICAGO"/>
    <n v="19960116"/>
  </r>
  <r>
    <n v="1"/>
    <n v="7"/>
    <s v="S"/>
    <n v="1996"/>
    <x v="2"/>
    <n v="44961"/>
    <m/>
    <n v="5000"/>
    <n v="34122"/>
    <m/>
    <m/>
    <n v="5000"/>
    <n v="839"/>
    <m/>
    <m/>
    <s v="SAC R AT COURTLAND"/>
    <n v="19960109"/>
  </r>
  <r>
    <n v="1"/>
    <n v="7"/>
    <s v="S"/>
    <n v="1996"/>
    <x v="2"/>
    <n v="38670"/>
    <m/>
    <n v="5000"/>
    <n v="33670"/>
    <m/>
    <m/>
    <m/>
    <m/>
    <m/>
    <m/>
    <s v="MOK R GEORGIANNA SLOUGH"/>
    <n v="19960110"/>
  </r>
  <r>
    <n v="1"/>
    <n v="7"/>
    <s v="S"/>
    <n v="1996"/>
    <x v="2"/>
    <n v="40494"/>
    <m/>
    <n v="5000"/>
    <n v="30281"/>
    <m/>
    <m/>
    <n v="5000"/>
    <n v="213"/>
    <m/>
    <m/>
    <s v="SAC R AT RYDE KOKET"/>
    <n v="19960111"/>
  </r>
  <r>
    <n v="1"/>
    <n v="7"/>
    <s v="S"/>
    <n v="2001"/>
    <x v="9"/>
    <n v="6430"/>
    <n v="220"/>
    <n v="5000"/>
    <n v="1430"/>
    <m/>
    <m/>
    <m/>
    <m/>
    <m/>
    <m/>
    <s v="DELTA CROSS CHANNEL"/>
    <n v="20011223"/>
  </r>
  <r>
    <n v="1"/>
    <n v="7"/>
    <s v="S"/>
    <n v="1995"/>
    <x v="8"/>
    <n v="74794"/>
    <m/>
    <n v="5000"/>
    <n v="63239"/>
    <m/>
    <m/>
    <n v="5000"/>
    <n v="1555"/>
    <m/>
    <m/>
    <s v="COLEMAN NFH"/>
    <n v="19951109"/>
  </r>
  <r>
    <n v="1"/>
    <n v="7"/>
    <s v="S"/>
    <n v="1996"/>
    <x v="2"/>
    <n v="77737"/>
    <m/>
    <n v="5000"/>
    <n v="67195"/>
    <m/>
    <m/>
    <n v="5000"/>
    <n v="542"/>
    <m/>
    <m/>
    <s v="COLEMAN NFH"/>
    <n v="19960103"/>
  </r>
  <r>
    <n v="1"/>
    <n v="7"/>
    <s v="S"/>
    <n v="1996"/>
    <x v="2"/>
    <n v="74801"/>
    <m/>
    <n v="5000"/>
    <n v="60395"/>
    <m/>
    <m/>
    <n v="5000"/>
    <n v="4406"/>
    <m/>
    <m/>
    <s v="COLEMAN NFH"/>
    <n v="19960103"/>
  </r>
  <r>
    <n v="1"/>
    <n v="7"/>
    <s v="S"/>
    <n v="1996"/>
    <x v="2"/>
    <n v="77076"/>
    <m/>
    <n v="5000"/>
    <n v="66808"/>
    <m/>
    <m/>
    <n v="5000"/>
    <n v="268"/>
    <m/>
    <m/>
    <s v="COLEMAN NFH"/>
    <n v="19960110"/>
  </r>
  <r>
    <n v="1"/>
    <n v="7"/>
    <s v="S"/>
    <n v="1997"/>
    <x v="2"/>
    <n v="74219"/>
    <n v="147"/>
    <n v="5000"/>
    <n v="53302"/>
    <m/>
    <m/>
    <n v="5000"/>
    <n v="10917"/>
    <m/>
    <m/>
    <s v="COLEMAN NFH"/>
    <n v="19970116"/>
  </r>
  <r>
    <n v="1"/>
    <n v="7"/>
    <s v="S"/>
    <n v="1997"/>
    <x v="2"/>
    <n v="68096"/>
    <n v="132"/>
    <n v="5000"/>
    <n v="52286"/>
    <m/>
    <m/>
    <n v="5000"/>
    <n v="5810"/>
    <m/>
    <m/>
    <s v="COLEMAN NFH"/>
    <n v="19970116"/>
  </r>
  <r>
    <n v="1"/>
    <n v="7"/>
    <s v="S"/>
    <n v="1997"/>
    <x v="2"/>
    <n v="72760"/>
    <n v="153"/>
    <n v="5000"/>
    <n v="57739"/>
    <m/>
    <m/>
    <n v="5000"/>
    <n v="5021"/>
    <m/>
    <m/>
    <s v="COLEMAN NFH"/>
    <n v="19970116"/>
  </r>
  <r>
    <n v="1"/>
    <n v="7"/>
    <s v="S"/>
    <n v="1997"/>
    <x v="2"/>
    <n v="69170"/>
    <n v="115"/>
    <n v="5000"/>
    <n v="57987"/>
    <m/>
    <m/>
    <n v="5000"/>
    <n v="1183"/>
    <m/>
    <m/>
    <s v="COLEMAN NFH"/>
    <n v="19970116"/>
  </r>
  <r>
    <n v="1"/>
    <n v="7"/>
    <s v="S"/>
    <n v="1997"/>
    <x v="2"/>
    <n v="70288"/>
    <n v="114"/>
    <n v="5000"/>
    <n v="58479"/>
    <m/>
    <m/>
    <n v="5000"/>
    <n v="1809"/>
    <m/>
    <m/>
    <s v="COLEMAN NFH"/>
    <n v="19970116"/>
  </r>
  <r>
    <n v="1"/>
    <n v="7"/>
    <s v="S"/>
    <n v="1999"/>
    <x v="2"/>
    <n v="70097"/>
    <n v="129"/>
    <n v="5000"/>
    <n v="56491"/>
    <m/>
    <m/>
    <n v="5000"/>
    <n v="3606"/>
    <m/>
    <m/>
    <s v="COLEMAN NFH"/>
    <n v="19990104"/>
  </r>
  <r>
    <n v="1"/>
    <n v="7"/>
    <s v="S"/>
    <n v="1999"/>
    <x v="2"/>
    <n v="72800"/>
    <n v="126"/>
    <n v="5000"/>
    <n v="58718"/>
    <m/>
    <m/>
    <n v="5000"/>
    <n v="4082"/>
    <m/>
    <m/>
    <s v="COLEMAN NFH"/>
    <n v="19990104"/>
  </r>
  <r>
    <n v="1"/>
    <n v="7"/>
    <s v="S"/>
    <n v="1996"/>
    <x v="9"/>
    <n v="61049"/>
    <n v="118"/>
    <n v="5000"/>
    <n v="46965"/>
    <m/>
    <m/>
    <n v="5000"/>
    <n v="4084"/>
    <m/>
    <m/>
    <s v="BENICIA"/>
    <n v="19961230"/>
  </r>
  <r>
    <n v="1"/>
    <n v="7"/>
    <s v="S"/>
    <n v="1997"/>
    <x v="2"/>
    <n v="58046"/>
    <n v="118"/>
    <n v="5000"/>
    <n v="43241"/>
    <m/>
    <m/>
    <n v="5000"/>
    <n v="4805"/>
    <m/>
    <m/>
    <s v="SAC R AT MILLER PARK"/>
    <n v="19970114"/>
  </r>
  <r>
    <n v="1"/>
    <n v="7"/>
    <s v="S"/>
    <n v="1996"/>
    <x v="9"/>
    <n v="65425"/>
    <n v="117"/>
    <n v="5000"/>
    <n v="50437"/>
    <m/>
    <m/>
    <n v="5000"/>
    <n v="4988"/>
    <m/>
    <m/>
    <s v="SAC R AT MILLER PARK"/>
    <n v="19961202"/>
  </r>
  <r>
    <n v="1"/>
    <n v="7"/>
    <s v="S"/>
    <n v="1996"/>
    <x v="8"/>
    <n v="75281"/>
    <n v="98"/>
    <n v="5000"/>
    <n v="61364"/>
    <m/>
    <m/>
    <n v="5000"/>
    <n v="3917"/>
    <m/>
    <m/>
    <s v="COLEMAN NFH"/>
    <n v="19961107"/>
  </r>
  <r>
    <n v="1"/>
    <n v="7"/>
    <s v="S"/>
    <n v="1996"/>
    <x v="8"/>
    <n v="72179"/>
    <n v="118"/>
    <n v="5000"/>
    <n v="59692"/>
    <m/>
    <m/>
    <n v="5000"/>
    <n v="2487"/>
    <m/>
    <m/>
    <s v="COLEMAN NFH"/>
    <n v="19961107"/>
  </r>
  <r>
    <n v="1"/>
    <n v="7"/>
    <s v="S"/>
    <n v="1996"/>
    <x v="9"/>
    <n v="73276"/>
    <n v="132"/>
    <n v="5000"/>
    <n v="60112"/>
    <m/>
    <m/>
    <n v="5000"/>
    <n v="3164"/>
    <m/>
    <m/>
    <s v="COLEMAN NFH"/>
    <n v="19961210"/>
  </r>
  <r>
    <n v="1"/>
    <n v="7"/>
    <s v="S"/>
    <n v="1996"/>
    <x v="9"/>
    <n v="69739"/>
    <n v="131"/>
    <n v="5000"/>
    <n v="57947"/>
    <m/>
    <m/>
    <n v="5000"/>
    <n v="1792"/>
    <m/>
    <m/>
    <s v="COLEMAN NFH"/>
    <n v="19961210"/>
  </r>
  <r>
    <n v="1"/>
    <n v="7"/>
    <s v="S"/>
    <n v="1997"/>
    <x v="2"/>
    <n v="72269"/>
    <n v="121"/>
    <n v="5000"/>
    <n v="57910"/>
    <m/>
    <m/>
    <n v="5000"/>
    <n v="4359"/>
    <m/>
    <m/>
    <s v="COLEMAN NFH"/>
    <n v="19970109"/>
  </r>
  <r>
    <n v="1"/>
    <n v="7"/>
    <s v="S"/>
    <n v="1997"/>
    <x v="2"/>
    <n v="75279"/>
    <n v="117"/>
    <n v="5000"/>
    <n v="63321"/>
    <m/>
    <m/>
    <n v="5000"/>
    <n v="1958"/>
    <m/>
    <m/>
    <s v="COLEMAN NFH"/>
    <n v="19970109"/>
  </r>
  <r>
    <n v="1"/>
    <n v="7"/>
    <s v="S"/>
    <n v="1997"/>
    <x v="2"/>
    <n v="70524"/>
    <n v="125"/>
    <n v="5000"/>
    <n v="59919"/>
    <m/>
    <m/>
    <n v="5000"/>
    <n v="605"/>
    <m/>
    <m/>
    <s v="COLEMAN NFH"/>
    <n v="19970117"/>
  </r>
  <r>
    <n v="1"/>
    <n v="7"/>
    <s v="S"/>
    <n v="1997"/>
    <x v="2"/>
    <n v="71291"/>
    <n v="149"/>
    <n v="5000"/>
    <n v="53936"/>
    <m/>
    <m/>
    <n v="5000"/>
    <n v="7355"/>
    <m/>
    <m/>
    <s v="COLEMAN NFH"/>
    <n v="19970117"/>
  </r>
  <r>
    <n v="1"/>
    <n v="7"/>
    <s v="S"/>
    <n v="1997"/>
    <x v="2"/>
    <n v="73817"/>
    <n v="121"/>
    <n v="5000"/>
    <n v="61902"/>
    <m/>
    <m/>
    <n v="5000"/>
    <n v="1915"/>
    <m/>
    <m/>
    <s v="COLEMAN NFH"/>
    <n v="19970117"/>
  </r>
  <r>
    <n v="1"/>
    <n v="7"/>
    <s v="S"/>
    <n v="1997"/>
    <x v="2"/>
    <n v="68401"/>
    <n v="150"/>
    <n v="5000"/>
    <n v="46137"/>
    <m/>
    <m/>
    <n v="5000"/>
    <n v="12264"/>
    <m/>
    <m/>
    <s v="COLEMAN NFH"/>
    <n v="19970116"/>
  </r>
  <r>
    <n v="1"/>
    <n v="7"/>
    <s v="S"/>
    <n v="2008"/>
    <x v="9"/>
    <n v="96769"/>
    <n v="137"/>
    <n v="5000"/>
    <n v="84166"/>
    <n v="0"/>
    <n v="434"/>
    <n v="5000"/>
    <n v="2169"/>
    <m/>
    <m/>
    <s v="COLEMAN NFH"/>
    <n v="20081230"/>
  </r>
  <r>
    <n v="1"/>
    <n v="7"/>
    <s v="S"/>
    <n v="2008"/>
    <x v="9"/>
    <n v="97988"/>
    <n v="129"/>
    <n v="5000"/>
    <n v="86228"/>
    <m/>
    <m/>
    <n v="5000"/>
    <n v="1760"/>
    <m/>
    <m/>
    <s v="COLEMAN NFH"/>
    <n v="20081230"/>
  </r>
  <r>
    <n v="1"/>
    <n v="7"/>
    <s v="S"/>
    <n v="2008"/>
    <x v="9"/>
    <n v="94310"/>
    <n v="127"/>
    <n v="5000"/>
    <n v="80516"/>
    <m/>
    <m/>
    <n v="5000"/>
    <n v="3794"/>
    <m/>
    <m/>
    <s v="COLEMAN NFH"/>
    <n v="20081230"/>
  </r>
  <r>
    <n v="1"/>
    <n v="7"/>
    <s v="S"/>
    <n v="2008"/>
    <x v="9"/>
    <n v="78018"/>
    <n v="125"/>
    <n v="5000"/>
    <n v="72288"/>
    <n v="0"/>
    <n v="730"/>
    <m/>
    <m/>
    <m/>
    <m/>
    <s v="COLEMAN NFH"/>
    <n v="20081230"/>
  </r>
  <r>
    <n v="1"/>
    <n v="7"/>
    <s v="S"/>
    <n v="2008"/>
    <x v="9"/>
    <n v="92451"/>
    <n v="142"/>
    <n v="5000"/>
    <n v="79978"/>
    <n v="0"/>
    <n v="412"/>
    <n v="5000"/>
    <n v="1649"/>
    <n v="0"/>
    <n v="412"/>
    <s v="COLEMAN NFH"/>
    <n v="20081230"/>
  </r>
  <r>
    <n v="1"/>
    <n v="7"/>
    <s v="S"/>
    <n v="2009"/>
    <x v="2"/>
    <n v="89697"/>
    <n v="140"/>
    <n v="5000"/>
    <n v="78502"/>
    <m/>
    <m/>
    <n v="5000"/>
    <n v="1195"/>
    <m/>
    <m/>
    <s v="COLEMAN NFH"/>
    <n v="20090106"/>
  </r>
  <r>
    <n v="1"/>
    <n v="7"/>
    <s v="S"/>
    <n v="2009"/>
    <x v="2"/>
    <n v="93676"/>
    <n v="141"/>
    <n v="5000"/>
    <n v="82421"/>
    <m/>
    <m/>
    <n v="5000"/>
    <n v="1255"/>
    <m/>
    <m/>
    <s v="COLEMAN NFH"/>
    <n v="20090106"/>
  </r>
  <r>
    <n v="1"/>
    <n v="7"/>
    <s v="S"/>
    <n v="2009"/>
    <x v="2"/>
    <n v="89287"/>
    <n v="134"/>
    <n v="5000"/>
    <n v="74530"/>
    <m/>
    <m/>
    <n v="5000"/>
    <n v="4757"/>
    <m/>
    <m/>
    <s v="COLEMAN NFH"/>
    <n v="20090106"/>
  </r>
  <r>
    <n v="1"/>
    <n v="7"/>
    <s v="S"/>
    <n v="2009"/>
    <x v="2"/>
    <n v="85932"/>
    <n v="141"/>
    <n v="5000"/>
    <n v="71376"/>
    <m/>
    <m/>
    <n v="5000"/>
    <n v="4556"/>
    <m/>
    <m/>
    <s v="COLEMAN NFH"/>
    <n v="20090123"/>
  </r>
  <r>
    <n v="1"/>
    <n v="7"/>
    <s v="S"/>
    <n v="2008"/>
    <x v="9"/>
    <n v="86187"/>
    <n v="130"/>
    <n v="5000"/>
    <n v="73140"/>
    <m/>
    <m/>
    <n v="5000"/>
    <n v="3047"/>
    <m/>
    <m/>
    <s v="COLEMAN NFH"/>
    <n v="20081216"/>
  </r>
  <r>
    <n v="1"/>
    <n v="7"/>
    <s v="S"/>
    <n v="2009"/>
    <x v="2"/>
    <n v="68272"/>
    <n v="127"/>
    <n v="5000"/>
    <n v="56524"/>
    <n v="0"/>
    <n v="291"/>
    <n v="5000"/>
    <n v="1457"/>
    <m/>
    <m/>
    <s v="COLEMAN NFH"/>
    <n v="20090106"/>
  </r>
  <r>
    <n v="1"/>
    <n v="7"/>
    <s v="S"/>
    <n v="2009"/>
    <x v="2"/>
    <n v="93476"/>
    <n v="134"/>
    <n v="5000"/>
    <n v="81389"/>
    <m/>
    <m/>
    <n v="5000"/>
    <n v="1670"/>
    <n v="0"/>
    <n v="417"/>
    <s v="COLEMAN NFH"/>
    <n v="20090106"/>
  </r>
  <r>
    <n v="1"/>
    <n v="3"/>
    <s v="S"/>
    <n v="2008"/>
    <x v="1"/>
    <n v="450018"/>
    <n v="80"/>
    <n v="5000"/>
    <n v="111161"/>
    <m/>
    <m/>
    <n v="0"/>
    <n v="333857"/>
    <m/>
    <m/>
    <s v="COLEMAN NFH"/>
    <n v="20080423"/>
  </r>
  <r>
    <n v="1"/>
    <n v="3"/>
    <s v="S"/>
    <n v="2008"/>
    <x v="0"/>
    <n v="377735"/>
    <n v="82"/>
    <n v="5000"/>
    <n v="91718"/>
    <m/>
    <m/>
    <n v="5000"/>
    <n v="137"/>
    <n v="0"/>
    <n v="275880"/>
    <s v="SAN PABLO BAY NET PENS"/>
    <n v="20080519"/>
  </r>
  <r>
    <n v="1"/>
    <n v="3"/>
    <s v="S"/>
    <n v="2008"/>
    <x v="1"/>
    <n v="441087"/>
    <n v="77"/>
    <n v="5000"/>
    <n v="108921"/>
    <m/>
    <m/>
    <n v="0"/>
    <n v="327166"/>
    <m/>
    <m/>
    <s v="COLEMAN NFH"/>
    <n v="20080423"/>
  </r>
  <r>
    <n v="1"/>
    <n v="3"/>
    <s v="S"/>
    <n v="2008"/>
    <x v="0"/>
    <n v="460683"/>
    <n v="88"/>
    <n v="5000"/>
    <n v="113845"/>
    <m/>
    <m/>
    <n v="0"/>
    <n v="341838"/>
    <m/>
    <m/>
    <s v="SAN PABLO BAY NET PENS"/>
    <n v="20080527"/>
  </r>
  <r>
    <n v="1"/>
    <n v="3"/>
    <s v="S"/>
    <n v="2008"/>
    <x v="1"/>
    <n v="442185"/>
    <n v="73"/>
    <n v="5000"/>
    <n v="109247"/>
    <m/>
    <m/>
    <n v="0"/>
    <n v="327938"/>
    <m/>
    <m/>
    <s v="COLEMAN NFH"/>
    <n v="20080429"/>
  </r>
  <r>
    <n v="1"/>
    <n v="3"/>
    <s v="S"/>
    <n v="2008"/>
    <x v="7"/>
    <n v="453763"/>
    <n v="83"/>
    <n v="5000"/>
    <n v="109178"/>
    <m/>
    <m/>
    <n v="5000"/>
    <n v="1694"/>
    <n v="0"/>
    <n v="332891"/>
    <s v="SAN PABLO BAY NET PENS"/>
    <n v="20080602"/>
  </r>
  <r>
    <n v="1"/>
    <n v="3"/>
    <s v="S"/>
    <n v="2008"/>
    <x v="1"/>
    <n v="448067"/>
    <n v="65"/>
    <n v="5000"/>
    <n v="109295"/>
    <m/>
    <m/>
    <n v="5000"/>
    <n v="127"/>
    <n v="0"/>
    <n v="328645"/>
    <s v="COLEMAN NFH"/>
    <n v="20080429"/>
  </r>
  <r>
    <n v="1"/>
    <n v="3"/>
    <s v="S"/>
    <n v="2008"/>
    <x v="1"/>
    <n v="454661"/>
    <n v="64"/>
    <n v="5000"/>
    <n v="110799"/>
    <m/>
    <m/>
    <n v="5000"/>
    <n v="263"/>
    <n v="0"/>
    <n v="333599"/>
    <s v="COLEMAN NFH"/>
    <n v="20080429"/>
  </r>
  <r>
    <n v="1"/>
    <n v="3"/>
    <s v="S"/>
    <n v="2008"/>
    <x v="1"/>
    <n v="915137"/>
    <n v="73"/>
    <n v="5000"/>
    <n v="227353"/>
    <m/>
    <m/>
    <n v="0"/>
    <n v="682784"/>
    <m/>
    <m/>
    <s v="COLEMAN NFH"/>
    <n v="20080429"/>
  </r>
  <r>
    <n v="1"/>
    <n v="3"/>
    <s v="S"/>
    <n v="2008"/>
    <x v="1"/>
    <n v="891099"/>
    <n v="77"/>
    <n v="5000"/>
    <n v="220907"/>
    <n v="0"/>
    <n v="260"/>
    <n v="0"/>
    <n v="664932"/>
    <m/>
    <m/>
    <s v="COLEMAN NFH"/>
    <n v="20080423"/>
  </r>
  <r>
    <n v="1"/>
    <n v="3"/>
    <s v="S"/>
    <n v="2008"/>
    <x v="1"/>
    <n v="897027"/>
    <n v="77"/>
    <n v="5000"/>
    <n v="222908"/>
    <m/>
    <m/>
    <n v="0"/>
    <n v="669119"/>
    <m/>
    <m/>
    <s v="COLEMAN NFH"/>
    <n v="20080423"/>
  </r>
  <r>
    <n v="1"/>
    <n v="3"/>
    <s v="S"/>
    <n v="2008"/>
    <x v="1"/>
    <n v="910466"/>
    <n v="75"/>
    <n v="5000"/>
    <n v="224687"/>
    <m/>
    <m/>
    <n v="5000"/>
    <n v="284"/>
    <n v="0"/>
    <n v="675495"/>
    <s v="COLEMAN NFH"/>
    <n v="20080423"/>
  </r>
  <r>
    <n v="1"/>
    <n v="3"/>
    <s v="S"/>
    <n v="2008"/>
    <x v="1"/>
    <n v="909894"/>
    <n v="75"/>
    <n v="5000"/>
    <n v="226107"/>
    <m/>
    <m/>
    <n v="0"/>
    <n v="678787"/>
    <m/>
    <m/>
    <s v="COLEMAN NFH"/>
    <n v="20080429"/>
  </r>
  <r>
    <n v="1"/>
    <n v="3"/>
    <s v="S"/>
    <n v="2008"/>
    <x v="1"/>
    <n v="908670"/>
    <n v="75"/>
    <n v="5000"/>
    <n v="224293"/>
    <m/>
    <m/>
    <n v="5000"/>
    <n v="270"/>
    <n v="0"/>
    <n v="674107"/>
    <s v="COLEMAN NFH"/>
    <n v="20080429"/>
  </r>
  <r>
    <n v="1"/>
    <n v="3"/>
    <s v="S"/>
    <n v="2008"/>
    <x v="1"/>
    <n v="905009"/>
    <n v="73"/>
    <n v="5000"/>
    <n v="221255"/>
    <m/>
    <m/>
    <n v="5000"/>
    <n v="2373"/>
    <n v="0"/>
    <n v="671381"/>
    <s v="COLEMAN NFH"/>
    <n v="20080429"/>
  </r>
  <r>
    <n v="1"/>
    <n v="3"/>
    <s v="S"/>
    <n v="2008"/>
    <x v="1"/>
    <n v="1366065"/>
    <n v="76"/>
    <n v="5000"/>
    <n v="338491"/>
    <m/>
    <m/>
    <n v="5000"/>
    <n v="438"/>
    <n v="0"/>
    <n v="1017136"/>
    <s v="COLEMAN NFH"/>
    <n v="20080429"/>
  </r>
  <r>
    <n v="1"/>
    <n v="3"/>
    <s v="S"/>
    <n v="2008"/>
    <x v="1"/>
    <n v="1391409"/>
    <n v="76"/>
    <n v="5000"/>
    <n v="346353"/>
    <m/>
    <m/>
    <n v="0"/>
    <n v="1040056"/>
    <m/>
    <m/>
    <s v="COLEMAN NFH"/>
    <n v="20080429"/>
  </r>
  <r>
    <n v="1"/>
    <n v="3"/>
    <s v="S"/>
    <n v="2009"/>
    <x v="0"/>
    <n v="509965"/>
    <n v="90"/>
    <n v="5000"/>
    <n v="126145"/>
    <m/>
    <m/>
    <n v="0"/>
    <n v="378820"/>
    <m/>
    <m/>
    <s v="SAN PABLO BAY NET PENS"/>
    <n v="20090514"/>
  </r>
  <r>
    <n v="1"/>
    <n v="3"/>
    <s v="S"/>
    <n v="2009"/>
    <x v="0"/>
    <n v="564218"/>
    <n v="88"/>
    <n v="5000"/>
    <n v="137800"/>
    <n v="0"/>
    <n v="353"/>
    <n v="5000"/>
    <n v="353"/>
    <n v="0"/>
    <n v="415712"/>
    <s v="SAN PABLO BAY NET PENS"/>
    <n v="20090513"/>
  </r>
  <r>
    <n v="1"/>
    <n v="3"/>
    <s v="S"/>
    <n v="2009"/>
    <x v="1"/>
    <n v="482904"/>
    <n v="76"/>
    <n v="5000"/>
    <n v="119391"/>
    <m/>
    <m/>
    <n v="0"/>
    <n v="358513"/>
    <m/>
    <m/>
    <s v="COLEMAN NFH"/>
    <n v="20090416"/>
  </r>
  <r>
    <n v="1"/>
    <n v="3"/>
    <s v="S"/>
    <n v="2009"/>
    <x v="1"/>
    <n v="524496"/>
    <n v="77"/>
    <n v="5000"/>
    <n v="129807"/>
    <m/>
    <m/>
    <n v="0"/>
    <n v="389689"/>
    <m/>
    <m/>
    <s v="COLEMAN NFH"/>
    <n v="20090423"/>
  </r>
  <r>
    <n v="1"/>
    <n v="3"/>
    <s v="S"/>
    <n v="2009"/>
    <x v="1"/>
    <n v="477760"/>
    <n v="78"/>
    <n v="5000"/>
    <n v="118116"/>
    <m/>
    <m/>
    <n v="0"/>
    <n v="354644"/>
    <m/>
    <m/>
    <s v="COLEMAN NFH"/>
    <n v="20090409"/>
  </r>
  <r>
    <n v="1"/>
    <n v="3"/>
    <s v="S"/>
    <n v="2009"/>
    <x v="1"/>
    <n v="457278"/>
    <n v="76"/>
    <n v="5000"/>
    <n v="112979"/>
    <m/>
    <m/>
    <n v="0"/>
    <n v="339299"/>
    <m/>
    <m/>
    <s v="COLEMAN NFH"/>
    <n v="20090409"/>
  </r>
  <r>
    <n v="1"/>
    <n v="3"/>
    <s v="S"/>
    <n v="2009"/>
    <x v="1"/>
    <n v="428393"/>
    <n v="78"/>
    <n v="5000"/>
    <n v="105755"/>
    <m/>
    <m/>
    <n v="0"/>
    <n v="317638"/>
    <m/>
    <m/>
    <s v="COLEMAN NFH"/>
    <n v="20090409"/>
  </r>
  <r>
    <n v="1"/>
    <n v="3"/>
    <s v="S"/>
    <n v="2009"/>
    <x v="1"/>
    <n v="438796"/>
    <n v="76"/>
    <n v="5000"/>
    <n v="108337"/>
    <m/>
    <m/>
    <n v="0"/>
    <n v="325459"/>
    <m/>
    <m/>
    <s v="COLEMAN NFH"/>
    <n v="20090409"/>
  </r>
  <r>
    <n v="1"/>
    <n v="3"/>
    <s v="S"/>
    <n v="2009"/>
    <x v="1"/>
    <n v="480025"/>
    <n v="74"/>
    <n v="5000"/>
    <n v="118706"/>
    <m/>
    <m/>
    <n v="0"/>
    <n v="356319"/>
    <m/>
    <m/>
    <s v="COLEMAN NFH"/>
    <n v="20090409"/>
  </r>
  <r>
    <n v="1"/>
    <n v="3"/>
    <s v="S"/>
    <n v="2009"/>
    <x v="0"/>
    <n v="442485"/>
    <n v="90"/>
    <n v="5000"/>
    <n v="107781"/>
    <m/>
    <m/>
    <n v="5000"/>
    <n v="267"/>
    <n v="0"/>
    <n v="324437"/>
    <s v="SAN PABLO BAY NET PENS"/>
    <n v="20090512"/>
  </r>
  <r>
    <n v="1"/>
    <n v="3"/>
    <s v="S"/>
    <n v="2009"/>
    <x v="1"/>
    <n v="483210"/>
    <n v="75"/>
    <n v="5000"/>
    <n v="119514"/>
    <m/>
    <m/>
    <n v="0"/>
    <n v="358696"/>
    <m/>
    <m/>
    <s v="COLEMAN NFH"/>
    <n v="20090409"/>
  </r>
  <r>
    <n v="1"/>
    <n v="3"/>
    <s v="S"/>
    <n v="2009"/>
    <x v="1"/>
    <n v="431439"/>
    <n v="74"/>
    <n v="5000"/>
    <n v="106531"/>
    <m/>
    <m/>
    <n v="0"/>
    <n v="319908"/>
    <m/>
    <m/>
    <s v="COLEMAN NFH"/>
    <n v="20090409"/>
  </r>
  <r>
    <n v="1"/>
    <n v="3"/>
    <s v="S"/>
    <n v="2009"/>
    <x v="1"/>
    <n v="486361"/>
    <n v="77"/>
    <n v="5000"/>
    <n v="118755"/>
    <m/>
    <m/>
    <n v="5000"/>
    <n v="306"/>
    <n v="0"/>
    <n v="357300"/>
    <s v="COLEMAN NFH"/>
    <n v="20090409"/>
  </r>
  <r>
    <n v="1"/>
    <n v="3"/>
    <s v="S"/>
    <n v="2009"/>
    <x v="1"/>
    <n v="440683"/>
    <n v="76"/>
    <n v="5000"/>
    <n v="108863"/>
    <m/>
    <m/>
    <n v="0"/>
    <n v="326820"/>
    <m/>
    <m/>
    <s v="COLEMAN NFH"/>
    <n v="20090409"/>
  </r>
  <r>
    <n v="1"/>
    <n v="3"/>
    <s v="S"/>
    <n v="2009"/>
    <x v="1"/>
    <n v="474565"/>
    <n v="73"/>
    <n v="5000"/>
    <n v="115782"/>
    <m/>
    <m/>
    <n v="5000"/>
    <n v="287"/>
    <n v="0"/>
    <n v="348496"/>
    <s v="COLEMAN NFH"/>
    <n v="20090409"/>
  </r>
  <r>
    <n v="1"/>
    <n v="3"/>
    <s v="S"/>
    <n v="2009"/>
    <x v="1"/>
    <n v="464239"/>
    <n v="76"/>
    <n v="5000"/>
    <n v="114739"/>
    <m/>
    <m/>
    <n v="0"/>
    <n v="344500"/>
    <m/>
    <m/>
    <s v="COLEMAN NFH"/>
    <n v="20090416"/>
  </r>
  <r>
    <n v="1"/>
    <n v="3"/>
    <s v="S"/>
    <n v="2009"/>
    <x v="1"/>
    <n v="448478"/>
    <n v="75"/>
    <n v="5000"/>
    <n v="109292"/>
    <m/>
    <m/>
    <n v="5000"/>
    <n v="271"/>
    <n v="0"/>
    <n v="328915"/>
    <s v="COLEMAN NFH"/>
    <n v="20090416"/>
  </r>
  <r>
    <n v="1"/>
    <n v="3"/>
    <s v="S"/>
    <n v="2009"/>
    <x v="1"/>
    <n v="469199"/>
    <n v="75"/>
    <n v="5000"/>
    <n v="115967"/>
    <m/>
    <m/>
    <n v="0"/>
    <n v="348232"/>
    <m/>
    <m/>
    <s v="COLEMAN NFH"/>
    <n v="20090416"/>
  </r>
  <r>
    <n v="1"/>
    <n v="3"/>
    <s v="S"/>
    <n v="2009"/>
    <x v="1"/>
    <n v="504986"/>
    <n v="74"/>
    <n v="5000"/>
    <n v="124628"/>
    <n v="0"/>
    <n v="312"/>
    <n v="0"/>
    <n v="375046"/>
    <m/>
    <m/>
    <s v="COLEMAN NFH"/>
    <n v="20090416"/>
  </r>
  <r>
    <n v="1"/>
    <n v="3"/>
    <s v="S"/>
    <n v="2009"/>
    <x v="1"/>
    <n v="458635"/>
    <n v="77"/>
    <n v="5000"/>
    <n v="113350"/>
    <m/>
    <m/>
    <n v="0"/>
    <n v="340285"/>
    <m/>
    <m/>
    <s v="COLEMAN NFH"/>
    <n v="20090416"/>
  </r>
  <r>
    <n v="1"/>
    <n v="3"/>
    <s v="S"/>
    <n v="2009"/>
    <x v="1"/>
    <n v="441862"/>
    <n v="79"/>
    <n v="5000"/>
    <n v="109171"/>
    <m/>
    <m/>
    <n v="0"/>
    <n v="327691"/>
    <m/>
    <m/>
    <s v="COLEMAN NFH"/>
    <n v="20090423"/>
  </r>
  <r>
    <n v="1"/>
    <n v="3"/>
    <s v="S"/>
    <n v="2009"/>
    <x v="1"/>
    <n v="474789"/>
    <n v="75"/>
    <n v="5000"/>
    <n v="117384"/>
    <m/>
    <m/>
    <n v="0"/>
    <n v="352405"/>
    <m/>
    <m/>
    <s v="COLEMAN NFH"/>
    <n v="20090416"/>
  </r>
  <r>
    <n v="1"/>
    <n v="3"/>
    <s v="S"/>
    <n v="2009"/>
    <x v="1"/>
    <n v="495121"/>
    <n v="77"/>
    <n v="5000"/>
    <n v="120927"/>
    <m/>
    <m/>
    <n v="5000"/>
    <n v="315"/>
    <n v="0"/>
    <n v="363879"/>
    <s v="COLEMAN NFH"/>
    <n v="20090423"/>
  </r>
  <r>
    <n v="1"/>
    <n v="3"/>
    <s v="S"/>
    <n v="2009"/>
    <x v="1"/>
    <n v="480990"/>
    <n v="77"/>
    <n v="5000"/>
    <n v="118917"/>
    <m/>
    <m/>
    <n v="0"/>
    <n v="357073"/>
    <m/>
    <m/>
    <s v="COLEMAN NFH"/>
    <n v="20090423"/>
  </r>
  <r>
    <n v="1"/>
    <n v="3"/>
    <s v="S"/>
    <n v="2009"/>
    <x v="1"/>
    <n v="464743"/>
    <n v="73"/>
    <n v="5000"/>
    <n v="114907"/>
    <m/>
    <m/>
    <n v="0"/>
    <n v="344836"/>
    <m/>
    <m/>
    <s v="COLEMAN NFH"/>
    <n v="20090423"/>
  </r>
  <r>
    <n v="1"/>
    <n v="3"/>
    <s v="S"/>
    <n v="2009"/>
    <x v="1"/>
    <n v="502110"/>
    <n v="77"/>
    <n v="5000"/>
    <n v="124228"/>
    <m/>
    <m/>
    <n v="0"/>
    <n v="372882"/>
    <m/>
    <m/>
    <s v="COLEMAN NFH"/>
    <n v="20090423"/>
  </r>
  <r>
    <n v="1"/>
    <n v="3"/>
    <s v="S"/>
    <n v="2009"/>
    <x v="1"/>
    <n v="456534"/>
    <n v="70"/>
    <n v="5000"/>
    <n v="112556"/>
    <m/>
    <m/>
    <n v="0"/>
    <n v="338978"/>
    <m/>
    <m/>
    <s v="COLEMAN NFH"/>
    <n v="20090423"/>
  </r>
  <r>
    <n v="1"/>
    <n v="3"/>
    <s v="S"/>
    <n v="2009"/>
    <x v="1"/>
    <n v="508002"/>
    <n v="74"/>
    <n v="5000"/>
    <n v="125703"/>
    <m/>
    <m/>
    <n v="0"/>
    <n v="377299"/>
    <m/>
    <m/>
    <s v="COLEMAN NFH"/>
    <n v="20090423"/>
  </r>
  <r>
    <n v="1"/>
    <n v="3"/>
    <s v="S"/>
    <n v="2009"/>
    <x v="1"/>
    <n v="455191"/>
    <n v="65"/>
    <n v="5000"/>
    <n v="112230"/>
    <m/>
    <m/>
    <n v="0"/>
    <n v="337961"/>
    <m/>
    <m/>
    <s v="COLEMAN NFH"/>
    <n v="20090423"/>
  </r>
  <r>
    <n v="1"/>
    <n v="3"/>
    <s v="S"/>
    <n v="2009"/>
    <x v="1"/>
    <n v="453669"/>
    <n v="73"/>
    <n v="5000"/>
    <n v="111839"/>
    <m/>
    <m/>
    <n v="0"/>
    <n v="336830"/>
    <m/>
    <m/>
    <s v="COLEMAN NFH"/>
    <n v="20090423"/>
  </r>
  <r>
    <n v="1"/>
    <n v="7"/>
    <s v="S"/>
    <n v="2009"/>
    <x v="9"/>
    <n v="98446"/>
    <n v="141"/>
    <n v="5000"/>
    <n v="85351"/>
    <n v="0"/>
    <n v="2653"/>
    <n v="5000"/>
    <n v="442"/>
    <m/>
    <m/>
    <s v="COLEMAN NFH"/>
    <n v="20091216"/>
  </r>
  <r>
    <n v="1"/>
    <n v="7"/>
    <s v="S"/>
    <n v="2009"/>
    <x v="9"/>
    <n v="98753"/>
    <n v="150"/>
    <n v="5000"/>
    <n v="86090"/>
    <n v="0"/>
    <n v="444"/>
    <n v="5000"/>
    <n v="2219"/>
    <m/>
    <m/>
    <s v="COLEMAN NFH"/>
    <n v="20091216"/>
  </r>
  <r>
    <n v="1"/>
    <n v="7"/>
    <s v="S"/>
    <n v="2009"/>
    <x v="9"/>
    <n v="85676"/>
    <n v="156"/>
    <n v="5000"/>
    <n v="73406"/>
    <n v="0"/>
    <n v="1135"/>
    <n v="5000"/>
    <n v="1135"/>
    <m/>
    <m/>
    <s v="COLEMAN NFH"/>
    <n v="20091228"/>
  </r>
  <r>
    <n v="1"/>
    <n v="7"/>
    <s v="S"/>
    <n v="2009"/>
    <x v="9"/>
    <n v="98055"/>
    <n v="140"/>
    <n v="5000"/>
    <n v="85854"/>
    <n v="0"/>
    <n v="440"/>
    <n v="5000"/>
    <n v="1761"/>
    <m/>
    <m/>
    <s v="COLEMAN NFH"/>
    <n v="20091216"/>
  </r>
  <r>
    <n v="1"/>
    <n v="7"/>
    <s v="S"/>
    <n v="2010"/>
    <x v="2"/>
    <n v="96626"/>
    <n v="137"/>
    <n v="5000"/>
    <n v="85760"/>
    <m/>
    <m/>
    <n v="5000"/>
    <n v="433"/>
    <n v="0"/>
    <n v="433"/>
    <s v="COLEMAN NFH"/>
    <n v="20100114"/>
  </r>
  <r>
    <n v="1"/>
    <n v="7"/>
    <s v="S"/>
    <n v="2009"/>
    <x v="9"/>
    <n v="79001"/>
    <n v="131"/>
    <n v="5000"/>
    <n v="66586"/>
    <n v="0"/>
    <n v="1725"/>
    <n v="5000"/>
    <n v="690"/>
    <m/>
    <m/>
    <s v="COLEMAN NFH"/>
    <n v="20091216"/>
  </r>
  <r>
    <n v="1"/>
    <n v="7"/>
    <s v="S"/>
    <n v="2010"/>
    <x v="2"/>
    <n v="97760"/>
    <n v="131"/>
    <n v="5000"/>
    <n v="86444"/>
    <n v="0"/>
    <n v="438"/>
    <n v="5000"/>
    <n v="878"/>
    <m/>
    <m/>
    <s v="COLEMAN NFH"/>
    <n v="20100114"/>
  </r>
  <r>
    <n v="1"/>
    <n v="7"/>
    <s v="S"/>
    <n v="2009"/>
    <x v="9"/>
    <n v="81161"/>
    <n v="139"/>
    <n v="5000"/>
    <n v="67959"/>
    <n v="0"/>
    <n v="356"/>
    <n v="5000"/>
    <n v="2846"/>
    <m/>
    <m/>
    <s v="COLEMAN NFH"/>
    <n v="20091216"/>
  </r>
  <r>
    <n v="1"/>
    <n v="7"/>
    <s v="S"/>
    <n v="2009"/>
    <x v="9"/>
    <n v="92058"/>
    <n v="134"/>
    <n v="5000"/>
    <n v="77135"/>
    <n v="0"/>
    <n v="3282"/>
    <n v="5000"/>
    <n v="1641"/>
    <m/>
    <m/>
    <s v="COLEMAN NFH"/>
    <n v="20091216"/>
  </r>
  <r>
    <n v="1"/>
    <n v="7"/>
    <s v="S"/>
    <n v="2009"/>
    <x v="9"/>
    <n v="97289"/>
    <n v="136"/>
    <n v="5000"/>
    <n v="80306"/>
    <n v="0"/>
    <n v="5237"/>
    <n v="5000"/>
    <n v="1746"/>
    <m/>
    <m/>
    <s v="COLEMAN NFH"/>
    <n v="20091216"/>
  </r>
  <r>
    <n v="1"/>
    <n v="7"/>
    <s v="S"/>
    <n v="1997"/>
    <x v="8"/>
    <n v="80549"/>
    <n v="118"/>
    <n v="5000"/>
    <n v="66316"/>
    <m/>
    <m/>
    <n v="5000"/>
    <n v="4233"/>
    <m/>
    <m/>
    <s v="COLEMAN NFH"/>
    <n v="19971110"/>
  </r>
  <r>
    <n v="1"/>
    <n v="7"/>
    <s v="S"/>
    <n v="1997"/>
    <x v="8"/>
    <n v="81220"/>
    <n v="120"/>
    <n v="5000"/>
    <n v="67659"/>
    <m/>
    <m/>
    <n v="5000"/>
    <n v="3561"/>
    <m/>
    <m/>
    <s v="COLEMAN NFH"/>
    <n v="19971110"/>
  </r>
  <r>
    <n v="1"/>
    <n v="7"/>
    <s v="S"/>
    <n v="1997"/>
    <x v="9"/>
    <n v="72112"/>
    <n v="134"/>
    <n v="5000"/>
    <n v="59006"/>
    <m/>
    <m/>
    <n v="5000"/>
    <n v="3106"/>
    <m/>
    <m/>
    <s v="COLEMAN NFH"/>
    <n v="19971209"/>
  </r>
  <r>
    <n v="1"/>
    <n v="7"/>
    <s v="S"/>
    <n v="1997"/>
    <x v="9"/>
    <n v="78293"/>
    <n v="134"/>
    <n v="5000"/>
    <n v="66244"/>
    <m/>
    <m/>
    <n v="5000"/>
    <n v="2049"/>
    <m/>
    <m/>
    <s v="COLEMAN NFH"/>
    <n v="19971209"/>
  </r>
  <r>
    <n v="1"/>
    <n v="7"/>
    <s v="S"/>
    <n v="1998"/>
    <x v="2"/>
    <n v="78962"/>
    <n v="140"/>
    <n v="5000"/>
    <n v="66893"/>
    <m/>
    <m/>
    <n v="5000"/>
    <n v="2069"/>
    <m/>
    <m/>
    <s v="MOK R GEORGIANNA SLOUGH"/>
    <n v="19980113"/>
  </r>
  <r>
    <n v="1"/>
    <n v="7"/>
    <s v="S"/>
    <n v="1997"/>
    <x v="9"/>
    <n v="74501"/>
    <n v="127"/>
    <n v="5000"/>
    <n v="61276"/>
    <m/>
    <m/>
    <n v="5000"/>
    <n v="3225"/>
    <m/>
    <m/>
    <s v="MOK R GEORGIANNA SLOUGH"/>
    <n v="19971204"/>
  </r>
  <r>
    <n v="1"/>
    <n v="7"/>
    <s v="S"/>
    <n v="1998"/>
    <x v="2"/>
    <n v="75729"/>
    <n v="141"/>
    <n v="5000"/>
    <n v="63100"/>
    <m/>
    <m/>
    <n v="5000"/>
    <n v="2629"/>
    <m/>
    <m/>
    <s v="COLEMAN NFH"/>
    <n v="19980113"/>
  </r>
  <r>
    <n v="1"/>
    <n v="7"/>
    <s v="S"/>
    <n v="1998"/>
    <x v="2"/>
    <n v="77949"/>
    <n v="137"/>
    <n v="5000"/>
    <n v="63872"/>
    <m/>
    <m/>
    <n v="5000"/>
    <n v="4077"/>
    <m/>
    <m/>
    <s v="COLEMAN NFH"/>
    <n v="19980113"/>
  </r>
  <r>
    <n v="1"/>
    <n v="7"/>
    <s v="S"/>
    <n v="1998"/>
    <x v="2"/>
    <n v="76297"/>
    <n v="139"/>
    <n v="5000"/>
    <n v="61656"/>
    <m/>
    <m/>
    <n v="5000"/>
    <n v="4641"/>
    <m/>
    <m/>
    <s v="COLEMAN NFH"/>
    <n v="19980113"/>
  </r>
  <r>
    <n v="1"/>
    <n v="7"/>
    <s v="S"/>
    <n v="1998"/>
    <x v="2"/>
    <n v="78089"/>
    <n v="137"/>
    <n v="5000"/>
    <n v="67408"/>
    <m/>
    <m/>
    <n v="5000"/>
    <n v="681"/>
    <m/>
    <m/>
    <s v="COLEMAN NFH"/>
    <n v="19980114"/>
  </r>
  <r>
    <n v="1"/>
    <n v="7"/>
    <s v="S"/>
    <n v="1998"/>
    <x v="2"/>
    <n v="76330"/>
    <n v="140"/>
    <n v="5000"/>
    <n v="62350"/>
    <m/>
    <m/>
    <n v="5000"/>
    <n v="3980"/>
    <m/>
    <m/>
    <s v="COLEMAN NFH"/>
    <n v="19980114"/>
  </r>
  <r>
    <n v="1"/>
    <n v="7"/>
    <s v="S"/>
    <n v="1998"/>
    <x v="2"/>
    <n v="71461"/>
    <n v="140"/>
    <n v="5000"/>
    <n v="59003"/>
    <m/>
    <m/>
    <n v="5000"/>
    <n v="2458"/>
    <m/>
    <m/>
    <s v="COLEMAN NFH"/>
    <n v="19980114"/>
  </r>
  <r>
    <n v="1"/>
    <n v="7"/>
    <s v="S"/>
    <n v="1998"/>
    <x v="2"/>
    <n v="70687"/>
    <n v="138"/>
    <n v="5000"/>
    <n v="57046"/>
    <m/>
    <m/>
    <n v="5000"/>
    <n v="3641"/>
    <m/>
    <m/>
    <s v="COLEMAN NFH"/>
    <n v="19980122"/>
  </r>
  <r>
    <n v="1"/>
    <n v="7"/>
    <s v="S"/>
    <n v="1998"/>
    <x v="2"/>
    <n v="71372"/>
    <n v="141"/>
    <n v="5000"/>
    <n v="60145"/>
    <m/>
    <m/>
    <n v="5000"/>
    <n v="1227"/>
    <m/>
    <m/>
    <s v="COLEMAN NFH"/>
    <n v="19980122"/>
  </r>
  <r>
    <n v="1"/>
    <n v="7"/>
    <s v="S"/>
    <n v="1998"/>
    <x v="2"/>
    <n v="74261"/>
    <n v="137"/>
    <n v="5000"/>
    <n v="61048"/>
    <m/>
    <m/>
    <n v="5000"/>
    <n v="3213"/>
    <m/>
    <m/>
    <s v="COLEMAN NFH"/>
    <n v="19980112"/>
  </r>
  <r>
    <n v="1"/>
    <n v="7"/>
    <s v="S"/>
    <n v="1997"/>
    <x v="9"/>
    <n v="59740"/>
    <n v="123"/>
    <n v="5000"/>
    <n v="46756"/>
    <m/>
    <m/>
    <n v="5000"/>
    <n v="2984"/>
    <m/>
    <m/>
    <s v="SAC R AT RYDE KOKET"/>
    <n v="19971205"/>
  </r>
  <r>
    <n v="1"/>
    <n v="7"/>
    <s v="S"/>
    <n v="1997"/>
    <x v="9"/>
    <n v="60611"/>
    <n v="127"/>
    <n v="5000"/>
    <n v="48080"/>
    <m/>
    <m/>
    <n v="5000"/>
    <n v="2531"/>
    <m/>
    <m/>
    <s v="PORT CHICAGO"/>
    <n v="19971229"/>
  </r>
  <r>
    <n v="1"/>
    <n v="7"/>
    <s v="S"/>
    <n v="1998"/>
    <x v="2"/>
    <n v="60060"/>
    <n v="142"/>
    <n v="5000"/>
    <n v="49059"/>
    <m/>
    <m/>
    <n v="5000"/>
    <n v="1001"/>
    <m/>
    <m/>
    <s v="SAC R AT RYDE KOKET"/>
    <n v="19980114"/>
  </r>
  <r>
    <n v="1"/>
    <n v="7"/>
    <s v="S"/>
    <n v="2009"/>
    <x v="9"/>
    <n v="90236"/>
    <n v="129"/>
    <n v="5000"/>
    <n v="77829"/>
    <n v="0"/>
    <n v="1605"/>
    <n v="5000"/>
    <n v="802"/>
    <m/>
    <m/>
    <s v="COLEMAN NFH"/>
    <n v="20091216"/>
  </r>
  <r>
    <n v="1"/>
    <n v="7"/>
    <s v="S"/>
    <n v="2009"/>
    <x v="9"/>
    <n v="90039"/>
    <n v="140"/>
    <n v="5000"/>
    <n v="77238"/>
    <n v="0"/>
    <n v="1200"/>
    <n v="5000"/>
    <n v="1601"/>
    <m/>
    <m/>
    <s v="COLEMAN NFH"/>
    <n v="20091216"/>
  </r>
  <r>
    <n v="1"/>
    <n v="7"/>
    <s v="S"/>
    <n v="2001"/>
    <x v="2"/>
    <n v="56101"/>
    <n v="145"/>
    <n v="5000"/>
    <n v="45409"/>
    <m/>
    <m/>
    <n v="5000"/>
    <n v="692"/>
    <m/>
    <m/>
    <s v="SAC R AT SUTTER SLOUGH"/>
    <n v="20010122"/>
  </r>
  <r>
    <n v="1"/>
    <n v="7"/>
    <s v="S"/>
    <n v="1999"/>
    <x v="9"/>
    <n v="79699"/>
    <n v="136"/>
    <n v="5000"/>
    <n v="65517"/>
    <m/>
    <m/>
    <n v="5000"/>
    <n v="4182"/>
    <m/>
    <m/>
    <s v="MOK R GEORGIANNA SLOUGH"/>
    <n v="19991210"/>
  </r>
  <r>
    <n v="1"/>
    <n v="7"/>
    <s v="S"/>
    <n v="1999"/>
    <x v="9"/>
    <n v="79371"/>
    <n v="132"/>
    <n v="5000"/>
    <n v="64168"/>
    <n v="0"/>
    <n v="347"/>
    <n v="5000"/>
    <n v="4856"/>
    <m/>
    <m/>
    <s v="MOK R GEORGIANNA SLOUGH"/>
    <n v="19991220"/>
  </r>
  <r>
    <n v="1"/>
    <n v="7"/>
    <s v="S"/>
    <n v="1999"/>
    <x v="9"/>
    <n v="63966"/>
    <n v="135"/>
    <n v="5000"/>
    <n v="53426"/>
    <m/>
    <m/>
    <n v="5000"/>
    <n v="540"/>
    <m/>
    <m/>
    <s v="SAC R AT RYDE KOKET"/>
    <n v="19991211"/>
  </r>
  <r>
    <n v="1"/>
    <n v="7"/>
    <s v="S"/>
    <n v="1999"/>
    <x v="9"/>
    <n v="60348"/>
    <n v="133"/>
    <n v="5000"/>
    <n v="49089"/>
    <m/>
    <m/>
    <n v="5000"/>
    <n v="1259"/>
    <m/>
    <m/>
    <s v="SAC R AT RYDE KOKET"/>
    <n v="19991221"/>
  </r>
  <r>
    <n v="1"/>
    <n v="7"/>
    <s v="S"/>
    <n v="1999"/>
    <x v="9"/>
    <n v="62349"/>
    <n v="134"/>
    <n v="5000"/>
    <n v="48946"/>
    <m/>
    <m/>
    <n v="5000"/>
    <n v="3403"/>
    <m/>
    <m/>
    <s v="PORT CHICAGO"/>
    <n v="19991229"/>
  </r>
  <r>
    <n v="1"/>
    <n v="7"/>
    <s v="S"/>
    <n v="2002"/>
    <x v="2"/>
    <n v="78569"/>
    <n v="123"/>
    <n v="5000"/>
    <n v="68226"/>
    <m/>
    <m/>
    <n v="5000"/>
    <n v="343"/>
    <m/>
    <m/>
    <s v="BATTLE CREEK BELOW CNFH"/>
    <n v="20020108"/>
  </r>
  <r>
    <n v="1"/>
    <n v="7"/>
    <s v="S"/>
    <n v="2001"/>
    <x v="2"/>
    <n v="75676"/>
    <n v="137"/>
    <n v="5000"/>
    <n v="64362"/>
    <m/>
    <m/>
    <n v="5000"/>
    <n v="1314"/>
    <m/>
    <m/>
    <s v="SAC R AT WALNUT GROVE"/>
    <n v="20010120"/>
  </r>
  <r>
    <n v="1"/>
    <n v="7"/>
    <s v="S"/>
    <n v="2002"/>
    <x v="9"/>
    <n v="82010"/>
    <n v="118"/>
    <n v="5000"/>
    <n v="69490"/>
    <m/>
    <m/>
    <n v="5000"/>
    <n v="2520"/>
    <m/>
    <m/>
    <s v="SAC R AT WEST SACRAMENTO"/>
    <n v="20021203"/>
  </r>
  <r>
    <n v="1"/>
    <n v="7"/>
    <s v="S"/>
    <n v="2003"/>
    <x v="2"/>
    <n v="77098"/>
    <n v="130"/>
    <n v="5000"/>
    <n v="66763"/>
    <m/>
    <m/>
    <n v="5000"/>
    <n v="335"/>
    <m/>
    <m/>
    <s v="COLEMAN NFH"/>
    <n v="20030102"/>
  </r>
  <r>
    <n v="1"/>
    <n v="7"/>
    <s v="S"/>
    <n v="1999"/>
    <x v="8"/>
    <n v="84211"/>
    <n v="118"/>
    <n v="5000"/>
    <n v="70129"/>
    <m/>
    <m/>
    <n v="5000"/>
    <n v="4082"/>
    <m/>
    <m/>
    <s v="COLEMAN NFH"/>
    <n v="19991112"/>
  </r>
  <r>
    <n v="1"/>
    <n v="7"/>
    <s v="S"/>
    <n v="1999"/>
    <x v="9"/>
    <n v="90796"/>
    <n v="132"/>
    <n v="5000"/>
    <n v="75948"/>
    <n v="0"/>
    <n v="404"/>
    <n v="5000"/>
    <n v="4444"/>
    <m/>
    <m/>
    <s v="COLEMAN NFH"/>
    <n v="19991209"/>
  </r>
  <r>
    <n v="1"/>
    <n v="3"/>
    <s v="S"/>
    <n v="2010"/>
    <x v="1"/>
    <n v="398093"/>
    <n v="78"/>
    <n v="5000"/>
    <n v="95975"/>
    <n v="0"/>
    <n v="231"/>
    <n v="5000"/>
    <n v="463"/>
    <n v="0"/>
    <n v="291424"/>
    <s v="COLEMAN NFH"/>
    <n v="20100408"/>
  </r>
  <r>
    <n v="1"/>
    <n v="3"/>
    <s v="S"/>
    <n v="2010"/>
    <x v="1"/>
    <n v="363678"/>
    <n v="78"/>
    <n v="5000"/>
    <n v="88137"/>
    <m/>
    <m/>
    <n v="5000"/>
    <n v="0"/>
    <n v="0"/>
    <n v="265541"/>
    <s v="COLEMAN NFH"/>
    <n v="20100408"/>
  </r>
  <r>
    <n v="1"/>
    <n v="3"/>
    <s v="S"/>
    <n v="2010"/>
    <x v="1"/>
    <n v="387172"/>
    <n v="76"/>
    <n v="5000"/>
    <n v="95007"/>
    <n v="0"/>
    <n v="244"/>
    <n v="0"/>
    <n v="286921"/>
    <m/>
    <m/>
    <s v="COLEMAN NFH"/>
    <n v="20100408"/>
  </r>
  <r>
    <n v="1"/>
    <n v="3"/>
    <s v="S"/>
    <n v="2010"/>
    <x v="1"/>
    <n v="352145"/>
    <n v="75"/>
    <n v="5000"/>
    <n v="86302"/>
    <n v="0"/>
    <n v="215"/>
    <n v="0"/>
    <n v="260628"/>
    <m/>
    <m/>
    <s v="COLEMAN NFH"/>
    <n v="20100408"/>
  </r>
  <r>
    <n v="1"/>
    <n v="3"/>
    <s v="S"/>
    <n v="2010"/>
    <x v="1"/>
    <n v="476477"/>
    <n v="76"/>
    <n v="5000"/>
    <n v="116291"/>
    <n v="0"/>
    <n v="282"/>
    <n v="5000"/>
    <n v="0"/>
    <n v="0"/>
    <n v="349904"/>
    <s v="COLEMAN NFH"/>
    <n v="20100408"/>
  </r>
  <r>
    <n v="1"/>
    <n v="3"/>
    <s v="S"/>
    <n v="2010"/>
    <x v="0"/>
    <n v="466099"/>
    <n v="93"/>
    <n v="5000"/>
    <n v="114091"/>
    <m/>
    <m/>
    <n v="0"/>
    <n v="347008"/>
    <m/>
    <m/>
    <s v="SAN PABLO BAY NET PENS"/>
    <n v="20100519"/>
  </r>
  <r>
    <n v="1"/>
    <n v="3"/>
    <s v="S"/>
    <n v="2010"/>
    <x v="1"/>
    <n v="443641"/>
    <n v="75"/>
    <n v="5000"/>
    <n v="108389"/>
    <m/>
    <m/>
    <n v="5000"/>
    <n v="0"/>
    <n v="0"/>
    <n v="325252"/>
    <s v="COLEMAN NFH"/>
    <n v="20100408"/>
  </r>
  <r>
    <n v="1"/>
    <n v="3"/>
    <s v="S"/>
    <n v="2010"/>
    <x v="1"/>
    <n v="433325"/>
    <n v="75"/>
    <n v="5000"/>
    <n v="105794"/>
    <m/>
    <m/>
    <n v="5000"/>
    <n v="0"/>
    <n v="0"/>
    <n v="317531"/>
    <s v="COLEMAN NFH"/>
    <n v="20100408"/>
  </r>
  <r>
    <n v="1"/>
    <n v="3"/>
    <s v="S"/>
    <n v="2010"/>
    <x v="0"/>
    <n v="480732"/>
    <n v="93"/>
    <n v="5000"/>
    <n v="118588"/>
    <n v="0"/>
    <n v="309"/>
    <n v="0"/>
    <n v="356835"/>
    <m/>
    <m/>
    <s v="SAN PABLO BAY NET PENS"/>
    <n v="20100517"/>
  </r>
  <r>
    <n v="1"/>
    <n v="3"/>
    <s v="S"/>
    <n v="2010"/>
    <x v="1"/>
    <n v="483408"/>
    <n v="79"/>
    <n v="5000"/>
    <n v="117670"/>
    <m/>
    <m/>
    <n v="5000"/>
    <n v="311"/>
    <n v="0"/>
    <n v="355427"/>
    <s v="COLEMAN NFH"/>
    <n v="20100408"/>
  </r>
  <r>
    <n v="1"/>
    <n v="3"/>
    <s v="S"/>
    <n v="2010"/>
    <x v="1"/>
    <n v="459982"/>
    <n v="76"/>
    <n v="5000"/>
    <n v="112440"/>
    <m/>
    <m/>
    <n v="5000"/>
    <n v="0"/>
    <n v="0"/>
    <n v="337542"/>
    <s v="COLEMAN NFH"/>
    <n v="20100408"/>
  </r>
  <r>
    <n v="1"/>
    <n v="3"/>
    <s v="S"/>
    <n v="2010"/>
    <x v="1"/>
    <n v="414139"/>
    <n v="75"/>
    <n v="5000"/>
    <n v="99672"/>
    <m/>
    <m/>
    <n v="5000"/>
    <n v="0"/>
    <n v="0"/>
    <n v="304467"/>
    <s v="COLEMAN NFH"/>
    <n v="20100409"/>
  </r>
  <r>
    <n v="1"/>
    <n v="3"/>
    <s v="S"/>
    <n v="2010"/>
    <x v="1"/>
    <n v="427332"/>
    <n v="75"/>
    <n v="5000"/>
    <n v="104281"/>
    <m/>
    <m/>
    <n v="5000"/>
    <n v="0"/>
    <n v="0"/>
    <n v="313051"/>
    <s v="COLEMAN NFH"/>
    <n v="20100409"/>
  </r>
  <r>
    <n v="1"/>
    <n v="3"/>
    <s v="S"/>
    <n v="2010"/>
    <x v="1"/>
    <n v="477369"/>
    <n v="74"/>
    <n v="5000"/>
    <n v="116800"/>
    <m/>
    <m/>
    <n v="5000"/>
    <n v="0"/>
    <n v="0"/>
    <n v="350569"/>
    <s v="COLEMAN NFH"/>
    <n v="20100409"/>
  </r>
  <r>
    <n v="1"/>
    <n v="3"/>
    <s v="S"/>
    <n v="2010"/>
    <x v="1"/>
    <n v="481077"/>
    <n v="74"/>
    <n v="5000"/>
    <n v="117720"/>
    <m/>
    <m/>
    <n v="5000"/>
    <n v="0"/>
    <n v="0"/>
    <n v="353357"/>
    <s v="COLEMAN NFH"/>
    <n v="20100409"/>
  </r>
  <r>
    <n v="1"/>
    <n v="3"/>
    <s v="S"/>
    <n v="2010"/>
    <x v="1"/>
    <n v="457684"/>
    <n v="72"/>
    <n v="5000"/>
    <n v="111590"/>
    <m/>
    <m/>
    <n v="5000"/>
    <n v="0"/>
    <n v="0"/>
    <n v="336094"/>
    <s v="COLEMAN NFH"/>
    <n v="20100409"/>
  </r>
  <r>
    <n v="1"/>
    <n v="3"/>
    <s v="S"/>
    <n v="2010"/>
    <x v="1"/>
    <n v="472114"/>
    <n v="72"/>
    <n v="5000"/>
    <n v="112693"/>
    <n v="0"/>
    <n v="788"/>
    <n v="5000"/>
    <n v="1182"/>
    <n v="0"/>
    <n v="347451"/>
    <s v="COLEMAN NFH"/>
    <n v="20100409"/>
  </r>
  <r>
    <n v="1"/>
    <n v="3"/>
    <s v="S"/>
    <n v="2010"/>
    <x v="0"/>
    <n v="427181"/>
    <n v="93"/>
    <n v="5000"/>
    <n v="105240"/>
    <m/>
    <m/>
    <n v="0"/>
    <n v="316941"/>
    <m/>
    <m/>
    <s v="SAN PABLO BAY NET PENS"/>
    <n v="20100518"/>
  </r>
  <r>
    <n v="1"/>
    <n v="3"/>
    <s v="S"/>
    <n v="2010"/>
    <x v="1"/>
    <n v="440756"/>
    <n v="75"/>
    <n v="5000"/>
    <n v="107617"/>
    <m/>
    <m/>
    <n v="5000"/>
    <n v="0"/>
    <n v="0"/>
    <n v="323139"/>
    <s v="COLEMAN NFH"/>
    <n v="20100409"/>
  </r>
  <r>
    <n v="1"/>
    <n v="3"/>
    <s v="S"/>
    <n v="2010"/>
    <x v="1"/>
    <n v="425861"/>
    <n v="72"/>
    <n v="5000"/>
    <n v="103920"/>
    <m/>
    <m/>
    <n v="5000"/>
    <n v="0"/>
    <n v="0"/>
    <n v="311941"/>
    <s v="COLEMAN NFH"/>
    <n v="20100416"/>
  </r>
  <r>
    <n v="1"/>
    <n v="3"/>
    <s v="S"/>
    <n v="2010"/>
    <x v="1"/>
    <n v="409738"/>
    <n v="70"/>
    <n v="5000"/>
    <n v="99659"/>
    <m/>
    <m/>
    <n v="5000"/>
    <n v="0"/>
    <n v="0"/>
    <n v="300079"/>
    <s v="COLEMAN NFH"/>
    <n v="20100416"/>
  </r>
  <r>
    <n v="1"/>
    <n v="7"/>
    <s v="S"/>
    <n v="2000"/>
    <x v="2"/>
    <n v="89868"/>
    <n v="141"/>
    <n v="5000"/>
    <n v="79469"/>
    <m/>
    <m/>
    <n v="5000"/>
    <n v="399"/>
    <m/>
    <m/>
    <s v="COLEMAN NFH"/>
    <n v="20000104"/>
  </r>
  <r>
    <n v="1"/>
    <n v="7"/>
    <s v="S"/>
    <n v="2000"/>
    <x v="2"/>
    <n v="95304"/>
    <n v="132"/>
    <n v="5000"/>
    <n v="84024"/>
    <m/>
    <m/>
    <n v="5000"/>
    <n v="1280"/>
    <m/>
    <m/>
    <s v="COLEMAN NFH"/>
    <n v="20000104"/>
  </r>
  <r>
    <n v="1"/>
    <n v="7"/>
    <s v="S"/>
    <n v="2000"/>
    <x v="2"/>
    <n v="87957"/>
    <n v="136"/>
    <n v="5000"/>
    <n v="76008"/>
    <m/>
    <m/>
    <n v="5000"/>
    <n v="1949"/>
    <m/>
    <m/>
    <s v="COLEMAN NFH"/>
    <n v="20000104"/>
  </r>
  <r>
    <n v="1"/>
    <n v="7"/>
    <s v="S"/>
    <n v="2000"/>
    <x v="2"/>
    <n v="103556"/>
    <n v="129"/>
    <n v="5000"/>
    <n v="93088"/>
    <m/>
    <m/>
    <n v="5000"/>
    <n v="468"/>
    <m/>
    <m/>
    <s v="COLEMAN NFH"/>
    <n v="20000104"/>
  </r>
  <r>
    <n v="1"/>
    <n v="7"/>
    <s v="S"/>
    <n v="2000"/>
    <x v="2"/>
    <n v="92048"/>
    <n v="135"/>
    <n v="5000"/>
    <n v="81228"/>
    <m/>
    <m/>
    <n v="5000"/>
    <n v="820"/>
    <m/>
    <m/>
    <s v="COLEMAN NFH"/>
    <n v="20000104"/>
  </r>
  <r>
    <n v="1"/>
    <n v="7"/>
    <s v="S"/>
    <n v="2000"/>
    <x v="2"/>
    <n v="91352"/>
    <n v="137"/>
    <n v="5000"/>
    <n v="80945"/>
    <m/>
    <m/>
    <n v="5000"/>
    <n v="407"/>
    <m/>
    <m/>
    <s v="COLEMAN NFH"/>
    <n v="20000104"/>
  </r>
  <r>
    <n v="1"/>
    <n v="7"/>
    <s v="S"/>
    <n v="2000"/>
    <x v="2"/>
    <n v="93347"/>
    <n v="140"/>
    <n v="5000"/>
    <n v="81263"/>
    <m/>
    <m/>
    <n v="5000"/>
    <n v="2084"/>
    <m/>
    <m/>
    <s v="COLEMAN NFH"/>
    <n v="20000112"/>
  </r>
  <r>
    <n v="1"/>
    <n v="7"/>
    <s v="S"/>
    <n v="1999"/>
    <x v="9"/>
    <n v="88383"/>
    <n v="136"/>
    <n v="5000"/>
    <n v="83383"/>
    <m/>
    <m/>
    <m/>
    <m/>
    <m/>
    <m/>
    <s v="COLEMAN NFH"/>
    <n v="19991221"/>
  </r>
  <r>
    <n v="1"/>
    <n v="3"/>
    <s v="S"/>
    <n v="2010"/>
    <x v="1"/>
    <n v="450293"/>
    <n v="72"/>
    <n v="5000"/>
    <n v="109482"/>
    <m/>
    <m/>
    <n v="5000"/>
    <n v="550"/>
    <n v="0"/>
    <n v="330261"/>
    <s v="COLEMAN NFH"/>
    <n v="20100416"/>
  </r>
  <r>
    <n v="1"/>
    <n v="3"/>
    <s v="S"/>
    <n v="2010"/>
    <x v="1"/>
    <n v="453647"/>
    <n v="71"/>
    <n v="5000"/>
    <n v="110067"/>
    <m/>
    <m/>
    <n v="5000"/>
    <n v="788"/>
    <n v="0"/>
    <n v="332792"/>
    <s v="COLEMAN NFH"/>
    <n v="20100416"/>
  </r>
  <r>
    <n v="1"/>
    <n v="3"/>
    <s v="S"/>
    <n v="2010"/>
    <x v="1"/>
    <n v="412092"/>
    <n v="73"/>
    <n v="5000"/>
    <n v="101711"/>
    <m/>
    <m/>
    <n v="0"/>
    <n v="305381"/>
    <m/>
    <m/>
    <s v="COLEMAN NFH"/>
    <n v="20100416"/>
  </r>
  <r>
    <n v="1"/>
    <n v="3"/>
    <s v="S"/>
    <n v="2010"/>
    <x v="1"/>
    <n v="389733"/>
    <n v="70"/>
    <n v="5000"/>
    <n v="94403"/>
    <m/>
    <m/>
    <n v="5000"/>
    <n v="243"/>
    <n v="0"/>
    <n v="285087"/>
    <s v="COLEMAN NFH"/>
    <n v="20100416"/>
  </r>
  <r>
    <n v="1"/>
    <n v="3"/>
    <s v="S"/>
    <n v="2010"/>
    <x v="1"/>
    <n v="372881"/>
    <n v="71"/>
    <n v="5000"/>
    <n v="90698"/>
    <m/>
    <m/>
    <n v="5000"/>
    <n v="0"/>
    <n v="0"/>
    <n v="272183"/>
    <s v="COLEMAN NFH"/>
    <n v="20100416"/>
  </r>
  <r>
    <n v="1"/>
    <n v="3"/>
    <s v="S"/>
    <n v="2010"/>
    <x v="1"/>
    <n v="369462"/>
    <n v="69"/>
    <n v="5000"/>
    <n v="89598"/>
    <m/>
    <m/>
    <n v="5000"/>
    <n v="224"/>
    <n v="0"/>
    <n v="269640"/>
    <s v="COLEMAN NFH"/>
    <n v="20100416"/>
  </r>
  <r>
    <n v="1"/>
    <n v="3"/>
    <s v="S"/>
    <n v="2010"/>
    <x v="1"/>
    <n v="193350"/>
    <n v="62"/>
    <n v="5000"/>
    <n v="45226"/>
    <m/>
    <m/>
    <n v="5000"/>
    <n v="578"/>
    <n v="0"/>
    <n v="137546"/>
    <s v="COLEMAN NFH"/>
    <n v="20100416"/>
  </r>
  <r>
    <n v="1"/>
    <n v="7"/>
    <s v="S"/>
    <n v="2010"/>
    <x v="9"/>
    <n v="93035"/>
    <n v="128"/>
    <n v="5000"/>
    <n v="82205"/>
    <m/>
    <m/>
    <n v="5000"/>
    <n v="830"/>
    <m/>
    <m/>
    <s v="COLEMAN NFH"/>
    <n v="20101209"/>
  </r>
  <r>
    <n v="1"/>
    <n v="7"/>
    <s v="S"/>
    <n v="2010"/>
    <x v="9"/>
    <n v="88386"/>
    <n v="137"/>
    <n v="5000"/>
    <n v="76034"/>
    <n v="0"/>
    <n v="392"/>
    <n v="5000"/>
    <n v="1568"/>
    <n v="0"/>
    <n v="392"/>
    <s v="COLEMAN NFH"/>
    <n v="20101209"/>
  </r>
  <r>
    <n v="1"/>
    <n v="7"/>
    <s v="S"/>
    <n v="2010"/>
    <x v="9"/>
    <n v="89567"/>
    <n v="126"/>
    <n v="5000"/>
    <n v="78771"/>
    <n v="0"/>
    <n v="398"/>
    <n v="5000"/>
    <n v="398"/>
    <m/>
    <m/>
    <s v="COLEMAN NFH"/>
    <n v="20101209"/>
  </r>
  <r>
    <n v="1"/>
    <n v="7"/>
    <s v="S"/>
    <n v="2010"/>
    <x v="9"/>
    <n v="86171"/>
    <n v="144"/>
    <n v="5000"/>
    <n v="75790"/>
    <m/>
    <m/>
    <n v="5000"/>
    <n v="381"/>
    <m/>
    <m/>
    <s v="COLEMAN NFH"/>
    <n v="20101221"/>
  </r>
  <r>
    <n v="1"/>
    <n v="7"/>
    <s v="S"/>
    <n v="2010"/>
    <x v="9"/>
    <n v="91830"/>
    <n v="134"/>
    <n v="5000"/>
    <n v="79376"/>
    <n v="0"/>
    <n v="1227"/>
    <n v="5000"/>
    <n v="1227"/>
    <m/>
    <m/>
    <s v="COLEMAN NFH"/>
    <n v="20101209"/>
  </r>
  <r>
    <n v="1"/>
    <n v="7"/>
    <s v="S"/>
    <n v="2011"/>
    <x v="2"/>
    <n v="90028"/>
    <n v="142"/>
    <n v="5000"/>
    <n v="78428"/>
    <n v="0"/>
    <n v="400"/>
    <n v="5000"/>
    <n v="1200"/>
    <m/>
    <m/>
    <s v="COLEMAN NFH"/>
    <n v="20110114"/>
  </r>
  <r>
    <n v="1"/>
    <n v="7"/>
    <s v="S"/>
    <n v="2010"/>
    <x v="9"/>
    <n v="89403"/>
    <n v="124"/>
    <n v="5000"/>
    <n v="83981"/>
    <n v="0"/>
    <n v="422"/>
    <m/>
    <m/>
    <m/>
    <m/>
    <s v="COLEMAN NFH"/>
    <n v="20101209"/>
  </r>
  <r>
    <n v="1"/>
    <n v="7"/>
    <s v="S"/>
    <n v="2010"/>
    <x v="9"/>
    <n v="91529"/>
    <n v="114"/>
    <n v="5000"/>
    <n v="76637"/>
    <m/>
    <m/>
    <n v="5000"/>
    <n v="4892"/>
    <m/>
    <m/>
    <s v="COLEMAN NFH"/>
    <n v="20101209"/>
  </r>
  <r>
    <n v="1"/>
    <n v="7"/>
    <s v="S"/>
    <n v="2011"/>
    <x v="2"/>
    <n v="86841"/>
    <n v="144"/>
    <n v="5000"/>
    <n v="76073"/>
    <m/>
    <m/>
    <n v="5000"/>
    <n v="768"/>
    <m/>
    <m/>
    <s v="COLEMAN NFH"/>
    <n v="20110114"/>
  </r>
  <r>
    <n v="1"/>
    <n v="7"/>
    <s v="S"/>
    <n v="2010"/>
    <x v="9"/>
    <n v="87894"/>
    <n v="123"/>
    <n v="5000"/>
    <n v="75947"/>
    <n v="0"/>
    <n v="779"/>
    <n v="5000"/>
    <n v="1168"/>
    <m/>
    <m/>
    <s v="COLEMAN NFH"/>
    <n v="20101209"/>
  </r>
  <r>
    <n v="1"/>
    <n v="7"/>
    <s v="S"/>
    <n v="2010"/>
    <x v="9"/>
    <n v="88927"/>
    <n v="112"/>
    <n v="5000"/>
    <n v="78138"/>
    <m/>
    <m/>
    <n v="5000"/>
    <n v="789"/>
    <m/>
    <m/>
    <s v="COLEMAN NFH"/>
    <n v="20101209"/>
  </r>
  <r>
    <n v="1"/>
    <n v="7"/>
    <s v="S"/>
    <n v="2010"/>
    <x v="9"/>
    <n v="74245"/>
    <n v="123"/>
    <n v="5000"/>
    <n v="60391"/>
    <n v="0"/>
    <n v="321"/>
    <n v="5000"/>
    <n v="1606"/>
    <n v="0"/>
    <n v="1927"/>
    <s v="COLEMAN NFH"/>
    <n v="20101209"/>
  </r>
  <r>
    <n v="1"/>
    <n v="7"/>
    <s v="S"/>
    <n v="2010"/>
    <x v="9"/>
    <n v="85566"/>
    <n v="117"/>
    <n v="5000"/>
    <n v="70276"/>
    <n v="0"/>
    <n v="756"/>
    <n v="5000"/>
    <n v="3023"/>
    <n v="0"/>
    <n v="1511"/>
    <s v="COLEMAN NFH"/>
    <n v="20101209"/>
  </r>
  <r>
    <n v="1"/>
    <n v="3"/>
    <s v="P"/>
    <n v="2011"/>
    <x v="1"/>
    <n v="441483"/>
    <n v="73"/>
    <n v="5000"/>
    <n v="107520"/>
    <m/>
    <m/>
    <n v="5000"/>
    <n v="284"/>
    <n v="0"/>
    <n v="323679"/>
    <s v="COLEMAN NFH"/>
    <n v="20110421"/>
  </r>
  <r>
    <n v="1"/>
    <n v="3"/>
    <s v="P"/>
    <n v="2011"/>
    <x v="1"/>
    <n v="465230"/>
    <n v="74"/>
    <n v="5000"/>
    <n v="114941"/>
    <m/>
    <m/>
    <n v="0"/>
    <n v="345289"/>
    <m/>
    <m/>
    <s v="COLEMAN NFH"/>
    <n v="20110421"/>
  </r>
  <r>
    <n v="1"/>
    <n v="3"/>
    <s v="P"/>
    <n v="2011"/>
    <x v="0"/>
    <n v="413600"/>
    <n v="89"/>
    <n v="5000"/>
    <n v="102080"/>
    <m/>
    <m/>
    <n v="0"/>
    <n v="306520"/>
    <m/>
    <m/>
    <s v="SAN PABLO BAY NET PENS"/>
    <n v="20110524"/>
  </r>
  <r>
    <n v="1"/>
    <n v="3"/>
    <s v="P"/>
    <n v="2011"/>
    <x v="1"/>
    <n v="436656"/>
    <n v="73"/>
    <n v="5000"/>
    <n v="107843"/>
    <m/>
    <m/>
    <n v="0"/>
    <n v="323813"/>
    <m/>
    <m/>
    <s v="COLEMAN NFH"/>
    <n v="20110421"/>
  </r>
  <r>
    <n v="1"/>
    <n v="3"/>
    <s v="P"/>
    <n v="2011"/>
    <x v="1"/>
    <n v="471683"/>
    <n v="76"/>
    <n v="5000"/>
    <n v="116619"/>
    <m/>
    <m/>
    <n v="0"/>
    <n v="350064"/>
    <m/>
    <m/>
    <s v="COLEMAN NFH"/>
    <n v="20110421"/>
  </r>
  <r>
    <n v="1"/>
    <n v="3"/>
    <s v="P"/>
    <n v="2011"/>
    <x v="1"/>
    <n v="467155"/>
    <n v="73"/>
    <n v="5000"/>
    <n v="113603"/>
    <m/>
    <m/>
    <n v="5000"/>
    <n v="633"/>
    <n v="0"/>
    <n v="342919"/>
    <s v="COLEMAN NFH"/>
    <n v="20110421"/>
  </r>
  <r>
    <n v="1"/>
    <n v="3"/>
    <s v="P"/>
    <n v="2011"/>
    <x v="1"/>
    <n v="470542"/>
    <n v="69"/>
    <n v="5000"/>
    <n v="116346"/>
    <m/>
    <m/>
    <n v="0"/>
    <n v="349196"/>
    <m/>
    <m/>
    <s v="COLEMAN NFH"/>
    <n v="20110414"/>
  </r>
  <r>
    <n v="1"/>
    <n v="3"/>
    <s v="P"/>
    <n v="2011"/>
    <x v="1"/>
    <n v="453682"/>
    <n v="76"/>
    <n v="5000"/>
    <n v="112097"/>
    <m/>
    <m/>
    <n v="0"/>
    <n v="336585"/>
    <m/>
    <m/>
    <s v="COLEMAN NFH"/>
    <n v="20110414"/>
  </r>
  <r>
    <n v="1"/>
    <n v="3"/>
    <s v="P"/>
    <n v="2011"/>
    <x v="1"/>
    <n v="471775"/>
    <n v="70"/>
    <n v="5000"/>
    <n v="114891"/>
    <n v="0"/>
    <n v="236"/>
    <n v="5000"/>
    <n v="59"/>
    <n v="0"/>
    <n v="346589"/>
    <s v="COLEMAN NFH"/>
    <n v="20110414"/>
  </r>
  <r>
    <n v="1"/>
    <n v="3"/>
    <s v="P"/>
    <n v="2011"/>
    <x v="0"/>
    <n v="459901"/>
    <n v="91"/>
    <n v="5000"/>
    <n v="113686"/>
    <m/>
    <m/>
    <n v="0"/>
    <n v="341215"/>
    <m/>
    <m/>
    <s v="SAN PABLO BAY NET PENS"/>
    <n v="20110523"/>
  </r>
  <r>
    <n v="1"/>
    <n v="3"/>
    <s v="P"/>
    <n v="2011"/>
    <x v="1"/>
    <n v="432129"/>
    <n v="72"/>
    <n v="5000"/>
    <n v="106750"/>
    <m/>
    <m/>
    <n v="0"/>
    <n v="320379"/>
    <m/>
    <m/>
    <s v="COLEMAN NFH"/>
    <n v="20110414"/>
  </r>
  <r>
    <n v="1"/>
    <n v="3"/>
    <s v="P"/>
    <n v="2011"/>
    <x v="1"/>
    <n v="444864"/>
    <n v="76"/>
    <n v="5000"/>
    <n v="109892"/>
    <m/>
    <m/>
    <n v="0"/>
    <n v="329972"/>
    <m/>
    <m/>
    <s v="COLEMAN NFH"/>
    <n v="20110414"/>
  </r>
  <r>
    <n v="1"/>
    <n v="3"/>
    <s v="P"/>
    <n v="2011"/>
    <x v="1"/>
    <n v="471809"/>
    <n v="74"/>
    <n v="5000"/>
    <n v="113938"/>
    <n v="0"/>
    <n v="578"/>
    <n v="5000"/>
    <n v="289"/>
    <n v="0"/>
    <n v="347004"/>
    <s v="COLEMAN NFH"/>
    <n v="20110414"/>
  </r>
  <r>
    <n v="1"/>
    <n v="3"/>
    <s v="P"/>
    <n v="2011"/>
    <x v="1"/>
    <n v="419776"/>
    <n v="72"/>
    <n v="5000"/>
    <n v="102858"/>
    <n v="0"/>
    <n v="481"/>
    <n v="0"/>
    <n v="311437"/>
    <m/>
    <m/>
    <s v="COLEMAN NFH"/>
    <n v="20110414"/>
  </r>
  <r>
    <n v="1"/>
    <n v="3"/>
    <s v="P"/>
    <n v="2011"/>
    <x v="1"/>
    <n v="412778"/>
    <n v="64"/>
    <n v="5000"/>
    <n v="101916"/>
    <m/>
    <m/>
    <n v="0"/>
    <n v="305862"/>
    <m/>
    <m/>
    <s v="COLEMAN NFH"/>
    <n v="20110428"/>
  </r>
  <r>
    <n v="1"/>
    <n v="3"/>
    <s v="P"/>
    <n v="2011"/>
    <x v="1"/>
    <n v="483005"/>
    <n v="69"/>
    <n v="5000"/>
    <n v="119435"/>
    <m/>
    <m/>
    <n v="0"/>
    <n v="358570"/>
    <m/>
    <m/>
    <s v="COLEMAN NFH"/>
    <n v="20110428"/>
  </r>
  <r>
    <n v="1"/>
    <n v="3"/>
    <s v="P"/>
    <n v="2011"/>
    <x v="1"/>
    <n v="469572"/>
    <n v="69"/>
    <n v="5000"/>
    <n v="116099"/>
    <m/>
    <m/>
    <n v="0"/>
    <n v="348473"/>
    <m/>
    <m/>
    <s v="COLEMAN NFH"/>
    <n v="20110428"/>
  </r>
  <r>
    <n v="1"/>
    <n v="3"/>
    <s v="P"/>
    <n v="2011"/>
    <x v="1"/>
    <n v="470878"/>
    <n v="67"/>
    <n v="5000"/>
    <n v="116363"/>
    <m/>
    <m/>
    <n v="0"/>
    <n v="349515"/>
    <m/>
    <m/>
    <s v="COLEMAN NFH"/>
    <n v="20110428"/>
  </r>
  <r>
    <n v="1"/>
    <n v="3"/>
    <s v="P"/>
    <n v="2011"/>
    <x v="1"/>
    <n v="441507"/>
    <n v="66"/>
    <n v="5000"/>
    <n v="109050"/>
    <m/>
    <m/>
    <n v="0"/>
    <n v="327457"/>
    <m/>
    <m/>
    <s v="COLEMAN NFH"/>
    <n v="20110428"/>
  </r>
  <r>
    <n v="1"/>
    <n v="3"/>
    <s v="P"/>
    <n v="2011"/>
    <x v="1"/>
    <n v="452841"/>
    <n v="71"/>
    <n v="5000"/>
    <n v="111886"/>
    <m/>
    <m/>
    <n v="0"/>
    <n v="335955"/>
    <m/>
    <m/>
    <s v="COLEMAN NFH"/>
    <n v="20110428"/>
  </r>
  <r>
    <n v="1"/>
    <n v="3"/>
    <s v="P"/>
    <n v="2011"/>
    <x v="1"/>
    <n v="492880"/>
    <n v="73"/>
    <n v="5000"/>
    <n v="120305"/>
    <m/>
    <m/>
    <n v="5000"/>
    <n v="299"/>
    <n v="0"/>
    <n v="362276"/>
    <s v="COLEMAN NFH"/>
    <n v="20110428"/>
  </r>
  <r>
    <n v="1"/>
    <n v="3"/>
    <s v="P"/>
    <n v="2011"/>
    <x v="1"/>
    <n v="488147"/>
    <n v="71"/>
    <n v="5000"/>
    <n v="118874"/>
    <m/>
    <m/>
    <n v="5000"/>
    <n v="603"/>
    <n v="0"/>
    <n v="358670"/>
    <s v="COLEMAN NFH"/>
    <n v="20110428"/>
  </r>
  <r>
    <n v="1"/>
    <n v="3"/>
    <s v="P"/>
    <n v="2011"/>
    <x v="0"/>
    <n v="481158"/>
    <n v="86"/>
    <n v="5000"/>
    <n v="118990"/>
    <m/>
    <m/>
    <n v="0"/>
    <n v="357168"/>
    <m/>
    <m/>
    <s v="SAN PABLO BAY NET PENS"/>
    <n v="20110525"/>
  </r>
  <r>
    <n v="1"/>
    <n v="3"/>
    <s v="P"/>
    <n v="2011"/>
    <x v="1"/>
    <n v="462438"/>
    <n v="67"/>
    <n v="5000"/>
    <n v="114286"/>
    <m/>
    <m/>
    <n v="0"/>
    <n v="343152"/>
    <m/>
    <m/>
    <s v="COLEMAN NFH"/>
    <n v="20110422"/>
  </r>
  <r>
    <n v="1"/>
    <n v="3"/>
    <s v="P"/>
    <n v="2011"/>
    <x v="1"/>
    <n v="485817"/>
    <n v="69"/>
    <n v="5000"/>
    <n v="119307"/>
    <n v="0"/>
    <n v="834"/>
    <n v="0"/>
    <n v="360676"/>
    <m/>
    <m/>
    <s v="COLEMAN NFH"/>
    <n v="20110422"/>
  </r>
  <r>
    <n v="1"/>
    <n v="3"/>
    <s v="P"/>
    <n v="2011"/>
    <x v="1"/>
    <n v="445713"/>
    <n v="69"/>
    <n v="5000"/>
    <n v="110103"/>
    <m/>
    <m/>
    <n v="0"/>
    <n v="330610"/>
    <m/>
    <m/>
    <s v="COLEMAN NFH"/>
    <n v="20110422"/>
  </r>
  <r>
    <n v="1"/>
    <n v="3"/>
    <s v="P"/>
    <n v="2011"/>
    <x v="1"/>
    <n v="496646"/>
    <n v="69"/>
    <n v="5000"/>
    <n v="122856"/>
    <m/>
    <m/>
    <n v="0"/>
    <n v="368790"/>
    <m/>
    <m/>
    <s v="COLEMAN NFH"/>
    <n v="20110422"/>
  </r>
  <r>
    <n v="1"/>
    <n v="3"/>
    <s v="P"/>
    <n v="2011"/>
    <x v="1"/>
    <n v="475726"/>
    <n v="68"/>
    <n v="5000"/>
    <n v="117642"/>
    <m/>
    <m/>
    <n v="0"/>
    <n v="353084"/>
    <m/>
    <m/>
    <s v="COLEMAN NFH"/>
    <n v="20110422"/>
  </r>
  <r>
    <n v="1"/>
    <n v="7"/>
    <s v="S"/>
    <n v="2011"/>
    <x v="9"/>
    <n v="95537"/>
    <n v="142"/>
    <n v="5000"/>
    <n v="85109"/>
    <m/>
    <m/>
    <n v="5000"/>
    <n v="428"/>
    <m/>
    <m/>
    <s v="COLEMAN NFH"/>
    <n v="20111216"/>
  </r>
  <r>
    <n v="1"/>
    <n v="7"/>
    <s v="S"/>
    <n v="2011"/>
    <x v="9"/>
    <n v="86665"/>
    <n v="139"/>
    <n v="5000"/>
    <n v="81665"/>
    <m/>
    <m/>
    <m/>
    <m/>
    <m/>
    <m/>
    <s v="COLEMAN NFH"/>
    <n v="20111216"/>
  </r>
  <r>
    <n v="1"/>
    <n v="7"/>
    <s v="S"/>
    <n v="2011"/>
    <x v="9"/>
    <n v="91615"/>
    <n v="138"/>
    <n v="5000"/>
    <n v="80799"/>
    <m/>
    <m/>
    <n v="5000"/>
    <n v="816"/>
    <m/>
    <m/>
    <s v="COLEMAN NFH"/>
    <n v="20111216"/>
  </r>
  <r>
    <n v="1"/>
    <n v="7"/>
    <s v="S"/>
    <n v="2011"/>
    <x v="9"/>
    <n v="91304"/>
    <n v="136"/>
    <n v="5000"/>
    <n v="80897"/>
    <m/>
    <m/>
    <n v="5000"/>
    <n v="407"/>
    <m/>
    <m/>
    <s v="COLEMAN NFH"/>
    <n v="20111216"/>
  </r>
  <r>
    <n v="1"/>
    <n v="7"/>
    <s v="S"/>
    <n v="2012"/>
    <x v="2"/>
    <n v="90851"/>
    <n v="143"/>
    <n v="5000"/>
    <n v="79638"/>
    <n v="0"/>
    <n v="404"/>
    <n v="5000"/>
    <n v="809"/>
    <m/>
    <m/>
    <s v="COLEMAN NFH"/>
    <n v="20120113"/>
  </r>
  <r>
    <n v="1"/>
    <n v="7"/>
    <s v="S"/>
    <n v="2011"/>
    <x v="9"/>
    <n v="69773"/>
    <n v="139"/>
    <n v="5000"/>
    <n v="64773"/>
    <m/>
    <m/>
    <m/>
    <m/>
    <m/>
    <m/>
    <s v="COLEMAN NFH"/>
    <n v="20111216"/>
  </r>
  <r>
    <n v="1"/>
    <n v="7"/>
    <s v="S"/>
    <n v="2012"/>
    <x v="2"/>
    <n v="74220"/>
    <n v="144"/>
    <n v="5000"/>
    <n v="63899"/>
    <m/>
    <m/>
    <n v="5000"/>
    <n v="321"/>
    <m/>
    <m/>
    <s v="COLEMAN NFH"/>
    <n v="20120103"/>
  </r>
  <r>
    <n v="1"/>
    <n v="7"/>
    <s v="S"/>
    <n v="2012"/>
    <x v="2"/>
    <n v="72400"/>
    <n v="149"/>
    <n v="5000"/>
    <n v="61464"/>
    <n v="0"/>
    <n v="312"/>
    <n v="5000"/>
    <n v="624"/>
    <m/>
    <m/>
    <s v="COLEMAN NFH"/>
    <n v="20120103"/>
  </r>
  <r>
    <n v="1"/>
    <n v="7"/>
    <s v="S"/>
    <n v="2011"/>
    <x v="9"/>
    <n v="72422"/>
    <n v="140"/>
    <n v="5000"/>
    <n v="61174"/>
    <n v="0"/>
    <n v="312"/>
    <n v="5000"/>
    <n v="936"/>
    <m/>
    <m/>
    <s v="COLEMAN NFH"/>
    <n v="20111223"/>
  </r>
  <r>
    <n v="1"/>
    <n v="7"/>
    <s v="S"/>
    <n v="2012"/>
    <x v="2"/>
    <n v="71627"/>
    <n v="151"/>
    <n v="5000"/>
    <n v="61011"/>
    <m/>
    <m/>
    <n v="5000"/>
    <n v="616"/>
    <m/>
    <m/>
    <s v="COLEMAN NFH"/>
    <n v="20120120"/>
  </r>
  <r>
    <n v="1"/>
    <n v="7"/>
    <s v="S"/>
    <n v="2012"/>
    <x v="2"/>
    <n v="92204"/>
    <n v="135"/>
    <n v="5000"/>
    <n v="78916"/>
    <n v="0"/>
    <n v="822"/>
    <n v="5000"/>
    <n v="2466"/>
    <m/>
    <m/>
    <s v="COLEMAN NFH"/>
    <n v="20120103"/>
  </r>
  <r>
    <n v="1"/>
    <n v="7"/>
    <s v="S"/>
    <n v="2012"/>
    <x v="2"/>
    <n v="87909"/>
    <n v="142"/>
    <n v="5000"/>
    <n v="77130"/>
    <n v="0"/>
    <n v="390"/>
    <n v="5000"/>
    <n v="389"/>
    <m/>
    <m/>
    <s v="COLEMAN NFH"/>
    <n v="20120103"/>
  </r>
  <r>
    <n v="1"/>
    <n v="7"/>
    <s v="S"/>
    <n v="2012"/>
    <x v="2"/>
    <n v="94696"/>
    <n v="134"/>
    <n v="5000"/>
    <n v="83427"/>
    <n v="0"/>
    <n v="423"/>
    <n v="5000"/>
    <n v="423"/>
    <n v="0"/>
    <n v="423"/>
    <s v="COLEMAN NFH"/>
    <n v="20120103"/>
  </r>
  <r>
    <n v="1"/>
    <n v="7"/>
    <s v="S"/>
    <n v="2012"/>
    <x v="2"/>
    <n v="92059"/>
    <n v="135"/>
    <n v="5000"/>
    <n v="77957"/>
    <n v="0"/>
    <n v="410"/>
    <n v="5000"/>
    <n v="3282"/>
    <n v="0"/>
    <n v="410"/>
    <s v="COLEMAN NFH"/>
    <n v="20120103"/>
  </r>
  <r>
    <n v="1"/>
    <n v="3"/>
    <s v="P"/>
    <n v="2012"/>
    <x v="1"/>
    <n v="494804"/>
    <n v="81"/>
    <n v="5000"/>
    <n v="120615"/>
    <n v="0"/>
    <n v="112"/>
    <n v="5000"/>
    <n v="307"/>
    <n v="0"/>
    <n v="363770"/>
    <s v="COLEMAN NFH"/>
    <n v="20120419"/>
  </r>
  <r>
    <n v="1"/>
    <n v="3"/>
    <s v="P"/>
    <n v="2012"/>
    <x v="1"/>
    <n v="457972"/>
    <n v="80"/>
    <n v="5000"/>
    <n v="111444"/>
    <n v="0"/>
    <n v="103"/>
    <n v="5000"/>
    <n v="284"/>
    <n v="0"/>
    <n v="336141"/>
    <s v="COLEMAN NFH"/>
    <n v="20120419"/>
  </r>
  <r>
    <n v="1"/>
    <n v="3"/>
    <s v="P"/>
    <n v="2012"/>
    <x v="1"/>
    <n v="439609"/>
    <n v="80"/>
    <n v="5000"/>
    <n v="106881"/>
    <n v="0"/>
    <n v="99"/>
    <n v="5000"/>
    <n v="272"/>
    <n v="0"/>
    <n v="322357"/>
    <s v="COLEMAN NFH"/>
    <n v="20120419"/>
  </r>
  <r>
    <n v="1"/>
    <n v="3"/>
    <s v="P"/>
    <n v="2012"/>
    <x v="1"/>
    <n v="485844"/>
    <n v="78"/>
    <n v="5000"/>
    <n v="118364"/>
    <n v="0"/>
    <n v="110"/>
    <n v="5000"/>
    <n v="301"/>
    <n v="0"/>
    <n v="357069"/>
    <s v="COLEMAN NFH"/>
    <n v="20120419"/>
  </r>
  <r>
    <n v="1"/>
    <n v="3"/>
    <s v="P"/>
    <n v="2012"/>
    <x v="1"/>
    <n v="484258"/>
    <n v="78"/>
    <n v="5000"/>
    <n v="117986"/>
    <n v="0"/>
    <n v="109"/>
    <n v="5000"/>
    <n v="300"/>
    <n v="0"/>
    <n v="355863"/>
    <s v="COLEMAN NFH"/>
    <n v="20120419"/>
  </r>
  <r>
    <n v="1"/>
    <n v="3"/>
    <s v="P"/>
    <n v="2012"/>
    <x v="1"/>
    <n v="441650"/>
    <n v="75"/>
    <n v="5000"/>
    <n v="109094"/>
    <m/>
    <m/>
    <n v="0"/>
    <n v="327556"/>
    <m/>
    <m/>
    <s v="COLEMAN NFH"/>
    <n v="20120419"/>
  </r>
  <r>
    <n v="1"/>
    <n v="3"/>
    <s v="P"/>
    <n v="2012"/>
    <x v="1"/>
    <n v="466002"/>
    <n v="77"/>
    <n v="5000"/>
    <n v="115185"/>
    <m/>
    <m/>
    <n v="0"/>
    <n v="345817"/>
    <m/>
    <m/>
    <s v="COLEMAN NFH"/>
    <n v="20120419"/>
  </r>
  <r>
    <n v="1"/>
    <n v="3"/>
    <s v="P"/>
    <n v="2012"/>
    <x v="1"/>
    <n v="409833"/>
    <n v="76"/>
    <n v="5000"/>
    <n v="101112"/>
    <m/>
    <m/>
    <n v="0"/>
    <n v="303721"/>
    <m/>
    <m/>
    <s v="COLEMAN NFH"/>
    <n v="20120419"/>
  </r>
  <r>
    <n v="1"/>
    <n v="3"/>
    <s v="P"/>
    <n v="2012"/>
    <x v="1"/>
    <n v="454103"/>
    <n v="76"/>
    <n v="5000"/>
    <n v="112234"/>
    <m/>
    <m/>
    <n v="0"/>
    <n v="336869"/>
    <m/>
    <m/>
    <s v="COLEMAN NFH"/>
    <n v="20120419"/>
  </r>
  <r>
    <n v="1"/>
    <n v="3"/>
    <s v="P"/>
    <n v="2012"/>
    <x v="1"/>
    <n v="481162"/>
    <n v="76"/>
    <n v="5000"/>
    <n v="117215"/>
    <n v="0"/>
    <n v="109"/>
    <n v="5000"/>
    <n v="298"/>
    <n v="0"/>
    <n v="353540"/>
    <s v="COLEMAN NFH"/>
    <n v="20120419"/>
  </r>
  <r>
    <n v="1"/>
    <n v="3"/>
    <s v="P"/>
    <n v="2012"/>
    <x v="1"/>
    <n v="431217"/>
    <n v="76"/>
    <n v="5000"/>
    <n v="104717"/>
    <n v="0"/>
    <n v="97"/>
    <n v="5000"/>
    <n v="267"/>
    <n v="0"/>
    <n v="316136"/>
    <s v="COLEMAN NFH"/>
    <n v="20120419"/>
  </r>
  <r>
    <n v="1"/>
    <n v="3"/>
    <s v="P"/>
    <n v="2012"/>
    <x v="1"/>
    <n v="492783"/>
    <n v="77"/>
    <n v="5000"/>
    <n v="120103"/>
    <n v="0"/>
    <n v="111"/>
    <n v="5000"/>
    <n v="306"/>
    <n v="0"/>
    <n v="362263"/>
    <s v="COLEMAN NFH"/>
    <n v="20120419"/>
  </r>
  <r>
    <n v="1"/>
    <n v="3"/>
    <s v="P"/>
    <n v="2012"/>
    <x v="1"/>
    <n v="441489"/>
    <n v="77"/>
    <n v="5000"/>
    <n v="107344"/>
    <n v="0"/>
    <n v="99"/>
    <n v="5000"/>
    <n v="273"/>
    <n v="0"/>
    <n v="323773"/>
    <s v="COLEMAN NFH"/>
    <n v="20120419"/>
  </r>
  <r>
    <n v="1"/>
    <n v="3"/>
    <s v="P"/>
    <n v="2012"/>
    <x v="1"/>
    <n v="431846"/>
    <n v="78"/>
    <n v="5000"/>
    <n v="104962"/>
    <n v="0"/>
    <n v="97"/>
    <n v="5000"/>
    <n v="267"/>
    <n v="0"/>
    <n v="316520"/>
    <s v="COLEMAN NFH"/>
    <n v="20120419"/>
  </r>
  <r>
    <n v="1"/>
    <n v="3"/>
    <s v="P"/>
    <n v="2012"/>
    <x v="1"/>
    <n v="478128"/>
    <n v="75"/>
    <n v="5000"/>
    <n v="115993"/>
    <m/>
    <m/>
    <n v="5000"/>
    <n v="999"/>
    <n v="0"/>
    <n v="351136"/>
    <s v="COLEMAN NFH"/>
    <n v="20120420"/>
  </r>
  <r>
    <n v="1"/>
    <n v="3"/>
    <s v="P"/>
    <n v="2012"/>
    <x v="1"/>
    <n v="342166"/>
    <n v="75"/>
    <n v="5000"/>
    <n v="84243"/>
    <m/>
    <m/>
    <n v="0"/>
    <n v="252923"/>
    <m/>
    <m/>
    <s v="COLEMAN NFH"/>
    <n v="20120420"/>
  </r>
  <r>
    <n v="1"/>
    <n v="3"/>
    <s v="P"/>
    <n v="2012"/>
    <x v="0"/>
    <n v="479534"/>
    <n v="77"/>
    <n v="5000"/>
    <n v="116318"/>
    <m/>
    <m/>
    <n v="5000"/>
    <n v="1002"/>
    <n v="0"/>
    <n v="352214"/>
    <s v="COLEMAN NFH"/>
    <n v="20120501"/>
  </r>
  <r>
    <n v="1"/>
    <n v="3"/>
    <s v="P"/>
    <n v="2012"/>
    <x v="0"/>
    <n v="387116"/>
    <n v="77"/>
    <n v="5000"/>
    <n v="93426"/>
    <m/>
    <m/>
    <n v="5000"/>
    <n v="805"/>
    <n v="0"/>
    <n v="282885"/>
    <s v="COLEMAN NFH"/>
    <n v="20120501"/>
  </r>
  <r>
    <n v="1"/>
    <n v="3"/>
    <s v="P"/>
    <n v="2012"/>
    <x v="0"/>
    <n v="465678"/>
    <n v="75"/>
    <n v="5000"/>
    <n v="113261"/>
    <m/>
    <m/>
    <n v="5000"/>
    <n v="596"/>
    <n v="0"/>
    <n v="341821"/>
    <s v="COLEMAN NFH"/>
    <n v="20120501"/>
  </r>
  <r>
    <n v="1"/>
    <n v="3"/>
    <s v="P"/>
    <n v="2012"/>
    <x v="0"/>
    <n v="391562"/>
    <n v="77"/>
    <n v="5000"/>
    <n v="96596"/>
    <m/>
    <m/>
    <n v="0"/>
    <n v="289966"/>
    <m/>
    <m/>
    <s v="COLEMAN NFH"/>
    <n v="20120501"/>
  </r>
  <r>
    <n v="1"/>
    <n v="3"/>
    <s v="P"/>
    <n v="2012"/>
    <x v="0"/>
    <n v="483885"/>
    <n v="75"/>
    <n v="5000"/>
    <n v="119684"/>
    <m/>
    <m/>
    <n v="0"/>
    <n v="359201"/>
    <m/>
    <m/>
    <s v="COLEMAN NFH"/>
    <n v="20120501"/>
  </r>
  <r>
    <n v="1"/>
    <n v="3"/>
    <s v="P"/>
    <n v="2012"/>
    <x v="0"/>
    <n v="449565"/>
    <n v="74"/>
    <n v="5000"/>
    <n v="111093"/>
    <m/>
    <m/>
    <n v="0"/>
    <n v="333472"/>
    <m/>
    <m/>
    <s v="COLEMAN NFH"/>
    <n v="20120501"/>
  </r>
  <r>
    <n v="1"/>
    <n v="3"/>
    <s v="P"/>
    <n v="2012"/>
    <x v="0"/>
    <n v="447422"/>
    <n v="74"/>
    <n v="5000"/>
    <n v="110545"/>
    <m/>
    <m/>
    <n v="0"/>
    <n v="331877"/>
    <m/>
    <m/>
    <s v="COLEMAN NFH"/>
    <n v="20120501"/>
  </r>
  <r>
    <n v="1"/>
    <n v="3"/>
    <s v="P"/>
    <n v="2012"/>
    <x v="0"/>
    <n v="478996"/>
    <n v="73"/>
    <n v="5000"/>
    <n v="118451"/>
    <m/>
    <m/>
    <n v="0"/>
    <n v="355545"/>
    <m/>
    <m/>
    <s v="COLEMAN NFH"/>
    <n v="20120501"/>
  </r>
  <r>
    <n v="1"/>
    <n v="3"/>
    <s v="P"/>
    <n v="2012"/>
    <x v="0"/>
    <n v="510862"/>
    <n v="66"/>
    <n v="5000"/>
    <n v="126404"/>
    <m/>
    <m/>
    <n v="0"/>
    <n v="379458"/>
    <m/>
    <m/>
    <s v="COLEMAN NFH"/>
    <n v="20120501"/>
  </r>
  <r>
    <n v="1"/>
    <n v="3"/>
    <s v="P"/>
    <n v="2012"/>
    <x v="0"/>
    <n v="484604"/>
    <n v="67"/>
    <n v="5000"/>
    <n v="119849"/>
    <m/>
    <m/>
    <n v="0"/>
    <n v="359755"/>
    <m/>
    <m/>
    <s v="COLEMAN NFH"/>
    <n v="20120501"/>
  </r>
  <r>
    <n v="1"/>
    <n v="3"/>
    <s v="P"/>
    <n v="2012"/>
    <x v="0"/>
    <n v="471197"/>
    <n v="63"/>
    <n v="5000"/>
    <n v="116492"/>
    <m/>
    <m/>
    <n v="0"/>
    <n v="349705"/>
    <m/>
    <m/>
    <s v="COLEMAN NFH"/>
    <n v="20120501"/>
  </r>
  <r>
    <n v="1"/>
    <n v="3"/>
    <s v="P"/>
    <n v="2012"/>
    <x v="0"/>
    <n v="434874"/>
    <n v="62"/>
    <n v="5000"/>
    <n v="107431"/>
    <m/>
    <m/>
    <n v="0"/>
    <n v="322443"/>
    <m/>
    <m/>
    <s v="COLEMAN NFH"/>
    <n v="20120501"/>
  </r>
  <r>
    <n v="1"/>
    <n v="7"/>
    <s v="S"/>
    <n v="2012"/>
    <x v="8"/>
    <n v="82581"/>
    <n v="132"/>
    <n v="5000"/>
    <n v="74090"/>
    <n v="0"/>
    <n v="3491"/>
    <m/>
    <m/>
    <m/>
    <m/>
    <s v="COLEMAN NFH"/>
    <n v="20121129"/>
  </r>
  <r>
    <n v="1"/>
    <n v="7"/>
    <s v="S"/>
    <n v="2012"/>
    <x v="8"/>
    <n v="96292"/>
    <n v="147"/>
    <n v="5000"/>
    <n v="84135"/>
    <n v="0"/>
    <n v="1726"/>
    <n v="5000"/>
    <n v="431"/>
    <m/>
    <m/>
    <s v="COLEMAN NFH"/>
    <n v="20121129"/>
  </r>
  <r>
    <n v="1"/>
    <n v="7"/>
    <s v="S"/>
    <n v="2012"/>
    <x v="8"/>
    <n v="87833"/>
    <n v="148"/>
    <n v="5000"/>
    <n v="74331"/>
    <n v="0"/>
    <n v="2724"/>
    <n v="5000"/>
    <n v="778"/>
    <m/>
    <m/>
    <s v="COLEMAN NFH"/>
    <n v="20121129"/>
  </r>
  <r>
    <n v="1"/>
    <n v="7"/>
    <s v="S"/>
    <n v="2013"/>
    <x v="2"/>
    <n v="90765"/>
    <n v="158"/>
    <n v="5000"/>
    <n v="80191"/>
    <n v="0"/>
    <n v="3859"/>
    <n v="0"/>
    <n v="1715"/>
    <m/>
    <m/>
    <s v="COLEMAN NFH"/>
    <n v="20130125"/>
  </r>
  <r>
    <n v="1"/>
    <n v="7"/>
    <s v="S"/>
    <n v="2012"/>
    <x v="8"/>
    <n v="89031"/>
    <n v="144"/>
    <n v="5000"/>
    <n v="78569"/>
    <n v="0"/>
    <n v="5042"/>
    <n v="0"/>
    <n v="420"/>
    <m/>
    <m/>
    <s v="COLEMAN NFH"/>
    <n v="20121129"/>
  </r>
  <r>
    <n v="1"/>
    <n v="7"/>
    <s v="S"/>
    <n v="2012"/>
    <x v="8"/>
    <n v="63494"/>
    <n v="155"/>
    <n v="5000"/>
    <n v="58202"/>
    <n v="0"/>
    <n v="292"/>
    <m/>
    <m/>
    <m/>
    <m/>
    <s v="COLEMAN NFH"/>
    <n v="20121129"/>
  </r>
  <r>
    <n v="1"/>
    <n v="7"/>
    <s v="S"/>
    <n v="2012"/>
    <x v="8"/>
    <n v="68688"/>
    <n v="147"/>
    <n v="5000"/>
    <n v="61459"/>
    <n v="0"/>
    <n v="1911"/>
    <n v="0"/>
    <n v="318"/>
    <m/>
    <m/>
    <s v="COLEMAN NFH"/>
    <n v="20121129"/>
  </r>
  <r>
    <n v="1"/>
    <n v="7"/>
    <s v="S"/>
    <n v="2012"/>
    <x v="9"/>
    <n v="87221"/>
    <n v="156"/>
    <n v="5000"/>
    <n v="72974"/>
    <n v="0"/>
    <n v="3089"/>
    <n v="5000"/>
    <n v="1158"/>
    <m/>
    <m/>
    <s v="COLEMAN NFH"/>
    <n v="20121218"/>
  </r>
  <r>
    <n v="1"/>
    <n v="7"/>
    <s v="S"/>
    <n v="2012"/>
    <x v="8"/>
    <n v="87964"/>
    <n v="154"/>
    <n v="5000"/>
    <n v="74845"/>
    <n v="0"/>
    <n v="1949"/>
    <n v="5000"/>
    <n v="390"/>
    <n v="0"/>
    <n v="780"/>
    <s v="COLEMAN NFH"/>
    <n v="20121129"/>
  </r>
  <r>
    <n v="1"/>
    <n v="7"/>
    <s v="S"/>
    <n v="2013"/>
    <x v="2"/>
    <n v="89872"/>
    <n v="154"/>
    <n v="5000"/>
    <n v="70287"/>
    <n v="0"/>
    <n v="6789"/>
    <n v="5000"/>
    <n v="2796"/>
    <m/>
    <m/>
    <s v="COLEMAN NFH"/>
    <n v="20130108"/>
  </r>
  <r>
    <n v="1"/>
    <n v="7"/>
    <s v="S"/>
    <n v="2012"/>
    <x v="8"/>
    <n v="90564"/>
    <n v="152"/>
    <n v="5000"/>
    <n v="81286"/>
    <n v="0"/>
    <n v="4278"/>
    <m/>
    <m/>
    <m/>
    <m/>
    <s v="COLEMAN NFH"/>
    <n v="20121129"/>
  </r>
  <r>
    <n v="1"/>
    <n v="7"/>
    <s v="S"/>
    <n v="2012"/>
    <x v="8"/>
    <n v="91134"/>
    <n v="136"/>
    <n v="5000"/>
    <n v="72209"/>
    <n v="0"/>
    <n v="3651"/>
    <n v="5000"/>
    <n v="3651"/>
    <n v="0"/>
    <n v="1623"/>
    <s v="COLEMAN NFH"/>
    <n v="20121129"/>
  </r>
  <r>
    <n v="1"/>
    <n v="7"/>
    <s v="S"/>
    <n v="2012"/>
    <x v="8"/>
    <n v="85746"/>
    <n v="144"/>
    <n v="5000"/>
    <n v="70823"/>
    <n v="0"/>
    <n v="1894"/>
    <n v="5000"/>
    <n v="1515"/>
    <n v="0"/>
    <n v="1514"/>
    <s v="COLEMAN NFH"/>
    <n v="20121129"/>
  </r>
  <r>
    <n v="1"/>
    <n v="7"/>
    <s v="S"/>
    <n v="2012"/>
    <x v="8"/>
    <n v="93103"/>
    <n v="132"/>
    <n v="5000"/>
    <n v="78018"/>
    <n v="0"/>
    <n v="2347"/>
    <n v="5000"/>
    <n v="1173"/>
    <n v="0"/>
    <n v="1565"/>
    <s v="COLEMAN NFH"/>
    <n v="20121129"/>
  </r>
  <r>
    <n v="1"/>
    <n v="3"/>
    <s v="P"/>
    <n v="2013"/>
    <x v="1"/>
    <n v="410425"/>
    <n v="75"/>
    <n v="5000"/>
    <n v="101248"/>
    <m/>
    <m/>
    <n v="0"/>
    <n v="304177"/>
    <m/>
    <m/>
    <s v="COLEMAN NFH"/>
    <n v="20130411"/>
  </r>
  <r>
    <n v="1"/>
    <n v="3"/>
    <s v="P"/>
    <n v="2013"/>
    <x v="1"/>
    <n v="452328"/>
    <n v="72"/>
    <n v="5000"/>
    <n v="110916"/>
    <n v="0"/>
    <n v="847"/>
    <n v="0"/>
    <n v="335565"/>
    <m/>
    <m/>
    <s v="COLEMAN NFH"/>
    <n v="20130424"/>
  </r>
  <r>
    <n v="1"/>
    <n v="3"/>
    <s v="P"/>
    <n v="2013"/>
    <x v="1"/>
    <n v="463346"/>
    <n v="66"/>
    <n v="5000"/>
    <n v="112454"/>
    <n v="0"/>
    <n v="278"/>
    <n v="5000"/>
    <n v="557"/>
    <n v="0"/>
    <n v="340057"/>
    <s v="COLEMAN NFH"/>
    <n v="20130424"/>
  </r>
  <r>
    <n v="1"/>
    <n v="3"/>
    <s v="P"/>
    <n v="2013"/>
    <x v="1"/>
    <n v="829146"/>
    <n v="75"/>
    <n v="5000"/>
    <n v="205914"/>
    <m/>
    <m/>
    <n v="0"/>
    <n v="618232"/>
    <m/>
    <m/>
    <s v="COLEMAN NFH"/>
    <n v="20130410"/>
  </r>
  <r>
    <n v="1"/>
    <n v="3"/>
    <s v="P"/>
    <n v="2013"/>
    <x v="1"/>
    <n v="817100"/>
    <n v="79"/>
    <n v="5000"/>
    <n v="202868"/>
    <m/>
    <m/>
    <n v="0"/>
    <n v="609232"/>
    <m/>
    <m/>
    <s v="COLEMAN NFH"/>
    <n v="20130411"/>
  </r>
  <r>
    <n v="1"/>
    <n v="3"/>
    <s v="P"/>
    <n v="2013"/>
    <x v="1"/>
    <n v="847949"/>
    <n v="71"/>
    <n v="5000"/>
    <n v="208282"/>
    <m/>
    <m/>
    <n v="5000"/>
    <n v="1065"/>
    <n v="0"/>
    <n v="628602"/>
    <s v="COLEMAN NFH"/>
    <n v="20130410"/>
  </r>
  <r>
    <n v="1"/>
    <n v="3"/>
    <s v="P"/>
    <n v="2013"/>
    <x v="1"/>
    <n v="815035"/>
    <n v="74"/>
    <n v="5000"/>
    <n v="200608"/>
    <m/>
    <m/>
    <n v="5000"/>
    <n v="529"/>
    <n v="0"/>
    <n v="603898"/>
    <s v="COLEMAN NFH"/>
    <n v="20130410"/>
  </r>
  <r>
    <n v="1"/>
    <n v="3"/>
    <s v="P"/>
    <n v="2013"/>
    <x v="1"/>
    <n v="847207"/>
    <n v="74"/>
    <n v="5000"/>
    <n v="209839"/>
    <m/>
    <m/>
    <n v="0"/>
    <n v="632368"/>
    <m/>
    <m/>
    <s v="COLEMAN NFH"/>
    <n v="20130424"/>
  </r>
  <r>
    <n v="1"/>
    <n v="3"/>
    <s v="P"/>
    <n v="2013"/>
    <x v="1"/>
    <n v="841742"/>
    <n v="74"/>
    <n v="5000"/>
    <n v="209065"/>
    <m/>
    <m/>
    <n v="0"/>
    <n v="627677"/>
    <m/>
    <m/>
    <s v="COLEMAN NFH"/>
    <n v="20130424"/>
  </r>
  <r>
    <n v="1"/>
    <n v="3"/>
    <s v="P"/>
    <n v="2013"/>
    <x v="1"/>
    <n v="887489"/>
    <n v="73"/>
    <n v="5000"/>
    <n v="218177"/>
    <m/>
    <m/>
    <n v="5000"/>
    <n v="1077"/>
    <n v="0"/>
    <n v="658235"/>
    <s v="COLEMAN NFH"/>
    <n v="20130424"/>
  </r>
  <r>
    <n v="1"/>
    <n v="3"/>
    <s v="P"/>
    <n v="2013"/>
    <x v="1"/>
    <n v="908939"/>
    <n v="72"/>
    <n v="5000"/>
    <n v="222915"/>
    <m/>
    <m/>
    <n v="5000"/>
    <n v="1697"/>
    <n v="0"/>
    <n v="674327"/>
    <s v="COLEMAN NFH"/>
    <n v="20130424"/>
  </r>
  <r>
    <n v="1"/>
    <n v="3"/>
    <s v="P"/>
    <n v="2013"/>
    <x v="1"/>
    <n v="1237882"/>
    <n v="71"/>
    <n v="5000"/>
    <n v="305185"/>
    <m/>
    <m/>
    <n v="5000"/>
    <n v="1553"/>
    <n v="0"/>
    <n v="921144"/>
    <s v="COLEMAN NFH"/>
    <n v="20130410"/>
  </r>
  <r>
    <n v="1"/>
    <n v="3"/>
    <s v="P"/>
    <n v="2013"/>
    <x v="1"/>
    <n v="1324229"/>
    <n v="65"/>
    <n v="5000"/>
    <n v="325833"/>
    <m/>
    <m/>
    <n v="5000"/>
    <n v="2456"/>
    <n v="0"/>
    <n v="985940"/>
    <s v="COLEMAN NFH"/>
    <n v="20130410"/>
  </r>
  <r>
    <n v="1"/>
    <n v="3"/>
    <s v="P"/>
    <n v="2013"/>
    <x v="1"/>
    <n v="1300104"/>
    <n v="76"/>
    <n v="5000"/>
    <n v="323569"/>
    <m/>
    <m/>
    <n v="0"/>
    <n v="971535"/>
    <m/>
    <m/>
    <s v="COLEMAN NFH"/>
    <n v="20130424"/>
  </r>
  <r>
    <n v="1"/>
    <n v="7"/>
    <s v="S"/>
    <n v="2013"/>
    <x v="9"/>
    <n v="60648"/>
    <n v="147"/>
    <n v="5000"/>
    <n v="55092"/>
    <n v="0"/>
    <n v="556"/>
    <m/>
    <m/>
    <m/>
    <m/>
    <s v="COLEMAN NFH"/>
    <n v="20131210"/>
  </r>
  <r>
    <n v="1"/>
    <n v="7"/>
    <s v="S"/>
    <n v="2013"/>
    <x v="9"/>
    <n v="74561"/>
    <n v="148"/>
    <n v="5000"/>
    <n v="65040"/>
    <n v="0"/>
    <n v="4521"/>
    <m/>
    <m/>
    <m/>
    <m/>
    <s v="COLEMAN NFH"/>
    <n v="20131210"/>
  </r>
  <r>
    <n v="1"/>
    <n v="7"/>
    <s v="S"/>
    <n v="2014"/>
    <x v="2"/>
    <n v="77903"/>
    <n v="145"/>
    <n v="5000"/>
    <n v="65187"/>
    <n v="0"/>
    <n v="1358"/>
    <n v="5000"/>
    <n v="1019"/>
    <n v="0"/>
    <n v="339"/>
    <s v="COLEMAN NFH"/>
    <n v="20140113"/>
  </r>
  <r>
    <n v="1"/>
    <n v="7"/>
    <s v="S"/>
    <n v="2014"/>
    <x v="2"/>
    <n v="92790"/>
    <n v="145"/>
    <n v="5000"/>
    <n v="81962"/>
    <n v="0"/>
    <n v="414"/>
    <n v="5000"/>
    <n v="414"/>
    <m/>
    <m/>
    <s v="COLEMAN NFH"/>
    <n v="20140113"/>
  </r>
  <r>
    <n v="1"/>
    <n v="7"/>
    <s v="S"/>
    <n v="2013"/>
    <x v="9"/>
    <n v="85205"/>
    <n v="142"/>
    <n v="5000"/>
    <n v="77398"/>
    <n v="0"/>
    <n v="2406"/>
    <n v="0"/>
    <n v="401"/>
    <m/>
    <m/>
    <s v="COLEMAN NFH"/>
    <n v="20131210"/>
  </r>
  <r>
    <n v="1"/>
    <n v="7"/>
    <s v="S"/>
    <n v="2013"/>
    <x v="9"/>
    <n v="75122"/>
    <n v="145"/>
    <n v="5000"/>
    <n v="69771"/>
    <n v="0"/>
    <n v="351"/>
    <m/>
    <m/>
    <m/>
    <m/>
    <s v="COLEMAN NFH"/>
    <n v="20131210"/>
  </r>
  <r>
    <n v="1"/>
    <n v="7"/>
    <s v="S"/>
    <n v="2014"/>
    <x v="2"/>
    <n v="82122"/>
    <n v="158"/>
    <n v="5000"/>
    <n v="68516"/>
    <n v="0"/>
    <n v="3245"/>
    <n v="5000"/>
    <n v="361"/>
    <m/>
    <m/>
    <s v="COLEMAN NFH"/>
    <n v="20140107"/>
  </r>
  <r>
    <n v="1"/>
    <n v="7"/>
    <s v="S"/>
    <n v="2014"/>
    <x v="2"/>
    <n v="58933"/>
    <n v="159"/>
    <n v="5000"/>
    <n v="52854"/>
    <n v="0"/>
    <n v="1079"/>
    <m/>
    <m/>
    <m/>
    <m/>
    <s v="COLEMAN NFH"/>
    <n v="20140113"/>
  </r>
  <r>
    <n v="1"/>
    <n v="7"/>
    <s v="S"/>
    <n v="2014"/>
    <x v="2"/>
    <n v="63787"/>
    <n v="153"/>
    <n v="5000"/>
    <n v="52173"/>
    <n v="0"/>
    <n v="538"/>
    <n v="5000"/>
    <n v="1076"/>
    <m/>
    <m/>
    <s v="COLEMAN NFH"/>
    <n v="20140113"/>
  </r>
  <r>
    <n v="1"/>
    <n v="7"/>
    <s v="S"/>
    <n v="2014"/>
    <x v="2"/>
    <n v="81202"/>
    <n v="143"/>
    <n v="5000"/>
    <n v="69778"/>
    <n v="0"/>
    <n v="356"/>
    <n v="5000"/>
    <n v="1068"/>
    <m/>
    <m/>
    <s v="COLEMAN NFH"/>
    <n v="20140114"/>
  </r>
  <r>
    <n v="1"/>
    <n v="7"/>
    <s v="S"/>
    <n v="2014"/>
    <x v="2"/>
    <n v="83593"/>
    <n v="148"/>
    <n v="5000"/>
    <n v="72857"/>
    <m/>
    <m/>
    <n v="5000"/>
    <n v="736"/>
    <m/>
    <m/>
    <s v="COLEMAN NFH"/>
    <n v="20140123"/>
  </r>
  <r>
    <n v="1"/>
    <n v="7"/>
    <s v="S"/>
    <n v="2014"/>
    <x v="2"/>
    <n v="83066"/>
    <n v="143"/>
    <n v="5000"/>
    <n v="70144"/>
    <n v="0"/>
    <n v="365"/>
    <n v="5000"/>
    <n v="2557"/>
    <m/>
    <m/>
    <s v="COLEMAN NFH"/>
    <n v="20140114"/>
  </r>
  <r>
    <n v="1"/>
    <n v="7"/>
    <s v="S"/>
    <n v="2014"/>
    <x v="2"/>
    <n v="93924"/>
    <n v="144"/>
    <n v="5000"/>
    <n v="83085"/>
    <n v="0"/>
    <n v="419"/>
    <n v="5000"/>
    <n v="420"/>
    <m/>
    <m/>
    <s v="COLEMAN NFH"/>
    <n v="20140114"/>
  </r>
  <r>
    <n v="1"/>
    <n v="7"/>
    <s v="S"/>
    <n v="2014"/>
    <x v="2"/>
    <n v="87121"/>
    <n v="148"/>
    <n v="5000"/>
    <n v="76218"/>
    <m/>
    <m/>
    <n v="5000"/>
    <n v="903"/>
    <m/>
    <m/>
    <s v="COLEMAN NFH"/>
    <n v="20140114"/>
  </r>
  <r>
    <n v="1"/>
    <n v="3"/>
    <s v="P"/>
    <n v="2014"/>
    <x v="3"/>
    <n v="427440"/>
    <n v="76"/>
    <n v="5000"/>
    <n v="103991"/>
    <m/>
    <m/>
    <n v="5000"/>
    <n v="254"/>
    <n v="0"/>
    <n v="313195"/>
    <s v="SAC R AT RIO VISTA"/>
    <n v="20140325"/>
  </r>
  <r>
    <n v="1"/>
    <n v="3"/>
    <s v="P"/>
    <n v="2014"/>
    <x v="1"/>
    <n v="444740"/>
    <n v="78"/>
    <n v="5000"/>
    <n v="108312"/>
    <m/>
    <m/>
    <n v="5000"/>
    <n v="270"/>
    <n v="0"/>
    <n v="326158"/>
    <s v="SAN PABLO BAY NET PENS"/>
    <n v="20140425"/>
  </r>
  <r>
    <n v="1"/>
    <n v="3"/>
    <s v="P"/>
    <n v="2014"/>
    <x v="1"/>
    <n v="430119"/>
    <n v="81"/>
    <n v="5000"/>
    <n v="106227"/>
    <m/>
    <m/>
    <n v="0"/>
    <n v="318892"/>
    <m/>
    <m/>
    <s v="SAN PABLO BAY NET PENS"/>
    <n v="20140425"/>
  </r>
  <r>
    <n v="1"/>
    <n v="3"/>
    <s v="P"/>
    <n v="2014"/>
    <x v="1"/>
    <n v="438134"/>
    <n v="76"/>
    <n v="5000"/>
    <n v="107940"/>
    <m/>
    <m/>
    <n v="0"/>
    <n v="325194"/>
    <m/>
    <m/>
    <s v="SAN PABLO BAY NET PENS"/>
    <n v="20140426"/>
  </r>
  <r>
    <n v="1"/>
    <n v="3"/>
    <s v="P"/>
    <n v="2014"/>
    <x v="0"/>
    <n v="439973"/>
    <n v="89"/>
    <n v="5000"/>
    <n v="108496"/>
    <m/>
    <m/>
    <n v="0"/>
    <n v="326477"/>
    <m/>
    <m/>
    <s v="SAN PABLO BAY NET PENS"/>
    <n v="20140528"/>
  </r>
  <r>
    <n v="1"/>
    <n v="3"/>
    <s v="P"/>
    <n v="2014"/>
    <x v="0"/>
    <n v="465405"/>
    <n v="85"/>
    <n v="5000"/>
    <n v="113008"/>
    <m/>
    <m/>
    <n v="5000"/>
    <n v="549"/>
    <n v="0"/>
    <n v="341848"/>
    <s v="SAN PABLO BAY NET PENS"/>
    <n v="20140529"/>
  </r>
  <r>
    <n v="1"/>
    <n v="3"/>
    <s v="P"/>
    <n v="2014"/>
    <x v="3"/>
    <n v="841493"/>
    <n v="72"/>
    <n v="5000"/>
    <n v="208978"/>
    <m/>
    <m/>
    <n v="0"/>
    <n v="627515"/>
    <m/>
    <m/>
    <s v="SAC R AT RIO VISTA"/>
    <n v="20140327"/>
  </r>
  <r>
    <n v="1"/>
    <n v="3"/>
    <s v="P"/>
    <n v="2014"/>
    <x v="1"/>
    <n v="791566"/>
    <n v="72"/>
    <n v="5000"/>
    <n v="196513"/>
    <m/>
    <m/>
    <n v="0"/>
    <n v="590053"/>
    <m/>
    <m/>
    <s v="COLEMAN NFH"/>
    <n v="20140404"/>
  </r>
  <r>
    <n v="1"/>
    <n v="3"/>
    <s v="P"/>
    <n v="2014"/>
    <x v="1"/>
    <n v="867591"/>
    <n v="71"/>
    <n v="5000"/>
    <n v="215501"/>
    <m/>
    <m/>
    <n v="0"/>
    <n v="647090"/>
    <m/>
    <m/>
    <s v="COLEMAN NFH"/>
    <n v="20140404"/>
  </r>
  <r>
    <n v="1"/>
    <n v="3"/>
    <s v="P"/>
    <n v="2014"/>
    <x v="1"/>
    <n v="872431"/>
    <n v="82"/>
    <n v="5000"/>
    <n v="216603"/>
    <m/>
    <m/>
    <n v="0"/>
    <n v="650828"/>
    <m/>
    <m/>
    <s v="SAN PABLO BAY NET PENS"/>
    <n v="20140422"/>
  </r>
  <r>
    <n v="1"/>
    <n v="3"/>
    <s v="P"/>
    <n v="2014"/>
    <x v="1"/>
    <n v="854549"/>
    <n v="82"/>
    <n v="5000"/>
    <n v="207787"/>
    <n v="0"/>
    <n v="527"/>
    <n v="5000"/>
    <n v="2108"/>
    <n v="0"/>
    <n v="634127"/>
    <s v="SAN PABLO BAY NET PENS"/>
    <n v="20140423"/>
  </r>
  <r>
    <n v="1"/>
    <n v="3"/>
    <s v="P"/>
    <n v="2014"/>
    <x v="1"/>
    <n v="869946"/>
    <n v="79"/>
    <n v="5000"/>
    <n v="213633"/>
    <m/>
    <m/>
    <n v="5000"/>
    <n v="1048"/>
    <n v="0"/>
    <n v="645265"/>
    <s v="SAN PABLO BAY NET PENS"/>
    <n v="20140424"/>
  </r>
  <r>
    <n v="1"/>
    <n v="3"/>
    <s v="P"/>
    <n v="2014"/>
    <x v="3"/>
    <n v="1269617"/>
    <n v="72"/>
    <n v="5000"/>
    <n v="315997"/>
    <m/>
    <m/>
    <n v="0"/>
    <n v="948620"/>
    <m/>
    <m/>
    <s v="SAC R AT RIO VISTA"/>
    <n v="20140324"/>
  </r>
  <r>
    <n v="1"/>
    <n v="3"/>
    <s v="P"/>
    <n v="2014"/>
    <x v="1"/>
    <n v="1222146"/>
    <n v="74"/>
    <n v="5000"/>
    <n v="304012"/>
    <m/>
    <m/>
    <n v="0"/>
    <n v="913134"/>
    <m/>
    <m/>
    <s v="COLEMAN NFH"/>
    <n v="20140404"/>
  </r>
  <r>
    <n v="1"/>
    <n v="3"/>
    <s v="P"/>
    <n v="2014"/>
    <x v="1"/>
    <n v="1644857"/>
    <n v="77"/>
    <n v="5000"/>
    <n v="409680"/>
    <m/>
    <m/>
    <n v="0"/>
    <n v="1230177"/>
    <m/>
    <m/>
    <s v="COLEMAN NFH"/>
    <n v="20140404"/>
  </r>
  <r>
    <n v="1"/>
    <n v="7"/>
    <s v="S"/>
    <n v="2014"/>
    <x v="9"/>
    <n v="86733"/>
    <n v="149"/>
    <n v="5000"/>
    <n v="75198"/>
    <m/>
    <m/>
    <n v="5000"/>
    <n v="1535"/>
    <m/>
    <m/>
    <s v="COLEMAN NFH"/>
    <n v="20141204"/>
  </r>
  <r>
    <n v="1"/>
    <n v="7"/>
    <s v="S"/>
    <n v="2014"/>
    <x v="9"/>
    <n v="83175"/>
    <n v="148"/>
    <n v="5000"/>
    <n v="77393"/>
    <n v="0"/>
    <n v="782"/>
    <m/>
    <m/>
    <m/>
    <m/>
    <s v="COLEMAN NFH"/>
    <n v="20141201"/>
  </r>
  <r>
    <n v="1"/>
    <n v="7"/>
    <s v="S"/>
    <n v="2014"/>
    <x v="9"/>
    <n v="87885"/>
    <n v="139"/>
    <n v="5000"/>
    <n v="80583"/>
    <n v="0"/>
    <n v="2302"/>
    <m/>
    <m/>
    <m/>
    <m/>
    <s v="COLEMAN NFH"/>
    <n v="20141201"/>
  </r>
  <r>
    <n v="1"/>
    <n v="7"/>
    <s v="S"/>
    <n v="2014"/>
    <x v="9"/>
    <n v="97367"/>
    <n v="133"/>
    <n v="5000"/>
    <n v="83872"/>
    <n v="0"/>
    <n v="2184"/>
    <n v="5000"/>
    <n v="874"/>
    <n v="0"/>
    <n v="437"/>
    <s v="COLEMAN NFH"/>
    <n v="20141201"/>
  </r>
  <r>
    <n v="1"/>
    <n v="7"/>
    <s v="S"/>
    <n v="2014"/>
    <x v="9"/>
    <n v="95177"/>
    <n v="142"/>
    <n v="5000"/>
    <n v="78789"/>
    <n v="0"/>
    <n v="3407"/>
    <n v="5000"/>
    <n v="2981"/>
    <m/>
    <m/>
    <s v="COLEMAN NFH"/>
    <n v="20141201"/>
  </r>
  <r>
    <n v="1"/>
    <n v="7"/>
    <s v="S"/>
    <n v="2014"/>
    <x v="9"/>
    <n v="83130"/>
    <n v="148"/>
    <n v="5000"/>
    <n v="77739"/>
    <n v="0"/>
    <n v="391"/>
    <m/>
    <m/>
    <m/>
    <m/>
    <s v="COLEMAN NFH"/>
    <n v="20141218"/>
  </r>
  <r>
    <n v="1"/>
    <n v="7"/>
    <s v="S"/>
    <n v="2014"/>
    <x v="9"/>
    <n v="86619"/>
    <n v="139"/>
    <n v="5000"/>
    <n v="80450"/>
    <n v="0"/>
    <n v="1169"/>
    <m/>
    <m/>
    <m/>
    <m/>
    <s v="COLEMAN NFH"/>
    <n v="20141201"/>
  </r>
  <r>
    <n v="1"/>
    <n v="7"/>
    <s v="S"/>
    <n v="2014"/>
    <x v="9"/>
    <n v="98706"/>
    <n v="138"/>
    <n v="5000"/>
    <n v="87814"/>
    <n v="0"/>
    <n v="446"/>
    <n v="5000"/>
    <n v="446"/>
    <m/>
    <m/>
    <s v="COLEMAN NFH"/>
    <n v="20141201"/>
  </r>
  <r>
    <n v="1"/>
    <n v="7"/>
    <s v="S"/>
    <n v="2014"/>
    <x v="9"/>
    <n v="84560"/>
    <n v="143"/>
    <n v="5000"/>
    <n v="75582"/>
    <n v="0"/>
    <n v="3580"/>
    <n v="0"/>
    <n v="398"/>
    <m/>
    <m/>
    <s v="COLEMAN NFH"/>
    <n v="20141201"/>
  </r>
  <r>
    <n v="1"/>
    <n v="7"/>
    <s v="S"/>
    <n v="2014"/>
    <x v="9"/>
    <n v="91418"/>
    <n v="140"/>
    <n v="5000"/>
    <n v="74091"/>
    <n v="0"/>
    <n v="6106"/>
    <n v="5000"/>
    <n v="1221"/>
    <m/>
    <m/>
    <s v="COLEMAN NFH"/>
    <n v="20141201"/>
  </r>
  <r>
    <n v="1"/>
    <n v="7"/>
    <s v="S"/>
    <n v="2015"/>
    <x v="4"/>
    <n v="93123"/>
    <n v="159"/>
    <n v="5000"/>
    <n v="78967"/>
    <n v="0"/>
    <n v="2909"/>
    <n v="5000"/>
    <n v="831"/>
    <n v="0"/>
    <n v="416"/>
    <s v="COLEMAN NFH"/>
    <n v="20150205"/>
  </r>
  <r>
    <n v="1"/>
    <n v="7"/>
    <s v="S"/>
    <n v="2014"/>
    <x v="9"/>
    <n v="78133"/>
    <n v="139"/>
    <n v="5000"/>
    <n v="71305"/>
    <n v="0"/>
    <n v="1828"/>
    <m/>
    <m/>
    <m/>
    <m/>
    <s v="COLEMAN NFH"/>
    <n v="20141201"/>
  </r>
  <r>
    <n v="1"/>
    <n v="7"/>
    <s v="S"/>
    <n v="2014"/>
    <x v="9"/>
    <n v="82242"/>
    <n v="136"/>
    <n v="5000"/>
    <n v="69714"/>
    <n v="0"/>
    <n v="1806"/>
    <n v="5000"/>
    <n v="722"/>
    <m/>
    <m/>
    <s v="COLEMAN NFH"/>
    <n v="20141201"/>
  </r>
  <r>
    <n v="1"/>
    <n v="7"/>
    <s v="S"/>
    <n v="2014"/>
    <x v="9"/>
    <n v="51451"/>
    <n v="138"/>
    <n v="5000"/>
    <n v="44825"/>
    <n v="0"/>
    <n v="1626"/>
    <m/>
    <m/>
    <m/>
    <m/>
    <s v="COLEMAN NFH"/>
    <n v="20141201"/>
  </r>
  <r>
    <n v="1"/>
    <n v="3"/>
    <s v="P"/>
    <n v="2015"/>
    <x v="3"/>
    <n v="429013"/>
    <n v="75"/>
    <n v="5000"/>
    <n v="105661"/>
    <n v="0"/>
    <n v="266"/>
    <n v="0"/>
    <n v="318086"/>
    <m/>
    <m/>
    <s v="SAC R AT RIO VISTA"/>
    <n v="20150325"/>
  </r>
  <r>
    <n v="1"/>
    <n v="3"/>
    <s v="P"/>
    <n v="2015"/>
    <x v="3"/>
    <n v="418698"/>
    <n v="79"/>
    <n v="5000"/>
    <n v="103366"/>
    <m/>
    <m/>
    <n v="0"/>
    <n v="310332"/>
    <m/>
    <m/>
    <s v="SAC R AT RIO VISTA"/>
    <n v="20150325"/>
  </r>
  <r>
    <n v="1"/>
    <n v="3"/>
    <s v="P"/>
    <n v="2015"/>
    <x v="3"/>
    <n v="418770"/>
    <n v="79"/>
    <n v="5000"/>
    <n v="103407"/>
    <m/>
    <m/>
    <n v="0"/>
    <n v="310363"/>
    <m/>
    <m/>
    <s v="SAC R AT RIO VISTA"/>
    <n v="20150327"/>
  </r>
  <r>
    <n v="1"/>
    <n v="3"/>
    <s v="P"/>
    <n v="2015"/>
    <x v="3"/>
    <n v="450156"/>
    <n v="79"/>
    <n v="5000"/>
    <n v="111208"/>
    <m/>
    <m/>
    <n v="0"/>
    <n v="333948"/>
    <m/>
    <m/>
    <s v="SAC R AT RIO VISTA"/>
    <n v="20150327"/>
  </r>
  <r>
    <n v="1"/>
    <n v="3"/>
    <s v="P"/>
    <n v="2015"/>
    <x v="3"/>
    <n v="425772"/>
    <n v="77"/>
    <n v="5000"/>
    <n v="105129"/>
    <m/>
    <m/>
    <n v="0"/>
    <n v="315643"/>
    <m/>
    <m/>
    <s v="SAC R AT RIO VISTA"/>
    <n v="20150328"/>
  </r>
  <r>
    <n v="1"/>
    <n v="3"/>
    <s v="P"/>
    <n v="2015"/>
    <x v="3"/>
    <n v="449778"/>
    <n v="75"/>
    <n v="5000"/>
    <n v="111112"/>
    <m/>
    <m/>
    <n v="0"/>
    <n v="333666"/>
    <m/>
    <m/>
    <s v="SAC R AT RIO VISTA"/>
    <n v="20150329"/>
  </r>
  <r>
    <n v="1"/>
    <n v="3"/>
    <s v="P"/>
    <n v="2015"/>
    <x v="3"/>
    <n v="352316"/>
    <n v="78"/>
    <n v="5000"/>
    <n v="86765"/>
    <m/>
    <m/>
    <n v="0"/>
    <n v="260551"/>
    <m/>
    <m/>
    <s v="SAC R AT RIO VISTA"/>
    <n v="20150330"/>
  </r>
  <r>
    <n v="1"/>
    <n v="3"/>
    <s v="P"/>
    <n v="2015"/>
    <x v="3"/>
    <n v="464104"/>
    <n v="74"/>
    <n v="5000"/>
    <n v="114397"/>
    <n v="0"/>
    <n v="288"/>
    <n v="0"/>
    <n v="344419"/>
    <m/>
    <m/>
    <s v="SAC R AT RIO VISTA"/>
    <n v="20150331"/>
  </r>
  <r>
    <n v="1"/>
    <n v="3"/>
    <s v="P"/>
    <n v="2015"/>
    <x v="3"/>
    <n v="392224"/>
    <n v="78"/>
    <n v="5000"/>
    <n v="96479"/>
    <m/>
    <m/>
    <n v="0"/>
    <n v="290745"/>
    <m/>
    <m/>
    <s v="SAC R AT RIO VISTA"/>
    <n v="20150331"/>
  </r>
  <r>
    <n v="1"/>
    <n v="3"/>
    <s v="P"/>
    <n v="2015"/>
    <x v="1"/>
    <n v="442963"/>
    <n v="81"/>
    <n v="5000"/>
    <n v="109417"/>
    <m/>
    <m/>
    <n v="0"/>
    <n v="328546"/>
    <m/>
    <m/>
    <s v="SAC R AT RIO VISTA"/>
    <n v="20150402"/>
  </r>
  <r>
    <n v="1"/>
    <n v="3"/>
    <s v="P"/>
    <n v="2015"/>
    <x v="1"/>
    <n v="431854"/>
    <n v="84"/>
    <n v="5000"/>
    <n v="106614"/>
    <m/>
    <m/>
    <n v="0"/>
    <n v="320240"/>
    <m/>
    <m/>
    <s v="SAC R AT RIO VISTA"/>
    <n v="20150410"/>
  </r>
  <r>
    <n v="1"/>
    <n v="3"/>
    <s v="P"/>
    <n v="2015"/>
    <x v="1"/>
    <n v="429244"/>
    <n v="81"/>
    <n v="5000"/>
    <n v="106009"/>
    <m/>
    <m/>
    <n v="0"/>
    <n v="318235"/>
    <m/>
    <m/>
    <s v="SAC R AT RIO VISTA"/>
    <n v="20150411"/>
  </r>
  <r>
    <n v="1"/>
    <n v="3"/>
    <s v="P"/>
    <n v="2015"/>
    <x v="1"/>
    <n v="417652"/>
    <n v="83"/>
    <n v="5000"/>
    <n v="103126"/>
    <m/>
    <m/>
    <n v="0"/>
    <n v="309526"/>
    <m/>
    <m/>
    <s v="SAC R AT RIO VISTA"/>
    <n v="20150412"/>
  </r>
  <r>
    <n v="1"/>
    <n v="3"/>
    <s v="P"/>
    <n v="2015"/>
    <x v="1"/>
    <n v="450036"/>
    <n v="81"/>
    <n v="5000"/>
    <n v="111213"/>
    <m/>
    <m/>
    <n v="0"/>
    <n v="333823"/>
    <m/>
    <m/>
    <s v="SAC R AT RIO VISTA"/>
    <n v="20150412"/>
  </r>
  <r>
    <n v="1"/>
    <n v="3"/>
    <s v="P"/>
    <n v="2015"/>
    <x v="1"/>
    <n v="433695"/>
    <n v="76"/>
    <n v="5000"/>
    <n v="107111"/>
    <m/>
    <m/>
    <n v="0"/>
    <n v="321584"/>
    <m/>
    <m/>
    <s v="SAC R AT RIO VISTA"/>
    <n v="20150413"/>
  </r>
  <r>
    <n v="1"/>
    <n v="3"/>
    <s v="S"/>
    <n v="2015"/>
    <x v="1"/>
    <n v="466069"/>
    <n v="73"/>
    <n v="5000"/>
    <n v="115207"/>
    <m/>
    <m/>
    <n v="0"/>
    <n v="345862"/>
    <m/>
    <m/>
    <s v="SAC R AT RIO VISTA"/>
    <n v="20150413"/>
  </r>
  <r>
    <n v="1"/>
    <n v="3"/>
    <s v="S"/>
    <n v="2015"/>
    <x v="1"/>
    <n v="372099"/>
    <n v="79"/>
    <n v="5000"/>
    <n v="91680"/>
    <m/>
    <m/>
    <n v="0"/>
    <n v="275419"/>
    <m/>
    <m/>
    <s v="SAC R AT RIO VISTA"/>
    <n v="20150414"/>
  </r>
  <r>
    <n v="1"/>
    <n v="3"/>
    <s v="S"/>
    <n v="2015"/>
    <x v="1"/>
    <n v="421194"/>
    <n v="76"/>
    <n v="5000"/>
    <n v="102470"/>
    <m/>
    <m/>
    <n v="5000"/>
    <n v="257"/>
    <n v="0"/>
    <n v="308467"/>
    <s v="SAC R AT RIO VISTA"/>
    <n v="20150414"/>
  </r>
  <r>
    <n v="1"/>
    <n v="3"/>
    <s v="S"/>
    <n v="2015"/>
    <x v="1"/>
    <n v="462950"/>
    <n v="76"/>
    <n v="5000"/>
    <n v="114111"/>
    <m/>
    <m/>
    <n v="0"/>
    <n v="343839"/>
    <m/>
    <m/>
    <s v="SAC R AT RIO VISTA"/>
    <n v="20150415"/>
  </r>
  <r>
    <n v="1"/>
    <n v="3"/>
    <s v="S"/>
    <n v="2015"/>
    <x v="1"/>
    <n v="457447"/>
    <n v="74"/>
    <n v="5000"/>
    <n v="113039"/>
    <m/>
    <m/>
    <n v="0"/>
    <n v="339408"/>
    <m/>
    <m/>
    <s v="SAC R AT RIO VISTA"/>
    <n v="20150415"/>
  </r>
  <r>
    <n v="1"/>
    <n v="3"/>
    <s v="S"/>
    <n v="2015"/>
    <x v="1"/>
    <n v="450001"/>
    <n v="76"/>
    <n v="5000"/>
    <n v="109600"/>
    <m/>
    <m/>
    <n v="5000"/>
    <n v="304"/>
    <n v="0"/>
    <n v="330097"/>
    <s v="SAC R AT RIO VISTA"/>
    <n v="20150416"/>
  </r>
  <r>
    <n v="1"/>
    <n v="3"/>
    <s v="S"/>
    <n v="2015"/>
    <x v="1"/>
    <n v="451874"/>
    <n v="72"/>
    <n v="5000"/>
    <n v="108834"/>
    <m/>
    <m/>
    <n v="5000"/>
    <n v="1216"/>
    <n v="0"/>
    <n v="331824"/>
    <s v="SAC R AT RIO VISTA"/>
    <n v="20150417"/>
  </r>
  <r>
    <n v="1"/>
    <n v="3"/>
    <s v="S"/>
    <n v="2015"/>
    <x v="1"/>
    <n v="408825"/>
    <n v="74"/>
    <n v="5000"/>
    <n v="100607"/>
    <n v="0"/>
    <n v="256"/>
    <n v="0"/>
    <n v="302962"/>
    <m/>
    <m/>
    <s v="SAC R AT RIO VISTA"/>
    <n v="20150417"/>
  </r>
  <r>
    <n v="1"/>
    <n v="3"/>
    <s v="S"/>
    <n v="2015"/>
    <x v="1"/>
    <n v="439835"/>
    <n v="74"/>
    <n v="5000"/>
    <n v="106747"/>
    <n v="0"/>
    <n v="321"/>
    <n v="5000"/>
    <n v="321"/>
    <n v="0"/>
    <n v="322446"/>
    <s v="SAC R AT RIO VISTA"/>
    <n v="20150418"/>
  </r>
  <r>
    <n v="1"/>
    <n v="3"/>
    <s v="S"/>
    <n v="2015"/>
    <x v="1"/>
    <n v="420494"/>
    <n v="74"/>
    <n v="5000"/>
    <n v="101499"/>
    <n v="0"/>
    <n v="783"/>
    <n v="5000"/>
    <n v="261"/>
    <n v="0"/>
    <n v="307951"/>
    <s v="SAC R AT RIO VISTA"/>
    <n v="20150418"/>
  </r>
  <r>
    <n v="1"/>
    <n v="3"/>
    <s v="S"/>
    <n v="2015"/>
    <x v="1"/>
    <n v="428018"/>
    <n v="73"/>
    <n v="5000"/>
    <n v="103877"/>
    <m/>
    <m/>
    <n v="5000"/>
    <n v="550"/>
    <n v="0"/>
    <n v="313591"/>
    <s v="SAC R AT RIO VISTA"/>
    <n v="20150419"/>
  </r>
  <r>
    <n v="1"/>
    <n v="3"/>
    <s v="S"/>
    <n v="2015"/>
    <x v="0"/>
    <n v="428802"/>
    <n v="83"/>
    <n v="5000"/>
    <n v="103338"/>
    <n v="0"/>
    <n v="518"/>
    <n v="5000"/>
    <n v="259"/>
    <n v="0"/>
    <n v="314687"/>
    <s v="SAN PABLO BAY NET PENS"/>
    <n v="20150513"/>
  </r>
  <r>
    <n v="1"/>
    <n v="3"/>
    <s v="S"/>
    <n v="2015"/>
    <x v="0"/>
    <n v="413068"/>
    <n v="79"/>
    <n v="5000"/>
    <n v="99921"/>
    <n v="0"/>
    <n v="258"/>
    <n v="5000"/>
    <n v="515"/>
    <n v="0"/>
    <n v="302374"/>
    <s v="SAN PABLO BAY NET PENS"/>
    <n v="20150514"/>
  </r>
  <r>
    <n v="1"/>
    <n v="3"/>
    <s v="S"/>
    <n v="1993"/>
    <x v="1"/>
    <n v="41665"/>
    <m/>
    <n v="5000"/>
    <n v="30715"/>
    <m/>
    <m/>
    <n v="5000"/>
    <n v="950"/>
    <m/>
    <m/>
    <s v="COLEMAN NFH"/>
    <n v="19930413"/>
  </r>
  <r>
    <n v="1"/>
    <n v="3"/>
    <s v="S"/>
    <n v="1993"/>
    <x v="1"/>
    <n v="38676"/>
    <m/>
    <n v="5000"/>
    <n v="28361"/>
    <m/>
    <m/>
    <n v="5000"/>
    <n v="315"/>
    <m/>
    <m/>
    <s v="COLEMAN NFH"/>
    <n v="19930413"/>
  </r>
  <r>
    <n v="1"/>
    <n v="7"/>
    <s v="S"/>
    <n v="1995"/>
    <x v="2"/>
    <n v="41876"/>
    <m/>
    <n v="5000"/>
    <n v="31557"/>
    <m/>
    <m/>
    <n v="5000"/>
    <n v="319"/>
    <m/>
    <m/>
    <s v="SAC R AT ISLETON"/>
    <n v="19950105"/>
  </r>
  <r>
    <n v="1"/>
    <n v="7"/>
    <s v="S"/>
    <n v="1995"/>
    <x v="2"/>
    <n v="41644"/>
    <m/>
    <n v="5000"/>
    <n v="31328"/>
    <m/>
    <m/>
    <n v="5000"/>
    <n v="316"/>
    <m/>
    <m/>
    <s v="MOK R GEORGIANNA SLOUGH"/>
    <n v="19950104"/>
  </r>
  <r>
    <n v="1"/>
    <n v="3"/>
    <s v="S"/>
    <n v="1976"/>
    <x v="1"/>
    <n v="160520"/>
    <m/>
    <n v="5000"/>
    <n v="19444"/>
    <m/>
    <m/>
    <n v="9"/>
    <n v="130466"/>
    <n v="5000"/>
    <n v="601"/>
    <s v="SAC R AB COLLINSVILLE"/>
    <n v="197604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6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B12" firstHeaderRow="1" firstDataRow="1" firstDataCol="1"/>
  <pivotFields count="17">
    <pivotField showAll="0"/>
    <pivotField showAll="0"/>
    <pivotField showAll="0"/>
    <pivotField showAll="0"/>
    <pivotField axis="axisRow" showAll="0">
      <items count="11">
        <item x="2"/>
        <item x="4"/>
        <item x="3"/>
        <item x="1"/>
        <item x="0"/>
        <item x="7"/>
        <item x="6"/>
        <item x="5"/>
        <item x="8"/>
        <item x="9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5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8:K53" firstHeaderRow="1" firstDataRow="3" firstDataCol="1"/>
  <pivotFields count="20">
    <pivotField showAll="0"/>
    <pivotField axis="axisCol" showAll="0">
      <items count="3">
        <item x="1"/>
        <item x="0"/>
        <item t="default"/>
      </items>
    </pivotField>
    <pivotField showAll="0"/>
    <pivotField axis="axisRow" showAll="0">
      <items count="13">
        <item x="11"/>
        <item x="5"/>
        <item x="9"/>
        <item x="10"/>
        <item x="7"/>
        <item x="3"/>
        <item x="8"/>
        <item x="1"/>
        <item x="0"/>
        <item x="4"/>
        <item x="2"/>
        <item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 defaultSubtotal="0">
      <items count="4">
        <item x="3"/>
        <item x="1"/>
        <item x="2"/>
        <item x="0"/>
      </items>
    </pivotField>
    <pivotField showAll="0" defaultSubtotal="0"/>
    <pivotField showAll="0" defaultSubtota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1"/>
    <field x="17"/>
  </colFields>
  <colItems count="10">
    <i>
      <x/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 t="grand">
      <x/>
    </i>
  </colItems>
  <dataFields count="1">
    <dataField name="Sum of tot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5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35" firstHeaderRow="1" firstDataRow="2" firstDataCol="1"/>
  <pivotFields count="20">
    <pivotField showAll="0"/>
    <pivotField axis="axisCol" showAll="0">
      <items count="3">
        <item x="1"/>
        <item x="0"/>
        <item t="default"/>
      </items>
    </pivotField>
    <pivotField axis="axisRow" showAll="0" defaultSubtotal="0">
      <items count="30">
        <item x="29"/>
        <item x="13"/>
        <item x="14"/>
        <item x="12"/>
        <item x="15"/>
        <item x="11"/>
        <item x="10"/>
        <item x="2"/>
        <item x="3"/>
        <item x="0"/>
        <item x="4"/>
        <item x="1"/>
        <item x="5"/>
        <item x="23"/>
        <item x="24"/>
        <item x="16"/>
        <item x="8"/>
        <item x="25"/>
        <item x="26"/>
        <item x="6"/>
        <item x="27"/>
        <item x="28"/>
        <item x="17"/>
        <item x="18"/>
        <item x="19"/>
        <item x="21"/>
        <item x="9"/>
        <item x="22"/>
        <item x="7"/>
        <item x="20"/>
      </items>
    </pivotField>
    <pivotField showAll="0" defaultSubtotal="0"/>
    <pivotField dataField="1"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total" fld="4" baseField="0" baseItem="0"/>
  </dataFields>
  <formats count="1">
    <format dxfId="0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M1:N40" firstHeaderRow="1" firstDataRow="1" firstDataCol="1"/>
  <pivotFields count="8">
    <pivotField showAll="0"/>
    <pivotField axis="axisRow" showAll="0" defaultSubtotal="0">
      <items count="2">
        <item x="0"/>
        <item x="1"/>
      </items>
    </pivotField>
    <pivotField showAll="0"/>
    <pivotField axis="axisRow" showAll="0">
      <items count="3">
        <item x="1"/>
        <item x="0"/>
        <item t="default"/>
      </items>
    </pivotField>
    <pivotField axis="axisRow" showAll="0" defaultSubtotal="0">
      <items count="2">
        <item x="1"/>
        <item x="0"/>
      </items>
    </pivotField>
    <pivotField axis="axisRow" showAll="0" sortType="ascending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showAll="0"/>
  </pivotFields>
  <rowFields count="4">
    <field x="1"/>
    <field x="4"/>
    <field x="3"/>
    <field x="5"/>
  </rowFields>
  <rowItems count="39">
    <i>
      <x/>
    </i>
    <i r="1">
      <x/>
    </i>
    <i r="2"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1"/>
    </i>
    <i r="3">
      <x v="1"/>
    </i>
    <i r="3">
      <x v="2"/>
    </i>
    <i r="3">
      <x v="3"/>
    </i>
    <i r="1">
      <x v="1"/>
    </i>
    <i r="2">
      <x v="1"/>
    </i>
    <i r="3">
      <x/>
    </i>
    <i r="3">
      <x v="1"/>
    </i>
    <i r="3">
      <x v="2"/>
    </i>
    <i r="3">
      <x v="3"/>
    </i>
    <i>
      <x v="1"/>
    </i>
    <i r="1">
      <x/>
    </i>
    <i r="2"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1"/>
    </i>
    <i r="3">
      <x v="1"/>
    </i>
    <i r="3">
      <x v="2"/>
    </i>
    <i r="3">
      <x v="3"/>
    </i>
    <i r="1">
      <x v="1"/>
    </i>
    <i r="2">
      <x v="1"/>
    </i>
    <i r="3">
      <x/>
    </i>
    <i r="3">
      <x v="1"/>
    </i>
    <i r="3">
      <x v="2"/>
    </i>
    <i r="3">
      <x v="3"/>
    </i>
    <i t="grand">
      <x/>
    </i>
  </rowItems>
  <colItems count="1">
    <i/>
  </colItems>
  <dataFields count="1">
    <dataField name="Sum of weighte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82"/>
  <sheetViews>
    <sheetView tabSelected="1" topLeftCell="A36" workbookViewId="0">
      <selection activeCell="E82" sqref="E82"/>
    </sheetView>
  </sheetViews>
  <sheetFormatPr defaultRowHeight="15" x14ac:dyDescent="0.25"/>
  <sheetData>
    <row r="6" spans="1:6" x14ac:dyDescent="0.25">
      <c r="A6" t="s">
        <v>23</v>
      </c>
      <c r="B6" t="s">
        <v>6</v>
      </c>
      <c r="C6" t="s">
        <v>20</v>
      </c>
      <c r="D6" t="s">
        <v>24</v>
      </c>
      <c r="E6" t="s">
        <v>1</v>
      </c>
      <c r="F6" t="s">
        <v>25</v>
      </c>
    </row>
    <row r="7" spans="1:6" x14ac:dyDescent="0.25">
      <c r="A7">
        <v>3</v>
      </c>
      <c r="B7" t="s">
        <v>11</v>
      </c>
      <c r="C7" t="s">
        <v>21</v>
      </c>
      <c r="D7" t="s">
        <v>26</v>
      </c>
      <c r="E7">
        <v>5</v>
      </c>
      <c r="F7">
        <v>0.22225889860813111</v>
      </c>
    </row>
    <row r="8" spans="1:6" x14ac:dyDescent="0.25">
      <c r="A8">
        <v>3</v>
      </c>
      <c r="B8" t="s">
        <v>11</v>
      </c>
      <c r="C8" t="s">
        <v>21</v>
      </c>
      <c r="D8" t="s">
        <v>26</v>
      </c>
      <c r="E8">
        <v>6</v>
      </c>
      <c r="F8">
        <v>0.10694834131044724</v>
      </c>
    </row>
    <row r="9" spans="1:6" x14ac:dyDescent="0.25">
      <c r="A9">
        <v>3</v>
      </c>
      <c r="B9" t="s">
        <v>11</v>
      </c>
      <c r="C9" t="s">
        <v>21</v>
      </c>
      <c r="D9" t="s">
        <v>26</v>
      </c>
      <c r="E9">
        <v>7</v>
      </c>
      <c r="F9">
        <v>0</v>
      </c>
    </row>
    <row r="10" spans="1:6" x14ac:dyDescent="0.25">
      <c r="A10">
        <v>3</v>
      </c>
      <c r="B10" t="s">
        <v>11</v>
      </c>
      <c r="C10" t="s">
        <v>21</v>
      </c>
      <c r="D10" t="s">
        <v>26</v>
      </c>
      <c r="E10">
        <v>8</v>
      </c>
      <c r="F10">
        <v>0.59107663530835663</v>
      </c>
    </row>
    <row r="11" spans="1:6" x14ac:dyDescent="0.25">
      <c r="A11">
        <v>3</v>
      </c>
      <c r="B11" t="s">
        <v>11</v>
      </c>
      <c r="C11" t="s">
        <v>21</v>
      </c>
      <c r="D11" t="s">
        <v>26</v>
      </c>
      <c r="E11">
        <v>9</v>
      </c>
      <c r="F11">
        <v>7.9716124773064848E-2</v>
      </c>
    </row>
    <row r="12" spans="1:6" x14ac:dyDescent="0.25">
      <c r="A12">
        <v>3</v>
      </c>
      <c r="B12" t="s">
        <v>11</v>
      </c>
      <c r="C12" t="s">
        <v>21</v>
      </c>
      <c r="D12" t="s">
        <v>26</v>
      </c>
      <c r="E12">
        <v>10</v>
      </c>
      <c r="F12">
        <v>0</v>
      </c>
    </row>
    <row r="13" spans="1:6" x14ac:dyDescent="0.25">
      <c r="A13">
        <v>3</v>
      </c>
      <c r="B13" t="s">
        <v>11</v>
      </c>
      <c r="C13" t="s">
        <v>21</v>
      </c>
      <c r="D13" t="s">
        <v>10</v>
      </c>
      <c r="E13">
        <v>5</v>
      </c>
      <c r="F13">
        <v>0.38834951456310685</v>
      </c>
    </row>
    <row r="14" spans="1:6" x14ac:dyDescent="0.25">
      <c r="A14">
        <v>3</v>
      </c>
      <c r="B14" t="s">
        <v>11</v>
      </c>
      <c r="C14" t="s">
        <v>21</v>
      </c>
      <c r="D14" t="s">
        <v>10</v>
      </c>
      <c r="E14">
        <v>6</v>
      </c>
      <c r="F14">
        <v>0.61165048543689315</v>
      </c>
    </row>
    <row r="15" spans="1:6" x14ac:dyDescent="0.25">
      <c r="A15">
        <v>3</v>
      </c>
      <c r="B15" t="s">
        <v>11</v>
      </c>
      <c r="C15" t="s">
        <v>21</v>
      </c>
      <c r="D15" t="s">
        <v>10</v>
      </c>
      <c r="E15">
        <v>7</v>
      </c>
      <c r="F15">
        <v>0</v>
      </c>
    </row>
    <row r="16" spans="1:6" x14ac:dyDescent="0.25">
      <c r="A16">
        <v>3</v>
      </c>
      <c r="B16" t="s">
        <v>7</v>
      </c>
      <c r="C16" t="s">
        <v>21</v>
      </c>
      <c r="D16" t="s">
        <v>10</v>
      </c>
      <c r="E16">
        <v>4</v>
      </c>
      <c r="F16">
        <v>3.8091378786343839E-2</v>
      </c>
    </row>
    <row r="17" spans="1:6" x14ac:dyDescent="0.25">
      <c r="A17">
        <v>3</v>
      </c>
      <c r="B17" t="s">
        <v>7</v>
      </c>
      <c r="C17" t="s">
        <v>21</v>
      </c>
      <c r="D17" t="s">
        <v>10</v>
      </c>
      <c r="E17">
        <v>5</v>
      </c>
      <c r="F17">
        <v>0.61847837098571579</v>
      </c>
    </row>
    <row r="18" spans="1:6" x14ac:dyDescent="0.25">
      <c r="A18">
        <v>3</v>
      </c>
      <c r="B18" t="s">
        <v>7</v>
      </c>
      <c r="C18" t="s">
        <v>21</v>
      </c>
      <c r="D18" t="s">
        <v>10</v>
      </c>
      <c r="E18">
        <v>6</v>
      </c>
      <c r="F18">
        <v>0.34343025022794049</v>
      </c>
    </row>
    <row r="19" spans="1:6" x14ac:dyDescent="0.25">
      <c r="A19">
        <v>3</v>
      </c>
      <c r="B19" t="s">
        <v>7</v>
      </c>
      <c r="C19" t="s">
        <v>21</v>
      </c>
      <c r="D19" t="s">
        <v>10</v>
      </c>
      <c r="E19">
        <v>7</v>
      </c>
      <c r="F19">
        <v>0</v>
      </c>
    </row>
    <row r="20" spans="1:6" x14ac:dyDescent="0.25">
      <c r="A20">
        <v>3</v>
      </c>
      <c r="B20" t="s">
        <v>11</v>
      </c>
      <c r="C20" t="s">
        <v>22</v>
      </c>
      <c r="D20" t="s">
        <v>27</v>
      </c>
      <c r="E20">
        <v>5</v>
      </c>
      <c r="F20">
        <v>0</v>
      </c>
    </row>
    <row r="21" spans="1:6" x14ac:dyDescent="0.25">
      <c r="A21">
        <v>3</v>
      </c>
      <c r="B21" t="s">
        <v>11</v>
      </c>
      <c r="C21" t="s">
        <v>22</v>
      </c>
      <c r="D21" t="s">
        <v>27</v>
      </c>
      <c r="E21">
        <v>6</v>
      </c>
      <c r="F21">
        <v>0</v>
      </c>
    </row>
    <row r="22" spans="1:6" x14ac:dyDescent="0.25">
      <c r="A22">
        <v>3</v>
      </c>
      <c r="B22" t="s">
        <v>11</v>
      </c>
      <c r="C22" t="s">
        <v>22</v>
      </c>
      <c r="D22" t="s">
        <v>27</v>
      </c>
      <c r="E22">
        <v>7</v>
      </c>
      <c r="F22">
        <v>2.985383697797803E-2</v>
      </c>
    </row>
    <row r="23" spans="1:6" x14ac:dyDescent="0.25">
      <c r="A23">
        <v>3</v>
      </c>
      <c r="B23" t="s">
        <v>11</v>
      </c>
      <c r="C23" t="s">
        <v>22</v>
      </c>
      <c r="D23" t="s">
        <v>27</v>
      </c>
      <c r="E23">
        <v>8</v>
      </c>
      <c r="F23">
        <v>0.70090829981165581</v>
      </c>
    </row>
    <row r="24" spans="1:6" x14ac:dyDescent="0.25">
      <c r="A24">
        <v>3</v>
      </c>
      <c r="B24" t="s">
        <v>11</v>
      </c>
      <c r="C24" t="s">
        <v>22</v>
      </c>
      <c r="D24" t="s">
        <v>27</v>
      </c>
      <c r="E24">
        <v>9</v>
      </c>
      <c r="F24">
        <v>0.26923786321036619</v>
      </c>
    </row>
    <row r="25" spans="1:6" x14ac:dyDescent="0.25">
      <c r="A25">
        <v>3</v>
      </c>
      <c r="B25" t="s">
        <v>11</v>
      </c>
      <c r="C25" t="s">
        <v>22</v>
      </c>
      <c r="D25" t="s">
        <v>27</v>
      </c>
      <c r="E25">
        <v>10</v>
      </c>
      <c r="F25">
        <v>0</v>
      </c>
    </row>
    <row r="26" spans="1:6" x14ac:dyDescent="0.25">
      <c r="A26">
        <v>3</v>
      </c>
      <c r="B26" t="s">
        <v>11</v>
      </c>
      <c r="C26" t="s">
        <v>22</v>
      </c>
      <c r="D26" t="s">
        <v>10</v>
      </c>
      <c r="E26">
        <v>5</v>
      </c>
      <c r="F26">
        <v>0.660377358490566</v>
      </c>
    </row>
    <row r="27" spans="1:6" x14ac:dyDescent="0.25">
      <c r="A27">
        <v>3</v>
      </c>
      <c r="B27" t="s">
        <v>11</v>
      </c>
      <c r="C27" t="s">
        <v>22</v>
      </c>
      <c r="D27" t="s">
        <v>10</v>
      </c>
      <c r="E27">
        <v>6</v>
      </c>
      <c r="F27">
        <v>0.33962264150943394</v>
      </c>
    </row>
    <row r="28" spans="1:6" x14ac:dyDescent="0.25">
      <c r="A28">
        <v>3</v>
      </c>
      <c r="B28" t="s">
        <v>11</v>
      </c>
      <c r="C28" t="s">
        <v>22</v>
      </c>
      <c r="D28" t="s">
        <v>10</v>
      </c>
      <c r="E28">
        <v>7</v>
      </c>
      <c r="F28">
        <v>0</v>
      </c>
    </row>
    <row r="29" spans="1:6" x14ac:dyDescent="0.25">
      <c r="A29">
        <v>3</v>
      </c>
      <c r="B29" t="s">
        <v>7</v>
      </c>
      <c r="C29" t="s">
        <v>22</v>
      </c>
      <c r="D29" t="s">
        <v>10</v>
      </c>
      <c r="E29">
        <v>4</v>
      </c>
      <c r="F29">
        <v>9.0487793917998591E-2</v>
      </c>
    </row>
    <row r="30" spans="1:6" x14ac:dyDescent="0.25">
      <c r="A30">
        <v>3</v>
      </c>
      <c r="B30" t="s">
        <v>7</v>
      </c>
      <c r="C30" t="s">
        <v>22</v>
      </c>
      <c r="D30" t="s">
        <v>10</v>
      </c>
      <c r="E30">
        <v>5</v>
      </c>
      <c r="F30">
        <v>0.90951220608200134</v>
      </c>
    </row>
    <row r="31" spans="1:6" x14ac:dyDescent="0.25">
      <c r="A31">
        <v>3</v>
      </c>
      <c r="B31" t="s">
        <v>7</v>
      </c>
      <c r="C31" t="s">
        <v>22</v>
      </c>
      <c r="D31" t="s">
        <v>10</v>
      </c>
      <c r="E31">
        <v>6</v>
      </c>
      <c r="F31">
        <v>0</v>
      </c>
    </row>
    <row r="32" spans="1:6" x14ac:dyDescent="0.25">
      <c r="A32">
        <v>3</v>
      </c>
      <c r="B32" t="s">
        <v>7</v>
      </c>
      <c r="C32" t="s">
        <v>22</v>
      </c>
      <c r="D32" t="s">
        <v>10</v>
      </c>
      <c r="E32">
        <v>7</v>
      </c>
      <c r="F32">
        <v>0</v>
      </c>
    </row>
    <row r="33" spans="1:6" x14ac:dyDescent="0.25">
      <c r="A33">
        <v>2</v>
      </c>
      <c r="B33" t="s">
        <v>7</v>
      </c>
      <c r="C33" t="s">
        <v>21</v>
      </c>
      <c r="D33" t="s">
        <v>26</v>
      </c>
      <c r="E33">
        <v>2</v>
      </c>
      <c r="F33">
        <v>0</v>
      </c>
    </row>
    <row r="34" spans="1:6" x14ac:dyDescent="0.25">
      <c r="A34">
        <v>2</v>
      </c>
      <c r="B34" t="s">
        <v>7</v>
      </c>
      <c r="C34" t="s">
        <v>21</v>
      </c>
      <c r="D34" t="s">
        <v>26</v>
      </c>
      <c r="E34">
        <v>3</v>
      </c>
      <c r="F34">
        <v>4.1000461591767625E-3</v>
      </c>
    </row>
    <row r="35" spans="1:6" x14ac:dyDescent="0.25">
      <c r="A35">
        <v>2</v>
      </c>
      <c r="B35" t="s">
        <v>7</v>
      </c>
      <c r="C35" t="s">
        <v>21</v>
      </c>
      <c r="D35" t="s">
        <v>26</v>
      </c>
      <c r="E35">
        <v>4</v>
      </c>
      <c r="F35">
        <v>0</v>
      </c>
    </row>
    <row r="36" spans="1:6" x14ac:dyDescent="0.25">
      <c r="A36">
        <v>2</v>
      </c>
      <c r="B36" t="s">
        <v>7</v>
      </c>
      <c r="C36" t="s">
        <v>21</v>
      </c>
      <c r="D36" t="s">
        <v>26</v>
      </c>
      <c r="E36">
        <v>5</v>
      </c>
      <c r="F36">
        <v>0.30880536240967499</v>
      </c>
    </row>
    <row r="37" spans="1:6" x14ac:dyDescent="0.25">
      <c r="A37">
        <v>2</v>
      </c>
      <c r="B37" t="s">
        <v>7</v>
      </c>
      <c r="C37" t="s">
        <v>21</v>
      </c>
      <c r="D37" t="s">
        <v>26</v>
      </c>
      <c r="E37">
        <v>6</v>
      </c>
      <c r="F37">
        <v>0.61245431443162313</v>
      </c>
    </row>
    <row r="38" spans="1:6" x14ac:dyDescent="0.25">
      <c r="A38">
        <v>2</v>
      </c>
      <c r="B38" t="s">
        <v>7</v>
      </c>
      <c r="C38" t="s">
        <v>21</v>
      </c>
      <c r="D38" t="s">
        <v>26</v>
      </c>
      <c r="E38">
        <v>7</v>
      </c>
      <c r="F38">
        <v>7.4640276999525246E-2</v>
      </c>
    </row>
    <row r="39" spans="1:6" x14ac:dyDescent="0.25">
      <c r="A39">
        <v>2</v>
      </c>
      <c r="B39" t="s">
        <v>7</v>
      </c>
      <c r="C39" t="s">
        <v>21</v>
      </c>
      <c r="D39" t="s">
        <v>26</v>
      </c>
      <c r="E39">
        <v>8</v>
      </c>
      <c r="F39">
        <v>0</v>
      </c>
    </row>
    <row r="40" spans="1:6" x14ac:dyDescent="0.25">
      <c r="A40">
        <v>2</v>
      </c>
      <c r="B40" t="s">
        <v>7</v>
      </c>
      <c r="C40" t="s">
        <v>21</v>
      </c>
      <c r="D40" t="s">
        <v>26</v>
      </c>
      <c r="E40">
        <v>9</v>
      </c>
      <c r="F40">
        <v>0</v>
      </c>
    </row>
    <row r="41" spans="1:6" x14ac:dyDescent="0.25">
      <c r="A41">
        <v>2</v>
      </c>
      <c r="B41" t="s">
        <v>7</v>
      </c>
      <c r="C41" t="s">
        <v>21</v>
      </c>
      <c r="D41" t="s">
        <v>26</v>
      </c>
      <c r="E41">
        <v>10</v>
      </c>
      <c r="F41">
        <v>0</v>
      </c>
    </row>
    <row r="42" spans="1:6" x14ac:dyDescent="0.25">
      <c r="A42">
        <v>2</v>
      </c>
      <c r="B42" t="s">
        <v>7</v>
      </c>
      <c r="C42" t="s">
        <v>21</v>
      </c>
      <c r="D42" t="s">
        <v>26</v>
      </c>
      <c r="E42">
        <v>11</v>
      </c>
      <c r="F42">
        <v>0</v>
      </c>
    </row>
    <row r="43" spans="1:6" x14ac:dyDescent="0.25">
      <c r="A43">
        <v>2</v>
      </c>
      <c r="B43" t="s">
        <v>7</v>
      </c>
      <c r="C43" t="s">
        <v>21</v>
      </c>
      <c r="D43" t="s">
        <v>10</v>
      </c>
      <c r="E43">
        <v>2</v>
      </c>
      <c r="F43">
        <v>1.6202369004715285E-2</v>
      </c>
    </row>
    <row r="44" spans="1:6" x14ac:dyDescent="0.25">
      <c r="A44">
        <v>2</v>
      </c>
      <c r="B44" t="s">
        <v>7</v>
      </c>
      <c r="C44" t="s">
        <v>21</v>
      </c>
      <c r="D44" t="s">
        <v>10</v>
      </c>
      <c r="E44">
        <v>3</v>
      </c>
      <c r="F44">
        <v>1.2875741059047987E-2</v>
      </c>
    </row>
    <row r="45" spans="1:6" x14ac:dyDescent="0.25">
      <c r="A45">
        <v>2</v>
      </c>
      <c r="B45" t="s">
        <v>7</v>
      </c>
      <c r="C45" t="s">
        <v>21</v>
      </c>
      <c r="D45" t="s">
        <v>10</v>
      </c>
      <c r="E45">
        <v>4</v>
      </c>
      <c r="F45">
        <v>2.0819761420306586E-3</v>
      </c>
    </row>
    <row r="46" spans="1:6" x14ac:dyDescent="0.25">
      <c r="A46">
        <v>2</v>
      </c>
      <c r="B46" t="s">
        <v>7</v>
      </c>
      <c r="C46" t="s">
        <v>21</v>
      </c>
      <c r="D46" t="s">
        <v>10</v>
      </c>
      <c r="E46">
        <v>5</v>
      </c>
      <c r="F46">
        <v>5.1433260487285725E-3</v>
      </c>
    </row>
    <row r="47" spans="1:6" x14ac:dyDescent="0.25">
      <c r="A47">
        <v>2</v>
      </c>
      <c r="B47" t="s">
        <v>7</v>
      </c>
      <c r="C47" t="s">
        <v>21</v>
      </c>
      <c r="D47" t="s">
        <v>10</v>
      </c>
      <c r="E47">
        <v>6</v>
      </c>
      <c r="F47">
        <v>1.4970599879565167E-3</v>
      </c>
    </row>
    <row r="48" spans="1:6" x14ac:dyDescent="0.25">
      <c r="A48">
        <v>2</v>
      </c>
      <c r="B48" t="s">
        <v>7</v>
      </c>
      <c r="C48" t="s">
        <v>21</v>
      </c>
      <c r="D48" t="s">
        <v>10</v>
      </c>
      <c r="E48">
        <v>7</v>
      </c>
      <c r="F48">
        <v>2.1630114983270856E-2</v>
      </c>
    </row>
    <row r="49" spans="1:6" x14ac:dyDescent="0.25">
      <c r="A49">
        <v>2</v>
      </c>
      <c r="B49" t="s">
        <v>7</v>
      </c>
      <c r="C49" t="s">
        <v>21</v>
      </c>
      <c r="D49" t="s">
        <v>10</v>
      </c>
      <c r="E49">
        <v>8</v>
      </c>
      <c r="F49">
        <v>0.15279400128551776</v>
      </c>
    </row>
    <row r="50" spans="1:6" x14ac:dyDescent="0.25">
      <c r="A50">
        <v>2</v>
      </c>
      <c r="B50" t="s">
        <v>7</v>
      </c>
      <c r="C50" t="s">
        <v>21</v>
      </c>
      <c r="D50" t="s">
        <v>10</v>
      </c>
      <c r="E50">
        <v>9</v>
      </c>
      <c r="F50">
        <v>0.72431152009975874</v>
      </c>
    </row>
    <row r="51" spans="1:6" x14ac:dyDescent="0.25">
      <c r="A51">
        <v>2</v>
      </c>
      <c r="B51" t="s">
        <v>7</v>
      </c>
      <c r="C51" t="s">
        <v>21</v>
      </c>
      <c r="D51" t="s">
        <v>10</v>
      </c>
      <c r="E51">
        <v>10</v>
      </c>
      <c r="F51">
        <v>5.8170698824696561E-2</v>
      </c>
    </row>
    <row r="52" spans="1:6" x14ac:dyDescent="0.25">
      <c r="A52">
        <v>2</v>
      </c>
      <c r="B52" t="s">
        <v>7</v>
      </c>
      <c r="C52" t="s">
        <v>21</v>
      </c>
      <c r="D52" t="s">
        <v>10</v>
      </c>
      <c r="E52">
        <v>11</v>
      </c>
      <c r="F52">
        <v>1.1802265064701594E-3</v>
      </c>
    </row>
    <row r="53" spans="1:6" x14ac:dyDescent="0.25">
      <c r="A53">
        <v>2</v>
      </c>
      <c r="B53" t="s">
        <v>11</v>
      </c>
      <c r="C53" t="s">
        <v>21</v>
      </c>
      <c r="D53" t="s">
        <v>26</v>
      </c>
      <c r="E53">
        <v>2</v>
      </c>
      <c r="F53">
        <v>0</v>
      </c>
    </row>
    <row r="54" spans="1:6" x14ac:dyDescent="0.25">
      <c r="A54">
        <v>2</v>
      </c>
      <c r="B54" t="s">
        <v>11</v>
      </c>
      <c r="C54" t="s">
        <v>21</v>
      </c>
      <c r="D54" t="s">
        <v>26</v>
      </c>
      <c r="E54">
        <v>3</v>
      </c>
      <c r="F54">
        <v>1.9019092523713083E-4</v>
      </c>
    </row>
    <row r="55" spans="1:6" x14ac:dyDescent="0.25">
      <c r="A55">
        <v>2</v>
      </c>
      <c r="B55" t="s">
        <v>11</v>
      </c>
      <c r="C55" t="s">
        <v>21</v>
      </c>
      <c r="D55" t="s">
        <v>26</v>
      </c>
      <c r="E55">
        <v>4</v>
      </c>
      <c r="F55">
        <v>2.2641978522196515E-2</v>
      </c>
    </row>
    <row r="56" spans="1:6" x14ac:dyDescent="0.25">
      <c r="A56">
        <v>2</v>
      </c>
      <c r="B56" t="s">
        <v>11</v>
      </c>
      <c r="C56" t="s">
        <v>21</v>
      </c>
      <c r="D56" t="s">
        <v>26</v>
      </c>
      <c r="E56">
        <v>5</v>
      </c>
      <c r="F56">
        <v>0.31585446722567767</v>
      </c>
    </row>
    <row r="57" spans="1:6" x14ac:dyDescent="0.25">
      <c r="A57">
        <v>2</v>
      </c>
      <c r="B57" t="s">
        <v>11</v>
      </c>
      <c r="C57" t="s">
        <v>21</v>
      </c>
      <c r="D57" t="s">
        <v>26</v>
      </c>
      <c r="E57">
        <v>6</v>
      </c>
      <c r="F57">
        <v>0.62940743134758381</v>
      </c>
    </row>
    <row r="58" spans="1:6" x14ac:dyDescent="0.25">
      <c r="A58">
        <v>2</v>
      </c>
      <c r="B58" t="s">
        <v>11</v>
      </c>
      <c r="C58" t="s">
        <v>21</v>
      </c>
      <c r="D58" t="s">
        <v>26</v>
      </c>
      <c r="E58">
        <v>7</v>
      </c>
      <c r="F58">
        <v>2.0179627799869291E-2</v>
      </c>
    </row>
    <row r="59" spans="1:6" x14ac:dyDescent="0.25">
      <c r="A59">
        <v>2</v>
      </c>
      <c r="B59" t="s">
        <v>11</v>
      </c>
      <c r="C59" t="s">
        <v>21</v>
      </c>
      <c r="D59" t="s">
        <v>26</v>
      </c>
      <c r="E59">
        <v>8</v>
      </c>
      <c r="F59">
        <v>6.3954034670221553E-3</v>
      </c>
    </row>
    <row r="60" spans="1:6" x14ac:dyDescent="0.25">
      <c r="A60">
        <v>2</v>
      </c>
      <c r="B60" t="s">
        <v>11</v>
      </c>
      <c r="C60" t="s">
        <v>21</v>
      </c>
      <c r="D60" t="s">
        <v>26</v>
      </c>
      <c r="E60">
        <v>9</v>
      </c>
      <c r="F60">
        <v>5.1975328467724373E-3</v>
      </c>
    </row>
    <row r="61" spans="1:6" x14ac:dyDescent="0.25">
      <c r="A61">
        <v>2</v>
      </c>
      <c r="B61" t="s">
        <v>11</v>
      </c>
      <c r="C61" t="s">
        <v>21</v>
      </c>
      <c r="D61" t="s">
        <v>26</v>
      </c>
      <c r="E61">
        <v>10</v>
      </c>
      <c r="F61">
        <v>1.3336786564095235E-4</v>
      </c>
    </row>
    <row r="62" spans="1:6" x14ac:dyDescent="0.25">
      <c r="A62">
        <v>2</v>
      </c>
      <c r="B62" t="s">
        <v>11</v>
      </c>
      <c r="C62" t="s">
        <v>21</v>
      </c>
      <c r="D62" t="s">
        <v>26</v>
      </c>
      <c r="E62">
        <v>11</v>
      </c>
      <c r="F62">
        <v>0</v>
      </c>
    </row>
    <row r="63" spans="1:6" x14ac:dyDescent="0.25">
      <c r="A63">
        <v>2</v>
      </c>
      <c r="B63" t="s">
        <v>11</v>
      </c>
      <c r="C63" t="s">
        <v>21</v>
      </c>
      <c r="D63" t="s">
        <v>10</v>
      </c>
      <c r="E63">
        <v>2</v>
      </c>
      <c r="F63">
        <v>2.4926549205351841E-3</v>
      </c>
    </row>
    <row r="64" spans="1:6" x14ac:dyDescent="0.25">
      <c r="A64">
        <v>2</v>
      </c>
      <c r="B64" t="s">
        <v>11</v>
      </c>
      <c r="C64" t="s">
        <v>21</v>
      </c>
      <c r="D64" t="s">
        <v>10</v>
      </c>
      <c r="E64">
        <v>3</v>
      </c>
      <c r="F64">
        <v>6.5665220550470268E-3</v>
      </c>
    </row>
    <row r="65" spans="1:6" x14ac:dyDescent="0.25">
      <c r="A65">
        <v>2</v>
      </c>
      <c r="B65" t="s">
        <v>11</v>
      </c>
      <c r="C65" t="s">
        <v>21</v>
      </c>
      <c r="D65" t="s">
        <v>10</v>
      </c>
      <c r="E65">
        <v>4</v>
      </c>
      <c r="F65">
        <v>5.7759350345774922E-3</v>
      </c>
    </row>
    <row r="66" spans="1:6" x14ac:dyDescent="0.25">
      <c r="A66">
        <v>2</v>
      </c>
      <c r="B66" t="s">
        <v>11</v>
      </c>
      <c r="C66" t="s">
        <v>21</v>
      </c>
      <c r="D66" t="s">
        <v>10</v>
      </c>
      <c r="E66">
        <v>5</v>
      </c>
      <c r="F66">
        <v>6.1569923574519195E-2</v>
      </c>
    </row>
    <row r="67" spans="1:6" x14ac:dyDescent="0.25">
      <c r="A67">
        <v>2</v>
      </c>
      <c r="B67" t="s">
        <v>11</v>
      </c>
      <c r="C67" t="s">
        <v>21</v>
      </c>
      <c r="D67" t="s">
        <v>10</v>
      </c>
      <c r="E67">
        <v>6</v>
      </c>
      <c r="F67">
        <v>9.2042102522957095E-2</v>
      </c>
    </row>
    <row r="68" spans="1:6" x14ac:dyDescent="0.25">
      <c r="A68">
        <v>2</v>
      </c>
      <c r="B68" t="s">
        <v>11</v>
      </c>
      <c r="C68" t="s">
        <v>21</v>
      </c>
      <c r="D68" t="s">
        <v>10</v>
      </c>
      <c r="E68">
        <v>7</v>
      </c>
      <c r="F68">
        <v>7.6784654424935763E-3</v>
      </c>
    </row>
    <row r="69" spans="1:6" x14ac:dyDescent="0.25">
      <c r="A69">
        <v>2</v>
      </c>
      <c r="B69" t="s">
        <v>11</v>
      </c>
      <c r="C69" t="s">
        <v>21</v>
      </c>
      <c r="D69" t="s">
        <v>10</v>
      </c>
      <c r="E69">
        <v>8</v>
      </c>
      <c r="F69">
        <v>0.10775799259131061</v>
      </c>
    </row>
    <row r="70" spans="1:6" x14ac:dyDescent="0.25">
      <c r="A70">
        <v>2</v>
      </c>
      <c r="B70" t="s">
        <v>11</v>
      </c>
      <c r="C70" t="s">
        <v>21</v>
      </c>
      <c r="D70" t="s">
        <v>10</v>
      </c>
      <c r="E70">
        <v>9</v>
      </c>
      <c r="F70">
        <v>0.37692469956633007</v>
      </c>
    </row>
    <row r="71" spans="1:6" x14ac:dyDescent="0.25">
      <c r="A71">
        <v>2</v>
      </c>
      <c r="B71" t="s">
        <v>11</v>
      </c>
      <c r="C71" t="s">
        <v>21</v>
      </c>
      <c r="D71" t="s">
        <v>10</v>
      </c>
      <c r="E71">
        <v>10</v>
      </c>
      <c r="F71">
        <v>0.32450594597733318</v>
      </c>
    </row>
    <row r="72" spans="1:6" x14ac:dyDescent="0.25">
      <c r="A72">
        <v>2</v>
      </c>
      <c r="B72" t="s">
        <v>11</v>
      </c>
      <c r="C72" t="s">
        <v>21</v>
      </c>
      <c r="D72" t="s">
        <v>10</v>
      </c>
      <c r="E72">
        <v>11</v>
      </c>
      <c r="F72">
        <v>1.4499153189098083E-2</v>
      </c>
    </row>
    <row r="73" spans="1:6" x14ac:dyDescent="0.25">
      <c r="A73">
        <v>1</v>
      </c>
      <c r="B73" t="s">
        <v>11</v>
      </c>
      <c r="C73" t="s">
        <v>21</v>
      </c>
      <c r="D73" t="s">
        <v>10</v>
      </c>
      <c r="E73">
        <v>1</v>
      </c>
      <c r="F73">
        <v>5.9731410122944813E-2</v>
      </c>
    </row>
    <row r="74" spans="1:6" x14ac:dyDescent="0.25">
      <c r="A74">
        <v>1</v>
      </c>
      <c r="B74" t="s">
        <v>11</v>
      </c>
      <c r="C74" t="s">
        <v>21</v>
      </c>
      <c r="D74" t="s">
        <v>10</v>
      </c>
      <c r="E74">
        <v>2</v>
      </c>
      <c r="F74">
        <v>3.689975896956495E-3</v>
      </c>
    </row>
    <row r="75" spans="1:6" x14ac:dyDescent="0.25">
      <c r="A75">
        <v>1</v>
      </c>
      <c r="B75" t="s">
        <v>11</v>
      </c>
      <c r="C75" t="s">
        <v>21</v>
      </c>
      <c r="D75" t="s">
        <v>10</v>
      </c>
      <c r="E75">
        <v>3</v>
      </c>
      <c r="F75">
        <v>0.10096444770317245</v>
      </c>
    </row>
    <row r="76" spans="1:6" x14ac:dyDescent="0.25">
      <c r="A76">
        <v>1</v>
      </c>
      <c r="B76" t="s">
        <v>11</v>
      </c>
      <c r="C76" t="s">
        <v>21</v>
      </c>
      <c r="D76" t="s">
        <v>10</v>
      </c>
      <c r="E76">
        <v>4</v>
      </c>
      <c r="F76">
        <v>0.7190622968754975</v>
      </c>
    </row>
    <row r="77" spans="1:6" x14ac:dyDescent="0.25">
      <c r="A77">
        <v>1</v>
      </c>
      <c r="B77" t="s">
        <v>11</v>
      </c>
      <c r="C77" t="s">
        <v>21</v>
      </c>
      <c r="D77" t="s">
        <v>10</v>
      </c>
      <c r="E77">
        <v>5</v>
      </c>
      <c r="F77">
        <v>6.3079058729896595E-2</v>
      </c>
    </row>
    <row r="78" spans="1:6" x14ac:dyDescent="0.25">
      <c r="A78">
        <v>1</v>
      </c>
      <c r="B78" t="s">
        <v>11</v>
      </c>
      <c r="C78" t="s">
        <v>21</v>
      </c>
      <c r="D78" t="s">
        <v>10</v>
      </c>
      <c r="E78">
        <v>6</v>
      </c>
      <c r="F78">
        <v>2.2834346192346397E-3</v>
      </c>
    </row>
    <row r="79" spans="1:6" x14ac:dyDescent="0.25">
      <c r="A79">
        <v>1</v>
      </c>
      <c r="B79" t="s">
        <v>11</v>
      </c>
      <c r="C79" t="s">
        <v>21</v>
      </c>
      <c r="D79" t="s">
        <v>10</v>
      </c>
      <c r="E79">
        <v>7</v>
      </c>
      <c r="F79">
        <v>1.8421980758983225E-4</v>
      </c>
    </row>
    <row r="80" spans="1:6" x14ac:dyDescent="0.25">
      <c r="A80">
        <v>1</v>
      </c>
      <c r="B80" t="s">
        <v>11</v>
      </c>
      <c r="C80" t="s">
        <v>21</v>
      </c>
      <c r="D80" t="s">
        <v>10</v>
      </c>
      <c r="E80">
        <v>10</v>
      </c>
      <c r="F80">
        <v>7.701812666888689E-4</v>
      </c>
    </row>
    <row r="81" spans="1:6" x14ac:dyDescent="0.25">
      <c r="A81">
        <v>1</v>
      </c>
      <c r="B81" t="s">
        <v>11</v>
      </c>
      <c r="C81" t="s">
        <v>21</v>
      </c>
      <c r="D81" t="s">
        <v>10</v>
      </c>
      <c r="E81">
        <v>11</v>
      </c>
      <c r="F81">
        <v>1.3065381296869776E-2</v>
      </c>
    </row>
    <row r="82" spans="1:6" x14ac:dyDescent="0.25">
      <c r="A82">
        <v>1</v>
      </c>
      <c r="B82" t="s">
        <v>11</v>
      </c>
      <c r="C82" t="s">
        <v>21</v>
      </c>
      <c r="D82" t="s">
        <v>10</v>
      </c>
      <c r="E82">
        <v>12</v>
      </c>
      <c r="F82">
        <v>3.7169593681149006E-2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99"/>
  <sheetViews>
    <sheetView workbookViewId="0">
      <selection activeCell="C11" sqref="C2:C11"/>
    </sheetView>
  </sheetViews>
  <sheetFormatPr defaultRowHeight="15" x14ac:dyDescent="0.25"/>
  <cols>
    <col min="1" max="1" width="13.140625" bestFit="1" customWidth="1"/>
    <col min="2" max="2" width="11.7109375" bestFit="1" customWidth="1"/>
  </cols>
  <sheetData>
    <row r="1" spans="1:28" x14ac:dyDescent="0.25">
      <c r="A1" s="1" t="s">
        <v>17</v>
      </c>
      <c r="B1" t="s">
        <v>75</v>
      </c>
      <c r="L1" s="8" t="s">
        <v>28</v>
      </c>
      <c r="M1" t="s">
        <v>6</v>
      </c>
      <c r="N1" t="s">
        <v>76</v>
      </c>
      <c r="O1" t="s">
        <v>71</v>
      </c>
      <c r="P1" t="s">
        <v>72</v>
      </c>
      <c r="Q1" t="s">
        <v>73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102</v>
      </c>
      <c r="AB1" t="s">
        <v>29</v>
      </c>
    </row>
    <row r="2" spans="1:28" x14ac:dyDescent="0.25">
      <c r="A2" s="2">
        <v>1</v>
      </c>
      <c r="B2" s="3">
        <v>13541879</v>
      </c>
      <c r="C2">
        <f>B2/$B$12</f>
        <v>5.9731410122944813E-2</v>
      </c>
      <c r="L2" s="8">
        <v>1</v>
      </c>
      <c r="M2">
        <v>3</v>
      </c>
      <c r="N2" t="s">
        <v>77</v>
      </c>
      <c r="O2">
        <f>IF(LEN(AB2)&gt;=8,LEFT(AB2,4),"")*1</f>
        <v>1991</v>
      </c>
      <c r="P2">
        <f>IF(LEN(AB2)&gt;=8,MID(AB2,5,2),"")*1</f>
        <v>5</v>
      </c>
      <c r="Q2">
        <f>SUM(S2:Z2)</f>
        <v>59177</v>
      </c>
      <c r="S2">
        <v>5000</v>
      </c>
      <c r="T2">
        <v>43750</v>
      </c>
      <c r="W2">
        <v>5000</v>
      </c>
      <c r="X2">
        <v>5427</v>
      </c>
      <c r="AA2" t="s">
        <v>103</v>
      </c>
      <c r="AB2">
        <v>19910513</v>
      </c>
    </row>
    <row r="3" spans="1:28" x14ac:dyDescent="0.25">
      <c r="A3" s="2">
        <v>2</v>
      </c>
      <c r="B3" s="3">
        <v>836565</v>
      </c>
      <c r="C3">
        <f t="shared" ref="C3:C11" si="0">B3/$B$12</f>
        <v>3.689975896956495E-3</v>
      </c>
      <c r="L3" s="8">
        <v>1</v>
      </c>
      <c r="M3">
        <v>3</v>
      </c>
      <c r="N3" t="s">
        <v>77</v>
      </c>
      <c r="O3">
        <f t="shared" ref="O3:O66" si="1">IF(LEN(AB3)&gt;=8,LEFT(AB3,4),"")*1</f>
        <v>1991</v>
      </c>
      <c r="P3">
        <f t="shared" ref="P3:P66" si="2">IF(LEN(AB3)&gt;=8,MID(AB3,5,2),"")*1</f>
        <v>5</v>
      </c>
      <c r="Q3">
        <f t="shared" ref="Q3:Q66" si="3">SUM(S3:Z3)</f>
        <v>74700</v>
      </c>
      <c r="S3">
        <v>5000</v>
      </c>
      <c r="T3">
        <v>64118</v>
      </c>
      <c r="W3">
        <v>5000</v>
      </c>
      <c r="X3">
        <v>582</v>
      </c>
      <c r="AA3" t="s">
        <v>104</v>
      </c>
      <c r="AB3">
        <v>19910501</v>
      </c>
    </row>
    <row r="4" spans="1:28" x14ac:dyDescent="0.25">
      <c r="A4" s="2">
        <v>3</v>
      </c>
      <c r="B4" s="3">
        <v>22889939</v>
      </c>
      <c r="C4">
        <f t="shared" si="0"/>
        <v>0.10096444770317245</v>
      </c>
      <c r="L4" s="8">
        <v>1</v>
      </c>
      <c r="M4">
        <v>3</v>
      </c>
      <c r="N4" t="s">
        <v>77</v>
      </c>
      <c r="O4">
        <f t="shared" si="1"/>
        <v>1991</v>
      </c>
      <c r="P4">
        <f t="shared" si="2"/>
        <v>4</v>
      </c>
      <c r="Q4">
        <f t="shared" si="3"/>
        <v>74698</v>
      </c>
      <c r="S4">
        <v>5000</v>
      </c>
      <c r="T4">
        <v>64373</v>
      </c>
      <c r="W4">
        <v>5000</v>
      </c>
      <c r="X4">
        <v>325</v>
      </c>
      <c r="AA4" t="s">
        <v>105</v>
      </c>
      <c r="AB4">
        <v>19910430</v>
      </c>
    </row>
    <row r="5" spans="1:28" x14ac:dyDescent="0.25">
      <c r="A5" s="2">
        <v>4</v>
      </c>
      <c r="B5" s="3">
        <v>163020672</v>
      </c>
      <c r="C5">
        <f t="shared" si="0"/>
        <v>0.7190622968754975</v>
      </c>
      <c r="L5" s="8">
        <v>1</v>
      </c>
      <c r="M5">
        <v>7</v>
      </c>
      <c r="N5" t="s">
        <v>77</v>
      </c>
      <c r="O5">
        <f t="shared" si="1"/>
        <v>1992</v>
      </c>
      <c r="P5">
        <f t="shared" si="2"/>
        <v>1</v>
      </c>
      <c r="Q5">
        <f t="shared" si="3"/>
        <v>68008</v>
      </c>
      <c r="S5">
        <v>5000</v>
      </c>
      <c r="T5">
        <v>50351</v>
      </c>
      <c r="W5">
        <v>5000</v>
      </c>
      <c r="X5">
        <v>7657</v>
      </c>
      <c r="AA5" t="s">
        <v>105</v>
      </c>
      <c r="AB5">
        <v>19920106</v>
      </c>
    </row>
    <row r="6" spans="1:28" x14ac:dyDescent="0.25">
      <c r="A6" s="2">
        <v>5</v>
      </c>
      <c r="B6" s="3">
        <v>14300834</v>
      </c>
      <c r="C6">
        <f t="shared" si="0"/>
        <v>6.3079058729896595E-2</v>
      </c>
      <c r="L6" s="8">
        <v>1</v>
      </c>
      <c r="M6">
        <v>7</v>
      </c>
      <c r="N6" t="s">
        <v>77</v>
      </c>
      <c r="O6">
        <f t="shared" si="1"/>
        <v>1992</v>
      </c>
      <c r="P6">
        <f t="shared" si="2"/>
        <v>1</v>
      </c>
      <c r="Q6">
        <f t="shared" si="3"/>
        <v>71137</v>
      </c>
      <c r="S6">
        <v>5000</v>
      </c>
      <c r="T6">
        <v>54840</v>
      </c>
      <c r="W6">
        <v>5000</v>
      </c>
      <c r="X6">
        <v>6297</v>
      </c>
      <c r="AA6" t="s">
        <v>105</v>
      </c>
      <c r="AB6">
        <v>19920106</v>
      </c>
    </row>
    <row r="7" spans="1:28" x14ac:dyDescent="0.25">
      <c r="A7" s="2">
        <v>6</v>
      </c>
      <c r="B7" s="3">
        <v>517684</v>
      </c>
      <c r="C7">
        <f t="shared" si="0"/>
        <v>2.2834346192346397E-3</v>
      </c>
      <c r="L7" s="8">
        <v>1</v>
      </c>
      <c r="M7">
        <v>3</v>
      </c>
      <c r="N7" t="s">
        <v>77</v>
      </c>
      <c r="O7">
        <f t="shared" si="1"/>
        <v>1993</v>
      </c>
      <c r="P7">
        <f t="shared" si="2"/>
        <v>4</v>
      </c>
      <c r="Q7">
        <f t="shared" si="3"/>
        <v>70361</v>
      </c>
      <c r="S7">
        <v>5000</v>
      </c>
      <c r="T7">
        <v>59697</v>
      </c>
      <c r="W7">
        <v>5000</v>
      </c>
      <c r="X7">
        <v>664</v>
      </c>
      <c r="AA7" t="s">
        <v>105</v>
      </c>
      <c r="AB7">
        <v>19930426</v>
      </c>
    </row>
    <row r="8" spans="1:28" x14ac:dyDescent="0.25">
      <c r="A8" s="2">
        <v>7</v>
      </c>
      <c r="B8" s="3">
        <v>41765</v>
      </c>
      <c r="C8">
        <f t="shared" si="0"/>
        <v>1.8421980758983225E-4</v>
      </c>
      <c r="L8" s="8">
        <v>1</v>
      </c>
      <c r="M8">
        <v>3</v>
      </c>
      <c r="N8" t="s">
        <v>77</v>
      </c>
      <c r="O8">
        <f t="shared" si="1"/>
        <v>1993</v>
      </c>
      <c r="P8">
        <f t="shared" si="2"/>
        <v>4</v>
      </c>
      <c r="Q8">
        <f t="shared" si="3"/>
        <v>71615</v>
      </c>
      <c r="S8">
        <v>5000</v>
      </c>
      <c r="T8">
        <v>56131</v>
      </c>
      <c r="W8">
        <v>5000</v>
      </c>
      <c r="X8">
        <v>5484</v>
      </c>
      <c r="AA8" t="s">
        <v>105</v>
      </c>
      <c r="AB8">
        <v>19930426</v>
      </c>
    </row>
    <row r="9" spans="1:28" x14ac:dyDescent="0.25">
      <c r="A9" s="2">
        <v>10</v>
      </c>
      <c r="B9" s="3">
        <v>174610</v>
      </c>
      <c r="C9">
        <f t="shared" si="0"/>
        <v>7.701812666888689E-4</v>
      </c>
      <c r="L9" s="8">
        <v>1</v>
      </c>
      <c r="M9">
        <v>3</v>
      </c>
      <c r="N9" t="s">
        <v>77</v>
      </c>
      <c r="O9">
        <f t="shared" si="1"/>
        <v>1993</v>
      </c>
      <c r="P9">
        <f t="shared" si="2"/>
        <v>4</v>
      </c>
      <c r="Q9">
        <f t="shared" si="3"/>
        <v>71981</v>
      </c>
      <c r="S9">
        <v>5000</v>
      </c>
      <c r="T9">
        <v>59440</v>
      </c>
      <c r="W9">
        <v>5000</v>
      </c>
      <c r="X9">
        <v>2541</v>
      </c>
      <c r="AA9" t="s">
        <v>105</v>
      </c>
      <c r="AB9">
        <v>19930426</v>
      </c>
    </row>
    <row r="10" spans="1:28" x14ac:dyDescent="0.25">
      <c r="A10" s="2">
        <v>11</v>
      </c>
      <c r="B10" s="3">
        <v>2962090</v>
      </c>
      <c r="C10">
        <f t="shared" si="0"/>
        <v>1.3065381296869776E-2</v>
      </c>
      <c r="L10" s="8">
        <v>1</v>
      </c>
      <c r="M10">
        <v>3</v>
      </c>
      <c r="N10" t="s">
        <v>77</v>
      </c>
      <c r="O10">
        <f t="shared" si="1"/>
        <v>1995</v>
      </c>
      <c r="P10">
        <f t="shared" si="2"/>
        <v>4</v>
      </c>
      <c r="Q10">
        <f t="shared" si="3"/>
        <v>57653</v>
      </c>
      <c r="S10">
        <v>5000</v>
      </c>
      <c r="T10">
        <v>52653</v>
      </c>
      <c r="AA10" t="s">
        <v>105</v>
      </c>
      <c r="AB10">
        <v>19950424</v>
      </c>
    </row>
    <row r="11" spans="1:28" x14ac:dyDescent="0.25">
      <c r="A11" s="2">
        <v>12</v>
      </c>
      <c r="B11" s="3">
        <v>8426825</v>
      </c>
      <c r="C11">
        <f t="shared" si="0"/>
        <v>3.7169593681149006E-2</v>
      </c>
      <c r="L11" s="8">
        <v>1</v>
      </c>
      <c r="M11">
        <v>3</v>
      </c>
      <c r="N11" t="s">
        <v>77</v>
      </c>
      <c r="O11">
        <f t="shared" si="1"/>
        <v>1995</v>
      </c>
      <c r="P11">
        <f t="shared" si="2"/>
        <v>4</v>
      </c>
      <c r="Q11">
        <f t="shared" si="3"/>
        <v>55036</v>
      </c>
      <c r="S11">
        <v>5000</v>
      </c>
      <c r="T11">
        <v>50036</v>
      </c>
      <c r="AA11" t="s">
        <v>105</v>
      </c>
      <c r="AB11">
        <v>19950424</v>
      </c>
    </row>
    <row r="12" spans="1:28" x14ac:dyDescent="0.25">
      <c r="A12" s="2" t="s">
        <v>18</v>
      </c>
      <c r="B12" s="3">
        <v>226712863</v>
      </c>
      <c r="L12" s="8">
        <v>1</v>
      </c>
      <c r="M12">
        <v>3</v>
      </c>
      <c r="N12" t="s">
        <v>77</v>
      </c>
      <c r="O12">
        <f t="shared" si="1"/>
        <v>1995</v>
      </c>
      <c r="P12">
        <f t="shared" si="2"/>
        <v>4</v>
      </c>
      <c r="Q12">
        <f t="shared" si="3"/>
        <v>55718</v>
      </c>
      <c r="S12">
        <v>5000</v>
      </c>
      <c r="T12">
        <v>50718</v>
      </c>
      <c r="AA12" t="s">
        <v>105</v>
      </c>
      <c r="AB12">
        <v>19950424</v>
      </c>
    </row>
    <row r="13" spans="1:28" x14ac:dyDescent="0.25">
      <c r="L13" s="8">
        <v>1</v>
      </c>
      <c r="M13">
        <v>7</v>
      </c>
      <c r="N13" t="s">
        <v>77</v>
      </c>
      <c r="O13">
        <f t="shared" si="1"/>
        <v>2006</v>
      </c>
      <c r="P13">
        <f t="shared" si="2"/>
        <v>5</v>
      </c>
      <c r="Q13">
        <f t="shared" si="3"/>
        <v>52438</v>
      </c>
      <c r="S13">
        <v>5000</v>
      </c>
      <c r="T13">
        <v>39255</v>
      </c>
      <c r="W13">
        <v>5000</v>
      </c>
      <c r="X13">
        <v>3183</v>
      </c>
      <c r="AA13" t="s">
        <v>106</v>
      </c>
      <c r="AB13">
        <v>20060501</v>
      </c>
    </row>
    <row r="14" spans="1:28" x14ac:dyDescent="0.25">
      <c r="L14" s="8">
        <v>1</v>
      </c>
      <c r="M14">
        <v>3</v>
      </c>
      <c r="N14" t="s">
        <v>79</v>
      </c>
      <c r="O14">
        <f t="shared" si="1"/>
        <v>2003</v>
      </c>
      <c r="P14">
        <f t="shared" si="2"/>
        <v>3</v>
      </c>
      <c r="Q14">
        <f t="shared" si="3"/>
        <v>60187</v>
      </c>
      <c r="R14">
        <v>62</v>
      </c>
      <c r="S14">
        <v>5000</v>
      </c>
      <c r="T14">
        <v>47176</v>
      </c>
      <c r="W14">
        <v>5000</v>
      </c>
      <c r="X14">
        <v>2760</v>
      </c>
      <c r="Y14">
        <v>0</v>
      </c>
      <c r="Z14">
        <v>251</v>
      </c>
      <c r="AA14" t="s">
        <v>107</v>
      </c>
      <c r="AB14">
        <v>20030307</v>
      </c>
    </row>
    <row r="15" spans="1:28" x14ac:dyDescent="0.25">
      <c r="L15" s="8">
        <v>1</v>
      </c>
      <c r="M15">
        <v>3</v>
      </c>
      <c r="N15" t="s">
        <v>79</v>
      </c>
      <c r="O15">
        <f t="shared" si="1"/>
        <v>2003</v>
      </c>
      <c r="P15">
        <f t="shared" si="2"/>
        <v>3</v>
      </c>
      <c r="Q15">
        <f t="shared" si="3"/>
        <v>60400</v>
      </c>
      <c r="R15">
        <v>60</v>
      </c>
      <c r="S15">
        <v>5000</v>
      </c>
      <c r="T15">
        <v>49896</v>
      </c>
      <c r="W15">
        <v>5000</v>
      </c>
      <c r="X15">
        <v>504</v>
      </c>
      <c r="AA15" t="s">
        <v>108</v>
      </c>
      <c r="AB15">
        <v>20030306</v>
      </c>
    </row>
    <row r="16" spans="1:28" x14ac:dyDescent="0.25">
      <c r="L16" s="8">
        <v>1</v>
      </c>
      <c r="M16">
        <v>3</v>
      </c>
      <c r="N16" t="s">
        <v>79</v>
      </c>
      <c r="O16">
        <f t="shared" si="1"/>
        <v>2003</v>
      </c>
      <c r="P16">
        <f t="shared" si="2"/>
        <v>2</v>
      </c>
      <c r="Q16">
        <f t="shared" si="3"/>
        <v>60098</v>
      </c>
      <c r="R16">
        <v>53</v>
      </c>
      <c r="S16">
        <v>5000</v>
      </c>
      <c r="T16">
        <v>49848</v>
      </c>
      <c r="W16">
        <v>5000</v>
      </c>
      <c r="X16">
        <v>250</v>
      </c>
      <c r="AA16" t="s">
        <v>107</v>
      </c>
      <c r="AB16">
        <v>20030221</v>
      </c>
    </row>
    <row r="17" spans="12:28" x14ac:dyDescent="0.25">
      <c r="L17" s="8">
        <v>1</v>
      </c>
      <c r="M17">
        <v>3</v>
      </c>
      <c r="N17" t="s">
        <v>79</v>
      </c>
      <c r="O17">
        <f t="shared" si="1"/>
        <v>2003</v>
      </c>
      <c r="P17">
        <f t="shared" si="2"/>
        <v>2</v>
      </c>
      <c r="Q17">
        <f t="shared" si="3"/>
        <v>55147</v>
      </c>
      <c r="R17">
        <v>55</v>
      </c>
      <c r="S17">
        <v>5000</v>
      </c>
      <c r="T17">
        <v>50147</v>
      </c>
      <c r="AA17" t="s">
        <v>108</v>
      </c>
      <c r="AB17">
        <v>20030220</v>
      </c>
    </row>
    <row r="18" spans="12:28" x14ac:dyDescent="0.25">
      <c r="L18" s="8">
        <v>1</v>
      </c>
      <c r="M18">
        <v>3</v>
      </c>
      <c r="N18" t="s">
        <v>79</v>
      </c>
      <c r="O18">
        <f t="shared" si="1"/>
        <v>2005</v>
      </c>
      <c r="P18">
        <f t="shared" si="2"/>
        <v>2</v>
      </c>
      <c r="Q18">
        <f t="shared" si="3"/>
        <v>59887</v>
      </c>
      <c r="R18">
        <v>48</v>
      </c>
      <c r="S18">
        <v>5000</v>
      </c>
      <c r="T18">
        <v>48360</v>
      </c>
      <c r="W18">
        <v>5000</v>
      </c>
      <c r="X18">
        <v>1527</v>
      </c>
      <c r="AA18" t="s">
        <v>107</v>
      </c>
      <c r="AB18">
        <v>20050218</v>
      </c>
    </row>
    <row r="19" spans="12:28" x14ac:dyDescent="0.25">
      <c r="L19" s="8">
        <v>1</v>
      </c>
      <c r="M19">
        <v>3</v>
      </c>
      <c r="N19" t="s">
        <v>79</v>
      </c>
      <c r="O19">
        <f t="shared" si="1"/>
        <v>2005</v>
      </c>
      <c r="P19">
        <f t="shared" si="2"/>
        <v>2</v>
      </c>
      <c r="Q19">
        <f t="shared" si="3"/>
        <v>60039</v>
      </c>
      <c r="R19">
        <v>49</v>
      </c>
      <c r="S19">
        <v>5000</v>
      </c>
      <c r="T19">
        <v>49512</v>
      </c>
      <c r="W19">
        <v>5000</v>
      </c>
      <c r="X19">
        <v>527</v>
      </c>
      <c r="AA19" t="s">
        <v>108</v>
      </c>
      <c r="AB19">
        <v>20050218</v>
      </c>
    </row>
    <row r="20" spans="12:28" x14ac:dyDescent="0.25">
      <c r="L20" s="8">
        <v>1</v>
      </c>
      <c r="M20">
        <v>3</v>
      </c>
      <c r="N20" t="s">
        <v>79</v>
      </c>
      <c r="O20">
        <f t="shared" si="1"/>
        <v>2005</v>
      </c>
      <c r="P20">
        <f t="shared" si="2"/>
        <v>3</v>
      </c>
      <c r="Q20">
        <f t="shared" si="3"/>
        <v>35398</v>
      </c>
      <c r="R20">
        <v>53</v>
      </c>
      <c r="S20">
        <v>5000</v>
      </c>
      <c r="T20">
        <v>25242</v>
      </c>
      <c r="W20">
        <v>5000</v>
      </c>
      <c r="X20">
        <v>156</v>
      </c>
      <c r="AA20" t="s">
        <v>108</v>
      </c>
      <c r="AB20">
        <v>20050307</v>
      </c>
    </row>
    <row r="21" spans="12:28" x14ac:dyDescent="0.25">
      <c r="L21" s="8">
        <v>1</v>
      </c>
      <c r="M21">
        <v>3</v>
      </c>
      <c r="N21" t="s">
        <v>79</v>
      </c>
      <c r="O21">
        <f t="shared" si="1"/>
        <v>2005</v>
      </c>
      <c r="P21">
        <f t="shared" si="2"/>
        <v>3</v>
      </c>
      <c r="Q21">
        <f t="shared" si="3"/>
        <v>31478</v>
      </c>
      <c r="R21">
        <v>52</v>
      </c>
      <c r="S21">
        <v>5000</v>
      </c>
      <c r="T21">
        <v>21369</v>
      </c>
      <c r="W21">
        <v>5000</v>
      </c>
      <c r="X21">
        <v>109</v>
      </c>
      <c r="AA21" t="s">
        <v>108</v>
      </c>
      <c r="AB21">
        <v>20050307</v>
      </c>
    </row>
    <row r="22" spans="12:28" x14ac:dyDescent="0.25">
      <c r="L22" s="8">
        <v>1</v>
      </c>
      <c r="M22">
        <v>3</v>
      </c>
      <c r="N22" t="s">
        <v>77</v>
      </c>
      <c r="O22">
        <f t="shared" si="1"/>
        <v>1996</v>
      </c>
      <c r="P22">
        <f t="shared" si="2"/>
        <v>3</v>
      </c>
      <c r="Q22">
        <f t="shared" si="3"/>
        <v>4112587</v>
      </c>
      <c r="R22">
        <v>65</v>
      </c>
      <c r="S22">
        <v>5000</v>
      </c>
      <c r="T22">
        <v>295384</v>
      </c>
      <c r="W22">
        <v>9</v>
      </c>
      <c r="X22">
        <v>3764223</v>
      </c>
      <c r="Y22">
        <v>5000</v>
      </c>
      <c r="Z22">
        <v>42971</v>
      </c>
      <c r="AA22" t="s">
        <v>105</v>
      </c>
      <c r="AB22">
        <v>19960314</v>
      </c>
    </row>
    <row r="23" spans="12:28" x14ac:dyDescent="0.25">
      <c r="L23" s="8">
        <v>1</v>
      </c>
      <c r="M23">
        <v>3</v>
      </c>
      <c r="N23" t="s">
        <v>77</v>
      </c>
      <c r="O23">
        <f t="shared" si="1"/>
        <v>1996</v>
      </c>
      <c r="P23">
        <f t="shared" si="2"/>
        <v>3</v>
      </c>
      <c r="Q23">
        <f t="shared" si="3"/>
        <v>4117661</v>
      </c>
      <c r="R23">
        <v>69</v>
      </c>
      <c r="S23">
        <v>5000</v>
      </c>
      <c r="T23">
        <v>308443</v>
      </c>
      <c r="W23">
        <v>9</v>
      </c>
      <c r="X23">
        <v>3787025</v>
      </c>
      <c r="Y23">
        <v>5000</v>
      </c>
      <c r="Z23">
        <v>12184</v>
      </c>
      <c r="AA23" t="s">
        <v>105</v>
      </c>
      <c r="AB23">
        <v>19960329</v>
      </c>
    </row>
    <row r="24" spans="12:28" x14ac:dyDescent="0.25">
      <c r="L24" s="8">
        <v>1</v>
      </c>
      <c r="M24">
        <v>3</v>
      </c>
      <c r="N24" t="s">
        <v>77</v>
      </c>
      <c r="O24">
        <f t="shared" si="1"/>
        <v>1996</v>
      </c>
      <c r="P24">
        <f t="shared" si="2"/>
        <v>4</v>
      </c>
      <c r="Q24">
        <f t="shared" si="3"/>
        <v>4154732</v>
      </c>
      <c r="R24">
        <v>79</v>
      </c>
      <c r="S24">
        <v>5000</v>
      </c>
      <c r="T24">
        <v>268960</v>
      </c>
      <c r="W24">
        <v>9</v>
      </c>
      <c r="X24">
        <v>3868300</v>
      </c>
      <c r="Y24">
        <v>5000</v>
      </c>
      <c r="Z24">
        <v>7463</v>
      </c>
      <c r="AA24" t="s">
        <v>105</v>
      </c>
      <c r="AB24">
        <v>19960423</v>
      </c>
    </row>
    <row r="25" spans="12:28" x14ac:dyDescent="0.25">
      <c r="L25" s="8">
        <v>1</v>
      </c>
      <c r="M25">
        <v>3</v>
      </c>
      <c r="N25" t="s">
        <v>77</v>
      </c>
      <c r="O25">
        <f t="shared" si="1"/>
        <v>1997</v>
      </c>
      <c r="P25">
        <f t="shared" si="2"/>
        <v>4</v>
      </c>
      <c r="Q25">
        <f t="shared" si="3"/>
        <v>445647</v>
      </c>
      <c r="R25">
        <v>72</v>
      </c>
      <c r="S25">
        <v>5000</v>
      </c>
      <c r="T25">
        <v>30589</v>
      </c>
      <c r="W25">
        <v>9</v>
      </c>
      <c r="X25">
        <v>400478</v>
      </c>
      <c r="Y25">
        <v>5000</v>
      </c>
      <c r="Z25">
        <v>4571</v>
      </c>
      <c r="AA25" t="s">
        <v>105</v>
      </c>
      <c r="AB25">
        <v>19970401</v>
      </c>
    </row>
    <row r="26" spans="12:28" x14ac:dyDescent="0.25">
      <c r="L26" s="8">
        <v>1</v>
      </c>
      <c r="M26">
        <v>3</v>
      </c>
      <c r="N26" t="s">
        <v>77</v>
      </c>
      <c r="O26">
        <f t="shared" si="1"/>
        <v>1997</v>
      </c>
      <c r="P26">
        <f t="shared" si="2"/>
        <v>4</v>
      </c>
      <c r="Q26">
        <f t="shared" si="3"/>
        <v>446055</v>
      </c>
      <c r="R26">
        <v>73</v>
      </c>
      <c r="S26">
        <v>5000</v>
      </c>
      <c r="T26">
        <v>32018</v>
      </c>
      <c r="W26">
        <v>9</v>
      </c>
      <c r="X26">
        <v>399662</v>
      </c>
      <c r="Y26">
        <v>5000</v>
      </c>
      <c r="Z26">
        <v>4366</v>
      </c>
      <c r="AA26" t="s">
        <v>105</v>
      </c>
      <c r="AB26">
        <v>19970401</v>
      </c>
    </row>
    <row r="27" spans="12:28" x14ac:dyDescent="0.25">
      <c r="L27" s="8">
        <v>1</v>
      </c>
      <c r="M27">
        <v>3</v>
      </c>
      <c r="N27" t="s">
        <v>77</v>
      </c>
      <c r="O27">
        <f t="shared" si="1"/>
        <v>1997</v>
      </c>
      <c r="P27">
        <f t="shared" si="2"/>
        <v>4</v>
      </c>
      <c r="Q27">
        <f t="shared" si="3"/>
        <v>447310</v>
      </c>
      <c r="R27">
        <v>73</v>
      </c>
      <c r="S27">
        <v>5000</v>
      </c>
      <c r="T27">
        <v>33307</v>
      </c>
      <c r="W27">
        <v>9</v>
      </c>
      <c r="X27">
        <v>401098</v>
      </c>
      <c r="Y27">
        <v>5000</v>
      </c>
      <c r="Z27">
        <v>2896</v>
      </c>
      <c r="AA27" t="s">
        <v>105</v>
      </c>
      <c r="AB27">
        <v>19970401</v>
      </c>
    </row>
    <row r="28" spans="12:28" x14ac:dyDescent="0.25">
      <c r="L28" s="8">
        <v>1</v>
      </c>
      <c r="M28">
        <v>3</v>
      </c>
      <c r="N28" t="s">
        <v>77</v>
      </c>
      <c r="O28">
        <f t="shared" si="1"/>
        <v>1997</v>
      </c>
      <c r="P28">
        <f t="shared" si="2"/>
        <v>4</v>
      </c>
      <c r="Q28">
        <f t="shared" si="3"/>
        <v>443511</v>
      </c>
      <c r="R28">
        <v>71</v>
      </c>
      <c r="S28">
        <v>5000</v>
      </c>
      <c r="T28">
        <v>30962</v>
      </c>
      <c r="W28">
        <v>9</v>
      </c>
      <c r="X28">
        <v>397914</v>
      </c>
      <c r="Y28">
        <v>5000</v>
      </c>
      <c r="Z28">
        <v>4626</v>
      </c>
      <c r="AA28" t="s">
        <v>105</v>
      </c>
      <c r="AB28">
        <v>19970401</v>
      </c>
    </row>
    <row r="29" spans="12:28" x14ac:dyDescent="0.25">
      <c r="L29" s="8">
        <v>1</v>
      </c>
      <c r="M29">
        <v>3</v>
      </c>
      <c r="N29" t="s">
        <v>77</v>
      </c>
      <c r="O29">
        <f t="shared" si="1"/>
        <v>1997</v>
      </c>
      <c r="P29">
        <f t="shared" si="2"/>
        <v>4</v>
      </c>
      <c r="Q29">
        <f t="shared" si="3"/>
        <v>453117</v>
      </c>
      <c r="R29">
        <v>69</v>
      </c>
      <c r="S29">
        <v>5000</v>
      </c>
      <c r="T29">
        <v>32813</v>
      </c>
      <c r="W29">
        <v>9</v>
      </c>
      <c r="X29">
        <v>407442</v>
      </c>
      <c r="Y29">
        <v>5000</v>
      </c>
      <c r="Z29">
        <v>2853</v>
      </c>
      <c r="AA29" t="s">
        <v>105</v>
      </c>
      <c r="AB29">
        <v>19970401</v>
      </c>
    </row>
    <row r="30" spans="12:28" x14ac:dyDescent="0.25">
      <c r="L30" s="8">
        <v>1</v>
      </c>
      <c r="M30">
        <v>3</v>
      </c>
      <c r="N30" t="s">
        <v>77</v>
      </c>
      <c r="O30">
        <f t="shared" si="1"/>
        <v>1997</v>
      </c>
      <c r="P30">
        <f t="shared" si="2"/>
        <v>4</v>
      </c>
      <c r="Q30">
        <f t="shared" si="3"/>
        <v>449903</v>
      </c>
      <c r="R30">
        <v>70</v>
      </c>
      <c r="S30">
        <v>5000</v>
      </c>
      <c r="T30">
        <v>28501</v>
      </c>
      <c r="W30">
        <v>9</v>
      </c>
      <c r="X30">
        <v>403354</v>
      </c>
      <c r="Y30">
        <v>5000</v>
      </c>
      <c r="Z30">
        <v>8039</v>
      </c>
      <c r="AA30" t="s">
        <v>105</v>
      </c>
      <c r="AB30">
        <v>19970401</v>
      </c>
    </row>
    <row r="31" spans="12:28" x14ac:dyDescent="0.25">
      <c r="L31" s="8">
        <v>1</v>
      </c>
      <c r="M31">
        <v>3</v>
      </c>
      <c r="N31" t="s">
        <v>77</v>
      </c>
      <c r="O31">
        <f t="shared" si="1"/>
        <v>1997</v>
      </c>
      <c r="P31">
        <f t="shared" si="2"/>
        <v>4</v>
      </c>
      <c r="Q31">
        <f t="shared" si="3"/>
        <v>448603</v>
      </c>
      <c r="R31">
        <v>72</v>
      </c>
      <c r="S31">
        <v>5000</v>
      </c>
      <c r="T31">
        <v>32178</v>
      </c>
      <c r="W31">
        <v>9</v>
      </c>
      <c r="X31">
        <v>402028</v>
      </c>
      <c r="Y31">
        <v>5000</v>
      </c>
      <c r="Z31">
        <v>4388</v>
      </c>
      <c r="AA31" t="s">
        <v>105</v>
      </c>
      <c r="AB31">
        <v>19970401</v>
      </c>
    </row>
    <row r="32" spans="12:28" x14ac:dyDescent="0.25">
      <c r="L32" s="8">
        <v>1</v>
      </c>
      <c r="M32">
        <v>3</v>
      </c>
      <c r="N32" t="s">
        <v>77</v>
      </c>
      <c r="O32">
        <f t="shared" si="1"/>
        <v>1997</v>
      </c>
      <c r="P32">
        <f t="shared" si="2"/>
        <v>4</v>
      </c>
      <c r="Q32">
        <f t="shared" si="3"/>
        <v>450441</v>
      </c>
      <c r="R32">
        <v>69</v>
      </c>
      <c r="S32">
        <v>5000</v>
      </c>
      <c r="T32">
        <v>34936</v>
      </c>
      <c r="W32">
        <v>9</v>
      </c>
      <c r="X32">
        <v>404040</v>
      </c>
      <c r="Y32">
        <v>5000</v>
      </c>
      <c r="Z32">
        <v>1456</v>
      </c>
      <c r="AA32" t="s">
        <v>105</v>
      </c>
      <c r="AB32">
        <v>19970401</v>
      </c>
    </row>
    <row r="33" spans="12:28" x14ac:dyDescent="0.25">
      <c r="L33" s="8">
        <v>1</v>
      </c>
      <c r="M33">
        <v>3</v>
      </c>
      <c r="N33" t="s">
        <v>77</v>
      </c>
      <c r="O33">
        <f t="shared" si="1"/>
        <v>1997</v>
      </c>
      <c r="P33">
        <f t="shared" si="2"/>
        <v>4</v>
      </c>
      <c r="Q33">
        <f t="shared" si="3"/>
        <v>448593</v>
      </c>
      <c r="R33">
        <v>71</v>
      </c>
      <c r="S33">
        <v>5000</v>
      </c>
      <c r="T33">
        <v>33195</v>
      </c>
      <c r="W33">
        <v>9</v>
      </c>
      <c r="X33">
        <v>402106</v>
      </c>
      <c r="Y33">
        <v>5000</v>
      </c>
      <c r="Z33">
        <v>3283</v>
      </c>
      <c r="AA33" t="s">
        <v>105</v>
      </c>
      <c r="AB33">
        <v>19970401</v>
      </c>
    </row>
    <row r="34" spans="12:28" x14ac:dyDescent="0.25">
      <c r="L34" s="8">
        <v>1</v>
      </c>
      <c r="M34">
        <v>3</v>
      </c>
      <c r="N34" t="s">
        <v>77</v>
      </c>
      <c r="O34">
        <f t="shared" si="1"/>
        <v>1997</v>
      </c>
      <c r="P34">
        <f t="shared" si="2"/>
        <v>4</v>
      </c>
      <c r="Q34">
        <f t="shared" si="3"/>
        <v>413868</v>
      </c>
      <c r="R34">
        <v>75</v>
      </c>
      <c r="S34">
        <v>5000</v>
      </c>
      <c r="T34">
        <v>30619</v>
      </c>
      <c r="W34">
        <v>9</v>
      </c>
      <c r="X34">
        <v>369456</v>
      </c>
      <c r="Y34">
        <v>5000</v>
      </c>
      <c r="Z34">
        <v>3784</v>
      </c>
      <c r="AA34" t="s">
        <v>105</v>
      </c>
      <c r="AB34">
        <v>19970415</v>
      </c>
    </row>
    <row r="35" spans="12:28" x14ac:dyDescent="0.25">
      <c r="L35" s="8">
        <v>1</v>
      </c>
      <c r="M35">
        <v>3</v>
      </c>
      <c r="N35" t="s">
        <v>77</v>
      </c>
      <c r="O35">
        <f t="shared" si="1"/>
        <v>1997</v>
      </c>
      <c r="P35">
        <f t="shared" si="2"/>
        <v>4</v>
      </c>
      <c r="Q35">
        <f t="shared" si="3"/>
        <v>411535</v>
      </c>
      <c r="R35">
        <v>72</v>
      </c>
      <c r="S35">
        <v>5000</v>
      </c>
      <c r="T35">
        <v>31826</v>
      </c>
      <c r="W35">
        <v>9</v>
      </c>
      <c r="X35">
        <v>368025</v>
      </c>
      <c r="Y35">
        <v>5000</v>
      </c>
      <c r="Z35">
        <v>1675</v>
      </c>
      <c r="AA35" t="s">
        <v>105</v>
      </c>
      <c r="AB35">
        <v>19970409</v>
      </c>
    </row>
    <row r="36" spans="12:28" x14ac:dyDescent="0.25">
      <c r="L36" s="8">
        <v>1</v>
      </c>
      <c r="M36">
        <v>3</v>
      </c>
      <c r="N36" t="s">
        <v>77</v>
      </c>
      <c r="O36">
        <f t="shared" si="1"/>
        <v>1997</v>
      </c>
      <c r="P36">
        <f t="shared" si="2"/>
        <v>4</v>
      </c>
      <c r="Q36">
        <f t="shared" si="3"/>
        <v>434898</v>
      </c>
      <c r="R36">
        <v>73</v>
      </c>
      <c r="S36">
        <v>5000</v>
      </c>
      <c r="T36">
        <v>31413</v>
      </c>
      <c r="W36">
        <v>9</v>
      </c>
      <c r="X36">
        <v>389986</v>
      </c>
      <c r="Y36">
        <v>5000</v>
      </c>
      <c r="Z36">
        <v>3490</v>
      </c>
      <c r="AA36" t="s">
        <v>105</v>
      </c>
      <c r="AB36">
        <v>19970415</v>
      </c>
    </row>
    <row r="37" spans="12:28" x14ac:dyDescent="0.25">
      <c r="L37" s="8">
        <v>1</v>
      </c>
      <c r="M37">
        <v>3</v>
      </c>
      <c r="N37" t="s">
        <v>77</v>
      </c>
      <c r="O37">
        <f t="shared" si="1"/>
        <v>1997</v>
      </c>
      <c r="P37">
        <f t="shared" si="2"/>
        <v>4</v>
      </c>
      <c r="Q37">
        <f t="shared" si="3"/>
        <v>432614</v>
      </c>
      <c r="R37">
        <v>74</v>
      </c>
      <c r="S37">
        <v>5000</v>
      </c>
      <c r="T37">
        <v>34517</v>
      </c>
      <c r="W37">
        <v>9</v>
      </c>
      <c r="X37">
        <v>387384</v>
      </c>
      <c r="Y37">
        <v>5000</v>
      </c>
      <c r="Z37">
        <v>704</v>
      </c>
      <c r="AA37" t="s">
        <v>105</v>
      </c>
      <c r="AB37">
        <v>19970415</v>
      </c>
    </row>
    <row r="38" spans="12:28" x14ac:dyDescent="0.25">
      <c r="L38" s="8">
        <v>1</v>
      </c>
      <c r="M38">
        <v>3</v>
      </c>
      <c r="N38" t="s">
        <v>77</v>
      </c>
      <c r="O38">
        <f t="shared" si="1"/>
        <v>1997</v>
      </c>
      <c r="P38">
        <f t="shared" si="2"/>
        <v>4</v>
      </c>
      <c r="Q38">
        <f t="shared" si="3"/>
        <v>446031</v>
      </c>
      <c r="R38">
        <v>73</v>
      </c>
      <c r="S38">
        <v>5000</v>
      </c>
      <c r="T38">
        <v>34492</v>
      </c>
      <c r="W38">
        <v>9</v>
      </c>
      <c r="X38">
        <v>399715</v>
      </c>
      <c r="Y38">
        <v>5000</v>
      </c>
      <c r="Z38">
        <v>1815</v>
      </c>
      <c r="AA38" t="s">
        <v>105</v>
      </c>
      <c r="AB38">
        <v>19970415</v>
      </c>
    </row>
    <row r="39" spans="12:28" x14ac:dyDescent="0.25">
      <c r="L39" s="8">
        <v>1</v>
      </c>
      <c r="M39">
        <v>3</v>
      </c>
      <c r="N39" t="s">
        <v>77</v>
      </c>
      <c r="O39">
        <f t="shared" si="1"/>
        <v>1997</v>
      </c>
      <c r="P39">
        <f t="shared" si="2"/>
        <v>4</v>
      </c>
      <c r="Q39">
        <f t="shared" si="3"/>
        <v>444494</v>
      </c>
      <c r="R39">
        <v>73</v>
      </c>
      <c r="S39">
        <v>5000</v>
      </c>
      <c r="T39">
        <v>34829</v>
      </c>
      <c r="W39">
        <v>9</v>
      </c>
      <c r="X39">
        <v>398205</v>
      </c>
      <c r="Y39">
        <v>5000</v>
      </c>
      <c r="Z39">
        <v>1451</v>
      </c>
      <c r="AA39" t="s">
        <v>105</v>
      </c>
      <c r="AB39">
        <v>19970415</v>
      </c>
    </row>
    <row r="40" spans="12:28" x14ac:dyDescent="0.25">
      <c r="L40" s="8">
        <v>1</v>
      </c>
      <c r="M40">
        <v>3</v>
      </c>
      <c r="N40" t="s">
        <v>77</v>
      </c>
      <c r="O40">
        <f t="shared" si="1"/>
        <v>1997</v>
      </c>
      <c r="P40">
        <f t="shared" si="2"/>
        <v>4</v>
      </c>
      <c r="Q40">
        <f t="shared" si="3"/>
        <v>447984</v>
      </c>
      <c r="R40">
        <v>72</v>
      </c>
      <c r="S40">
        <v>5000</v>
      </c>
      <c r="T40">
        <v>35473</v>
      </c>
      <c r="W40">
        <v>9</v>
      </c>
      <c r="X40">
        <v>401405</v>
      </c>
      <c r="Y40">
        <v>5000</v>
      </c>
      <c r="Z40">
        <v>1097</v>
      </c>
      <c r="AA40" t="s">
        <v>105</v>
      </c>
      <c r="AB40">
        <v>19970415</v>
      </c>
    </row>
    <row r="41" spans="12:28" x14ac:dyDescent="0.25">
      <c r="L41" s="8">
        <v>1</v>
      </c>
      <c r="M41">
        <v>3</v>
      </c>
      <c r="N41" t="s">
        <v>77</v>
      </c>
      <c r="O41">
        <f t="shared" si="1"/>
        <v>1997</v>
      </c>
      <c r="P41">
        <f t="shared" si="2"/>
        <v>4</v>
      </c>
      <c r="Q41">
        <f t="shared" si="3"/>
        <v>433942</v>
      </c>
      <c r="R41">
        <v>69</v>
      </c>
      <c r="S41">
        <v>5000</v>
      </c>
      <c r="T41">
        <v>33626</v>
      </c>
      <c r="W41">
        <v>9</v>
      </c>
      <c r="X41">
        <v>388537</v>
      </c>
      <c r="Y41">
        <v>5000</v>
      </c>
      <c r="Z41">
        <v>1770</v>
      </c>
      <c r="AA41" t="s">
        <v>105</v>
      </c>
      <c r="AB41">
        <v>19970409</v>
      </c>
    </row>
    <row r="42" spans="12:28" x14ac:dyDescent="0.25">
      <c r="L42" s="8">
        <v>1</v>
      </c>
      <c r="M42">
        <v>3</v>
      </c>
      <c r="N42" t="s">
        <v>77</v>
      </c>
      <c r="O42">
        <f t="shared" si="1"/>
        <v>1997</v>
      </c>
      <c r="P42">
        <f t="shared" si="2"/>
        <v>4</v>
      </c>
      <c r="Q42">
        <f t="shared" si="3"/>
        <v>394651</v>
      </c>
      <c r="R42">
        <v>67</v>
      </c>
      <c r="S42">
        <v>5000</v>
      </c>
      <c r="T42">
        <v>31777</v>
      </c>
      <c r="W42">
        <v>9</v>
      </c>
      <c r="X42">
        <v>352216</v>
      </c>
      <c r="Y42">
        <v>5000</v>
      </c>
      <c r="Z42">
        <v>649</v>
      </c>
      <c r="AA42" t="s">
        <v>105</v>
      </c>
      <c r="AB42">
        <v>19970409</v>
      </c>
    </row>
    <row r="43" spans="12:28" x14ac:dyDescent="0.25">
      <c r="L43" s="8">
        <v>1</v>
      </c>
      <c r="M43">
        <v>3</v>
      </c>
      <c r="N43" t="s">
        <v>77</v>
      </c>
      <c r="O43">
        <f t="shared" si="1"/>
        <v>1997</v>
      </c>
      <c r="P43">
        <f t="shared" si="2"/>
        <v>4</v>
      </c>
      <c r="Q43">
        <f t="shared" si="3"/>
        <v>446358</v>
      </c>
      <c r="R43">
        <v>68</v>
      </c>
      <c r="S43">
        <v>5000</v>
      </c>
      <c r="T43">
        <v>35198</v>
      </c>
      <c r="W43">
        <v>9</v>
      </c>
      <c r="X43">
        <v>400433</v>
      </c>
      <c r="Y43">
        <v>5000</v>
      </c>
      <c r="Z43">
        <v>718</v>
      </c>
      <c r="AA43" t="s">
        <v>105</v>
      </c>
      <c r="AB43">
        <v>19970415</v>
      </c>
    </row>
    <row r="44" spans="12:28" x14ac:dyDescent="0.25">
      <c r="L44" s="8">
        <v>1</v>
      </c>
      <c r="M44">
        <v>3</v>
      </c>
      <c r="N44" t="s">
        <v>77</v>
      </c>
      <c r="O44">
        <f t="shared" si="1"/>
        <v>1997</v>
      </c>
      <c r="P44">
        <f t="shared" si="2"/>
        <v>4</v>
      </c>
      <c r="Q44">
        <f t="shared" si="3"/>
        <v>446456</v>
      </c>
      <c r="R44">
        <v>68</v>
      </c>
      <c r="S44">
        <v>5000</v>
      </c>
      <c r="T44">
        <v>35045</v>
      </c>
      <c r="W44">
        <v>9</v>
      </c>
      <c r="X44">
        <v>399942</v>
      </c>
      <c r="Y44">
        <v>5000</v>
      </c>
      <c r="Z44">
        <v>1460</v>
      </c>
      <c r="AA44" t="s">
        <v>105</v>
      </c>
      <c r="AB44">
        <v>19970416</v>
      </c>
    </row>
    <row r="45" spans="12:28" x14ac:dyDescent="0.25">
      <c r="L45" s="8">
        <v>1</v>
      </c>
      <c r="M45">
        <v>3</v>
      </c>
      <c r="N45" t="s">
        <v>77</v>
      </c>
      <c r="O45">
        <f t="shared" si="1"/>
        <v>1997</v>
      </c>
      <c r="P45">
        <f t="shared" si="2"/>
        <v>4</v>
      </c>
      <c r="Q45">
        <f t="shared" si="3"/>
        <v>439220</v>
      </c>
      <c r="R45">
        <v>67</v>
      </c>
      <c r="S45">
        <v>5000</v>
      </c>
      <c r="T45">
        <v>34257</v>
      </c>
      <c r="W45">
        <v>9</v>
      </c>
      <c r="X45">
        <v>392376</v>
      </c>
      <c r="Y45">
        <v>5000</v>
      </c>
      <c r="Z45">
        <v>2578</v>
      </c>
      <c r="AA45" t="s">
        <v>105</v>
      </c>
      <c r="AB45">
        <v>19970416</v>
      </c>
    </row>
    <row r="46" spans="12:28" x14ac:dyDescent="0.25">
      <c r="L46" s="8">
        <v>1</v>
      </c>
      <c r="M46">
        <v>3</v>
      </c>
      <c r="N46" t="s">
        <v>77</v>
      </c>
      <c r="O46">
        <f t="shared" si="1"/>
        <v>1997</v>
      </c>
      <c r="P46">
        <f t="shared" si="2"/>
        <v>4</v>
      </c>
      <c r="Q46">
        <f t="shared" si="3"/>
        <v>454641</v>
      </c>
      <c r="R46">
        <v>61</v>
      </c>
      <c r="S46">
        <v>5000</v>
      </c>
      <c r="T46">
        <v>34681</v>
      </c>
      <c r="W46">
        <v>9</v>
      </c>
      <c r="X46">
        <v>408878</v>
      </c>
      <c r="Y46">
        <v>5000</v>
      </c>
      <c r="Z46">
        <v>1073</v>
      </c>
      <c r="AA46" t="s">
        <v>105</v>
      </c>
      <c r="AB46">
        <v>19970416</v>
      </c>
    </row>
    <row r="47" spans="12:28" x14ac:dyDescent="0.25">
      <c r="L47" s="8">
        <v>1</v>
      </c>
      <c r="M47">
        <v>3</v>
      </c>
      <c r="N47" t="s">
        <v>77</v>
      </c>
      <c r="O47">
        <f t="shared" si="1"/>
        <v>1997</v>
      </c>
      <c r="P47">
        <f t="shared" si="2"/>
        <v>4</v>
      </c>
      <c r="Q47">
        <f t="shared" si="3"/>
        <v>45753</v>
      </c>
      <c r="R47">
        <v>61</v>
      </c>
      <c r="S47">
        <v>5000</v>
      </c>
      <c r="T47">
        <v>34680</v>
      </c>
      <c r="W47">
        <v>5000</v>
      </c>
      <c r="X47">
        <v>1073</v>
      </c>
      <c r="AA47" t="s">
        <v>105</v>
      </c>
      <c r="AB47">
        <v>19970416</v>
      </c>
    </row>
    <row r="48" spans="12:28" x14ac:dyDescent="0.25">
      <c r="L48" s="8">
        <v>1</v>
      </c>
      <c r="M48">
        <v>3</v>
      </c>
      <c r="N48" t="s">
        <v>77</v>
      </c>
      <c r="O48">
        <f t="shared" si="1"/>
        <v>1997</v>
      </c>
      <c r="P48">
        <f t="shared" si="2"/>
        <v>4</v>
      </c>
      <c r="Q48">
        <f t="shared" si="3"/>
        <v>487545</v>
      </c>
      <c r="R48">
        <v>56</v>
      </c>
      <c r="S48">
        <v>5000</v>
      </c>
      <c r="T48">
        <v>34417</v>
      </c>
      <c r="W48">
        <v>9</v>
      </c>
      <c r="X48">
        <v>441308</v>
      </c>
      <c r="Y48">
        <v>5000</v>
      </c>
      <c r="Z48">
        <v>1811</v>
      </c>
      <c r="AA48" t="s">
        <v>105</v>
      </c>
      <c r="AB48">
        <v>19970416</v>
      </c>
    </row>
    <row r="49" spans="12:28" x14ac:dyDescent="0.25">
      <c r="L49" s="8">
        <v>1</v>
      </c>
      <c r="M49">
        <v>3</v>
      </c>
      <c r="N49" t="s">
        <v>77</v>
      </c>
      <c r="O49">
        <f t="shared" si="1"/>
        <v>1997</v>
      </c>
      <c r="P49">
        <f t="shared" si="2"/>
        <v>4</v>
      </c>
      <c r="Q49">
        <f t="shared" si="3"/>
        <v>46227</v>
      </c>
      <c r="R49">
        <v>56</v>
      </c>
      <c r="S49">
        <v>5000</v>
      </c>
      <c r="T49">
        <v>34416</v>
      </c>
      <c r="W49">
        <v>5000</v>
      </c>
      <c r="X49">
        <v>1811</v>
      </c>
      <c r="AA49" t="s">
        <v>105</v>
      </c>
      <c r="AB49">
        <v>19970416</v>
      </c>
    </row>
    <row r="50" spans="12:28" x14ac:dyDescent="0.25">
      <c r="L50" s="8">
        <v>1</v>
      </c>
      <c r="M50">
        <v>3</v>
      </c>
      <c r="N50" t="s">
        <v>77</v>
      </c>
      <c r="O50">
        <f t="shared" si="1"/>
        <v>1997</v>
      </c>
      <c r="P50">
        <f t="shared" si="2"/>
        <v>5</v>
      </c>
      <c r="Q50">
        <f t="shared" si="3"/>
        <v>524903</v>
      </c>
      <c r="R50">
        <v>73</v>
      </c>
      <c r="S50">
        <v>5000</v>
      </c>
      <c r="T50">
        <v>34802</v>
      </c>
      <c r="W50">
        <v>9</v>
      </c>
      <c r="X50">
        <v>478642</v>
      </c>
      <c r="Y50">
        <v>5000</v>
      </c>
      <c r="Z50">
        <v>1450</v>
      </c>
      <c r="AA50" t="s">
        <v>105</v>
      </c>
      <c r="AB50">
        <v>19970506</v>
      </c>
    </row>
    <row r="51" spans="12:28" x14ac:dyDescent="0.25">
      <c r="L51" s="8">
        <v>1</v>
      </c>
      <c r="M51">
        <v>3</v>
      </c>
      <c r="N51" t="s">
        <v>77</v>
      </c>
      <c r="O51">
        <f t="shared" si="1"/>
        <v>1997</v>
      </c>
      <c r="P51">
        <f t="shared" si="2"/>
        <v>5</v>
      </c>
      <c r="Q51">
        <f t="shared" si="3"/>
        <v>46458</v>
      </c>
      <c r="R51">
        <v>73</v>
      </c>
      <c r="S51">
        <v>5000</v>
      </c>
      <c r="T51">
        <v>35000</v>
      </c>
      <c r="W51">
        <v>5000</v>
      </c>
      <c r="X51">
        <v>1458</v>
      </c>
      <c r="AA51" t="s">
        <v>105</v>
      </c>
      <c r="AB51">
        <v>19970506</v>
      </c>
    </row>
    <row r="52" spans="12:28" x14ac:dyDescent="0.25">
      <c r="L52" s="8">
        <v>1</v>
      </c>
      <c r="M52">
        <v>3</v>
      </c>
      <c r="N52" t="s">
        <v>77</v>
      </c>
      <c r="O52">
        <f t="shared" si="1"/>
        <v>1997</v>
      </c>
      <c r="P52">
        <f t="shared" si="2"/>
        <v>5</v>
      </c>
      <c r="Q52">
        <f t="shared" si="3"/>
        <v>640318</v>
      </c>
      <c r="R52">
        <v>71</v>
      </c>
      <c r="S52">
        <v>5000</v>
      </c>
      <c r="T52">
        <v>34298</v>
      </c>
      <c r="W52">
        <v>9</v>
      </c>
      <c r="X52">
        <v>594206</v>
      </c>
      <c r="Y52">
        <v>5000</v>
      </c>
      <c r="Z52">
        <v>1805</v>
      </c>
      <c r="AA52" t="s">
        <v>105</v>
      </c>
      <c r="AB52">
        <v>19970506</v>
      </c>
    </row>
    <row r="53" spans="12:28" x14ac:dyDescent="0.25">
      <c r="L53" s="8">
        <v>1</v>
      </c>
      <c r="M53">
        <v>7</v>
      </c>
      <c r="N53" t="s">
        <v>77</v>
      </c>
      <c r="O53">
        <f t="shared" si="1"/>
        <v>1999</v>
      </c>
      <c r="P53">
        <f t="shared" si="2"/>
        <v>10</v>
      </c>
      <c r="Q53">
        <f t="shared" si="3"/>
        <v>14866</v>
      </c>
      <c r="R53">
        <v>108</v>
      </c>
      <c r="S53">
        <v>5000</v>
      </c>
      <c r="T53">
        <v>4777</v>
      </c>
      <c r="W53">
        <v>5000</v>
      </c>
      <c r="X53">
        <v>89</v>
      </c>
      <c r="AA53" t="s">
        <v>109</v>
      </c>
      <c r="AB53">
        <v>19991018</v>
      </c>
    </row>
    <row r="54" spans="12:28" x14ac:dyDescent="0.25">
      <c r="L54" s="8">
        <v>1</v>
      </c>
      <c r="M54">
        <v>3</v>
      </c>
      <c r="N54" t="s">
        <v>77</v>
      </c>
      <c r="O54">
        <f t="shared" si="1"/>
        <v>1998</v>
      </c>
      <c r="P54">
        <f t="shared" si="2"/>
        <v>3</v>
      </c>
      <c r="Q54">
        <f t="shared" si="3"/>
        <v>459066</v>
      </c>
      <c r="R54">
        <v>58</v>
      </c>
      <c r="S54">
        <v>5000</v>
      </c>
      <c r="T54">
        <v>32198</v>
      </c>
      <c r="W54">
        <v>0</v>
      </c>
      <c r="X54">
        <v>411186</v>
      </c>
      <c r="Y54">
        <v>5000</v>
      </c>
      <c r="Z54">
        <v>5682</v>
      </c>
      <c r="AA54" t="s">
        <v>105</v>
      </c>
      <c r="AB54">
        <v>19980304</v>
      </c>
    </row>
    <row r="55" spans="12:28" x14ac:dyDescent="0.25">
      <c r="L55" s="8">
        <v>1</v>
      </c>
      <c r="M55">
        <v>3</v>
      </c>
      <c r="N55" t="s">
        <v>77</v>
      </c>
      <c r="O55">
        <f t="shared" si="1"/>
        <v>1998</v>
      </c>
      <c r="P55">
        <f t="shared" si="2"/>
        <v>3</v>
      </c>
      <c r="Q55">
        <f t="shared" si="3"/>
        <v>459384</v>
      </c>
      <c r="R55">
        <v>59</v>
      </c>
      <c r="S55">
        <v>5000</v>
      </c>
      <c r="T55">
        <v>35715</v>
      </c>
      <c r="W55">
        <v>0</v>
      </c>
      <c r="X55">
        <v>411789</v>
      </c>
      <c r="Y55">
        <v>5000</v>
      </c>
      <c r="Z55">
        <v>1880</v>
      </c>
      <c r="AA55" t="s">
        <v>105</v>
      </c>
      <c r="AB55">
        <v>19980304</v>
      </c>
    </row>
    <row r="56" spans="12:28" x14ac:dyDescent="0.25">
      <c r="L56" s="8">
        <v>1</v>
      </c>
      <c r="M56">
        <v>3</v>
      </c>
      <c r="N56" t="s">
        <v>77</v>
      </c>
      <c r="O56">
        <f t="shared" si="1"/>
        <v>1998</v>
      </c>
      <c r="P56">
        <f t="shared" si="2"/>
        <v>3</v>
      </c>
      <c r="Q56">
        <f t="shared" si="3"/>
        <v>465762</v>
      </c>
      <c r="R56">
        <v>58</v>
      </c>
      <c r="S56">
        <v>5000</v>
      </c>
      <c r="T56">
        <v>36747</v>
      </c>
      <c r="W56">
        <v>0</v>
      </c>
      <c r="X56">
        <v>417879</v>
      </c>
      <c r="Y56">
        <v>5000</v>
      </c>
      <c r="Z56">
        <v>1136</v>
      </c>
      <c r="AA56" t="s">
        <v>105</v>
      </c>
      <c r="AB56">
        <v>19980306</v>
      </c>
    </row>
    <row r="57" spans="12:28" x14ac:dyDescent="0.25">
      <c r="L57" s="8">
        <v>1</v>
      </c>
      <c r="M57">
        <v>3</v>
      </c>
      <c r="N57" t="s">
        <v>77</v>
      </c>
      <c r="O57">
        <f t="shared" si="1"/>
        <v>1998</v>
      </c>
      <c r="P57">
        <f t="shared" si="2"/>
        <v>3</v>
      </c>
      <c r="Q57">
        <f t="shared" si="3"/>
        <v>465552</v>
      </c>
      <c r="R57">
        <v>59</v>
      </c>
      <c r="S57">
        <v>5000</v>
      </c>
      <c r="T57">
        <v>35122</v>
      </c>
      <c r="W57">
        <v>0</v>
      </c>
      <c r="X57">
        <v>417786</v>
      </c>
      <c r="Y57">
        <v>5000</v>
      </c>
      <c r="Z57">
        <v>2644</v>
      </c>
      <c r="AA57" t="s">
        <v>105</v>
      </c>
      <c r="AB57">
        <v>19980306</v>
      </c>
    </row>
    <row r="58" spans="12:28" x14ac:dyDescent="0.25">
      <c r="L58" s="8">
        <v>1</v>
      </c>
      <c r="M58">
        <v>3</v>
      </c>
      <c r="N58" t="s">
        <v>77</v>
      </c>
      <c r="O58">
        <f t="shared" si="1"/>
        <v>1998</v>
      </c>
      <c r="P58">
        <f t="shared" si="2"/>
        <v>3</v>
      </c>
      <c r="Q58">
        <f t="shared" si="3"/>
        <v>459250</v>
      </c>
      <c r="R58">
        <v>56</v>
      </c>
      <c r="S58">
        <v>5000</v>
      </c>
      <c r="T58">
        <v>27628</v>
      </c>
      <c r="W58">
        <v>0</v>
      </c>
      <c r="X58">
        <v>419542</v>
      </c>
      <c r="Y58">
        <v>5000</v>
      </c>
      <c r="Z58">
        <v>2080</v>
      </c>
      <c r="AA58" t="s">
        <v>105</v>
      </c>
      <c r="AB58">
        <v>19980304</v>
      </c>
    </row>
    <row r="59" spans="12:28" x14ac:dyDescent="0.25">
      <c r="L59" s="8">
        <v>1</v>
      </c>
      <c r="M59">
        <v>3</v>
      </c>
      <c r="N59" t="s">
        <v>77</v>
      </c>
      <c r="O59">
        <f t="shared" si="1"/>
        <v>1998</v>
      </c>
      <c r="P59">
        <f t="shared" si="2"/>
        <v>3</v>
      </c>
      <c r="Q59">
        <f t="shared" si="3"/>
        <v>451850</v>
      </c>
      <c r="R59">
        <v>53</v>
      </c>
      <c r="S59">
        <v>5000</v>
      </c>
      <c r="T59">
        <v>35600</v>
      </c>
      <c r="W59">
        <v>0</v>
      </c>
      <c r="X59">
        <v>405149</v>
      </c>
      <c r="Y59">
        <v>5000</v>
      </c>
      <c r="Z59">
        <v>1101</v>
      </c>
      <c r="AA59" t="s">
        <v>105</v>
      </c>
      <c r="AB59">
        <v>19980304</v>
      </c>
    </row>
    <row r="60" spans="12:28" x14ac:dyDescent="0.25">
      <c r="L60" s="8">
        <v>1</v>
      </c>
      <c r="M60">
        <v>3</v>
      </c>
      <c r="N60" t="s">
        <v>77</v>
      </c>
      <c r="O60">
        <f t="shared" si="1"/>
        <v>1998</v>
      </c>
      <c r="P60">
        <f t="shared" si="2"/>
        <v>3</v>
      </c>
      <c r="Q60">
        <f t="shared" si="3"/>
        <v>922178</v>
      </c>
      <c r="R60">
        <v>68</v>
      </c>
      <c r="S60">
        <v>5000</v>
      </c>
      <c r="T60">
        <v>34610</v>
      </c>
      <c r="W60">
        <v>0</v>
      </c>
      <c r="X60">
        <v>875746</v>
      </c>
      <c r="Y60">
        <v>5000</v>
      </c>
      <c r="Z60">
        <v>1822</v>
      </c>
      <c r="AA60" t="s">
        <v>105</v>
      </c>
      <c r="AB60">
        <v>19980331</v>
      </c>
    </row>
    <row r="61" spans="12:28" x14ac:dyDescent="0.25">
      <c r="L61" s="8">
        <v>1</v>
      </c>
      <c r="M61">
        <v>3</v>
      </c>
      <c r="N61" t="s">
        <v>77</v>
      </c>
      <c r="O61">
        <f t="shared" si="1"/>
        <v>1998</v>
      </c>
      <c r="P61">
        <f t="shared" si="2"/>
        <v>3</v>
      </c>
      <c r="Q61">
        <f t="shared" si="3"/>
        <v>231711</v>
      </c>
      <c r="R61">
        <v>64</v>
      </c>
      <c r="S61">
        <v>5000</v>
      </c>
      <c r="T61">
        <v>37000</v>
      </c>
      <c r="W61">
        <v>0</v>
      </c>
      <c r="X61">
        <v>184337</v>
      </c>
      <c r="Y61">
        <v>5000</v>
      </c>
      <c r="Z61">
        <v>374</v>
      </c>
      <c r="AA61" t="s">
        <v>105</v>
      </c>
      <c r="AB61">
        <v>19980331</v>
      </c>
    </row>
    <row r="62" spans="12:28" x14ac:dyDescent="0.25">
      <c r="L62" s="8">
        <v>1</v>
      </c>
      <c r="M62">
        <v>3</v>
      </c>
      <c r="N62" t="s">
        <v>77</v>
      </c>
      <c r="O62">
        <f t="shared" si="1"/>
        <v>1998</v>
      </c>
      <c r="P62">
        <f t="shared" si="2"/>
        <v>3</v>
      </c>
      <c r="Q62">
        <f t="shared" si="3"/>
        <v>231711</v>
      </c>
      <c r="R62">
        <v>64</v>
      </c>
      <c r="S62">
        <v>5000</v>
      </c>
      <c r="T62">
        <v>37067</v>
      </c>
      <c r="W62">
        <v>0</v>
      </c>
      <c r="X62">
        <v>184270</v>
      </c>
      <c r="Y62">
        <v>5000</v>
      </c>
      <c r="Z62">
        <v>374</v>
      </c>
      <c r="AA62" t="s">
        <v>105</v>
      </c>
      <c r="AB62">
        <v>19980331</v>
      </c>
    </row>
    <row r="63" spans="12:28" x14ac:dyDescent="0.25">
      <c r="L63" s="8">
        <v>1</v>
      </c>
      <c r="M63">
        <v>3</v>
      </c>
      <c r="N63" t="s">
        <v>77</v>
      </c>
      <c r="O63">
        <f t="shared" si="1"/>
        <v>1998</v>
      </c>
      <c r="P63">
        <f t="shared" si="2"/>
        <v>3</v>
      </c>
      <c r="Q63">
        <f t="shared" si="3"/>
        <v>456483</v>
      </c>
      <c r="R63">
        <v>65</v>
      </c>
      <c r="S63">
        <v>5000</v>
      </c>
      <c r="T63">
        <v>32511</v>
      </c>
      <c r="W63">
        <v>0</v>
      </c>
      <c r="X63">
        <v>409114</v>
      </c>
      <c r="Y63">
        <v>5000</v>
      </c>
      <c r="Z63">
        <v>4858</v>
      </c>
      <c r="AA63" t="s">
        <v>105</v>
      </c>
      <c r="AB63">
        <v>19980331</v>
      </c>
    </row>
    <row r="64" spans="12:28" x14ac:dyDescent="0.25">
      <c r="L64" s="8">
        <v>1</v>
      </c>
      <c r="M64">
        <v>3</v>
      </c>
      <c r="N64" t="s">
        <v>77</v>
      </c>
      <c r="O64">
        <f t="shared" si="1"/>
        <v>1998</v>
      </c>
      <c r="P64">
        <f t="shared" si="2"/>
        <v>3</v>
      </c>
      <c r="Q64">
        <f t="shared" si="3"/>
        <v>446674</v>
      </c>
      <c r="R64">
        <v>66</v>
      </c>
      <c r="S64">
        <v>5000</v>
      </c>
      <c r="T64">
        <v>33701</v>
      </c>
      <c r="W64">
        <v>0</v>
      </c>
      <c r="X64">
        <v>400043</v>
      </c>
      <c r="Y64">
        <v>5000</v>
      </c>
      <c r="Z64">
        <v>2930</v>
      </c>
      <c r="AA64" t="s">
        <v>105</v>
      </c>
      <c r="AB64">
        <v>19980331</v>
      </c>
    </row>
    <row r="65" spans="12:28" x14ac:dyDescent="0.25">
      <c r="L65" s="8">
        <v>1</v>
      </c>
      <c r="M65">
        <v>3</v>
      </c>
      <c r="N65" t="s">
        <v>77</v>
      </c>
      <c r="O65">
        <f t="shared" si="1"/>
        <v>1998</v>
      </c>
      <c r="P65">
        <f t="shared" si="2"/>
        <v>3</v>
      </c>
      <c r="Q65">
        <f t="shared" si="3"/>
        <v>455383</v>
      </c>
      <c r="R65">
        <v>65</v>
      </c>
      <c r="S65">
        <v>5000</v>
      </c>
      <c r="T65">
        <v>29548</v>
      </c>
      <c r="W65">
        <v>0</v>
      </c>
      <c r="X65">
        <v>407980</v>
      </c>
      <c r="Y65">
        <v>5000</v>
      </c>
      <c r="Z65">
        <v>7855</v>
      </c>
      <c r="AA65" t="s">
        <v>105</v>
      </c>
      <c r="AB65">
        <v>19980331</v>
      </c>
    </row>
    <row r="66" spans="12:28" x14ac:dyDescent="0.25">
      <c r="L66" s="8">
        <v>1</v>
      </c>
      <c r="M66">
        <v>3</v>
      </c>
      <c r="N66" t="s">
        <v>77</v>
      </c>
      <c r="O66">
        <f t="shared" si="1"/>
        <v>1998</v>
      </c>
      <c r="P66">
        <f t="shared" si="2"/>
        <v>3</v>
      </c>
      <c r="Q66">
        <f t="shared" si="3"/>
        <v>449784</v>
      </c>
      <c r="R66">
        <v>61</v>
      </c>
      <c r="S66">
        <v>5000</v>
      </c>
      <c r="T66">
        <v>30971</v>
      </c>
      <c r="W66">
        <v>0</v>
      </c>
      <c r="X66">
        <v>402015</v>
      </c>
      <c r="Y66">
        <v>5000</v>
      </c>
      <c r="Z66">
        <v>6798</v>
      </c>
      <c r="AA66" t="s">
        <v>105</v>
      </c>
      <c r="AB66">
        <v>19980331</v>
      </c>
    </row>
    <row r="67" spans="12:28" x14ac:dyDescent="0.25">
      <c r="L67" s="8">
        <v>1</v>
      </c>
      <c r="M67">
        <v>3</v>
      </c>
      <c r="N67" t="s">
        <v>77</v>
      </c>
      <c r="O67">
        <f t="shared" ref="O67:O130" si="4">IF(LEN(AB67)&gt;=8,LEFT(AB67,4),"")*1</f>
        <v>1998</v>
      </c>
      <c r="P67">
        <f t="shared" ref="P67:P130" si="5">IF(LEN(AB67)&gt;=8,MID(AB67,5,2),"")*1</f>
        <v>3</v>
      </c>
      <c r="Q67">
        <f t="shared" ref="Q67:Q130" si="6">SUM(S67:Z67)</f>
        <v>456730</v>
      </c>
      <c r="R67">
        <v>62</v>
      </c>
      <c r="S67">
        <v>5000</v>
      </c>
      <c r="T67">
        <v>33413</v>
      </c>
      <c r="W67">
        <v>0</v>
      </c>
      <c r="X67">
        <v>409604</v>
      </c>
      <c r="Y67">
        <v>5000</v>
      </c>
      <c r="Z67">
        <v>3713</v>
      </c>
      <c r="AA67" t="s">
        <v>105</v>
      </c>
      <c r="AB67">
        <v>19980331</v>
      </c>
    </row>
    <row r="68" spans="12:28" x14ac:dyDescent="0.25">
      <c r="L68" s="8">
        <v>1</v>
      </c>
      <c r="M68">
        <v>3</v>
      </c>
      <c r="N68" t="s">
        <v>77</v>
      </c>
      <c r="O68">
        <f t="shared" si="4"/>
        <v>1998</v>
      </c>
      <c r="P68">
        <f t="shared" si="5"/>
        <v>4</v>
      </c>
      <c r="Q68">
        <f t="shared" si="6"/>
        <v>454222</v>
      </c>
      <c r="R68">
        <v>65</v>
      </c>
      <c r="S68">
        <v>5000</v>
      </c>
      <c r="T68">
        <v>33392</v>
      </c>
      <c r="W68">
        <v>0</v>
      </c>
      <c r="X68">
        <v>406703</v>
      </c>
      <c r="Y68">
        <v>5000</v>
      </c>
      <c r="Z68">
        <v>4127</v>
      </c>
      <c r="AA68" t="s">
        <v>105</v>
      </c>
      <c r="AB68">
        <v>19980407</v>
      </c>
    </row>
    <row r="69" spans="12:28" x14ac:dyDescent="0.25">
      <c r="L69" s="8">
        <v>1</v>
      </c>
      <c r="M69">
        <v>3</v>
      </c>
      <c r="N69" t="s">
        <v>77</v>
      </c>
      <c r="O69">
        <f t="shared" si="4"/>
        <v>1998</v>
      </c>
      <c r="P69">
        <f t="shared" si="5"/>
        <v>4</v>
      </c>
      <c r="Q69">
        <f t="shared" si="6"/>
        <v>451048</v>
      </c>
      <c r="R69">
        <v>66</v>
      </c>
      <c r="S69">
        <v>5000</v>
      </c>
      <c r="T69">
        <v>32007</v>
      </c>
      <c r="W69">
        <v>0</v>
      </c>
      <c r="X69">
        <v>403831</v>
      </c>
      <c r="Y69">
        <v>5000</v>
      </c>
      <c r="Z69">
        <v>5210</v>
      </c>
      <c r="AA69" t="s">
        <v>105</v>
      </c>
      <c r="AB69">
        <v>19980407</v>
      </c>
    </row>
    <row r="70" spans="12:28" x14ac:dyDescent="0.25">
      <c r="L70" s="8">
        <v>1</v>
      </c>
      <c r="M70">
        <v>3</v>
      </c>
      <c r="N70" t="s">
        <v>77</v>
      </c>
      <c r="O70">
        <f t="shared" si="4"/>
        <v>1998</v>
      </c>
      <c r="P70">
        <f t="shared" si="5"/>
        <v>4</v>
      </c>
      <c r="Q70">
        <f t="shared" si="6"/>
        <v>451014</v>
      </c>
      <c r="R70">
        <v>64</v>
      </c>
      <c r="S70">
        <v>5000</v>
      </c>
      <c r="T70">
        <v>31952</v>
      </c>
      <c r="W70">
        <v>0</v>
      </c>
      <c r="X70">
        <v>403860</v>
      </c>
      <c r="Y70">
        <v>5000</v>
      </c>
      <c r="Z70">
        <v>5202</v>
      </c>
      <c r="AA70" t="s">
        <v>105</v>
      </c>
      <c r="AB70">
        <v>19980407</v>
      </c>
    </row>
    <row r="71" spans="12:28" x14ac:dyDescent="0.25">
      <c r="L71" s="8">
        <v>1</v>
      </c>
      <c r="M71">
        <v>3</v>
      </c>
      <c r="N71" t="s">
        <v>77</v>
      </c>
      <c r="O71">
        <f t="shared" si="4"/>
        <v>1998</v>
      </c>
      <c r="P71">
        <f t="shared" si="5"/>
        <v>4</v>
      </c>
      <c r="Q71">
        <f t="shared" si="6"/>
        <v>450862</v>
      </c>
      <c r="R71">
        <v>72</v>
      </c>
      <c r="S71">
        <v>5000</v>
      </c>
      <c r="T71">
        <v>27447</v>
      </c>
      <c r="W71">
        <v>0</v>
      </c>
      <c r="X71">
        <v>403771</v>
      </c>
      <c r="Y71">
        <v>5000</v>
      </c>
      <c r="Z71">
        <v>9644</v>
      </c>
      <c r="AA71" t="s">
        <v>105</v>
      </c>
      <c r="AB71">
        <v>19980422</v>
      </c>
    </row>
    <row r="72" spans="12:28" x14ac:dyDescent="0.25">
      <c r="L72" s="8">
        <v>1</v>
      </c>
      <c r="M72">
        <v>3</v>
      </c>
      <c r="N72" t="s">
        <v>77</v>
      </c>
      <c r="O72">
        <f t="shared" si="4"/>
        <v>1998</v>
      </c>
      <c r="P72">
        <f t="shared" si="5"/>
        <v>4</v>
      </c>
      <c r="Q72">
        <f t="shared" si="6"/>
        <v>442175</v>
      </c>
      <c r="R72">
        <v>73</v>
      </c>
      <c r="S72">
        <v>5000</v>
      </c>
      <c r="T72">
        <v>28307</v>
      </c>
      <c r="W72">
        <v>0</v>
      </c>
      <c r="X72">
        <v>395884</v>
      </c>
      <c r="Y72">
        <v>5000</v>
      </c>
      <c r="Z72">
        <v>7984</v>
      </c>
      <c r="AA72" t="s">
        <v>105</v>
      </c>
      <c r="AB72">
        <v>19980422</v>
      </c>
    </row>
    <row r="73" spans="12:28" x14ac:dyDescent="0.25">
      <c r="L73" s="8">
        <v>1</v>
      </c>
      <c r="M73">
        <v>3</v>
      </c>
      <c r="N73" t="s">
        <v>77</v>
      </c>
      <c r="O73">
        <f t="shared" si="4"/>
        <v>1998</v>
      </c>
      <c r="P73">
        <f t="shared" si="5"/>
        <v>4</v>
      </c>
      <c r="Q73">
        <f t="shared" si="6"/>
        <v>460459</v>
      </c>
      <c r="R73">
        <v>72</v>
      </c>
      <c r="S73">
        <v>5000</v>
      </c>
      <c r="T73">
        <v>28585</v>
      </c>
      <c r="W73">
        <v>0</v>
      </c>
      <c r="X73">
        <v>412847</v>
      </c>
      <c r="Y73">
        <v>5000</v>
      </c>
      <c r="Z73">
        <v>9027</v>
      </c>
      <c r="AA73" t="s">
        <v>105</v>
      </c>
      <c r="AB73">
        <v>19980422</v>
      </c>
    </row>
    <row r="74" spans="12:28" x14ac:dyDescent="0.25">
      <c r="L74" s="8">
        <v>1</v>
      </c>
      <c r="M74">
        <v>3</v>
      </c>
      <c r="N74" t="s">
        <v>77</v>
      </c>
      <c r="O74">
        <f t="shared" si="4"/>
        <v>1998</v>
      </c>
      <c r="P74">
        <f t="shared" si="5"/>
        <v>4</v>
      </c>
      <c r="Q74">
        <f t="shared" si="6"/>
        <v>457282</v>
      </c>
      <c r="R74">
        <v>71</v>
      </c>
      <c r="S74">
        <v>5000</v>
      </c>
      <c r="T74">
        <v>28682</v>
      </c>
      <c r="W74">
        <v>0</v>
      </c>
      <c r="X74">
        <v>409542</v>
      </c>
      <c r="Y74">
        <v>5000</v>
      </c>
      <c r="Z74">
        <v>9058</v>
      </c>
      <c r="AA74" t="s">
        <v>105</v>
      </c>
      <c r="AB74">
        <v>19980422</v>
      </c>
    </row>
    <row r="75" spans="12:28" x14ac:dyDescent="0.25">
      <c r="L75" s="8">
        <v>1</v>
      </c>
      <c r="M75">
        <v>3</v>
      </c>
      <c r="N75" t="s">
        <v>77</v>
      </c>
      <c r="O75">
        <f t="shared" si="4"/>
        <v>1998</v>
      </c>
      <c r="P75">
        <f t="shared" si="5"/>
        <v>4</v>
      </c>
      <c r="Q75">
        <f t="shared" si="6"/>
        <v>458944</v>
      </c>
      <c r="R75">
        <v>70</v>
      </c>
      <c r="S75">
        <v>5000</v>
      </c>
      <c r="T75">
        <v>30741</v>
      </c>
      <c r="W75">
        <v>0</v>
      </c>
      <c r="X75">
        <v>411455</v>
      </c>
      <c r="Y75">
        <v>5000</v>
      </c>
      <c r="Z75">
        <v>6748</v>
      </c>
      <c r="AA75" t="s">
        <v>105</v>
      </c>
      <c r="AB75">
        <v>19980422</v>
      </c>
    </row>
    <row r="76" spans="12:28" x14ac:dyDescent="0.25">
      <c r="L76" s="8">
        <v>1</v>
      </c>
      <c r="M76">
        <v>3</v>
      </c>
      <c r="N76" t="s">
        <v>77</v>
      </c>
      <c r="O76">
        <f t="shared" si="4"/>
        <v>1998</v>
      </c>
      <c r="P76">
        <f t="shared" si="5"/>
        <v>4</v>
      </c>
      <c r="Q76">
        <f t="shared" si="6"/>
        <v>463883</v>
      </c>
      <c r="R76">
        <v>68</v>
      </c>
      <c r="S76">
        <v>5000</v>
      </c>
      <c r="T76">
        <v>33286</v>
      </c>
      <c r="W76">
        <v>0</v>
      </c>
      <c r="X76">
        <v>416058</v>
      </c>
      <c r="Y76">
        <v>5000</v>
      </c>
      <c r="Z76">
        <v>4539</v>
      </c>
      <c r="AA76" t="s">
        <v>105</v>
      </c>
      <c r="AB76">
        <v>19980422</v>
      </c>
    </row>
    <row r="77" spans="12:28" x14ac:dyDescent="0.25">
      <c r="L77" s="8">
        <v>1</v>
      </c>
      <c r="M77">
        <v>3</v>
      </c>
      <c r="N77" t="s">
        <v>77</v>
      </c>
      <c r="O77">
        <f t="shared" si="4"/>
        <v>1998</v>
      </c>
      <c r="P77">
        <f t="shared" si="5"/>
        <v>4</v>
      </c>
      <c r="Q77">
        <f t="shared" si="6"/>
        <v>457540</v>
      </c>
      <c r="R77">
        <v>69</v>
      </c>
      <c r="S77">
        <v>5000</v>
      </c>
      <c r="T77">
        <v>35032</v>
      </c>
      <c r="W77">
        <v>0</v>
      </c>
      <c r="X77">
        <v>409871</v>
      </c>
      <c r="Y77">
        <v>5000</v>
      </c>
      <c r="Z77">
        <v>2637</v>
      </c>
      <c r="AA77" t="s">
        <v>105</v>
      </c>
      <c r="AB77">
        <v>19980422</v>
      </c>
    </row>
    <row r="78" spans="12:28" x14ac:dyDescent="0.25">
      <c r="L78" s="8">
        <v>1</v>
      </c>
      <c r="M78">
        <v>3</v>
      </c>
      <c r="N78" t="s">
        <v>77</v>
      </c>
      <c r="O78">
        <f t="shared" si="4"/>
        <v>1998</v>
      </c>
      <c r="P78">
        <f t="shared" si="5"/>
        <v>4</v>
      </c>
      <c r="Q78">
        <f t="shared" si="6"/>
        <v>465211</v>
      </c>
      <c r="R78">
        <v>67</v>
      </c>
      <c r="S78">
        <v>5000</v>
      </c>
      <c r="T78">
        <v>31762</v>
      </c>
      <c r="W78">
        <v>0</v>
      </c>
      <c r="X78">
        <v>417399</v>
      </c>
      <c r="Y78">
        <v>5000</v>
      </c>
      <c r="Z78">
        <v>6050</v>
      </c>
      <c r="AA78" t="s">
        <v>105</v>
      </c>
      <c r="AB78">
        <v>19980422</v>
      </c>
    </row>
    <row r="79" spans="12:28" x14ac:dyDescent="0.25">
      <c r="L79" s="8">
        <v>1</v>
      </c>
      <c r="M79">
        <v>3</v>
      </c>
      <c r="N79" t="s">
        <v>77</v>
      </c>
      <c r="O79">
        <f t="shared" si="4"/>
        <v>1998</v>
      </c>
      <c r="P79">
        <f t="shared" si="5"/>
        <v>4</v>
      </c>
      <c r="Q79">
        <f t="shared" si="6"/>
        <v>481096</v>
      </c>
      <c r="R79">
        <v>66</v>
      </c>
      <c r="S79">
        <v>5000</v>
      </c>
      <c r="T79">
        <v>32007</v>
      </c>
      <c r="W79">
        <v>0</v>
      </c>
      <c r="X79">
        <v>433879</v>
      </c>
      <c r="Y79">
        <v>5000</v>
      </c>
      <c r="Z79">
        <v>5210</v>
      </c>
      <c r="AA79" t="s">
        <v>105</v>
      </c>
      <c r="AB79">
        <v>19980423</v>
      </c>
    </row>
    <row r="80" spans="12:28" x14ac:dyDescent="0.25">
      <c r="L80" s="8">
        <v>1</v>
      </c>
      <c r="M80">
        <v>3</v>
      </c>
      <c r="N80" t="s">
        <v>77</v>
      </c>
      <c r="O80">
        <f t="shared" si="4"/>
        <v>1998</v>
      </c>
      <c r="P80">
        <f t="shared" si="5"/>
        <v>4</v>
      </c>
      <c r="Q80">
        <f t="shared" si="6"/>
        <v>488249</v>
      </c>
      <c r="R80">
        <v>55</v>
      </c>
      <c r="S80">
        <v>5000</v>
      </c>
      <c r="T80">
        <v>35534</v>
      </c>
      <c r="W80">
        <v>0</v>
      </c>
      <c r="X80">
        <v>440845</v>
      </c>
      <c r="Y80">
        <v>5000</v>
      </c>
      <c r="Z80">
        <v>1870</v>
      </c>
      <c r="AA80" t="s">
        <v>105</v>
      </c>
      <c r="AB80">
        <v>19980407</v>
      </c>
    </row>
    <row r="81" spans="12:28" x14ac:dyDescent="0.25">
      <c r="L81" s="8">
        <v>1</v>
      </c>
      <c r="M81">
        <v>3</v>
      </c>
      <c r="N81" t="s">
        <v>77</v>
      </c>
      <c r="O81">
        <f t="shared" si="4"/>
        <v>1998</v>
      </c>
      <c r="P81">
        <f t="shared" si="5"/>
        <v>4</v>
      </c>
      <c r="Q81">
        <f t="shared" si="6"/>
        <v>661696</v>
      </c>
      <c r="R81">
        <v>57</v>
      </c>
      <c r="S81">
        <v>5000</v>
      </c>
      <c r="T81">
        <v>34922</v>
      </c>
      <c r="W81">
        <v>0</v>
      </c>
      <c r="X81">
        <v>614145</v>
      </c>
      <c r="Y81">
        <v>5000</v>
      </c>
      <c r="Z81">
        <v>2629</v>
      </c>
      <c r="AA81" t="s">
        <v>105</v>
      </c>
      <c r="AB81">
        <v>19980423</v>
      </c>
    </row>
    <row r="82" spans="12:28" x14ac:dyDescent="0.25">
      <c r="L82" s="8">
        <v>1</v>
      </c>
      <c r="M82">
        <v>3</v>
      </c>
      <c r="N82" t="s">
        <v>77</v>
      </c>
      <c r="O82">
        <f t="shared" si="4"/>
        <v>1999</v>
      </c>
      <c r="P82">
        <f t="shared" si="5"/>
        <v>4</v>
      </c>
      <c r="Q82">
        <f t="shared" si="6"/>
        <v>463976</v>
      </c>
      <c r="R82">
        <v>78</v>
      </c>
      <c r="S82">
        <v>5000</v>
      </c>
      <c r="T82">
        <v>24239</v>
      </c>
      <c r="U82">
        <v>0</v>
      </c>
      <c r="V82">
        <v>1814</v>
      </c>
      <c r="W82">
        <v>5000</v>
      </c>
      <c r="X82">
        <v>8574</v>
      </c>
      <c r="Y82">
        <v>0</v>
      </c>
      <c r="Z82">
        <v>419349</v>
      </c>
      <c r="AA82" t="s">
        <v>105</v>
      </c>
      <c r="AB82">
        <v>19990420</v>
      </c>
    </row>
    <row r="83" spans="12:28" x14ac:dyDescent="0.25">
      <c r="L83" s="8">
        <v>1</v>
      </c>
      <c r="M83">
        <v>3</v>
      </c>
      <c r="N83" t="s">
        <v>77</v>
      </c>
      <c r="O83">
        <f t="shared" si="4"/>
        <v>1999</v>
      </c>
      <c r="P83">
        <f t="shared" si="5"/>
        <v>4</v>
      </c>
      <c r="Q83">
        <f t="shared" si="6"/>
        <v>478387</v>
      </c>
      <c r="R83">
        <v>76</v>
      </c>
      <c r="S83">
        <v>5000</v>
      </c>
      <c r="T83">
        <v>22091</v>
      </c>
      <c r="U83">
        <v>0</v>
      </c>
      <c r="V83">
        <v>2373</v>
      </c>
      <c r="W83">
        <v>5000</v>
      </c>
      <c r="X83">
        <v>12050</v>
      </c>
      <c r="Y83">
        <v>0</v>
      </c>
      <c r="Z83">
        <v>431873</v>
      </c>
      <c r="AA83" t="s">
        <v>105</v>
      </c>
      <c r="AB83">
        <v>19990420</v>
      </c>
    </row>
    <row r="84" spans="12:28" x14ac:dyDescent="0.25">
      <c r="L84" s="8">
        <v>1</v>
      </c>
      <c r="M84">
        <v>3</v>
      </c>
      <c r="N84" t="s">
        <v>77</v>
      </c>
      <c r="O84">
        <f t="shared" si="4"/>
        <v>1999</v>
      </c>
      <c r="P84">
        <f t="shared" si="5"/>
        <v>4</v>
      </c>
      <c r="Q84">
        <f t="shared" si="6"/>
        <v>456156</v>
      </c>
      <c r="R84">
        <v>73</v>
      </c>
      <c r="S84">
        <v>5000</v>
      </c>
      <c r="T84">
        <v>28376</v>
      </c>
      <c r="U84">
        <v>0</v>
      </c>
      <c r="V84">
        <v>1379</v>
      </c>
      <c r="W84">
        <v>5000</v>
      </c>
      <c r="X84">
        <v>9656</v>
      </c>
      <c r="Y84">
        <v>0</v>
      </c>
      <c r="Z84">
        <v>406745</v>
      </c>
      <c r="AA84" t="s">
        <v>105</v>
      </c>
      <c r="AB84">
        <v>19990420</v>
      </c>
    </row>
    <row r="85" spans="12:28" x14ac:dyDescent="0.25">
      <c r="L85" s="8">
        <v>1</v>
      </c>
      <c r="M85">
        <v>3</v>
      </c>
      <c r="N85" t="s">
        <v>77</v>
      </c>
      <c r="O85">
        <f t="shared" si="4"/>
        <v>1999</v>
      </c>
      <c r="P85">
        <f t="shared" si="5"/>
        <v>4</v>
      </c>
      <c r="Q85">
        <f t="shared" si="6"/>
        <v>456156</v>
      </c>
      <c r="R85">
        <v>73</v>
      </c>
      <c r="S85">
        <v>5000</v>
      </c>
      <c r="T85">
        <v>28507</v>
      </c>
      <c r="U85">
        <v>0</v>
      </c>
      <c r="V85">
        <v>1386</v>
      </c>
      <c r="W85">
        <v>5000</v>
      </c>
      <c r="X85">
        <v>9700</v>
      </c>
      <c r="Y85">
        <v>0</v>
      </c>
      <c r="Z85">
        <v>406563</v>
      </c>
      <c r="AA85" t="s">
        <v>105</v>
      </c>
      <c r="AB85">
        <v>19990420</v>
      </c>
    </row>
    <row r="86" spans="12:28" x14ac:dyDescent="0.25">
      <c r="L86" s="8">
        <v>1</v>
      </c>
      <c r="M86">
        <v>3</v>
      </c>
      <c r="N86" t="s">
        <v>77</v>
      </c>
      <c r="O86">
        <f t="shared" si="4"/>
        <v>1999</v>
      </c>
      <c r="P86">
        <f t="shared" si="5"/>
        <v>4</v>
      </c>
      <c r="Q86">
        <f t="shared" si="6"/>
        <v>502909</v>
      </c>
      <c r="R86">
        <v>71</v>
      </c>
      <c r="S86">
        <v>5000</v>
      </c>
      <c r="T86">
        <v>31306</v>
      </c>
      <c r="U86">
        <v>0</v>
      </c>
      <c r="V86">
        <v>2578</v>
      </c>
      <c r="W86">
        <v>5000</v>
      </c>
      <c r="X86">
        <v>2946</v>
      </c>
      <c r="Y86">
        <v>0</v>
      </c>
      <c r="Z86">
        <v>456079</v>
      </c>
      <c r="AA86" t="s">
        <v>105</v>
      </c>
      <c r="AB86">
        <v>19990420</v>
      </c>
    </row>
    <row r="87" spans="12:28" x14ac:dyDescent="0.25">
      <c r="L87" s="8">
        <v>1</v>
      </c>
      <c r="M87">
        <v>3</v>
      </c>
      <c r="N87" t="s">
        <v>77</v>
      </c>
      <c r="O87">
        <f t="shared" si="4"/>
        <v>1999</v>
      </c>
      <c r="P87">
        <f t="shared" si="5"/>
        <v>4</v>
      </c>
      <c r="Q87">
        <f t="shared" si="6"/>
        <v>502909</v>
      </c>
      <c r="R87">
        <v>71</v>
      </c>
      <c r="S87">
        <v>5000</v>
      </c>
      <c r="T87">
        <v>31228</v>
      </c>
      <c r="U87">
        <v>0</v>
      </c>
      <c r="V87">
        <v>2572</v>
      </c>
      <c r="W87">
        <v>5000</v>
      </c>
      <c r="X87">
        <v>2939</v>
      </c>
      <c r="Y87">
        <v>0</v>
      </c>
      <c r="Z87">
        <v>456170</v>
      </c>
      <c r="AA87" t="s">
        <v>105</v>
      </c>
      <c r="AB87">
        <v>19990420</v>
      </c>
    </row>
    <row r="88" spans="12:28" x14ac:dyDescent="0.25">
      <c r="L88" s="8">
        <v>1</v>
      </c>
      <c r="M88">
        <v>3</v>
      </c>
      <c r="N88" t="s">
        <v>77</v>
      </c>
      <c r="O88">
        <f t="shared" si="4"/>
        <v>1999</v>
      </c>
      <c r="P88">
        <f t="shared" si="5"/>
        <v>4</v>
      </c>
      <c r="Q88">
        <f t="shared" si="6"/>
        <v>505457</v>
      </c>
      <c r="R88">
        <v>78</v>
      </c>
      <c r="S88">
        <v>5000</v>
      </c>
      <c r="T88">
        <v>34037</v>
      </c>
      <c r="U88">
        <v>0</v>
      </c>
      <c r="V88">
        <v>187</v>
      </c>
      <c r="W88">
        <v>5000</v>
      </c>
      <c r="X88">
        <v>3179</v>
      </c>
      <c r="Y88">
        <v>0</v>
      </c>
      <c r="Z88">
        <v>458054</v>
      </c>
      <c r="AA88" t="s">
        <v>105</v>
      </c>
      <c r="AB88">
        <v>19990428</v>
      </c>
    </row>
    <row r="89" spans="12:28" x14ac:dyDescent="0.25">
      <c r="L89" s="8">
        <v>1</v>
      </c>
      <c r="M89">
        <v>3</v>
      </c>
      <c r="N89" t="s">
        <v>77</v>
      </c>
      <c r="O89">
        <f t="shared" si="4"/>
        <v>1999</v>
      </c>
      <c r="P89">
        <f t="shared" si="5"/>
        <v>4</v>
      </c>
      <c r="Q89">
        <f t="shared" si="6"/>
        <v>505457</v>
      </c>
      <c r="R89">
        <v>78</v>
      </c>
      <c r="S89">
        <v>5000</v>
      </c>
      <c r="T89">
        <v>34171</v>
      </c>
      <c r="U89">
        <v>0</v>
      </c>
      <c r="V89">
        <v>188</v>
      </c>
      <c r="W89">
        <v>5000</v>
      </c>
      <c r="X89">
        <v>3192</v>
      </c>
      <c r="Y89">
        <v>0</v>
      </c>
      <c r="Z89">
        <v>457906</v>
      </c>
      <c r="AA89" t="s">
        <v>105</v>
      </c>
      <c r="AB89">
        <v>19990428</v>
      </c>
    </row>
    <row r="90" spans="12:28" x14ac:dyDescent="0.25">
      <c r="L90" s="8">
        <v>1</v>
      </c>
      <c r="M90">
        <v>3</v>
      </c>
      <c r="N90" t="s">
        <v>77</v>
      </c>
      <c r="O90">
        <f t="shared" si="4"/>
        <v>1999</v>
      </c>
      <c r="P90">
        <f t="shared" si="5"/>
        <v>3</v>
      </c>
      <c r="Q90">
        <f t="shared" si="6"/>
        <v>936018</v>
      </c>
      <c r="R90">
        <v>59</v>
      </c>
      <c r="S90">
        <v>5000</v>
      </c>
      <c r="T90">
        <v>29997</v>
      </c>
      <c r="U90">
        <v>0</v>
      </c>
      <c r="V90">
        <v>573</v>
      </c>
      <c r="W90">
        <v>5000</v>
      </c>
      <c r="X90">
        <v>6305</v>
      </c>
      <c r="Y90">
        <v>0</v>
      </c>
      <c r="Z90">
        <v>889143</v>
      </c>
      <c r="AA90" t="s">
        <v>105</v>
      </c>
      <c r="AB90">
        <v>19990331</v>
      </c>
    </row>
    <row r="91" spans="12:28" x14ac:dyDescent="0.25">
      <c r="L91" s="8">
        <v>1</v>
      </c>
      <c r="M91">
        <v>3</v>
      </c>
      <c r="N91" t="s">
        <v>77</v>
      </c>
      <c r="O91">
        <f t="shared" si="4"/>
        <v>1999</v>
      </c>
      <c r="P91">
        <f t="shared" si="5"/>
        <v>4</v>
      </c>
      <c r="Q91">
        <f t="shared" si="6"/>
        <v>454047</v>
      </c>
      <c r="R91">
        <v>72</v>
      </c>
      <c r="S91">
        <v>5000</v>
      </c>
      <c r="T91">
        <v>32136</v>
      </c>
      <c r="U91">
        <v>0</v>
      </c>
      <c r="V91">
        <v>2401</v>
      </c>
      <c r="W91">
        <v>5000</v>
      </c>
      <c r="X91">
        <v>2401</v>
      </c>
      <c r="Y91">
        <v>0</v>
      </c>
      <c r="Z91">
        <v>407109</v>
      </c>
      <c r="AA91" t="s">
        <v>105</v>
      </c>
      <c r="AB91">
        <v>19990420</v>
      </c>
    </row>
    <row r="92" spans="12:28" x14ac:dyDescent="0.25">
      <c r="L92" s="8">
        <v>1</v>
      </c>
      <c r="M92">
        <v>3</v>
      </c>
      <c r="N92" t="s">
        <v>77</v>
      </c>
      <c r="O92">
        <f t="shared" si="4"/>
        <v>1999</v>
      </c>
      <c r="P92">
        <f t="shared" si="5"/>
        <v>4</v>
      </c>
      <c r="Q92">
        <f t="shared" si="6"/>
        <v>454048</v>
      </c>
      <c r="R92">
        <v>72</v>
      </c>
      <c r="S92">
        <v>5000</v>
      </c>
      <c r="T92">
        <v>32721</v>
      </c>
      <c r="U92">
        <v>0</v>
      </c>
      <c r="V92">
        <v>2445</v>
      </c>
      <c r="W92">
        <v>5000</v>
      </c>
      <c r="X92">
        <v>2445</v>
      </c>
      <c r="Y92">
        <v>0</v>
      </c>
      <c r="Z92">
        <v>406437</v>
      </c>
      <c r="AA92" t="s">
        <v>105</v>
      </c>
      <c r="AB92">
        <v>19990420</v>
      </c>
    </row>
    <row r="93" spans="12:28" x14ac:dyDescent="0.25">
      <c r="L93" s="8">
        <v>1</v>
      </c>
      <c r="M93">
        <v>3</v>
      </c>
      <c r="N93" t="s">
        <v>77</v>
      </c>
      <c r="O93">
        <f t="shared" si="4"/>
        <v>1999</v>
      </c>
      <c r="P93">
        <f t="shared" si="5"/>
        <v>4</v>
      </c>
      <c r="Q93">
        <f t="shared" si="6"/>
        <v>484183</v>
      </c>
      <c r="R93">
        <v>69</v>
      </c>
      <c r="S93">
        <v>5000</v>
      </c>
      <c r="T93">
        <v>33101</v>
      </c>
      <c r="U93">
        <v>0</v>
      </c>
      <c r="V93">
        <v>946</v>
      </c>
      <c r="W93">
        <v>5000</v>
      </c>
      <c r="X93">
        <v>3783</v>
      </c>
      <c r="Y93">
        <v>0</v>
      </c>
      <c r="Z93">
        <v>436353</v>
      </c>
      <c r="AA93" t="s">
        <v>105</v>
      </c>
      <c r="AB93">
        <v>19990420</v>
      </c>
    </row>
    <row r="94" spans="12:28" x14ac:dyDescent="0.25">
      <c r="L94" s="8">
        <v>1</v>
      </c>
      <c r="M94">
        <v>3</v>
      </c>
      <c r="N94" t="s">
        <v>77</v>
      </c>
      <c r="O94">
        <f t="shared" si="4"/>
        <v>1999</v>
      </c>
      <c r="P94">
        <f t="shared" si="5"/>
        <v>4</v>
      </c>
      <c r="Q94">
        <f t="shared" si="6"/>
        <v>484183</v>
      </c>
      <c r="R94">
        <v>69</v>
      </c>
      <c r="S94">
        <v>5000</v>
      </c>
      <c r="T94">
        <v>32280</v>
      </c>
      <c r="U94">
        <v>0</v>
      </c>
      <c r="V94">
        <v>922</v>
      </c>
      <c r="W94">
        <v>5000</v>
      </c>
      <c r="X94">
        <v>3689</v>
      </c>
      <c r="Y94">
        <v>0</v>
      </c>
      <c r="Z94">
        <v>437292</v>
      </c>
      <c r="AA94" t="s">
        <v>105</v>
      </c>
      <c r="AB94">
        <v>19990421</v>
      </c>
    </row>
    <row r="95" spans="12:28" x14ac:dyDescent="0.25">
      <c r="L95" s="8">
        <v>1</v>
      </c>
      <c r="M95">
        <v>3</v>
      </c>
      <c r="N95" t="s">
        <v>77</v>
      </c>
      <c r="O95">
        <f t="shared" si="4"/>
        <v>1999</v>
      </c>
      <c r="P95">
        <f t="shared" si="5"/>
        <v>4</v>
      </c>
      <c r="Q95">
        <f t="shared" si="6"/>
        <v>482996</v>
      </c>
      <c r="R95">
        <v>68</v>
      </c>
      <c r="S95">
        <v>5000</v>
      </c>
      <c r="T95">
        <v>30240</v>
      </c>
      <c r="U95">
        <v>0</v>
      </c>
      <c r="V95">
        <v>729</v>
      </c>
      <c r="W95">
        <v>5000</v>
      </c>
      <c r="X95">
        <v>5465</v>
      </c>
      <c r="Y95">
        <v>0</v>
      </c>
      <c r="Z95">
        <v>436562</v>
      </c>
      <c r="AA95" t="s">
        <v>105</v>
      </c>
      <c r="AB95">
        <v>19990421</v>
      </c>
    </row>
    <row r="96" spans="12:28" x14ac:dyDescent="0.25">
      <c r="L96" s="8">
        <v>1</v>
      </c>
      <c r="M96">
        <v>3</v>
      </c>
      <c r="N96" t="s">
        <v>77</v>
      </c>
      <c r="O96">
        <f t="shared" si="4"/>
        <v>1999</v>
      </c>
      <c r="P96">
        <f t="shared" si="5"/>
        <v>4</v>
      </c>
      <c r="Q96">
        <f t="shared" si="6"/>
        <v>482997</v>
      </c>
      <c r="R96">
        <v>68</v>
      </c>
      <c r="S96">
        <v>5000</v>
      </c>
      <c r="T96">
        <v>32241</v>
      </c>
      <c r="U96">
        <v>0</v>
      </c>
      <c r="V96">
        <v>777</v>
      </c>
      <c r="W96">
        <v>5000</v>
      </c>
      <c r="X96">
        <v>5827</v>
      </c>
      <c r="Y96">
        <v>0</v>
      </c>
      <c r="Z96">
        <v>434152</v>
      </c>
      <c r="AA96" t="s">
        <v>105</v>
      </c>
      <c r="AB96">
        <v>19990421</v>
      </c>
    </row>
    <row r="97" spans="12:28" x14ac:dyDescent="0.25">
      <c r="L97" s="8">
        <v>1</v>
      </c>
      <c r="M97">
        <v>3</v>
      </c>
      <c r="N97" t="s">
        <v>77</v>
      </c>
      <c r="O97">
        <f t="shared" si="4"/>
        <v>1999</v>
      </c>
      <c r="P97">
        <f t="shared" si="5"/>
        <v>4</v>
      </c>
      <c r="Q97">
        <f t="shared" si="6"/>
        <v>487649</v>
      </c>
      <c r="R97">
        <v>75</v>
      </c>
      <c r="S97">
        <v>5000</v>
      </c>
      <c r="T97">
        <v>34328</v>
      </c>
      <c r="U97">
        <v>0</v>
      </c>
      <c r="V97">
        <v>557</v>
      </c>
      <c r="W97">
        <v>5000</v>
      </c>
      <c r="X97">
        <v>2227</v>
      </c>
      <c r="Y97">
        <v>0</v>
      </c>
      <c r="Z97">
        <v>440537</v>
      </c>
      <c r="AA97" t="s">
        <v>105</v>
      </c>
      <c r="AB97">
        <v>19990427</v>
      </c>
    </row>
    <row r="98" spans="12:28" x14ac:dyDescent="0.25">
      <c r="L98" s="8">
        <v>1</v>
      </c>
      <c r="M98">
        <v>3</v>
      </c>
      <c r="N98" t="s">
        <v>77</v>
      </c>
      <c r="O98">
        <f t="shared" si="4"/>
        <v>1999</v>
      </c>
      <c r="P98">
        <f t="shared" si="5"/>
        <v>4</v>
      </c>
      <c r="Q98">
        <f t="shared" si="6"/>
        <v>248666</v>
      </c>
      <c r="R98">
        <v>74</v>
      </c>
      <c r="S98">
        <v>5000</v>
      </c>
      <c r="T98">
        <v>37763</v>
      </c>
      <c r="W98">
        <v>5000</v>
      </c>
      <c r="X98">
        <v>968</v>
      </c>
      <c r="Y98">
        <v>0</v>
      </c>
      <c r="Z98">
        <v>199935</v>
      </c>
      <c r="AA98" t="s">
        <v>105</v>
      </c>
      <c r="AB98">
        <v>19990427</v>
      </c>
    </row>
    <row r="99" spans="12:28" x14ac:dyDescent="0.25">
      <c r="L99" s="8">
        <v>1</v>
      </c>
      <c r="M99">
        <v>3</v>
      </c>
      <c r="N99" t="s">
        <v>77</v>
      </c>
      <c r="O99">
        <f t="shared" si="4"/>
        <v>1999</v>
      </c>
      <c r="P99">
        <f t="shared" si="5"/>
        <v>4</v>
      </c>
      <c r="Q99">
        <f t="shared" si="6"/>
        <v>248666</v>
      </c>
      <c r="R99">
        <v>74</v>
      </c>
      <c r="S99">
        <v>5000</v>
      </c>
      <c r="T99">
        <v>37875</v>
      </c>
      <c r="W99">
        <v>5000</v>
      </c>
      <c r="X99">
        <v>971</v>
      </c>
      <c r="Y99">
        <v>0</v>
      </c>
      <c r="Z99">
        <v>199820</v>
      </c>
      <c r="AA99" t="s">
        <v>105</v>
      </c>
      <c r="AB99">
        <v>19990427</v>
      </c>
    </row>
    <row r="100" spans="12:28" x14ac:dyDescent="0.25">
      <c r="L100" s="8">
        <v>1</v>
      </c>
      <c r="M100">
        <v>3</v>
      </c>
      <c r="N100" t="s">
        <v>77</v>
      </c>
      <c r="O100">
        <f t="shared" si="4"/>
        <v>1999</v>
      </c>
      <c r="P100">
        <f t="shared" si="5"/>
        <v>4</v>
      </c>
      <c r="Q100">
        <f t="shared" si="6"/>
        <v>486435</v>
      </c>
      <c r="R100">
        <v>70</v>
      </c>
      <c r="S100">
        <v>5000</v>
      </c>
      <c r="T100">
        <v>34689</v>
      </c>
      <c r="U100">
        <v>0</v>
      </c>
      <c r="V100">
        <v>183</v>
      </c>
      <c r="W100">
        <v>5000</v>
      </c>
      <c r="X100">
        <v>1643</v>
      </c>
      <c r="Y100">
        <v>0</v>
      </c>
      <c r="Z100">
        <v>439920</v>
      </c>
      <c r="AA100" t="s">
        <v>105</v>
      </c>
      <c r="AB100">
        <v>19990427</v>
      </c>
    </row>
    <row r="101" spans="12:28" x14ac:dyDescent="0.25">
      <c r="L101" s="8">
        <v>1</v>
      </c>
      <c r="M101">
        <v>3</v>
      </c>
      <c r="N101" t="s">
        <v>77</v>
      </c>
      <c r="O101">
        <f t="shared" si="4"/>
        <v>1999</v>
      </c>
      <c r="P101">
        <f t="shared" si="5"/>
        <v>4</v>
      </c>
      <c r="Q101">
        <f t="shared" si="6"/>
        <v>487668</v>
      </c>
      <c r="R101">
        <v>69</v>
      </c>
      <c r="S101">
        <v>5000</v>
      </c>
      <c r="T101">
        <v>36099</v>
      </c>
      <c r="W101">
        <v>5000</v>
      </c>
      <c r="X101">
        <v>926</v>
      </c>
      <c r="Y101">
        <v>0</v>
      </c>
      <c r="Z101">
        <v>440643</v>
      </c>
      <c r="AA101" t="s">
        <v>105</v>
      </c>
      <c r="AB101">
        <v>19990427</v>
      </c>
    </row>
    <row r="102" spans="12:28" x14ac:dyDescent="0.25">
      <c r="L102" s="8">
        <v>1</v>
      </c>
      <c r="M102">
        <v>3</v>
      </c>
      <c r="N102" t="s">
        <v>77</v>
      </c>
      <c r="O102">
        <f t="shared" si="4"/>
        <v>1999</v>
      </c>
      <c r="P102">
        <f t="shared" si="5"/>
        <v>4</v>
      </c>
      <c r="Q102">
        <f t="shared" si="6"/>
        <v>490263</v>
      </c>
      <c r="R102">
        <v>65</v>
      </c>
      <c r="S102">
        <v>5000</v>
      </c>
      <c r="T102">
        <v>35099</v>
      </c>
      <c r="U102">
        <v>0</v>
      </c>
      <c r="V102">
        <v>546</v>
      </c>
      <c r="W102">
        <v>5000</v>
      </c>
      <c r="X102">
        <v>727</v>
      </c>
      <c r="Y102">
        <v>0</v>
      </c>
      <c r="Z102">
        <v>443891</v>
      </c>
      <c r="AA102" t="s">
        <v>105</v>
      </c>
      <c r="AB102">
        <v>19990427</v>
      </c>
    </row>
    <row r="103" spans="12:28" x14ac:dyDescent="0.25">
      <c r="L103" s="8">
        <v>1</v>
      </c>
      <c r="M103">
        <v>3</v>
      </c>
      <c r="N103" t="s">
        <v>77</v>
      </c>
      <c r="O103">
        <f t="shared" si="4"/>
        <v>1999</v>
      </c>
      <c r="P103">
        <f t="shared" si="5"/>
        <v>4</v>
      </c>
      <c r="Q103">
        <f t="shared" si="6"/>
        <v>490263</v>
      </c>
      <c r="R103">
        <v>68</v>
      </c>
      <c r="S103">
        <v>5000</v>
      </c>
      <c r="T103">
        <v>36166</v>
      </c>
      <c r="W103">
        <v>5000</v>
      </c>
      <c r="X103">
        <v>182</v>
      </c>
      <c r="Y103">
        <v>0</v>
      </c>
      <c r="Z103">
        <v>443915</v>
      </c>
      <c r="AA103" t="s">
        <v>105</v>
      </c>
      <c r="AB103">
        <v>19990427</v>
      </c>
    </row>
    <row r="104" spans="12:28" x14ac:dyDescent="0.25">
      <c r="L104" s="8">
        <v>1</v>
      </c>
      <c r="M104">
        <v>3</v>
      </c>
      <c r="N104" t="s">
        <v>77</v>
      </c>
      <c r="O104">
        <f t="shared" si="4"/>
        <v>1999</v>
      </c>
      <c r="P104">
        <f t="shared" si="5"/>
        <v>4</v>
      </c>
      <c r="Q104">
        <f t="shared" si="6"/>
        <v>452954</v>
      </c>
      <c r="R104">
        <v>59</v>
      </c>
      <c r="S104">
        <v>5000</v>
      </c>
      <c r="T104">
        <v>36245</v>
      </c>
      <c r="W104">
        <v>5000</v>
      </c>
      <c r="X104">
        <v>1315</v>
      </c>
      <c r="Y104">
        <v>0</v>
      </c>
      <c r="Z104">
        <v>405394</v>
      </c>
      <c r="AA104" t="s">
        <v>105</v>
      </c>
      <c r="AB104">
        <v>19990427</v>
      </c>
    </row>
    <row r="105" spans="12:28" x14ac:dyDescent="0.25">
      <c r="L105" s="8">
        <v>1</v>
      </c>
      <c r="M105">
        <v>3</v>
      </c>
      <c r="N105" t="s">
        <v>77</v>
      </c>
      <c r="O105">
        <f t="shared" si="4"/>
        <v>1999</v>
      </c>
      <c r="P105">
        <f t="shared" si="5"/>
        <v>4</v>
      </c>
      <c r="Q105">
        <f t="shared" si="6"/>
        <v>493375</v>
      </c>
      <c r="R105">
        <v>63</v>
      </c>
      <c r="S105">
        <v>5000</v>
      </c>
      <c r="T105">
        <v>35530</v>
      </c>
      <c r="U105">
        <v>0</v>
      </c>
      <c r="V105">
        <v>366</v>
      </c>
      <c r="W105">
        <v>5000</v>
      </c>
      <c r="X105">
        <v>733</v>
      </c>
      <c r="Y105">
        <v>0</v>
      </c>
      <c r="Z105">
        <v>446746</v>
      </c>
      <c r="AA105" t="s">
        <v>105</v>
      </c>
      <c r="AB105">
        <v>19990427</v>
      </c>
    </row>
    <row r="106" spans="12:28" x14ac:dyDescent="0.25">
      <c r="L106" s="8">
        <v>1</v>
      </c>
      <c r="M106">
        <v>3</v>
      </c>
      <c r="N106" t="s">
        <v>77</v>
      </c>
      <c r="O106">
        <f t="shared" si="4"/>
        <v>1999</v>
      </c>
      <c r="P106">
        <f t="shared" si="5"/>
        <v>4</v>
      </c>
      <c r="Q106">
        <f t="shared" si="6"/>
        <v>462591</v>
      </c>
      <c r="R106">
        <v>63</v>
      </c>
      <c r="S106">
        <v>5000</v>
      </c>
      <c r="T106">
        <v>36332</v>
      </c>
      <c r="U106">
        <v>0</v>
      </c>
      <c r="V106">
        <v>559</v>
      </c>
      <c r="W106">
        <v>5000</v>
      </c>
      <c r="X106">
        <v>373</v>
      </c>
      <c r="Y106">
        <v>0</v>
      </c>
      <c r="Z106">
        <v>415327</v>
      </c>
      <c r="AA106" t="s">
        <v>105</v>
      </c>
      <c r="AB106">
        <v>19990427</v>
      </c>
    </row>
    <row r="107" spans="12:28" x14ac:dyDescent="0.25">
      <c r="L107" s="8">
        <v>1</v>
      </c>
      <c r="M107">
        <v>3</v>
      </c>
      <c r="N107" t="s">
        <v>77</v>
      </c>
      <c r="O107">
        <f t="shared" si="4"/>
        <v>1999</v>
      </c>
      <c r="P107">
        <f t="shared" si="5"/>
        <v>4</v>
      </c>
      <c r="Q107">
        <f t="shared" si="6"/>
        <v>332826</v>
      </c>
      <c r="R107">
        <v>68</v>
      </c>
      <c r="S107">
        <v>5000</v>
      </c>
      <c r="T107">
        <v>36487</v>
      </c>
      <c r="W107">
        <v>5000</v>
      </c>
      <c r="X107">
        <v>183</v>
      </c>
      <c r="Y107">
        <v>0</v>
      </c>
      <c r="Z107">
        <v>286156</v>
      </c>
      <c r="AA107" t="s">
        <v>105</v>
      </c>
      <c r="AB107">
        <v>19990427</v>
      </c>
    </row>
    <row r="108" spans="12:28" x14ac:dyDescent="0.25">
      <c r="L108" s="8">
        <v>1</v>
      </c>
      <c r="M108">
        <v>7</v>
      </c>
      <c r="N108" t="s">
        <v>77</v>
      </c>
      <c r="O108">
        <f t="shared" si="4"/>
        <v>2004</v>
      </c>
      <c r="P108">
        <f t="shared" si="5"/>
        <v>7</v>
      </c>
      <c r="Q108">
        <f t="shared" si="6"/>
        <v>41765</v>
      </c>
      <c r="R108">
        <v>64</v>
      </c>
      <c r="S108">
        <v>5000</v>
      </c>
      <c r="T108">
        <v>31288</v>
      </c>
      <c r="U108">
        <v>0</v>
      </c>
      <c r="V108">
        <v>159</v>
      </c>
      <c r="W108">
        <v>5000</v>
      </c>
      <c r="X108">
        <v>318</v>
      </c>
      <c r="AA108" t="s">
        <v>106</v>
      </c>
      <c r="AB108">
        <v>20040704</v>
      </c>
    </row>
    <row r="109" spans="12:28" x14ac:dyDescent="0.25">
      <c r="L109" s="8">
        <v>1</v>
      </c>
      <c r="M109">
        <v>3</v>
      </c>
      <c r="N109" t="s">
        <v>77</v>
      </c>
      <c r="O109">
        <f t="shared" si="4"/>
        <v>2000</v>
      </c>
      <c r="P109">
        <f t="shared" si="5"/>
        <v>4</v>
      </c>
      <c r="Q109">
        <f t="shared" si="6"/>
        <v>483667</v>
      </c>
      <c r="R109">
        <v>75</v>
      </c>
      <c r="S109">
        <v>5000</v>
      </c>
      <c r="T109">
        <v>33820</v>
      </c>
      <c r="U109">
        <v>0</v>
      </c>
      <c r="V109">
        <v>180</v>
      </c>
      <c r="W109">
        <v>5000</v>
      </c>
      <c r="X109">
        <v>1979</v>
      </c>
      <c r="Y109">
        <v>0</v>
      </c>
      <c r="Z109">
        <v>437688</v>
      </c>
      <c r="AA109" t="s">
        <v>105</v>
      </c>
      <c r="AB109">
        <v>20000407</v>
      </c>
    </row>
    <row r="110" spans="12:28" x14ac:dyDescent="0.25">
      <c r="L110" s="8">
        <v>1</v>
      </c>
      <c r="M110">
        <v>3</v>
      </c>
      <c r="N110" t="s">
        <v>77</v>
      </c>
      <c r="O110">
        <f t="shared" si="4"/>
        <v>2000</v>
      </c>
      <c r="P110">
        <f t="shared" si="5"/>
        <v>4</v>
      </c>
      <c r="Q110">
        <f t="shared" si="6"/>
        <v>506186</v>
      </c>
      <c r="R110">
        <v>74</v>
      </c>
      <c r="S110">
        <v>5000</v>
      </c>
      <c r="T110">
        <v>35184</v>
      </c>
      <c r="W110">
        <v>5000</v>
      </c>
      <c r="X110">
        <v>1852</v>
      </c>
      <c r="Y110">
        <v>0</v>
      </c>
      <c r="Z110">
        <v>459150</v>
      </c>
      <c r="AA110" t="s">
        <v>105</v>
      </c>
      <c r="AB110">
        <v>20000404</v>
      </c>
    </row>
    <row r="111" spans="12:28" x14ac:dyDescent="0.25">
      <c r="L111" s="8">
        <v>1</v>
      </c>
      <c r="M111">
        <v>3</v>
      </c>
      <c r="N111" t="s">
        <v>77</v>
      </c>
      <c r="O111">
        <f t="shared" si="4"/>
        <v>2000</v>
      </c>
      <c r="P111">
        <f t="shared" si="5"/>
        <v>4</v>
      </c>
      <c r="Q111">
        <f t="shared" si="6"/>
        <v>459898</v>
      </c>
      <c r="R111">
        <v>77</v>
      </c>
      <c r="S111">
        <v>5000</v>
      </c>
      <c r="T111">
        <v>32817</v>
      </c>
      <c r="U111">
        <v>0</v>
      </c>
      <c r="V111">
        <v>544</v>
      </c>
      <c r="W111">
        <v>5000</v>
      </c>
      <c r="X111">
        <v>2901</v>
      </c>
      <c r="Y111">
        <v>0</v>
      </c>
      <c r="Z111">
        <v>413636</v>
      </c>
      <c r="AA111" t="s">
        <v>105</v>
      </c>
      <c r="AB111">
        <v>20000414</v>
      </c>
    </row>
    <row r="112" spans="12:28" x14ac:dyDescent="0.25">
      <c r="L112" s="8">
        <v>1</v>
      </c>
      <c r="M112">
        <v>3</v>
      </c>
      <c r="N112" t="s">
        <v>77</v>
      </c>
      <c r="O112">
        <f t="shared" si="4"/>
        <v>2000</v>
      </c>
      <c r="P112">
        <f t="shared" si="5"/>
        <v>4</v>
      </c>
      <c r="Q112">
        <f t="shared" si="6"/>
        <v>547154</v>
      </c>
      <c r="R112">
        <v>77</v>
      </c>
      <c r="S112">
        <v>5000</v>
      </c>
      <c r="T112">
        <v>32504</v>
      </c>
      <c r="U112">
        <v>0</v>
      </c>
      <c r="V112">
        <v>1264</v>
      </c>
      <c r="W112">
        <v>5000</v>
      </c>
      <c r="X112">
        <v>2348</v>
      </c>
      <c r="Y112">
        <v>0</v>
      </c>
      <c r="Z112">
        <v>501038</v>
      </c>
      <c r="AA112" t="s">
        <v>105</v>
      </c>
      <c r="AB112">
        <v>20000414</v>
      </c>
    </row>
    <row r="113" spans="12:28" x14ac:dyDescent="0.25">
      <c r="L113" s="8">
        <v>1</v>
      </c>
      <c r="M113">
        <v>3</v>
      </c>
      <c r="N113" t="s">
        <v>77</v>
      </c>
      <c r="O113">
        <f t="shared" si="4"/>
        <v>2000</v>
      </c>
      <c r="P113">
        <f t="shared" si="5"/>
        <v>4</v>
      </c>
      <c r="Q113">
        <f t="shared" si="6"/>
        <v>459553</v>
      </c>
      <c r="R113">
        <v>76</v>
      </c>
      <c r="S113">
        <v>5000</v>
      </c>
      <c r="T113">
        <v>34176</v>
      </c>
      <c r="U113">
        <v>0</v>
      </c>
      <c r="V113">
        <v>723</v>
      </c>
      <c r="W113">
        <v>5000</v>
      </c>
      <c r="X113">
        <v>1266</v>
      </c>
      <c r="Y113">
        <v>0</v>
      </c>
      <c r="Z113">
        <v>413388</v>
      </c>
      <c r="AA113" t="s">
        <v>105</v>
      </c>
      <c r="AB113">
        <v>20000414</v>
      </c>
    </row>
    <row r="114" spans="12:28" x14ac:dyDescent="0.25">
      <c r="L114" s="8">
        <v>1</v>
      </c>
      <c r="M114">
        <v>3</v>
      </c>
      <c r="N114" t="s">
        <v>77</v>
      </c>
      <c r="O114">
        <f t="shared" si="4"/>
        <v>2000</v>
      </c>
      <c r="P114">
        <f t="shared" si="5"/>
        <v>4</v>
      </c>
      <c r="Q114">
        <f t="shared" si="6"/>
        <v>473723</v>
      </c>
      <c r="R114">
        <v>77</v>
      </c>
      <c r="S114">
        <v>5000</v>
      </c>
      <c r="T114">
        <v>34264</v>
      </c>
      <c r="U114">
        <v>0</v>
      </c>
      <c r="V114">
        <v>1269</v>
      </c>
      <c r="W114">
        <v>5000</v>
      </c>
      <c r="X114">
        <v>725</v>
      </c>
      <c r="Y114">
        <v>0</v>
      </c>
      <c r="Z114">
        <v>427465</v>
      </c>
      <c r="AA114" t="s">
        <v>105</v>
      </c>
      <c r="AB114">
        <v>20000414</v>
      </c>
    </row>
    <row r="115" spans="12:28" x14ac:dyDescent="0.25">
      <c r="L115" s="8">
        <v>1</v>
      </c>
      <c r="M115">
        <v>3</v>
      </c>
      <c r="N115" t="s">
        <v>77</v>
      </c>
      <c r="O115">
        <f t="shared" si="4"/>
        <v>2000</v>
      </c>
      <c r="P115">
        <f t="shared" si="5"/>
        <v>4</v>
      </c>
      <c r="Q115">
        <f t="shared" si="6"/>
        <v>459803</v>
      </c>
      <c r="R115">
        <v>77</v>
      </c>
      <c r="S115">
        <v>5000</v>
      </c>
      <c r="T115">
        <v>34628</v>
      </c>
      <c r="U115">
        <v>0</v>
      </c>
      <c r="V115">
        <v>541</v>
      </c>
      <c r="W115">
        <v>5000</v>
      </c>
      <c r="X115">
        <v>902</v>
      </c>
      <c r="Y115">
        <v>0</v>
      </c>
      <c r="Z115">
        <v>413732</v>
      </c>
      <c r="AA115" t="s">
        <v>105</v>
      </c>
      <c r="AB115">
        <v>20000414</v>
      </c>
    </row>
    <row r="116" spans="12:28" x14ac:dyDescent="0.25">
      <c r="L116" s="8">
        <v>1</v>
      </c>
      <c r="M116">
        <v>3</v>
      </c>
      <c r="N116" t="s">
        <v>77</v>
      </c>
      <c r="O116">
        <f t="shared" si="4"/>
        <v>2000</v>
      </c>
      <c r="P116">
        <f t="shared" si="5"/>
        <v>4</v>
      </c>
      <c r="Q116">
        <f t="shared" si="6"/>
        <v>460752</v>
      </c>
      <c r="R116">
        <v>77</v>
      </c>
      <c r="S116">
        <v>5000</v>
      </c>
      <c r="T116">
        <v>33380</v>
      </c>
      <c r="U116">
        <v>0</v>
      </c>
      <c r="V116">
        <v>1451</v>
      </c>
      <c r="W116">
        <v>5000</v>
      </c>
      <c r="X116">
        <v>1451</v>
      </c>
      <c r="Y116">
        <v>0</v>
      </c>
      <c r="Z116">
        <v>414470</v>
      </c>
      <c r="AA116" t="s">
        <v>105</v>
      </c>
      <c r="AB116">
        <v>20000414</v>
      </c>
    </row>
    <row r="117" spans="12:28" x14ac:dyDescent="0.25">
      <c r="L117" s="8">
        <v>1</v>
      </c>
      <c r="M117">
        <v>3</v>
      </c>
      <c r="N117" t="s">
        <v>77</v>
      </c>
      <c r="O117">
        <f t="shared" si="4"/>
        <v>2000</v>
      </c>
      <c r="P117">
        <f t="shared" si="5"/>
        <v>4</v>
      </c>
      <c r="Q117">
        <f t="shared" si="6"/>
        <v>457026</v>
      </c>
      <c r="R117">
        <v>76</v>
      </c>
      <c r="S117">
        <v>5000</v>
      </c>
      <c r="T117">
        <v>33366</v>
      </c>
      <c r="U117">
        <v>0</v>
      </c>
      <c r="V117">
        <v>902</v>
      </c>
      <c r="W117">
        <v>5000</v>
      </c>
      <c r="X117">
        <v>1804</v>
      </c>
      <c r="Y117">
        <v>0</v>
      </c>
      <c r="Z117">
        <v>410954</v>
      </c>
      <c r="AA117" t="s">
        <v>105</v>
      </c>
      <c r="AB117">
        <v>20000414</v>
      </c>
    </row>
    <row r="118" spans="12:28" x14ac:dyDescent="0.25">
      <c r="L118" s="8">
        <v>1</v>
      </c>
      <c r="M118">
        <v>3</v>
      </c>
      <c r="N118" t="s">
        <v>77</v>
      </c>
      <c r="O118">
        <f t="shared" si="4"/>
        <v>2000</v>
      </c>
      <c r="P118">
        <f t="shared" si="5"/>
        <v>4</v>
      </c>
      <c r="Q118">
        <f t="shared" si="6"/>
        <v>459748</v>
      </c>
      <c r="R118">
        <v>77</v>
      </c>
      <c r="S118">
        <v>5000</v>
      </c>
      <c r="T118">
        <v>34789</v>
      </c>
      <c r="U118">
        <v>0</v>
      </c>
      <c r="V118">
        <v>541</v>
      </c>
      <c r="W118">
        <v>5000</v>
      </c>
      <c r="X118">
        <v>721</v>
      </c>
      <c r="Y118">
        <v>0</v>
      </c>
      <c r="Z118">
        <v>413697</v>
      </c>
      <c r="AA118" t="s">
        <v>105</v>
      </c>
      <c r="AB118">
        <v>20000414</v>
      </c>
    </row>
    <row r="119" spans="12:28" x14ac:dyDescent="0.25">
      <c r="L119" s="8">
        <v>1</v>
      </c>
      <c r="M119">
        <v>3</v>
      </c>
      <c r="N119" t="s">
        <v>77</v>
      </c>
      <c r="O119">
        <f t="shared" si="4"/>
        <v>2000</v>
      </c>
      <c r="P119">
        <f t="shared" si="5"/>
        <v>4</v>
      </c>
      <c r="Q119">
        <f t="shared" si="6"/>
        <v>471352</v>
      </c>
      <c r="R119">
        <v>76</v>
      </c>
      <c r="S119">
        <v>5000</v>
      </c>
      <c r="T119">
        <v>33500</v>
      </c>
      <c r="U119">
        <v>0</v>
      </c>
      <c r="V119">
        <v>720</v>
      </c>
      <c r="W119">
        <v>5000</v>
      </c>
      <c r="X119">
        <v>1801</v>
      </c>
      <c r="Y119">
        <v>0</v>
      </c>
      <c r="Z119">
        <v>425331</v>
      </c>
      <c r="AA119" t="s">
        <v>105</v>
      </c>
      <c r="AB119">
        <v>20000414</v>
      </c>
    </row>
    <row r="120" spans="12:28" x14ac:dyDescent="0.25">
      <c r="L120" s="8">
        <v>1</v>
      </c>
      <c r="M120">
        <v>3</v>
      </c>
      <c r="N120" t="s">
        <v>77</v>
      </c>
      <c r="O120">
        <f t="shared" si="4"/>
        <v>2000</v>
      </c>
      <c r="P120">
        <f t="shared" si="5"/>
        <v>4</v>
      </c>
      <c r="Q120">
        <f t="shared" si="6"/>
        <v>461798</v>
      </c>
      <c r="R120">
        <v>75</v>
      </c>
      <c r="S120">
        <v>5000</v>
      </c>
      <c r="T120">
        <v>34381</v>
      </c>
      <c r="U120">
        <v>0</v>
      </c>
      <c r="V120">
        <v>181</v>
      </c>
      <c r="W120">
        <v>5000</v>
      </c>
      <c r="X120">
        <v>1629</v>
      </c>
      <c r="Y120">
        <v>0</v>
      </c>
      <c r="Z120">
        <v>415607</v>
      </c>
      <c r="AA120" t="s">
        <v>105</v>
      </c>
      <c r="AB120">
        <v>20000414</v>
      </c>
    </row>
    <row r="121" spans="12:28" x14ac:dyDescent="0.25">
      <c r="L121" s="8">
        <v>1</v>
      </c>
      <c r="M121">
        <v>3</v>
      </c>
      <c r="N121" t="s">
        <v>77</v>
      </c>
      <c r="O121">
        <f t="shared" si="4"/>
        <v>2000</v>
      </c>
      <c r="P121">
        <f t="shared" si="5"/>
        <v>4</v>
      </c>
      <c r="Q121">
        <f t="shared" si="6"/>
        <v>470046</v>
      </c>
      <c r="R121">
        <v>77</v>
      </c>
      <c r="S121">
        <v>5000</v>
      </c>
      <c r="T121">
        <v>32814</v>
      </c>
      <c r="U121">
        <v>0</v>
      </c>
      <c r="V121">
        <v>363</v>
      </c>
      <c r="W121">
        <v>5000</v>
      </c>
      <c r="X121">
        <v>3082</v>
      </c>
      <c r="Y121">
        <v>0</v>
      </c>
      <c r="Z121">
        <v>423787</v>
      </c>
      <c r="AA121" t="s">
        <v>105</v>
      </c>
      <c r="AB121">
        <v>20000414</v>
      </c>
    </row>
    <row r="122" spans="12:28" x14ac:dyDescent="0.25">
      <c r="L122" s="8">
        <v>1</v>
      </c>
      <c r="M122">
        <v>3</v>
      </c>
      <c r="N122" t="s">
        <v>77</v>
      </c>
      <c r="O122">
        <f t="shared" si="4"/>
        <v>2000</v>
      </c>
      <c r="P122">
        <f t="shared" si="5"/>
        <v>4</v>
      </c>
      <c r="Q122">
        <f t="shared" si="6"/>
        <v>395531</v>
      </c>
      <c r="R122">
        <v>77</v>
      </c>
      <c r="S122">
        <v>5000</v>
      </c>
      <c r="T122">
        <v>34306</v>
      </c>
      <c r="U122">
        <v>0</v>
      </c>
      <c r="V122">
        <v>359</v>
      </c>
      <c r="W122">
        <v>5000</v>
      </c>
      <c r="X122">
        <v>1257</v>
      </c>
      <c r="Y122">
        <v>0</v>
      </c>
      <c r="Z122">
        <v>349609</v>
      </c>
      <c r="AA122" t="s">
        <v>105</v>
      </c>
      <c r="AB122">
        <v>20000414</v>
      </c>
    </row>
    <row r="123" spans="12:28" x14ac:dyDescent="0.25">
      <c r="L123" s="8">
        <v>1</v>
      </c>
      <c r="M123">
        <v>3</v>
      </c>
      <c r="N123" t="s">
        <v>77</v>
      </c>
      <c r="O123">
        <f t="shared" si="4"/>
        <v>2000</v>
      </c>
      <c r="P123">
        <f t="shared" si="5"/>
        <v>4</v>
      </c>
      <c r="Q123">
        <f t="shared" si="6"/>
        <v>459370</v>
      </c>
      <c r="R123">
        <v>78</v>
      </c>
      <c r="S123">
        <v>5000</v>
      </c>
      <c r="T123">
        <v>35099</v>
      </c>
      <c r="W123">
        <v>5000</v>
      </c>
      <c r="X123">
        <v>1086</v>
      </c>
      <c r="Y123">
        <v>0</v>
      </c>
      <c r="Z123">
        <v>413185</v>
      </c>
      <c r="AA123" t="s">
        <v>105</v>
      </c>
      <c r="AB123">
        <v>20000421</v>
      </c>
    </row>
    <row r="124" spans="12:28" x14ac:dyDescent="0.25">
      <c r="L124" s="8">
        <v>1</v>
      </c>
      <c r="M124">
        <v>3</v>
      </c>
      <c r="N124" t="s">
        <v>77</v>
      </c>
      <c r="O124">
        <f t="shared" si="4"/>
        <v>2000</v>
      </c>
      <c r="P124">
        <f t="shared" si="5"/>
        <v>4</v>
      </c>
      <c r="Q124">
        <f t="shared" si="6"/>
        <v>458517</v>
      </c>
      <c r="R124">
        <v>77</v>
      </c>
      <c r="S124">
        <v>5000</v>
      </c>
      <c r="T124">
        <v>34002</v>
      </c>
      <c r="U124">
        <v>0</v>
      </c>
      <c r="V124">
        <v>723</v>
      </c>
      <c r="W124">
        <v>5000</v>
      </c>
      <c r="X124">
        <v>1447</v>
      </c>
      <c r="Y124">
        <v>0</v>
      </c>
      <c r="Z124">
        <v>412345</v>
      </c>
      <c r="AA124" t="s">
        <v>105</v>
      </c>
      <c r="AB124">
        <v>20000421</v>
      </c>
    </row>
    <row r="125" spans="12:28" x14ac:dyDescent="0.25">
      <c r="L125" s="8">
        <v>1</v>
      </c>
      <c r="M125">
        <v>3</v>
      </c>
      <c r="N125" t="s">
        <v>77</v>
      </c>
      <c r="O125">
        <f t="shared" si="4"/>
        <v>2000</v>
      </c>
      <c r="P125">
        <f t="shared" si="5"/>
        <v>4</v>
      </c>
      <c r="Q125">
        <f t="shared" si="6"/>
        <v>227166</v>
      </c>
      <c r="R125">
        <v>78</v>
      </c>
      <c r="S125">
        <v>5000</v>
      </c>
      <c r="T125">
        <v>35047</v>
      </c>
      <c r="U125">
        <v>0</v>
      </c>
      <c r="V125">
        <v>182</v>
      </c>
      <c r="W125">
        <v>5000</v>
      </c>
      <c r="X125">
        <v>1090</v>
      </c>
      <c r="Y125">
        <v>0</v>
      </c>
      <c r="Z125">
        <v>180847</v>
      </c>
      <c r="AA125" t="s">
        <v>105</v>
      </c>
      <c r="AB125">
        <v>20000421</v>
      </c>
    </row>
    <row r="126" spans="12:28" x14ac:dyDescent="0.25">
      <c r="L126" s="8">
        <v>1</v>
      </c>
      <c r="M126">
        <v>3</v>
      </c>
      <c r="N126" t="s">
        <v>77</v>
      </c>
      <c r="O126">
        <f t="shared" si="4"/>
        <v>2000</v>
      </c>
      <c r="P126">
        <f t="shared" si="5"/>
        <v>4</v>
      </c>
      <c r="Q126">
        <f t="shared" si="6"/>
        <v>497237</v>
      </c>
      <c r="R126">
        <v>76</v>
      </c>
      <c r="S126">
        <v>5000</v>
      </c>
      <c r="T126">
        <v>32609</v>
      </c>
      <c r="U126">
        <v>0</v>
      </c>
      <c r="V126">
        <v>725</v>
      </c>
      <c r="W126">
        <v>5000</v>
      </c>
      <c r="X126">
        <v>2899</v>
      </c>
      <c r="Y126">
        <v>0</v>
      </c>
      <c r="Z126">
        <v>451004</v>
      </c>
      <c r="AA126" t="s">
        <v>105</v>
      </c>
      <c r="AB126">
        <v>20000421</v>
      </c>
    </row>
    <row r="127" spans="12:28" x14ac:dyDescent="0.25">
      <c r="L127" s="8">
        <v>1</v>
      </c>
      <c r="M127">
        <v>3</v>
      </c>
      <c r="N127" t="s">
        <v>77</v>
      </c>
      <c r="O127">
        <f t="shared" si="4"/>
        <v>2000</v>
      </c>
      <c r="P127">
        <f t="shared" si="5"/>
        <v>4</v>
      </c>
      <c r="Q127">
        <f t="shared" si="6"/>
        <v>482386</v>
      </c>
      <c r="R127">
        <v>77</v>
      </c>
      <c r="S127">
        <v>5000</v>
      </c>
      <c r="T127">
        <v>33860</v>
      </c>
      <c r="U127">
        <v>0</v>
      </c>
      <c r="V127">
        <v>362</v>
      </c>
      <c r="W127">
        <v>5000</v>
      </c>
      <c r="X127">
        <v>1992</v>
      </c>
      <c r="Y127">
        <v>0</v>
      </c>
      <c r="Z127">
        <v>436172</v>
      </c>
      <c r="AA127" t="s">
        <v>105</v>
      </c>
      <c r="AB127">
        <v>20000421</v>
      </c>
    </row>
    <row r="128" spans="12:28" x14ac:dyDescent="0.25">
      <c r="L128" s="8">
        <v>1</v>
      </c>
      <c r="M128">
        <v>3</v>
      </c>
      <c r="N128" t="s">
        <v>77</v>
      </c>
      <c r="O128">
        <f t="shared" si="4"/>
        <v>2000</v>
      </c>
      <c r="P128">
        <f t="shared" si="5"/>
        <v>4</v>
      </c>
      <c r="Q128">
        <f t="shared" si="6"/>
        <v>464225</v>
      </c>
      <c r="R128">
        <v>76</v>
      </c>
      <c r="S128">
        <v>5000</v>
      </c>
      <c r="T128">
        <v>34076</v>
      </c>
      <c r="U128">
        <v>0</v>
      </c>
      <c r="V128">
        <v>725</v>
      </c>
      <c r="W128">
        <v>5000</v>
      </c>
      <c r="X128">
        <v>1450</v>
      </c>
      <c r="Y128">
        <v>0</v>
      </c>
      <c r="Z128">
        <v>417974</v>
      </c>
      <c r="AA128" t="s">
        <v>105</v>
      </c>
      <c r="AB128">
        <v>20000421</v>
      </c>
    </row>
    <row r="129" spans="12:28" x14ac:dyDescent="0.25">
      <c r="L129" s="8">
        <v>1</v>
      </c>
      <c r="M129">
        <v>3</v>
      </c>
      <c r="N129" t="s">
        <v>77</v>
      </c>
      <c r="O129">
        <f t="shared" si="4"/>
        <v>2000</v>
      </c>
      <c r="P129">
        <f t="shared" si="5"/>
        <v>4</v>
      </c>
      <c r="Q129">
        <f t="shared" si="6"/>
        <v>459279</v>
      </c>
      <c r="R129">
        <v>74</v>
      </c>
      <c r="S129">
        <v>5000</v>
      </c>
      <c r="T129">
        <v>34616</v>
      </c>
      <c r="U129">
        <v>0</v>
      </c>
      <c r="V129">
        <v>362</v>
      </c>
      <c r="W129">
        <v>5000</v>
      </c>
      <c r="X129">
        <v>1269</v>
      </c>
      <c r="Y129">
        <v>0</v>
      </c>
      <c r="Z129">
        <v>413032</v>
      </c>
      <c r="AA129" t="s">
        <v>105</v>
      </c>
      <c r="AB129">
        <v>20000421</v>
      </c>
    </row>
    <row r="130" spans="12:28" x14ac:dyDescent="0.25">
      <c r="L130" s="8">
        <v>1</v>
      </c>
      <c r="M130">
        <v>3</v>
      </c>
      <c r="N130" t="s">
        <v>77</v>
      </c>
      <c r="O130">
        <f t="shared" si="4"/>
        <v>2000</v>
      </c>
      <c r="P130">
        <f t="shared" si="5"/>
        <v>4</v>
      </c>
      <c r="Q130">
        <f t="shared" si="6"/>
        <v>429912</v>
      </c>
      <c r="R130">
        <v>76</v>
      </c>
      <c r="S130">
        <v>5000</v>
      </c>
      <c r="T130">
        <v>34174</v>
      </c>
      <c r="U130">
        <v>0</v>
      </c>
      <c r="V130">
        <v>723</v>
      </c>
      <c r="W130">
        <v>5000</v>
      </c>
      <c r="X130">
        <v>1266</v>
      </c>
      <c r="Y130">
        <v>0</v>
      </c>
      <c r="Z130">
        <v>383749</v>
      </c>
      <c r="AA130" t="s">
        <v>105</v>
      </c>
      <c r="AB130">
        <v>20000421</v>
      </c>
    </row>
    <row r="131" spans="12:28" x14ac:dyDescent="0.25">
      <c r="L131" s="8">
        <v>1</v>
      </c>
      <c r="M131">
        <v>3</v>
      </c>
      <c r="N131" t="s">
        <v>77</v>
      </c>
      <c r="O131">
        <f t="shared" ref="O131:O194" si="7">IF(LEN(AB131)&gt;=8,LEFT(AB131,4),"")*1</f>
        <v>2000</v>
      </c>
      <c r="P131">
        <f t="shared" ref="P131:P194" si="8">IF(LEN(AB131)&gt;=8,MID(AB131,5,2),"")*1</f>
        <v>4</v>
      </c>
      <c r="Q131">
        <f t="shared" ref="Q131:Q194" si="9">SUM(S131:Z131)</f>
        <v>430993</v>
      </c>
      <c r="R131">
        <v>75</v>
      </c>
      <c r="S131">
        <v>5000</v>
      </c>
      <c r="T131">
        <v>34195</v>
      </c>
      <c r="U131">
        <v>0</v>
      </c>
      <c r="V131">
        <v>731</v>
      </c>
      <c r="W131">
        <v>5000</v>
      </c>
      <c r="X131">
        <v>1646</v>
      </c>
      <c r="Y131">
        <v>0</v>
      </c>
      <c r="Z131">
        <v>384421</v>
      </c>
      <c r="AA131" t="s">
        <v>105</v>
      </c>
      <c r="AB131">
        <v>20000421</v>
      </c>
    </row>
    <row r="132" spans="12:28" x14ac:dyDescent="0.25">
      <c r="L132" s="8">
        <v>1</v>
      </c>
      <c r="M132">
        <v>3</v>
      </c>
      <c r="N132" t="s">
        <v>77</v>
      </c>
      <c r="O132">
        <f t="shared" si="7"/>
        <v>2000</v>
      </c>
      <c r="P132">
        <f t="shared" si="8"/>
        <v>4</v>
      </c>
      <c r="Q132">
        <f t="shared" si="9"/>
        <v>366465</v>
      </c>
      <c r="R132">
        <v>75</v>
      </c>
      <c r="S132">
        <v>5000</v>
      </c>
      <c r="T132">
        <v>34703</v>
      </c>
      <c r="U132">
        <v>0</v>
      </c>
      <c r="V132">
        <v>361</v>
      </c>
      <c r="W132">
        <v>5000</v>
      </c>
      <c r="X132">
        <v>1084</v>
      </c>
      <c r="Y132">
        <v>0</v>
      </c>
      <c r="Z132">
        <v>320317</v>
      </c>
      <c r="AA132" t="s">
        <v>105</v>
      </c>
      <c r="AB132">
        <v>20000421</v>
      </c>
    </row>
    <row r="133" spans="12:28" x14ac:dyDescent="0.25">
      <c r="L133" s="8">
        <v>1</v>
      </c>
      <c r="M133">
        <v>3</v>
      </c>
      <c r="N133" t="s">
        <v>77</v>
      </c>
      <c r="O133">
        <f t="shared" si="7"/>
        <v>2000</v>
      </c>
      <c r="P133">
        <f t="shared" si="8"/>
        <v>4</v>
      </c>
      <c r="Q133">
        <f t="shared" si="9"/>
        <v>455515</v>
      </c>
      <c r="R133">
        <v>76</v>
      </c>
      <c r="S133">
        <v>5000</v>
      </c>
      <c r="T133">
        <v>34553</v>
      </c>
      <c r="W133">
        <v>5000</v>
      </c>
      <c r="X133">
        <v>1615</v>
      </c>
      <c r="Y133">
        <v>0</v>
      </c>
      <c r="Z133">
        <v>409347</v>
      </c>
      <c r="AA133" t="s">
        <v>105</v>
      </c>
      <c r="AB133">
        <v>20000421</v>
      </c>
    </row>
    <row r="134" spans="12:28" x14ac:dyDescent="0.25">
      <c r="L134" s="8">
        <v>1</v>
      </c>
      <c r="M134">
        <v>3</v>
      </c>
      <c r="N134" t="s">
        <v>77</v>
      </c>
      <c r="O134">
        <f t="shared" si="7"/>
        <v>2000</v>
      </c>
      <c r="P134">
        <f t="shared" si="8"/>
        <v>4</v>
      </c>
      <c r="Q134">
        <f t="shared" si="9"/>
        <v>451039</v>
      </c>
      <c r="R134">
        <v>76</v>
      </c>
      <c r="S134">
        <v>5000</v>
      </c>
      <c r="T134">
        <v>36126</v>
      </c>
      <c r="W134">
        <v>5000</v>
      </c>
      <c r="X134">
        <v>313</v>
      </c>
      <c r="Y134">
        <v>0</v>
      </c>
      <c r="Z134">
        <v>404600</v>
      </c>
      <c r="AA134" t="s">
        <v>105</v>
      </c>
      <c r="AB134">
        <v>20000421</v>
      </c>
    </row>
    <row r="135" spans="12:28" x14ac:dyDescent="0.25">
      <c r="L135" s="8">
        <v>1</v>
      </c>
      <c r="M135">
        <v>3</v>
      </c>
      <c r="N135" t="s">
        <v>77</v>
      </c>
      <c r="O135">
        <f t="shared" si="7"/>
        <v>2000</v>
      </c>
      <c r="P135">
        <f t="shared" si="8"/>
        <v>4</v>
      </c>
      <c r="Q135">
        <f t="shared" si="9"/>
        <v>224196</v>
      </c>
      <c r="R135">
        <v>74</v>
      </c>
      <c r="S135">
        <v>5000</v>
      </c>
      <c r="T135">
        <v>35908</v>
      </c>
      <c r="W135">
        <v>5000</v>
      </c>
      <c r="X135">
        <v>771</v>
      </c>
      <c r="Y135">
        <v>0</v>
      </c>
      <c r="Z135">
        <v>177517</v>
      </c>
      <c r="AA135" t="s">
        <v>105</v>
      </c>
      <c r="AB135">
        <v>20000421</v>
      </c>
    </row>
    <row r="136" spans="12:28" x14ac:dyDescent="0.25">
      <c r="L136" s="8">
        <v>1</v>
      </c>
      <c r="M136">
        <v>7</v>
      </c>
      <c r="N136" t="s">
        <v>77</v>
      </c>
      <c r="O136">
        <f t="shared" si="7"/>
        <v>2005</v>
      </c>
      <c r="P136">
        <f t="shared" si="8"/>
        <v>4</v>
      </c>
      <c r="Q136">
        <f t="shared" si="9"/>
        <v>45302</v>
      </c>
      <c r="R136">
        <v>140</v>
      </c>
      <c r="S136">
        <v>5000</v>
      </c>
      <c r="T136">
        <v>31066</v>
      </c>
      <c r="U136">
        <v>0</v>
      </c>
      <c r="V136">
        <v>3177</v>
      </c>
      <c r="W136">
        <v>5000</v>
      </c>
      <c r="X136">
        <v>1059</v>
      </c>
      <c r="AA136" t="s">
        <v>106</v>
      </c>
      <c r="AB136">
        <v>20050421</v>
      </c>
    </row>
    <row r="137" spans="12:28" x14ac:dyDescent="0.25">
      <c r="L137" s="8">
        <v>1</v>
      </c>
      <c r="M137">
        <v>7</v>
      </c>
      <c r="N137" t="s">
        <v>77</v>
      </c>
      <c r="O137">
        <f t="shared" si="7"/>
        <v>2005</v>
      </c>
      <c r="P137">
        <f t="shared" si="8"/>
        <v>6</v>
      </c>
      <c r="Q137">
        <f t="shared" si="9"/>
        <v>63921</v>
      </c>
      <c r="R137">
        <v>116</v>
      </c>
      <c r="S137">
        <v>5000</v>
      </c>
      <c r="T137">
        <v>45833</v>
      </c>
      <c r="U137">
        <v>0</v>
      </c>
      <c r="V137">
        <v>2966</v>
      </c>
      <c r="W137">
        <v>5000</v>
      </c>
      <c r="X137">
        <v>3774</v>
      </c>
      <c r="Y137">
        <v>0</v>
      </c>
      <c r="Z137">
        <v>1348</v>
      </c>
      <c r="AA137" t="s">
        <v>106</v>
      </c>
      <c r="AB137">
        <v>20050607</v>
      </c>
    </row>
    <row r="138" spans="12:28" x14ac:dyDescent="0.25">
      <c r="L138" s="8">
        <v>1</v>
      </c>
      <c r="M138">
        <v>7</v>
      </c>
      <c r="N138" t="s">
        <v>77</v>
      </c>
      <c r="O138">
        <f t="shared" si="7"/>
        <v>2006</v>
      </c>
      <c r="P138">
        <f t="shared" si="8"/>
        <v>5</v>
      </c>
      <c r="Q138">
        <f t="shared" si="9"/>
        <v>13214</v>
      </c>
      <c r="S138">
        <v>5000</v>
      </c>
      <c r="T138">
        <v>2989</v>
      </c>
      <c r="W138">
        <v>5000</v>
      </c>
      <c r="X138">
        <v>209</v>
      </c>
      <c r="Y138">
        <v>0</v>
      </c>
      <c r="Z138">
        <v>16</v>
      </c>
      <c r="AA138" t="s">
        <v>106</v>
      </c>
      <c r="AB138">
        <v>20060501</v>
      </c>
    </row>
    <row r="139" spans="12:28" x14ac:dyDescent="0.25">
      <c r="L139" s="8">
        <v>1</v>
      </c>
      <c r="M139">
        <v>3</v>
      </c>
      <c r="N139" t="s">
        <v>79</v>
      </c>
      <c r="O139">
        <f t="shared" si="7"/>
        <v>2001</v>
      </c>
      <c r="P139">
        <f t="shared" si="8"/>
        <v>3</v>
      </c>
      <c r="Q139">
        <f t="shared" si="9"/>
        <v>60477</v>
      </c>
      <c r="R139">
        <v>47</v>
      </c>
      <c r="S139">
        <v>5000</v>
      </c>
      <c r="T139">
        <v>46944</v>
      </c>
      <c r="U139">
        <v>0</v>
      </c>
      <c r="V139">
        <v>505</v>
      </c>
      <c r="W139">
        <v>5000</v>
      </c>
      <c r="X139">
        <v>2776</v>
      </c>
      <c r="Y139">
        <v>0</v>
      </c>
      <c r="Z139">
        <v>252</v>
      </c>
      <c r="AA139" t="s">
        <v>107</v>
      </c>
      <c r="AB139">
        <v>20010308</v>
      </c>
    </row>
    <row r="140" spans="12:28" x14ac:dyDescent="0.25">
      <c r="L140" s="8">
        <v>1</v>
      </c>
      <c r="M140">
        <v>3</v>
      </c>
      <c r="N140" t="s">
        <v>79</v>
      </c>
      <c r="O140">
        <f t="shared" si="7"/>
        <v>2001</v>
      </c>
      <c r="P140">
        <f t="shared" si="8"/>
        <v>2</v>
      </c>
      <c r="Q140">
        <f t="shared" si="9"/>
        <v>60200</v>
      </c>
      <c r="R140">
        <v>43</v>
      </c>
      <c r="S140">
        <v>5000</v>
      </c>
      <c r="T140">
        <v>49447</v>
      </c>
      <c r="W140">
        <v>5000</v>
      </c>
      <c r="X140">
        <v>753</v>
      </c>
      <c r="AA140" t="s">
        <v>107</v>
      </c>
      <c r="AB140">
        <v>20010226</v>
      </c>
    </row>
    <row r="141" spans="12:28" x14ac:dyDescent="0.25">
      <c r="L141" s="8">
        <v>1</v>
      </c>
      <c r="M141">
        <v>3</v>
      </c>
      <c r="N141" t="s">
        <v>79</v>
      </c>
      <c r="O141">
        <f t="shared" si="7"/>
        <v>2001</v>
      </c>
      <c r="P141">
        <f t="shared" si="8"/>
        <v>3</v>
      </c>
      <c r="Q141">
        <f t="shared" si="9"/>
        <v>60449</v>
      </c>
      <c r="R141">
        <v>47</v>
      </c>
      <c r="S141">
        <v>5000</v>
      </c>
      <c r="T141">
        <v>46413</v>
      </c>
      <c r="W141">
        <v>5000</v>
      </c>
      <c r="X141">
        <v>4036</v>
      </c>
      <c r="AA141" t="s">
        <v>108</v>
      </c>
      <c r="AB141">
        <v>20010305</v>
      </c>
    </row>
    <row r="142" spans="12:28" x14ac:dyDescent="0.25">
      <c r="L142" s="8">
        <v>1</v>
      </c>
      <c r="M142">
        <v>3</v>
      </c>
      <c r="N142" t="s">
        <v>79</v>
      </c>
      <c r="O142">
        <f t="shared" si="7"/>
        <v>2001</v>
      </c>
      <c r="P142">
        <f t="shared" si="8"/>
        <v>2</v>
      </c>
      <c r="Q142">
        <f t="shared" si="9"/>
        <v>59549</v>
      </c>
      <c r="R142">
        <v>43</v>
      </c>
      <c r="S142">
        <v>5000</v>
      </c>
      <c r="T142">
        <v>44594</v>
      </c>
      <c r="W142">
        <v>5000</v>
      </c>
      <c r="X142">
        <v>4955</v>
      </c>
      <c r="AA142" t="s">
        <v>108</v>
      </c>
      <c r="AB142">
        <v>20010216</v>
      </c>
    </row>
    <row r="143" spans="12:28" x14ac:dyDescent="0.25">
      <c r="L143" s="8">
        <v>1</v>
      </c>
      <c r="M143">
        <v>3</v>
      </c>
      <c r="N143" t="s">
        <v>79</v>
      </c>
      <c r="O143">
        <f t="shared" si="7"/>
        <v>2001</v>
      </c>
      <c r="P143">
        <f t="shared" si="8"/>
        <v>4</v>
      </c>
      <c r="Q143">
        <f t="shared" si="9"/>
        <v>446510</v>
      </c>
      <c r="R143">
        <v>77</v>
      </c>
      <c r="S143">
        <v>5000</v>
      </c>
      <c r="T143">
        <v>57896</v>
      </c>
      <c r="W143">
        <v>5000</v>
      </c>
      <c r="X143">
        <v>6433</v>
      </c>
      <c r="Y143">
        <v>0</v>
      </c>
      <c r="Z143">
        <v>372181</v>
      </c>
      <c r="AA143" t="s">
        <v>110</v>
      </c>
      <c r="AB143">
        <v>20010413</v>
      </c>
    </row>
    <row r="144" spans="12:28" x14ac:dyDescent="0.25">
      <c r="L144" s="8">
        <v>1</v>
      </c>
      <c r="M144">
        <v>3</v>
      </c>
      <c r="N144" t="s">
        <v>79</v>
      </c>
      <c r="O144">
        <f t="shared" si="7"/>
        <v>2001</v>
      </c>
      <c r="P144">
        <f t="shared" si="8"/>
        <v>4</v>
      </c>
      <c r="Q144">
        <f t="shared" si="9"/>
        <v>456630</v>
      </c>
      <c r="R144">
        <v>77</v>
      </c>
      <c r="S144">
        <v>5000</v>
      </c>
      <c r="T144">
        <v>62298</v>
      </c>
      <c r="U144">
        <v>0</v>
      </c>
      <c r="V144">
        <v>1631</v>
      </c>
      <c r="W144">
        <v>5000</v>
      </c>
      <c r="X144">
        <v>1305</v>
      </c>
      <c r="Y144">
        <v>0</v>
      </c>
      <c r="Z144">
        <v>381396</v>
      </c>
      <c r="AA144" t="s">
        <v>110</v>
      </c>
      <c r="AB144">
        <v>20010413</v>
      </c>
    </row>
    <row r="145" spans="12:28" x14ac:dyDescent="0.25">
      <c r="L145" s="8">
        <v>1</v>
      </c>
      <c r="M145">
        <v>3</v>
      </c>
      <c r="N145" t="s">
        <v>79</v>
      </c>
      <c r="O145">
        <f t="shared" si="7"/>
        <v>2001</v>
      </c>
      <c r="P145">
        <f t="shared" si="8"/>
        <v>4</v>
      </c>
      <c r="Q145">
        <f t="shared" si="9"/>
        <v>438584</v>
      </c>
      <c r="R145">
        <v>77</v>
      </c>
      <c r="S145">
        <v>5000</v>
      </c>
      <c r="T145">
        <v>61379</v>
      </c>
      <c r="U145">
        <v>0</v>
      </c>
      <c r="V145">
        <v>2261</v>
      </c>
      <c r="W145">
        <v>5000</v>
      </c>
      <c r="X145">
        <v>969</v>
      </c>
      <c r="Y145">
        <v>0</v>
      </c>
      <c r="Z145">
        <v>363975</v>
      </c>
      <c r="AA145" t="s">
        <v>110</v>
      </c>
      <c r="AB145">
        <v>20010413</v>
      </c>
    </row>
    <row r="146" spans="12:28" x14ac:dyDescent="0.25">
      <c r="L146" s="8">
        <v>1</v>
      </c>
      <c r="M146">
        <v>3</v>
      </c>
      <c r="N146" t="s">
        <v>79</v>
      </c>
      <c r="O146">
        <f t="shared" si="7"/>
        <v>2001</v>
      </c>
      <c r="P146">
        <f t="shared" si="8"/>
        <v>4</v>
      </c>
      <c r="Q146">
        <f t="shared" si="9"/>
        <v>536343</v>
      </c>
      <c r="R146">
        <v>66</v>
      </c>
      <c r="S146">
        <v>5000</v>
      </c>
      <c r="T146">
        <v>62634</v>
      </c>
      <c r="U146">
        <v>0</v>
      </c>
      <c r="V146">
        <v>969</v>
      </c>
      <c r="W146">
        <v>5000</v>
      </c>
      <c r="X146">
        <v>969</v>
      </c>
      <c r="Y146">
        <v>0</v>
      </c>
      <c r="Z146">
        <v>461771</v>
      </c>
      <c r="AA146" t="s">
        <v>110</v>
      </c>
      <c r="AB146">
        <v>20010413</v>
      </c>
    </row>
    <row r="147" spans="12:28" x14ac:dyDescent="0.25">
      <c r="L147" s="8">
        <v>1</v>
      </c>
      <c r="M147">
        <v>3</v>
      </c>
      <c r="N147" t="s">
        <v>79</v>
      </c>
      <c r="O147">
        <f t="shared" si="7"/>
        <v>2001</v>
      </c>
      <c r="P147">
        <f t="shared" si="8"/>
        <v>4</v>
      </c>
      <c r="Q147">
        <f t="shared" si="9"/>
        <v>443804</v>
      </c>
      <c r="R147">
        <v>75</v>
      </c>
      <c r="S147">
        <v>5000</v>
      </c>
      <c r="T147">
        <v>59109</v>
      </c>
      <c r="W147">
        <v>5000</v>
      </c>
      <c r="X147">
        <v>3440</v>
      </c>
      <c r="Y147">
        <v>0</v>
      </c>
      <c r="Z147">
        <v>371255</v>
      </c>
      <c r="AA147" t="s">
        <v>110</v>
      </c>
      <c r="AB147">
        <v>20010413</v>
      </c>
    </row>
    <row r="148" spans="12:28" x14ac:dyDescent="0.25">
      <c r="L148" s="8">
        <v>1</v>
      </c>
      <c r="M148">
        <v>3</v>
      </c>
      <c r="N148" t="s">
        <v>79</v>
      </c>
      <c r="O148">
        <f t="shared" si="7"/>
        <v>2001</v>
      </c>
      <c r="P148">
        <f t="shared" si="8"/>
        <v>4</v>
      </c>
      <c r="Q148">
        <f t="shared" si="9"/>
        <v>439079</v>
      </c>
      <c r="R148">
        <v>76</v>
      </c>
      <c r="S148">
        <v>5000</v>
      </c>
      <c r="T148">
        <v>59872</v>
      </c>
      <c r="W148">
        <v>5000</v>
      </c>
      <c r="X148">
        <v>4507</v>
      </c>
      <c r="Y148">
        <v>0</v>
      </c>
      <c r="Z148">
        <v>364700</v>
      </c>
      <c r="AA148" t="s">
        <v>110</v>
      </c>
      <c r="AB148">
        <v>20010413</v>
      </c>
    </row>
    <row r="149" spans="12:28" x14ac:dyDescent="0.25">
      <c r="L149" s="8">
        <v>1</v>
      </c>
      <c r="M149">
        <v>3</v>
      </c>
      <c r="N149" t="s">
        <v>79</v>
      </c>
      <c r="O149">
        <f t="shared" si="7"/>
        <v>2001</v>
      </c>
      <c r="P149">
        <f t="shared" si="8"/>
        <v>4</v>
      </c>
      <c r="Q149">
        <f t="shared" si="9"/>
        <v>489476</v>
      </c>
      <c r="R149">
        <v>73</v>
      </c>
      <c r="S149">
        <v>5000</v>
      </c>
      <c r="T149">
        <v>58197</v>
      </c>
      <c r="W149">
        <v>5000</v>
      </c>
      <c r="X149">
        <v>6466</v>
      </c>
      <c r="Y149">
        <v>0</v>
      </c>
      <c r="Z149">
        <v>414813</v>
      </c>
      <c r="AA149" t="s">
        <v>110</v>
      </c>
      <c r="AB149">
        <v>20010413</v>
      </c>
    </row>
    <row r="150" spans="12:28" x14ac:dyDescent="0.25">
      <c r="L150" s="8">
        <v>1</v>
      </c>
      <c r="M150">
        <v>3</v>
      </c>
      <c r="N150" t="s">
        <v>79</v>
      </c>
      <c r="O150">
        <f t="shared" si="7"/>
        <v>2001</v>
      </c>
      <c r="P150">
        <f t="shared" si="8"/>
        <v>4</v>
      </c>
      <c r="Q150">
        <f t="shared" si="9"/>
        <v>489994</v>
      </c>
      <c r="R150">
        <v>73</v>
      </c>
      <c r="S150">
        <v>5000</v>
      </c>
      <c r="T150">
        <v>58049</v>
      </c>
      <c r="W150">
        <v>5000</v>
      </c>
      <c r="X150">
        <v>6094</v>
      </c>
      <c r="Y150">
        <v>0</v>
      </c>
      <c r="Z150">
        <v>415851</v>
      </c>
      <c r="AA150" t="s">
        <v>110</v>
      </c>
      <c r="AB150">
        <v>20010413</v>
      </c>
    </row>
    <row r="151" spans="12:28" x14ac:dyDescent="0.25">
      <c r="L151" s="8">
        <v>1</v>
      </c>
      <c r="M151">
        <v>3</v>
      </c>
      <c r="N151" t="s">
        <v>79</v>
      </c>
      <c r="O151">
        <f t="shared" si="7"/>
        <v>2001</v>
      </c>
      <c r="P151">
        <f t="shared" si="8"/>
        <v>4</v>
      </c>
      <c r="Q151">
        <f t="shared" si="9"/>
        <v>434553</v>
      </c>
      <c r="R151">
        <v>77</v>
      </c>
      <c r="S151">
        <v>5000</v>
      </c>
      <c r="T151">
        <v>61071</v>
      </c>
      <c r="W151">
        <v>5000</v>
      </c>
      <c r="X151">
        <v>3554</v>
      </c>
      <c r="Y151">
        <v>0</v>
      </c>
      <c r="Z151">
        <v>359928</v>
      </c>
      <c r="AA151" t="s">
        <v>110</v>
      </c>
      <c r="AB151">
        <v>20010427</v>
      </c>
    </row>
    <row r="152" spans="12:28" x14ac:dyDescent="0.25">
      <c r="L152" s="8">
        <v>1</v>
      </c>
      <c r="M152">
        <v>3</v>
      </c>
      <c r="N152" t="s">
        <v>79</v>
      </c>
      <c r="O152">
        <f t="shared" si="7"/>
        <v>2001</v>
      </c>
      <c r="P152">
        <f t="shared" si="8"/>
        <v>4</v>
      </c>
      <c r="Q152">
        <f t="shared" si="9"/>
        <v>451087</v>
      </c>
      <c r="R152">
        <v>76</v>
      </c>
      <c r="S152">
        <v>5000</v>
      </c>
      <c r="T152">
        <v>61754</v>
      </c>
      <c r="U152">
        <v>0</v>
      </c>
      <c r="V152">
        <v>637</v>
      </c>
      <c r="W152">
        <v>5000</v>
      </c>
      <c r="X152">
        <v>1273</v>
      </c>
      <c r="Y152">
        <v>0</v>
      </c>
      <c r="Z152">
        <v>377423</v>
      </c>
      <c r="AA152" t="s">
        <v>110</v>
      </c>
      <c r="AB152">
        <v>20010427</v>
      </c>
    </row>
    <row r="153" spans="12:28" x14ac:dyDescent="0.25">
      <c r="L153" s="8">
        <v>1</v>
      </c>
      <c r="M153">
        <v>3</v>
      </c>
      <c r="N153" t="s">
        <v>79</v>
      </c>
      <c r="O153">
        <f t="shared" si="7"/>
        <v>2001</v>
      </c>
      <c r="P153">
        <f t="shared" si="8"/>
        <v>4</v>
      </c>
      <c r="Q153">
        <f t="shared" si="9"/>
        <v>536165</v>
      </c>
      <c r="R153">
        <v>76</v>
      </c>
      <c r="S153">
        <v>5000</v>
      </c>
      <c r="T153">
        <v>62325</v>
      </c>
      <c r="U153">
        <v>0</v>
      </c>
      <c r="V153">
        <v>1615</v>
      </c>
      <c r="W153">
        <v>5000</v>
      </c>
      <c r="X153">
        <v>646</v>
      </c>
      <c r="Y153">
        <v>0</v>
      </c>
      <c r="Z153">
        <v>461579</v>
      </c>
      <c r="AA153" t="s">
        <v>110</v>
      </c>
      <c r="AB153">
        <v>20010427</v>
      </c>
    </row>
    <row r="154" spans="12:28" x14ac:dyDescent="0.25">
      <c r="L154" s="8">
        <v>1</v>
      </c>
      <c r="M154">
        <v>3</v>
      </c>
      <c r="N154" t="s">
        <v>79</v>
      </c>
      <c r="O154">
        <f t="shared" si="7"/>
        <v>2001</v>
      </c>
      <c r="P154">
        <f t="shared" si="8"/>
        <v>4</v>
      </c>
      <c r="Q154">
        <f t="shared" si="9"/>
        <v>437356</v>
      </c>
      <c r="R154">
        <v>74</v>
      </c>
      <c r="S154">
        <v>5000</v>
      </c>
      <c r="T154">
        <v>61099</v>
      </c>
      <c r="U154">
        <v>0</v>
      </c>
      <c r="V154">
        <v>317</v>
      </c>
      <c r="W154">
        <v>5000</v>
      </c>
      <c r="X154">
        <v>1899</v>
      </c>
      <c r="Y154">
        <v>0</v>
      </c>
      <c r="Z154">
        <v>364041</v>
      </c>
      <c r="AA154" t="s">
        <v>110</v>
      </c>
      <c r="AB154">
        <v>20010427</v>
      </c>
    </row>
    <row r="155" spans="12:28" x14ac:dyDescent="0.25">
      <c r="L155" s="8">
        <v>1</v>
      </c>
      <c r="M155">
        <v>3</v>
      </c>
      <c r="N155" t="s">
        <v>79</v>
      </c>
      <c r="O155">
        <f t="shared" si="7"/>
        <v>2001</v>
      </c>
      <c r="P155">
        <f t="shared" si="8"/>
        <v>4</v>
      </c>
      <c r="Q155">
        <f t="shared" si="9"/>
        <v>456455</v>
      </c>
      <c r="R155">
        <v>74</v>
      </c>
      <c r="S155">
        <v>5000</v>
      </c>
      <c r="T155">
        <v>63265</v>
      </c>
      <c r="U155">
        <v>0</v>
      </c>
      <c r="V155">
        <v>324</v>
      </c>
      <c r="W155">
        <v>5000</v>
      </c>
      <c r="X155">
        <v>1298</v>
      </c>
      <c r="Y155">
        <v>0</v>
      </c>
      <c r="Z155">
        <v>381568</v>
      </c>
      <c r="AA155" t="s">
        <v>110</v>
      </c>
      <c r="AB155">
        <v>20010427</v>
      </c>
    </row>
    <row r="156" spans="12:28" x14ac:dyDescent="0.25">
      <c r="L156" s="8">
        <v>1</v>
      </c>
      <c r="M156">
        <v>3</v>
      </c>
      <c r="N156" t="s">
        <v>79</v>
      </c>
      <c r="O156">
        <f t="shared" si="7"/>
        <v>2001</v>
      </c>
      <c r="P156">
        <f t="shared" si="8"/>
        <v>4</v>
      </c>
      <c r="Q156">
        <f t="shared" si="9"/>
        <v>467156</v>
      </c>
      <c r="R156">
        <v>71</v>
      </c>
      <c r="S156">
        <v>5000</v>
      </c>
      <c r="T156">
        <v>63677</v>
      </c>
      <c r="U156">
        <v>0</v>
      </c>
      <c r="V156">
        <v>322</v>
      </c>
      <c r="W156">
        <v>5000</v>
      </c>
      <c r="X156">
        <v>322</v>
      </c>
      <c r="Y156">
        <v>0</v>
      </c>
      <c r="Z156">
        <v>392835</v>
      </c>
      <c r="AA156" t="s">
        <v>110</v>
      </c>
      <c r="AB156">
        <v>20010427</v>
      </c>
    </row>
    <row r="157" spans="12:28" x14ac:dyDescent="0.25">
      <c r="L157" s="8">
        <v>1</v>
      </c>
      <c r="M157">
        <v>3</v>
      </c>
      <c r="N157" t="s">
        <v>79</v>
      </c>
      <c r="O157">
        <f t="shared" si="7"/>
        <v>2001</v>
      </c>
      <c r="P157">
        <f t="shared" si="8"/>
        <v>4</v>
      </c>
      <c r="Q157">
        <f t="shared" si="9"/>
        <v>470207</v>
      </c>
      <c r="R157">
        <v>71</v>
      </c>
      <c r="S157">
        <v>5000</v>
      </c>
      <c r="T157">
        <v>63266</v>
      </c>
      <c r="U157">
        <v>0</v>
      </c>
      <c r="V157">
        <v>963</v>
      </c>
      <c r="W157">
        <v>5000</v>
      </c>
      <c r="X157">
        <v>321</v>
      </c>
      <c r="Y157">
        <v>0</v>
      </c>
      <c r="Z157">
        <v>395657</v>
      </c>
      <c r="AA157" t="s">
        <v>110</v>
      </c>
      <c r="AB157">
        <v>20010427</v>
      </c>
    </row>
    <row r="158" spans="12:28" x14ac:dyDescent="0.25">
      <c r="L158" s="8">
        <v>1</v>
      </c>
      <c r="M158">
        <v>3</v>
      </c>
      <c r="N158" t="s">
        <v>79</v>
      </c>
      <c r="O158">
        <f t="shared" si="7"/>
        <v>2002</v>
      </c>
      <c r="P158">
        <f t="shared" si="8"/>
        <v>4</v>
      </c>
      <c r="Q158">
        <f t="shared" si="9"/>
        <v>308980</v>
      </c>
      <c r="R158">
        <v>68</v>
      </c>
      <c r="S158">
        <v>5000</v>
      </c>
      <c r="T158">
        <v>70307</v>
      </c>
      <c r="U158">
        <v>0</v>
      </c>
      <c r="V158">
        <v>355</v>
      </c>
      <c r="W158">
        <v>5000</v>
      </c>
      <c r="X158">
        <v>1420</v>
      </c>
      <c r="Y158">
        <v>0</v>
      </c>
      <c r="Z158">
        <v>226898</v>
      </c>
      <c r="AA158" t="s">
        <v>105</v>
      </c>
      <c r="AB158">
        <v>20020425</v>
      </c>
    </row>
    <row r="159" spans="12:28" x14ac:dyDescent="0.25">
      <c r="L159" s="8">
        <v>1</v>
      </c>
      <c r="M159">
        <v>3</v>
      </c>
      <c r="N159" t="s">
        <v>79</v>
      </c>
      <c r="O159">
        <f t="shared" si="7"/>
        <v>2002</v>
      </c>
      <c r="P159">
        <f t="shared" si="8"/>
        <v>4</v>
      </c>
      <c r="Q159">
        <f t="shared" si="9"/>
        <v>387170</v>
      </c>
      <c r="R159">
        <v>71</v>
      </c>
      <c r="S159">
        <v>5000</v>
      </c>
      <c r="T159">
        <v>70928</v>
      </c>
      <c r="U159">
        <v>0</v>
      </c>
      <c r="V159">
        <v>377</v>
      </c>
      <c r="W159">
        <v>5000</v>
      </c>
      <c r="X159">
        <v>1886</v>
      </c>
      <c r="Y159">
        <v>0</v>
      </c>
      <c r="Z159">
        <v>303979</v>
      </c>
      <c r="AA159" t="s">
        <v>105</v>
      </c>
      <c r="AB159">
        <v>20020425</v>
      </c>
    </row>
    <row r="160" spans="12:28" x14ac:dyDescent="0.25">
      <c r="L160" s="8">
        <v>1</v>
      </c>
      <c r="M160">
        <v>3</v>
      </c>
      <c r="N160" t="s">
        <v>79</v>
      </c>
      <c r="O160">
        <f t="shared" si="7"/>
        <v>2002</v>
      </c>
      <c r="P160">
        <f t="shared" si="8"/>
        <v>4</v>
      </c>
      <c r="Q160">
        <f t="shared" si="9"/>
        <v>412395</v>
      </c>
      <c r="R160">
        <v>66</v>
      </c>
      <c r="S160">
        <v>5000</v>
      </c>
      <c r="T160">
        <v>73430</v>
      </c>
      <c r="W160">
        <v>0</v>
      </c>
      <c r="X160">
        <v>333965</v>
      </c>
      <c r="AA160" t="s">
        <v>105</v>
      </c>
      <c r="AB160">
        <v>20020425</v>
      </c>
    </row>
    <row r="161" spans="12:28" x14ac:dyDescent="0.25">
      <c r="L161" s="8">
        <v>1</v>
      </c>
      <c r="M161">
        <v>3</v>
      </c>
      <c r="N161" t="s">
        <v>79</v>
      </c>
      <c r="O161">
        <f t="shared" si="7"/>
        <v>2002</v>
      </c>
      <c r="P161">
        <f t="shared" si="8"/>
        <v>4</v>
      </c>
      <c r="Q161">
        <f t="shared" si="9"/>
        <v>498264</v>
      </c>
      <c r="R161">
        <v>74</v>
      </c>
      <c r="S161">
        <v>5000</v>
      </c>
      <c r="T161">
        <v>72064</v>
      </c>
      <c r="W161">
        <v>5000</v>
      </c>
      <c r="X161">
        <v>875</v>
      </c>
      <c r="Y161">
        <v>0</v>
      </c>
      <c r="Z161">
        <v>415325</v>
      </c>
      <c r="AA161" t="s">
        <v>105</v>
      </c>
      <c r="AB161">
        <v>20020425</v>
      </c>
    </row>
    <row r="162" spans="12:28" x14ac:dyDescent="0.25">
      <c r="L162" s="8">
        <v>1</v>
      </c>
      <c r="M162">
        <v>3</v>
      </c>
      <c r="N162" t="s">
        <v>79</v>
      </c>
      <c r="O162">
        <f t="shared" si="7"/>
        <v>2002</v>
      </c>
      <c r="P162">
        <f t="shared" si="8"/>
        <v>4</v>
      </c>
      <c r="Q162">
        <f t="shared" si="9"/>
        <v>442673</v>
      </c>
      <c r="R162">
        <v>79</v>
      </c>
      <c r="S162">
        <v>5000</v>
      </c>
      <c r="T162">
        <v>71246</v>
      </c>
      <c r="U162">
        <v>0</v>
      </c>
      <c r="V162">
        <v>880</v>
      </c>
      <c r="W162">
        <v>5000</v>
      </c>
      <c r="X162">
        <v>1173</v>
      </c>
      <c r="Y162">
        <v>0</v>
      </c>
      <c r="Z162">
        <v>359374</v>
      </c>
      <c r="AA162" t="s">
        <v>105</v>
      </c>
      <c r="AB162">
        <v>20020425</v>
      </c>
    </row>
    <row r="163" spans="12:28" x14ac:dyDescent="0.25">
      <c r="L163" s="8">
        <v>1</v>
      </c>
      <c r="M163">
        <v>3</v>
      </c>
      <c r="N163" t="s">
        <v>79</v>
      </c>
      <c r="O163">
        <f t="shared" si="7"/>
        <v>2002</v>
      </c>
      <c r="P163">
        <f t="shared" si="8"/>
        <v>4</v>
      </c>
      <c r="Q163">
        <f t="shared" si="9"/>
        <v>446891</v>
      </c>
      <c r="R163">
        <v>74</v>
      </c>
      <c r="S163">
        <v>5000</v>
      </c>
      <c r="T163">
        <v>72468</v>
      </c>
      <c r="W163">
        <v>5000</v>
      </c>
      <c r="X163">
        <v>880</v>
      </c>
      <c r="Y163">
        <v>0</v>
      </c>
      <c r="Z163">
        <v>363543</v>
      </c>
      <c r="AA163" t="s">
        <v>105</v>
      </c>
      <c r="AB163">
        <v>20020425</v>
      </c>
    </row>
    <row r="164" spans="12:28" x14ac:dyDescent="0.25">
      <c r="L164" s="8">
        <v>1</v>
      </c>
      <c r="M164">
        <v>3</v>
      </c>
      <c r="N164" t="s">
        <v>79</v>
      </c>
      <c r="O164">
        <f t="shared" si="7"/>
        <v>2002</v>
      </c>
      <c r="P164">
        <f t="shared" si="8"/>
        <v>4</v>
      </c>
      <c r="Q164">
        <f t="shared" si="9"/>
        <v>500974</v>
      </c>
      <c r="R164">
        <v>76</v>
      </c>
      <c r="S164">
        <v>5000</v>
      </c>
      <c r="T164">
        <v>72867</v>
      </c>
      <c r="W164">
        <v>5000</v>
      </c>
      <c r="X164">
        <v>340</v>
      </c>
      <c r="Y164">
        <v>0</v>
      </c>
      <c r="Z164">
        <v>417767</v>
      </c>
      <c r="AA164" t="s">
        <v>105</v>
      </c>
      <c r="AB164">
        <v>20020418</v>
      </c>
    </row>
    <row r="165" spans="12:28" x14ac:dyDescent="0.25">
      <c r="L165" s="8">
        <v>1</v>
      </c>
      <c r="M165">
        <v>3</v>
      </c>
      <c r="N165" t="s">
        <v>79</v>
      </c>
      <c r="O165">
        <f t="shared" si="7"/>
        <v>2002</v>
      </c>
      <c r="P165">
        <f t="shared" si="8"/>
        <v>4</v>
      </c>
      <c r="Q165">
        <f t="shared" si="9"/>
        <v>479578</v>
      </c>
      <c r="R165">
        <v>75</v>
      </c>
      <c r="S165">
        <v>5000</v>
      </c>
      <c r="T165">
        <v>71501</v>
      </c>
      <c r="U165">
        <v>0</v>
      </c>
      <c r="V165">
        <v>293</v>
      </c>
      <c r="W165">
        <v>5000</v>
      </c>
      <c r="X165">
        <v>1465</v>
      </c>
      <c r="Y165">
        <v>0</v>
      </c>
      <c r="Z165">
        <v>396319</v>
      </c>
      <c r="AA165" t="s">
        <v>105</v>
      </c>
      <c r="AB165">
        <v>20020418</v>
      </c>
    </row>
    <row r="166" spans="12:28" x14ac:dyDescent="0.25">
      <c r="L166" s="8">
        <v>1</v>
      </c>
      <c r="M166">
        <v>3</v>
      </c>
      <c r="N166" t="s">
        <v>79</v>
      </c>
      <c r="O166">
        <f t="shared" si="7"/>
        <v>2002</v>
      </c>
      <c r="P166">
        <f t="shared" si="8"/>
        <v>4</v>
      </c>
      <c r="Q166">
        <f t="shared" si="9"/>
        <v>456824</v>
      </c>
      <c r="R166">
        <v>76</v>
      </c>
      <c r="S166">
        <v>5000</v>
      </c>
      <c r="T166">
        <v>72306</v>
      </c>
      <c r="W166">
        <v>5000</v>
      </c>
      <c r="X166">
        <v>986</v>
      </c>
      <c r="Y166">
        <v>0</v>
      </c>
      <c r="Z166">
        <v>373532</v>
      </c>
      <c r="AA166" t="s">
        <v>105</v>
      </c>
      <c r="AB166">
        <v>20020418</v>
      </c>
    </row>
    <row r="167" spans="12:28" x14ac:dyDescent="0.25">
      <c r="L167" s="8">
        <v>1</v>
      </c>
      <c r="M167">
        <v>3</v>
      </c>
      <c r="N167" t="s">
        <v>79</v>
      </c>
      <c r="O167">
        <f t="shared" si="7"/>
        <v>2002</v>
      </c>
      <c r="P167">
        <f t="shared" si="8"/>
        <v>4</v>
      </c>
      <c r="Q167">
        <f t="shared" si="9"/>
        <v>411987</v>
      </c>
      <c r="R167">
        <v>78</v>
      </c>
      <c r="S167">
        <v>5000</v>
      </c>
      <c r="T167">
        <v>72025</v>
      </c>
      <c r="U167">
        <v>0</v>
      </c>
      <c r="V167">
        <v>293</v>
      </c>
      <c r="W167">
        <v>5000</v>
      </c>
      <c r="X167">
        <v>878</v>
      </c>
      <c r="Y167">
        <v>0</v>
      </c>
      <c r="Z167">
        <v>328791</v>
      </c>
      <c r="AA167" t="s">
        <v>105</v>
      </c>
      <c r="AB167">
        <v>20020418</v>
      </c>
    </row>
    <row r="168" spans="12:28" x14ac:dyDescent="0.25">
      <c r="L168" s="8">
        <v>1</v>
      </c>
      <c r="M168">
        <v>3</v>
      </c>
      <c r="N168" t="s">
        <v>79</v>
      </c>
      <c r="O168">
        <f t="shared" si="7"/>
        <v>2002</v>
      </c>
      <c r="P168">
        <f t="shared" si="8"/>
        <v>4</v>
      </c>
      <c r="Q168">
        <f t="shared" si="9"/>
        <v>411192</v>
      </c>
      <c r="R168">
        <v>77</v>
      </c>
      <c r="S168">
        <v>5000</v>
      </c>
      <c r="T168">
        <v>73443</v>
      </c>
      <c r="W168">
        <v>5000</v>
      </c>
      <c r="X168">
        <v>892</v>
      </c>
      <c r="Y168">
        <v>0</v>
      </c>
      <c r="Z168">
        <v>326857</v>
      </c>
      <c r="AA168" t="s">
        <v>105</v>
      </c>
      <c r="AB168">
        <v>20020418</v>
      </c>
    </row>
    <row r="169" spans="12:28" x14ac:dyDescent="0.25">
      <c r="L169" s="8">
        <v>1</v>
      </c>
      <c r="M169">
        <v>3</v>
      </c>
      <c r="N169" t="s">
        <v>79</v>
      </c>
      <c r="O169">
        <f t="shared" si="7"/>
        <v>2002</v>
      </c>
      <c r="P169">
        <f t="shared" si="8"/>
        <v>4</v>
      </c>
      <c r="Q169">
        <f t="shared" si="9"/>
        <v>511885</v>
      </c>
      <c r="R169">
        <v>79</v>
      </c>
      <c r="S169">
        <v>5000</v>
      </c>
      <c r="T169">
        <v>71725</v>
      </c>
      <c r="W169">
        <v>5000</v>
      </c>
      <c r="X169">
        <v>2371</v>
      </c>
      <c r="Y169">
        <v>0</v>
      </c>
      <c r="Z169">
        <v>427789</v>
      </c>
      <c r="AA169" t="s">
        <v>105</v>
      </c>
      <c r="AB169">
        <v>20020418</v>
      </c>
    </row>
    <row r="170" spans="12:28" x14ac:dyDescent="0.25">
      <c r="L170" s="8">
        <v>1</v>
      </c>
      <c r="M170">
        <v>3</v>
      </c>
      <c r="N170" t="s">
        <v>79</v>
      </c>
      <c r="O170">
        <f t="shared" si="7"/>
        <v>2002</v>
      </c>
      <c r="P170">
        <f t="shared" si="8"/>
        <v>3</v>
      </c>
      <c r="Q170">
        <f t="shared" si="9"/>
        <v>60211</v>
      </c>
      <c r="R170">
        <v>57</v>
      </c>
      <c r="S170">
        <v>5000</v>
      </c>
      <c r="T170">
        <v>48956</v>
      </c>
      <c r="U170">
        <v>0</v>
      </c>
      <c r="V170">
        <v>1004</v>
      </c>
      <c r="W170">
        <v>5000</v>
      </c>
      <c r="X170">
        <v>251</v>
      </c>
      <c r="AA170" t="s">
        <v>108</v>
      </c>
      <c r="AB170">
        <v>20020311</v>
      </c>
    </row>
    <row r="171" spans="12:28" x14ac:dyDescent="0.25">
      <c r="L171" s="8">
        <v>1</v>
      </c>
      <c r="M171">
        <v>3</v>
      </c>
      <c r="N171" t="s">
        <v>79</v>
      </c>
      <c r="O171">
        <f t="shared" si="7"/>
        <v>2002</v>
      </c>
      <c r="P171">
        <f t="shared" si="8"/>
        <v>3</v>
      </c>
      <c r="Q171">
        <f t="shared" si="9"/>
        <v>55457</v>
      </c>
      <c r="R171">
        <v>56</v>
      </c>
      <c r="S171">
        <v>5000</v>
      </c>
      <c r="T171">
        <v>50205</v>
      </c>
      <c r="U171">
        <v>0</v>
      </c>
      <c r="V171">
        <v>252</v>
      </c>
      <c r="AA171" t="s">
        <v>107</v>
      </c>
      <c r="AB171">
        <v>20020312</v>
      </c>
    </row>
    <row r="172" spans="12:28" x14ac:dyDescent="0.25">
      <c r="L172" s="8">
        <v>1</v>
      </c>
      <c r="M172">
        <v>3</v>
      </c>
      <c r="N172" t="s">
        <v>79</v>
      </c>
      <c r="O172">
        <f t="shared" si="7"/>
        <v>2002</v>
      </c>
      <c r="P172">
        <f t="shared" si="8"/>
        <v>2</v>
      </c>
      <c r="Q172">
        <f t="shared" si="9"/>
        <v>60125</v>
      </c>
      <c r="R172">
        <v>52</v>
      </c>
      <c r="S172">
        <v>5000</v>
      </c>
      <c r="T172">
        <v>49373</v>
      </c>
      <c r="U172">
        <v>0</v>
      </c>
      <c r="V172">
        <v>251</v>
      </c>
      <c r="W172">
        <v>5000</v>
      </c>
      <c r="X172">
        <v>501</v>
      </c>
      <c r="AA172" t="s">
        <v>108</v>
      </c>
      <c r="AB172">
        <v>20020219</v>
      </c>
    </row>
    <row r="173" spans="12:28" x14ac:dyDescent="0.25">
      <c r="L173" s="8">
        <v>1</v>
      </c>
      <c r="M173">
        <v>3</v>
      </c>
      <c r="N173" t="s">
        <v>79</v>
      </c>
      <c r="O173">
        <f t="shared" si="7"/>
        <v>2002</v>
      </c>
      <c r="P173">
        <f t="shared" si="8"/>
        <v>2</v>
      </c>
      <c r="Q173">
        <f t="shared" si="9"/>
        <v>60216</v>
      </c>
      <c r="R173">
        <v>53</v>
      </c>
      <c r="S173">
        <v>5000</v>
      </c>
      <c r="T173">
        <v>49714</v>
      </c>
      <c r="U173">
        <v>0</v>
      </c>
      <c r="V173">
        <v>251</v>
      </c>
      <c r="W173">
        <v>5000</v>
      </c>
      <c r="X173">
        <v>251</v>
      </c>
      <c r="AA173" t="s">
        <v>107</v>
      </c>
      <c r="AB173">
        <v>20020221</v>
      </c>
    </row>
    <row r="174" spans="12:28" x14ac:dyDescent="0.25">
      <c r="L174" s="8">
        <v>1</v>
      </c>
      <c r="M174">
        <v>3</v>
      </c>
      <c r="N174" t="s">
        <v>79</v>
      </c>
      <c r="O174">
        <f t="shared" si="7"/>
        <v>2006</v>
      </c>
      <c r="P174">
        <f t="shared" si="8"/>
        <v>2</v>
      </c>
      <c r="Q174">
        <f t="shared" si="9"/>
        <v>29175</v>
      </c>
      <c r="R174">
        <v>50</v>
      </c>
      <c r="S174">
        <v>5000</v>
      </c>
      <c r="T174">
        <v>23674</v>
      </c>
      <c r="U174">
        <v>0</v>
      </c>
      <c r="V174">
        <v>125</v>
      </c>
      <c r="W174">
        <v>0</v>
      </c>
      <c r="X174">
        <v>376</v>
      </c>
      <c r="AA174" t="s">
        <v>107</v>
      </c>
      <c r="AB174">
        <v>20060216</v>
      </c>
    </row>
    <row r="175" spans="12:28" x14ac:dyDescent="0.25">
      <c r="L175" s="8">
        <v>1</v>
      </c>
      <c r="M175">
        <v>3</v>
      </c>
      <c r="N175" t="s">
        <v>79</v>
      </c>
      <c r="O175">
        <f t="shared" si="7"/>
        <v>2006</v>
      </c>
      <c r="P175">
        <f t="shared" si="8"/>
        <v>2</v>
      </c>
      <c r="Q175">
        <f t="shared" si="9"/>
        <v>34490</v>
      </c>
      <c r="R175">
        <v>49</v>
      </c>
      <c r="S175">
        <v>5000</v>
      </c>
      <c r="T175">
        <v>24123</v>
      </c>
      <c r="W175">
        <v>5000</v>
      </c>
      <c r="X175">
        <v>367</v>
      </c>
      <c r="AA175" t="s">
        <v>107</v>
      </c>
      <c r="AB175">
        <v>20060216</v>
      </c>
    </row>
    <row r="176" spans="12:28" x14ac:dyDescent="0.25">
      <c r="L176" s="8">
        <v>1</v>
      </c>
      <c r="M176">
        <v>3</v>
      </c>
      <c r="N176" t="s">
        <v>79</v>
      </c>
      <c r="O176">
        <f t="shared" si="7"/>
        <v>2006</v>
      </c>
      <c r="P176">
        <f t="shared" si="8"/>
        <v>2</v>
      </c>
      <c r="Q176">
        <f t="shared" si="9"/>
        <v>34496</v>
      </c>
      <c r="R176">
        <v>51</v>
      </c>
      <c r="S176">
        <v>5000</v>
      </c>
      <c r="T176">
        <v>23224</v>
      </c>
      <c r="U176">
        <v>0</v>
      </c>
      <c r="V176">
        <v>318</v>
      </c>
      <c r="W176">
        <v>5000</v>
      </c>
      <c r="X176">
        <v>954</v>
      </c>
      <c r="AA176" t="s">
        <v>108</v>
      </c>
      <c r="AB176">
        <v>20060216</v>
      </c>
    </row>
    <row r="177" spans="12:28" x14ac:dyDescent="0.25">
      <c r="L177" s="8">
        <v>1</v>
      </c>
      <c r="M177">
        <v>3</v>
      </c>
      <c r="N177" t="s">
        <v>79</v>
      </c>
      <c r="O177">
        <f t="shared" si="7"/>
        <v>2006</v>
      </c>
      <c r="P177">
        <f t="shared" si="8"/>
        <v>2</v>
      </c>
      <c r="Q177">
        <f t="shared" si="9"/>
        <v>35172</v>
      </c>
      <c r="R177">
        <v>51</v>
      </c>
      <c r="S177">
        <v>5000</v>
      </c>
      <c r="T177">
        <v>24668</v>
      </c>
      <c r="U177">
        <v>0</v>
      </c>
      <c r="V177">
        <v>252</v>
      </c>
      <c r="W177">
        <v>5000</v>
      </c>
      <c r="X177">
        <v>252</v>
      </c>
      <c r="AA177" t="s">
        <v>108</v>
      </c>
      <c r="AB177">
        <v>20060216</v>
      </c>
    </row>
    <row r="178" spans="12:28" x14ac:dyDescent="0.25">
      <c r="L178" s="8">
        <v>1</v>
      </c>
      <c r="M178">
        <v>3</v>
      </c>
      <c r="N178" t="s">
        <v>79</v>
      </c>
      <c r="O178">
        <f t="shared" si="7"/>
        <v>2006</v>
      </c>
      <c r="P178">
        <f t="shared" si="8"/>
        <v>2</v>
      </c>
      <c r="Q178">
        <f t="shared" si="9"/>
        <v>29625</v>
      </c>
      <c r="R178">
        <v>50</v>
      </c>
      <c r="S178">
        <v>5000</v>
      </c>
      <c r="T178">
        <v>24256</v>
      </c>
      <c r="U178">
        <v>0</v>
      </c>
      <c r="V178">
        <v>369</v>
      </c>
      <c r="AA178" t="s">
        <v>107</v>
      </c>
      <c r="AB178">
        <v>20060224</v>
      </c>
    </row>
    <row r="179" spans="12:28" x14ac:dyDescent="0.25">
      <c r="L179" s="8">
        <v>1</v>
      </c>
      <c r="M179">
        <v>3</v>
      </c>
      <c r="N179" t="s">
        <v>79</v>
      </c>
      <c r="O179">
        <f t="shared" si="7"/>
        <v>2006</v>
      </c>
      <c r="P179">
        <f t="shared" si="8"/>
        <v>2</v>
      </c>
      <c r="Q179">
        <f t="shared" si="9"/>
        <v>34920</v>
      </c>
      <c r="R179">
        <v>49</v>
      </c>
      <c r="S179">
        <v>5000</v>
      </c>
      <c r="T179">
        <v>24297</v>
      </c>
      <c r="W179">
        <v>5000</v>
      </c>
      <c r="X179">
        <v>623</v>
      </c>
      <c r="AA179" t="s">
        <v>107</v>
      </c>
      <c r="AB179">
        <v>20060224</v>
      </c>
    </row>
    <row r="180" spans="12:28" x14ac:dyDescent="0.25">
      <c r="L180" s="8">
        <v>1</v>
      </c>
      <c r="M180">
        <v>3</v>
      </c>
      <c r="N180" t="s">
        <v>79</v>
      </c>
      <c r="O180">
        <f t="shared" si="7"/>
        <v>2006</v>
      </c>
      <c r="P180">
        <f t="shared" si="8"/>
        <v>2</v>
      </c>
      <c r="Q180">
        <f t="shared" si="9"/>
        <v>34773</v>
      </c>
      <c r="R180">
        <v>51</v>
      </c>
      <c r="S180">
        <v>5000</v>
      </c>
      <c r="T180">
        <v>24124</v>
      </c>
      <c r="W180">
        <v>5000</v>
      </c>
      <c r="X180">
        <v>649</v>
      </c>
      <c r="AA180" t="s">
        <v>108</v>
      </c>
      <c r="AB180">
        <v>20060224</v>
      </c>
    </row>
    <row r="181" spans="12:28" x14ac:dyDescent="0.25">
      <c r="L181" s="8">
        <v>1</v>
      </c>
      <c r="M181">
        <v>3</v>
      </c>
      <c r="N181" t="s">
        <v>79</v>
      </c>
      <c r="O181">
        <f t="shared" si="7"/>
        <v>2006</v>
      </c>
      <c r="P181">
        <f t="shared" si="8"/>
        <v>2</v>
      </c>
      <c r="Q181">
        <f t="shared" si="9"/>
        <v>35530</v>
      </c>
      <c r="R181">
        <v>51</v>
      </c>
      <c r="S181">
        <v>5000</v>
      </c>
      <c r="T181">
        <v>25275</v>
      </c>
      <c r="W181">
        <v>5000</v>
      </c>
      <c r="X181">
        <v>255</v>
      </c>
      <c r="AA181" t="s">
        <v>108</v>
      </c>
      <c r="AB181">
        <v>20060224</v>
      </c>
    </row>
    <row r="182" spans="12:28" x14ac:dyDescent="0.25">
      <c r="L182" s="8">
        <v>1</v>
      </c>
      <c r="M182">
        <v>3</v>
      </c>
      <c r="N182" t="s">
        <v>79</v>
      </c>
      <c r="O182">
        <f t="shared" si="7"/>
        <v>2007</v>
      </c>
      <c r="P182">
        <f t="shared" si="8"/>
        <v>3</v>
      </c>
      <c r="Q182">
        <f t="shared" si="9"/>
        <v>33704</v>
      </c>
      <c r="R182">
        <v>56</v>
      </c>
      <c r="S182">
        <v>5000</v>
      </c>
      <c r="T182">
        <v>22756</v>
      </c>
      <c r="W182">
        <v>5000</v>
      </c>
      <c r="X182">
        <v>948</v>
      </c>
      <c r="AA182" t="s">
        <v>107</v>
      </c>
      <c r="AB182">
        <v>20070315</v>
      </c>
    </row>
    <row r="183" spans="12:28" x14ac:dyDescent="0.25">
      <c r="L183" s="8">
        <v>1</v>
      </c>
      <c r="M183">
        <v>3</v>
      </c>
      <c r="N183" t="s">
        <v>79</v>
      </c>
      <c r="O183">
        <f t="shared" si="7"/>
        <v>2007</v>
      </c>
      <c r="P183">
        <f t="shared" si="8"/>
        <v>3</v>
      </c>
      <c r="Q183">
        <f t="shared" si="9"/>
        <v>29560</v>
      </c>
      <c r="R183">
        <v>58</v>
      </c>
      <c r="S183">
        <v>5000</v>
      </c>
      <c r="T183">
        <v>24560</v>
      </c>
      <c r="AA183" t="s">
        <v>107</v>
      </c>
      <c r="AB183">
        <v>20070315</v>
      </c>
    </row>
    <row r="184" spans="12:28" x14ac:dyDescent="0.25">
      <c r="L184" s="8">
        <v>1</v>
      </c>
      <c r="M184">
        <v>3</v>
      </c>
      <c r="N184" t="s">
        <v>79</v>
      </c>
      <c r="O184">
        <f t="shared" si="7"/>
        <v>2007</v>
      </c>
      <c r="P184">
        <f t="shared" si="8"/>
        <v>3</v>
      </c>
      <c r="Q184">
        <f t="shared" si="9"/>
        <v>30930</v>
      </c>
      <c r="R184">
        <v>57</v>
      </c>
      <c r="S184">
        <v>5000</v>
      </c>
      <c r="T184">
        <v>25800</v>
      </c>
      <c r="U184">
        <v>0</v>
      </c>
      <c r="V184">
        <v>130</v>
      </c>
      <c r="AA184" t="s">
        <v>108</v>
      </c>
      <c r="AB184">
        <v>20070315</v>
      </c>
    </row>
    <row r="185" spans="12:28" x14ac:dyDescent="0.25">
      <c r="L185" s="8">
        <v>1</v>
      </c>
      <c r="M185">
        <v>3</v>
      </c>
      <c r="N185" t="s">
        <v>79</v>
      </c>
      <c r="O185">
        <f t="shared" si="7"/>
        <v>2007</v>
      </c>
      <c r="P185">
        <f t="shared" si="8"/>
        <v>3</v>
      </c>
      <c r="Q185">
        <f t="shared" si="9"/>
        <v>35951</v>
      </c>
      <c r="R185">
        <v>57</v>
      </c>
      <c r="S185">
        <v>5000</v>
      </c>
      <c r="T185">
        <v>23745</v>
      </c>
      <c r="U185">
        <v>0</v>
      </c>
      <c r="V185">
        <v>649</v>
      </c>
      <c r="W185">
        <v>5000</v>
      </c>
      <c r="X185">
        <v>1557</v>
      </c>
      <c r="AA185" t="s">
        <v>108</v>
      </c>
      <c r="AB185">
        <v>20070315</v>
      </c>
    </row>
    <row r="186" spans="12:28" x14ac:dyDescent="0.25">
      <c r="L186" s="8">
        <v>1</v>
      </c>
      <c r="M186">
        <v>3</v>
      </c>
      <c r="N186" t="s">
        <v>79</v>
      </c>
      <c r="O186">
        <f t="shared" si="7"/>
        <v>2007</v>
      </c>
      <c r="P186">
        <f t="shared" si="8"/>
        <v>3</v>
      </c>
      <c r="Q186">
        <f t="shared" si="9"/>
        <v>35784</v>
      </c>
      <c r="R186">
        <v>59</v>
      </c>
      <c r="S186">
        <v>5000</v>
      </c>
      <c r="T186">
        <v>24624</v>
      </c>
      <c r="W186">
        <v>5000</v>
      </c>
      <c r="X186">
        <v>1160</v>
      </c>
      <c r="AA186" t="s">
        <v>107</v>
      </c>
      <c r="AB186">
        <v>20070322</v>
      </c>
    </row>
    <row r="187" spans="12:28" x14ac:dyDescent="0.25">
      <c r="L187" s="8">
        <v>1</v>
      </c>
      <c r="M187">
        <v>3</v>
      </c>
      <c r="N187" t="s">
        <v>79</v>
      </c>
      <c r="O187">
        <f t="shared" si="7"/>
        <v>2007</v>
      </c>
      <c r="P187">
        <f t="shared" si="8"/>
        <v>3</v>
      </c>
      <c r="Q187">
        <f t="shared" si="9"/>
        <v>35074</v>
      </c>
      <c r="R187">
        <v>59</v>
      </c>
      <c r="S187">
        <v>5000</v>
      </c>
      <c r="T187">
        <v>24698</v>
      </c>
      <c r="W187">
        <v>5000</v>
      </c>
      <c r="X187">
        <v>376</v>
      </c>
      <c r="AA187" t="s">
        <v>107</v>
      </c>
      <c r="AB187">
        <v>20070322</v>
      </c>
    </row>
    <row r="188" spans="12:28" x14ac:dyDescent="0.25">
      <c r="L188" s="8">
        <v>1</v>
      </c>
      <c r="M188">
        <v>3</v>
      </c>
      <c r="N188" t="s">
        <v>79</v>
      </c>
      <c r="O188">
        <f t="shared" si="7"/>
        <v>2007</v>
      </c>
      <c r="P188">
        <f t="shared" si="8"/>
        <v>3</v>
      </c>
      <c r="Q188">
        <f t="shared" si="9"/>
        <v>36153</v>
      </c>
      <c r="R188">
        <v>59</v>
      </c>
      <c r="S188">
        <v>5000</v>
      </c>
      <c r="T188">
        <v>25761</v>
      </c>
      <c r="W188">
        <v>5000</v>
      </c>
      <c r="X188">
        <v>392</v>
      </c>
      <c r="AA188" t="s">
        <v>108</v>
      </c>
      <c r="AB188">
        <v>20070322</v>
      </c>
    </row>
    <row r="189" spans="12:28" x14ac:dyDescent="0.25">
      <c r="L189" s="8">
        <v>1</v>
      </c>
      <c r="M189">
        <v>3</v>
      </c>
      <c r="N189" t="s">
        <v>79</v>
      </c>
      <c r="O189">
        <f t="shared" si="7"/>
        <v>2007</v>
      </c>
      <c r="P189">
        <f t="shared" si="8"/>
        <v>3</v>
      </c>
      <c r="Q189">
        <f t="shared" si="9"/>
        <v>35436</v>
      </c>
      <c r="R189">
        <v>58</v>
      </c>
      <c r="S189">
        <v>5000</v>
      </c>
      <c r="T189">
        <v>24164</v>
      </c>
      <c r="W189">
        <v>5000</v>
      </c>
      <c r="X189">
        <v>1272</v>
      </c>
      <c r="AA189" t="s">
        <v>108</v>
      </c>
      <c r="AB189">
        <v>20070322</v>
      </c>
    </row>
    <row r="190" spans="12:28" x14ac:dyDescent="0.25">
      <c r="L190" s="8">
        <v>1</v>
      </c>
      <c r="M190">
        <v>3</v>
      </c>
      <c r="N190" t="s">
        <v>79</v>
      </c>
      <c r="O190">
        <f t="shared" si="7"/>
        <v>2008</v>
      </c>
      <c r="P190">
        <f t="shared" si="8"/>
        <v>3</v>
      </c>
      <c r="Q190">
        <f t="shared" si="9"/>
        <v>33916</v>
      </c>
      <c r="R190">
        <v>54</v>
      </c>
      <c r="S190">
        <v>5000</v>
      </c>
      <c r="T190">
        <v>23557</v>
      </c>
      <c r="W190">
        <v>5000</v>
      </c>
      <c r="X190">
        <v>359</v>
      </c>
      <c r="AA190" t="s">
        <v>107</v>
      </c>
      <c r="AB190">
        <v>20080303</v>
      </c>
    </row>
    <row r="191" spans="12:28" x14ac:dyDescent="0.25">
      <c r="L191" s="8">
        <v>1</v>
      </c>
      <c r="M191">
        <v>3</v>
      </c>
      <c r="N191" t="s">
        <v>79</v>
      </c>
      <c r="O191">
        <f t="shared" si="7"/>
        <v>2008</v>
      </c>
      <c r="P191">
        <f t="shared" si="8"/>
        <v>3</v>
      </c>
      <c r="Q191">
        <f t="shared" si="9"/>
        <v>35549</v>
      </c>
      <c r="R191">
        <v>54</v>
      </c>
      <c r="S191">
        <v>5000</v>
      </c>
      <c r="T191">
        <v>25421</v>
      </c>
      <c r="W191">
        <v>5000</v>
      </c>
      <c r="X191">
        <v>128</v>
      </c>
      <c r="AA191" t="s">
        <v>107</v>
      </c>
      <c r="AB191">
        <v>20080303</v>
      </c>
    </row>
    <row r="192" spans="12:28" x14ac:dyDescent="0.25">
      <c r="L192" s="8">
        <v>1</v>
      </c>
      <c r="M192">
        <v>3</v>
      </c>
      <c r="N192" t="s">
        <v>79</v>
      </c>
      <c r="O192">
        <f t="shared" si="7"/>
        <v>2008</v>
      </c>
      <c r="P192">
        <f t="shared" si="8"/>
        <v>3</v>
      </c>
      <c r="Q192">
        <f t="shared" si="9"/>
        <v>35191</v>
      </c>
      <c r="R192">
        <v>54</v>
      </c>
      <c r="S192">
        <v>5000</v>
      </c>
      <c r="T192">
        <v>24687</v>
      </c>
      <c r="U192">
        <v>0</v>
      </c>
      <c r="V192">
        <v>126</v>
      </c>
      <c r="W192">
        <v>5000</v>
      </c>
      <c r="X192">
        <v>378</v>
      </c>
      <c r="AA192" t="s">
        <v>108</v>
      </c>
      <c r="AB192">
        <v>20080303</v>
      </c>
    </row>
    <row r="193" spans="12:28" x14ac:dyDescent="0.25">
      <c r="L193" s="8">
        <v>1</v>
      </c>
      <c r="M193">
        <v>3</v>
      </c>
      <c r="N193" t="s">
        <v>79</v>
      </c>
      <c r="O193">
        <f t="shared" si="7"/>
        <v>2008</v>
      </c>
      <c r="P193">
        <f t="shared" si="8"/>
        <v>3</v>
      </c>
      <c r="Q193">
        <f t="shared" si="9"/>
        <v>30863</v>
      </c>
      <c r="R193">
        <v>54</v>
      </c>
      <c r="S193">
        <v>5000</v>
      </c>
      <c r="T193">
        <v>25734</v>
      </c>
      <c r="U193">
        <v>0</v>
      </c>
      <c r="V193">
        <v>129</v>
      </c>
      <c r="AA193" t="s">
        <v>108</v>
      </c>
      <c r="AB193">
        <v>20080303</v>
      </c>
    </row>
    <row r="194" spans="12:28" x14ac:dyDescent="0.25">
      <c r="L194" s="8">
        <v>1</v>
      </c>
      <c r="M194">
        <v>3</v>
      </c>
      <c r="N194" t="s">
        <v>79</v>
      </c>
      <c r="O194">
        <f t="shared" si="7"/>
        <v>2008</v>
      </c>
      <c r="P194">
        <f t="shared" si="8"/>
        <v>3</v>
      </c>
      <c r="Q194">
        <f t="shared" si="9"/>
        <v>35057</v>
      </c>
      <c r="R194">
        <v>55</v>
      </c>
      <c r="S194">
        <v>5000</v>
      </c>
      <c r="T194">
        <v>24055</v>
      </c>
      <c r="U194">
        <v>0</v>
      </c>
      <c r="V194">
        <v>125</v>
      </c>
      <c r="W194">
        <v>5000</v>
      </c>
      <c r="X194">
        <v>877</v>
      </c>
      <c r="AA194" t="s">
        <v>107</v>
      </c>
      <c r="AB194">
        <v>20080310</v>
      </c>
    </row>
    <row r="195" spans="12:28" x14ac:dyDescent="0.25">
      <c r="L195" s="8">
        <v>1</v>
      </c>
      <c r="M195">
        <v>3</v>
      </c>
      <c r="N195" t="s">
        <v>79</v>
      </c>
      <c r="O195">
        <f t="shared" ref="O195:O258" si="10">IF(LEN(AB195)&gt;=8,LEFT(AB195,4),"")*1</f>
        <v>2008</v>
      </c>
      <c r="P195">
        <f t="shared" ref="P195:P258" si="11">IF(LEN(AB195)&gt;=8,MID(AB195,5,2),"")*1</f>
        <v>3</v>
      </c>
      <c r="Q195">
        <f t="shared" ref="Q195:Q258" si="12">SUM(S195:Z195)</f>
        <v>34722</v>
      </c>
      <c r="R195">
        <v>56</v>
      </c>
      <c r="S195">
        <v>5000</v>
      </c>
      <c r="T195">
        <v>23733</v>
      </c>
      <c r="W195">
        <v>5000</v>
      </c>
      <c r="X195">
        <v>989</v>
      </c>
      <c r="AA195" t="s">
        <v>107</v>
      </c>
      <c r="AB195">
        <v>20080310</v>
      </c>
    </row>
    <row r="196" spans="12:28" x14ac:dyDescent="0.25">
      <c r="L196" s="8">
        <v>1</v>
      </c>
      <c r="M196">
        <v>3</v>
      </c>
      <c r="N196" t="s">
        <v>79</v>
      </c>
      <c r="O196">
        <f t="shared" si="10"/>
        <v>2008</v>
      </c>
      <c r="P196">
        <f t="shared" si="11"/>
        <v>3</v>
      </c>
      <c r="Q196">
        <f t="shared" si="12"/>
        <v>35205</v>
      </c>
      <c r="R196">
        <v>55</v>
      </c>
      <c r="S196">
        <v>5000</v>
      </c>
      <c r="T196">
        <v>24953</v>
      </c>
      <c r="U196">
        <v>0</v>
      </c>
      <c r="V196">
        <v>126</v>
      </c>
      <c r="W196">
        <v>5000</v>
      </c>
      <c r="X196">
        <v>126</v>
      </c>
      <c r="AA196" t="s">
        <v>108</v>
      </c>
      <c r="AB196">
        <v>20080310</v>
      </c>
    </row>
    <row r="197" spans="12:28" x14ac:dyDescent="0.25">
      <c r="L197" s="8">
        <v>1</v>
      </c>
      <c r="M197">
        <v>3</v>
      </c>
      <c r="N197" t="s">
        <v>79</v>
      </c>
      <c r="O197">
        <f t="shared" si="10"/>
        <v>2008</v>
      </c>
      <c r="P197">
        <f t="shared" si="11"/>
        <v>3</v>
      </c>
      <c r="Q197">
        <f t="shared" si="12"/>
        <v>35622</v>
      </c>
      <c r="R197">
        <v>55</v>
      </c>
      <c r="S197">
        <v>5000</v>
      </c>
      <c r="T197">
        <v>24853</v>
      </c>
      <c r="W197">
        <v>5000</v>
      </c>
      <c r="X197">
        <v>769</v>
      </c>
      <c r="AA197" t="s">
        <v>108</v>
      </c>
      <c r="AB197">
        <v>20080310</v>
      </c>
    </row>
    <row r="198" spans="12:28" x14ac:dyDescent="0.25">
      <c r="L198" s="8">
        <v>1</v>
      </c>
      <c r="M198">
        <v>7</v>
      </c>
      <c r="N198" t="s">
        <v>77</v>
      </c>
      <c r="O198">
        <f t="shared" si="10"/>
        <v>2000</v>
      </c>
      <c r="P198">
        <f t="shared" si="11"/>
        <v>11</v>
      </c>
      <c r="Q198">
        <f t="shared" si="12"/>
        <v>70156</v>
      </c>
      <c r="R198">
        <v>113</v>
      </c>
      <c r="S198">
        <v>5000</v>
      </c>
      <c r="T198">
        <v>58050</v>
      </c>
      <c r="U198">
        <v>0</v>
      </c>
      <c r="V198">
        <v>301</v>
      </c>
      <c r="W198">
        <v>5000</v>
      </c>
      <c r="X198">
        <v>1805</v>
      </c>
      <c r="AA198" t="s">
        <v>105</v>
      </c>
      <c r="AB198">
        <v>20001103</v>
      </c>
    </row>
    <row r="199" spans="12:28" x14ac:dyDescent="0.25">
      <c r="L199" s="8">
        <v>1</v>
      </c>
      <c r="M199">
        <v>7</v>
      </c>
      <c r="N199" t="s">
        <v>77</v>
      </c>
      <c r="O199">
        <f t="shared" si="10"/>
        <v>2000</v>
      </c>
      <c r="P199">
        <f t="shared" si="11"/>
        <v>12</v>
      </c>
      <c r="Q199">
        <f t="shared" si="12"/>
        <v>66547</v>
      </c>
      <c r="R199">
        <v>119</v>
      </c>
      <c r="S199">
        <v>5000</v>
      </c>
      <c r="T199">
        <v>54568</v>
      </c>
      <c r="W199">
        <v>5000</v>
      </c>
      <c r="X199">
        <v>1979</v>
      </c>
      <c r="AA199" t="s">
        <v>105</v>
      </c>
      <c r="AB199">
        <v>20001208</v>
      </c>
    </row>
    <row r="200" spans="12:28" x14ac:dyDescent="0.25">
      <c r="L200" s="8">
        <v>1</v>
      </c>
      <c r="M200">
        <v>7</v>
      </c>
      <c r="N200" t="s">
        <v>77</v>
      </c>
      <c r="O200">
        <f t="shared" si="10"/>
        <v>2001</v>
      </c>
      <c r="P200">
        <f t="shared" si="11"/>
        <v>1</v>
      </c>
      <c r="Q200">
        <f t="shared" si="12"/>
        <v>77305</v>
      </c>
      <c r="R200">
        <v>150</v>
      </c>
      <c r="S200">
        <v>5000</v>
      </c>
      <c r="T200">
        <v>65285</v>
      </c>
      <c r="U200">
        <v>0</v>
      </c>
      <c r="V200">
        <v>337</v>
      </c>
      <c r="W200">
        <v>5000</v>
      </c>
      <c r="X200">
        <v>1683</v>
      </c>
      <c r="AA200" t="s">
        <v>110</v>
      </c>
      <c r="AB200">
        <v>20010109</v>
      </c>
    </row>
    <row r="201" spans="12:28" x14ac:dyDescent="0.25">
      <c r="L201" s="8">
        <v>1</v>
      </c>
      <c r="M201">
        <v>7</v>
      </c>
      <c r="N201" t="s">
        <v>77</v>
      </c>
      <c r="O201">
        <f t="shared" si="10"/>
        <v>2001</v>
      </c>
      <c r="P201">
        <f t="shared" si="11"/>
        <v>1</v>
      </c>
      <c r="Q201">
        <f t="shared" si="12"/>
        <v>66714</v>
      </c>
      <c r="R201">
        <v>142</v>
      </c>
      <c r="S201">
        <v>5000</v>
      </c>
      <c r="T201">
        <v>56146</v>
      </c>
      <c r="U201">
        <v>0</v>
      </c>
      <c r="V201">
        <v>284</v>
      </c>
      <c r="W201">
        <v>5000</v>
      </c>
      <c r="X201">
        <v>284</v>
      </c>
      <c r="AA201" t="s">
        <v>110</v>
      </c>
      <c r="AB201">
        <v>20010102</v>
      </c>
    </row>
    <row r="202" spans="12:28" x14ac:dyDescent="0.25">
      <c r="L202" s="8">
        <v>1</v>
      </c>
      <c r="M202">
        <v>7</v>
      </c>
      <c r="N202" t="s">
        <v>77</v>
      </c>
      <c r="O202">
        <f t="shared" si="10"/>
        <v>2001</v>
      </c>
      <c r="P202">
        <f t="shared" si="11"/>
        <v>1</v>
      </c>
      <c r="Q202">
        <f t="shared" si="12"/>
        <v>81098</v>
      </c>
      <c r="R202">
        <v>140</v>
      </c>
      <c r="S202">
        <v>5000</v>
      </c>
      <c r="T202">
        <v>70032</v>
      </c>
      <c r="W202">
        <v>5000</v>
      </c>
      <c r="X202">
        <v>711</v>
      </c>
      <c r="Y202">
        <v>0</v>
      </c>
      <c r="Z202">
        <v>355</v>
      </c>
      <c r="AA202" t="s">
        <v>110</v>
      </c>
      <c r="AB202">
        <v>20010102</v>
      </c>
    </row>
    <row r="203" spans="12:28" x14ac:dyDescent="0.25">
      <c r="L203" s="8">
        <v>1</v>
      </c>
      <c r="M203">
        <v>7</v>
      </c>
      <c r="N203" t="s">
        <v>77</v>
      </c>
      <c r="O203">
        <f t="shared" si="10"/>
        <v>2001</v>
      </c>
      <c r="P203">
        <f t="shared" si="11"/>
        <v>1</v>
      </c>
      <c r="Q203">
        <f t="shared" si="12"/>
        <v>72439</v>
      </c>
      <c r="R203">
        <v>142</v>
      </c>
      <c r="S203">
        <v>5000</v>
      </c>
      <c r="T203">
        <v>62127</v>
      </c>
      <c r="W203">
        <v>5000</v>
      </c>
      <c r="X203">
        <v>312</v>
      </c>
      <c r="AA203" t="s">
        <v>110</v>
      </c>
      <c r="AB203">
        <v>20010102</v>
      </c>
    </row>
    <row r="204" spans="12:28" x14ac:dyDescent="0.25">
      <c r="L204" s="8">
        <v>1</v>
      </c>
      <c r="M204">
        <v>7</v>
      </c>
      <c r="N204" t="s">
        <v>77</v>
      </c>
      <c r="O204">
        <f t="shared" si="10"/>
        <v>2001</v>
      </c>
      <c r="P204">
        <f t="shared" si="11"/>
        <v>1</v>
      </c>
      <c r="Q204">
        <f t="shared" si="12"/>
        <v>72892</v>
      </c>
      <c r="R204">
        <v>142</v>
      </c>
      <c r="S204">
        <v>5000</v>
      </c>
      <c r="T204">
        <v>62578</v>
      </c>
      <c r="W204">
        <v>5000</v>
      </c>
      <c r="X204">
        <v>314</v>
      </c>
      <c r="AA204" t="s">
        <v>110</v>
      </c>
      <c r="AB204">
        <v>20010102</v>
      </c>
    </row>
    <row r="205" spans="12:28" x14ac:dyDescent="0.25">
      <c r="L205" s="8">
        <v>1</v>
      </c>
      <c r="M205">
        <v>7</v>
      </c>
      <c r="N205" t="s">
        <v>77</v>
      </c>
      <c r="O205">
        <f t="shared" si="10"/>
        <v>2001</v>
      </c>
      <c r="P205">
        <f t="shared" si="11"/>
        <v>1</v>
      </c>
      <c r="Q205">
        <f t="shared" si="12"/>
        <v>61982</v>
      </c>
      <c r="R205">
        <v>155</v>
      </c>
      <c r="S205">
        <v>5000</v>
      </c>
      <c r="T205">
        <v>50942</v>
      </c>
      <c r="W205">
        <v>5000</v>
      </c>
      <c r="X205">
        <v>1040</v>
      </c>
      <c r="AA205" t="s">
        <v>110</v>
      </c>
      <c r="AB205">
        <v>20010102</v>
      </c>
    </row>
    <row r="206" spans="12:28" x14ac:dyDescent="0.25">
      <c r="L206" s="8">
        <v>1</v>
      </c>
      <c r="M206">
        <v>7</v>
      </c>
      <c r="N206" t="s">
        <v>77</v>
      </c>
      <c r="O206">
        <f t="shared" si="10"/>
        <v>2001</v>
      </c>
      <c r="P206">
        <f t="shared" si="11"/>
        <v>1</v>
      </c>
      <c r="Q206">
        <f t="shared" si="12"/>
        <v>74898</v>
      </c>
      <c r="R206">
        <v>137</v>
      </c>
      <c r="S206">
        <v>5000</v>
      </c>
      <c r="T206">
        <v>63600</v>
      </c>
      <c r="W206">
        <v>5000</v>
      </c>
      <c r="X206">
        <v>1298</v>
      </c>
      <c r="AA206" t="s">
        <v>110</v>
      </c>
      <c r="AB206">
        <v>20010102</v>
      </c>
    </row>
    <row r="207" spans="12:28" x14ac:dyDescent="0.25">
      <c r="L207" s="8">
        <v>1</v>
      </c>
      <c r="M207">
        <v>7</v>
      </c>
      <c r="N207" t="s">
        <v>77</v>
      </c>
      <c r="O207">
        <f t="shared" si="10"/>
        <v>2000</v>
      </c>
      <c r="P207">
        <f t="shared" si="11"/>
        <v>11</v>
      </c>
      <c r="Q207">
        <f t="shared" si="12"/>
        <v>38147</v>
      </c>
      <c r="R207">
        <v>106</v>
      </c>
      <c r="S207">
        <v>5009</v>
      </c>
      <c r="T207">
        <v>27153</v>
      </c>
      <c r="W207">
        <v>5000</v>
      </c>
      <c r="X207">
        <v>985</v>
      </c>
      <c r="AA207" t="s">
        <v>111</v>
      </c>
      <c r="AB207">
        <v>20001121</v>
      </c>
    </row>
    <row r="208" spans="12:28" x14ac:dyDescent="0.25">
      <c r="L208" s="8">
        <v>1</v>
      </c>
      <c r="M208">
        <v>7</v>
      </c>
      <c r="N208" t="s">
        <v>77</v>
      </c>
      <c r="O208">
        <f t="shared" si="10"/>
        <v>2000</v>
      </c>
      <c r="P208">
        <f t="shared" si="11"/>
        <v>11</v>
      </c>
      <c r="Q208">
        <f t="shared" si="12"/>
        <v>39929</v>
      </c>
      <c r="S208">
        <v>5009</v>
      </c>
      <c r="T208">
        <v>28947</v>
      </c>
      <c r="U208">
        <v>0</v>
      </c>
      <c r="V208">
        <v>75</v>
      </c>
      <c r="W208">
        <v>5000</v>
      </c>
      <c r="X208">
        <v>898</v>
      </c>
      <c r="AA208" t="s">
        <v>111</v>
      </c>
      <c r="AB208">
        <v>20001114</v>
      </c>
    </row>
    <row r="209" spans="12:28" x14ac:dyDescent="0.25">
      <c r="L209" s="8">
        <v>1</v>
      </c>
      <c r="M209">
        <v>7</v>
      </c>
      <c r="N209" t="s">
        <v>77</v>
      </c>
      <c r="O209">
        <f t="shared" si="10"/>
        <v>2000</v>
      </c>
      <c r="P209">
        <f t="shared" si="11"/>
        <v>11</v>
      </c>
      <c r="Q209">
        <f t="shared" si="12"/>
        <v>36753</v>
      </c>
      <c r="R209">
        <v>117</v>
      </c>
      <c r="S209">
        <v>5009</v>
      </c>
      <c r="T209">
        <v>25941</v>
      </c>
      <c r="U209">
        <v>0</v>
      </c>
      <c r="V209">
        <v>134</v>
      </c>
      <c r="W209">
        <v>5000</v>
      </c>
      <c r="X209">
        <v>669</v>
      </c>
      <c r="AA209" t="s">
        <v>111</v>
      </c>
      <c r="AB209">
        <v>20001109</v>
      </c>
    </row>
    <row r="210" spans="12:28" x14ac:dyDescent="0.25">
      <c r="L210" s="8">
        <v>1</v>
      </c>
      <c r="M210">
        <v>7</v>
      </c>
      <c r="N210" t="s">
        <v>77</v>
      </c>
      <c r="O210">
        <f t="shared" si="10"/>
        <v>2000</v>
      </c>
      <c r="P210">
        <f t="shared" si="11"/>
        <v>11</v>
      </c>
      <c r="Q210">
        <f t="shared" si="12"/>
        <v>38627</v>
      </c>
      <c r="S210">
        <v>5009</v>
      </c>
      <c r="T210">
        <v>27687</v>
      </c>
      <c r="U210">
        <v>0</v>
      </c>
      <c r="V210">
        <v>72</v>
      </c>
      <c r="W210">
        <v>5000</v>
      </c>
      <c r="X210">
        <v>859</v>
      </c>
      <c r="AA210" t="s">
        <v>111</v>
      </c>
      <c r="AB210">
        <v>20001113</v>
      </c>
    </row>
    <row r="211" spans="12:28" x14ac:dyDescent="0.25">
      <c r="L211" s="8">
        <v>1</v>
      </c>
      <c r="M211">
        <v>7</v>
      </c>
      <c r="N211" t="s">
        <v>77</v>
      </c>
      <c r="O211">
        <f t="shared" si="10"/>
        <v>2000</v>
      </c>
      <c r="P211">
        <f t="shared" si="11"/>
        <v>12</v>
      </c>
      <c r="Q211">
        <f t="shared" si="12"/>
        <v>5300</v>
      </c>
      <c r="R211">
        <v>176</v>
      </c>
      <c r="S211">
        <v>5000</v>
      </c>
      <c r="T211">
        <v>300</v>
      </c>
      <c r="AA211" t="s">
        <v>112</v>
      </c>
      <c r="AB211">
        <v>20001213</v>
      </c>
    </row>
    <row r="212" spans="12:28" x14ac:dyDescent="0.25">
      <c r="L212" s="8">
        <v>1</v>
      </c>
      <c r="M212">
        <v>3</v>
      </c>
      <c r="N212" t="s">
        <v>79</v>
      </c>
      <c r="O212">
        <f t="shared" si="10"/>
        <v>2001</v>
      </c>
      <c r="P212">
        <f t="shared" si="11"/>
        <v>4</v>
      </c>
      <c r="Q212">
        <f t="shared" si="12"/>
        <v>371874</v>
      </c>
      <c r="R212">
        <v>74</v>
      </c>
      <c r="S212">
        <v>5000</v>
      </c>
      <c r="T212">
        <v>65275</v>
      </c>
      <c r="W212">
        <v>5000</v>
      </c>
      <c r="X212">
        <v>610</v>
      </c>
      <c r="Y212">
        <v>0</v>
      </c>
      <c r="Z212">
        <v>295989</v>
      </c>
      <c r="AA212" t="s">
        <v>110</v>
      </c>
      <c r="AB212">
        <v>20010413</v>
      </c>
    </row>
    <row r="213" spans="12:28" x14ac:dyDescent="0.25">
      <c r="L213" s="8">
        <v>1</v>
      </c>
      <c r="M213">
        <v>3</v>
      </c>
      <c r="N213" t="s">
        <v>79</v>
      </c>
      <c r="O213">
        <f t="shared" si="10"/>
        <v>2001</v>
      </c>
      <c r="P213">
        <f t="shared" si="11"/>
        <v>4</v>
      </c>
      <c r="Q213">
        <f t="shared" si="12"/>
        <v>488248</v>
      </c>
      <c r="R213">
        <v>72</v>
      </c>
      <c r="S213">
        <v>5000</v>
      </c>
      <c r="T213">
        <v>65412</v>
      </c>
      <c r="W213">
        <v>5000</v>
      </c>
      <c r="X213">
        <v>315</v>
      </c>
      <c r="Y213">
        <v>0</v>
      </c>
      <c r="Z213">
        <v>412521</v>
      </c>
      <c r="AA213" t="s">
        <v>110</v>
      </c>
      <c r="AB213">
        <v>20010413</v>
      </c>
    </row>
    <row r="214" spans="12:28" x14ac:dyDescent="0.25">
      <c r="L214" s="8">
        <v>1</v>
      </c>
      <c r="M214">
        <v>3</v>
      </c>
      <c r="N214" t="s">
        <v>79</v>
      </c>
      <c r="O214">
        <f t="shared" si="10"/>
        <v>2001</v>
      </c>
      <c r="P214">
        <f t="shared" si="11"/>
        <v>4</v>
      </c>
      <c r="Q214">
        <f t="shared" si="12"/>
        <v>391699</v>
      </c>
      <c r="R214">
        <v>77</v>
      </c>
      <c r="S214">
        <v>5000</v>
      </c>
      <c r="T214">
        <v>62110</v>
      </c>
      <c r="W214">
        <v>5000</v>
      </c>
      <c r="X214">
        <v>2322</v>
      </c>
      <c r="Y214">
        <v>0</v>
      </c>
      <c r="Z214">
        <v>317267</v>
      </c>
      <c r="AA214" t="s">
        <v>110</v>
      </c>
      <c r="AB214">
        <v>20010413</v>
      </c>
    </row>
    <row r="215" spans="12:28" x14ac:dyDescent="0.25">
      <c r="L215" s="8">
        <v>1</v>
      </c>
      <c r="M215">
        <v>3</v>
      </c>
      <c r="N215" t="s">
        <v>79</v>
      </c>
      <c r="O215">
        <f t="shared" si="10"/>
        <v>2001</v>
      </c>
      <c r="P215">
        <f t="shared" si="11"/>
        <v>4</v>
      </c>
      <c r="Q215">
        <f t="shared" si="12"/>
        <v>441265</v>
      </c>
      <c r="R215">
        <v>73</v>
      </c>
      <c r="S215">
        <v>5000</v>
      </c>
      <c r="T215">
        <v>58822</v>
      </c>
      <c r="W215">
        <v>0</v>
      </c>
      <c r="X215">
        <v>377443</v>
      </c>
      <c r="AA215" t="s">
        <v>110</v>
      </c>
      <c r="AB215">
        <v>20010413</v>
      </c>
    </row>
    <row r="216" spans="12:28" x14ac:dyDescent="0.25">
      <c r="L216" s="8">
        <v>1</v>
      </c>
      <c r="M216">
        <v>3</v>
      </c>
      <c r="N216" t="s">
        <v>79</v>
      </c>
      <c r="O216">
        <f t="shared" si="10"/>
        <v>2001</v>
      </c>
      <c r="P216">
        <f t="shared" si="11"/>
        <v>4</v>
      </c>
      <c r="Q216">
        <f t="shared" si="12"/>
        <v>456227</v>
      </c>
      <c r="R216">
        <v>74</v>
      </c>
      <c r="S216">
        <v>5000</v>
      </c>
      <c r="T216">
        <v>64185</v>
      </c>
      <c r="U216">
        <v>0</v>
      </c>
      <c r="V216">
        <v>326</v>
      </c>
      <c r="W216">
        <v>5000</v>
      </c>
      <c r="X216">
        <v>326</v>
      </c>
      <c r="Y216">
        <v>0</v>
      </c>
      <c r="Z216">
        <v>381390</v>
      </c>
      <c r="AA216" t="s">
        <v>110</v>
      </c>
      <c r="AB216">
        <v>20010427</v>
      </c>
    </row>
    <row r="217" spans="12:28" x14ac:dyDescent="0.25">
      <c r="L217" s="8">
        <v>1</v>
      </c>
      <c r="M217">
        <v>3</v>
      </c>
      <c r="N217" t="s">
        <v>79</v>
      </c>
      <c r="O217">
        <f t="shared" si="10"/>
        <v>2001</v>
      </c>
      <c r="P217">
        <f t="shared" si="11"/>
        <v>4</v>
      </c>
      <c r="Q217">
        <f t="shared" si="12"/>
        <v>437686</v>
      </c>
      <c r="R217">
        <v>77</v>
      </c>
      <c r="S217">
        <v>5000</v>
      </c>
      <c r="T217">
        <v>64479</v>
      </c>
      <c r="W217">
        <v>5000</v>
      </c>
      <c r="X217">
        <v>651</v>
      </c>
      <c r="Y217">
        <v>0</v>
      </c>
      <c r="Z217">
        <v>362556</v>
      </c>
      <c r="AA217" t="s">
        <v>110</v>
      </c>
      <c r="AB217">
        <v>20010427</v>
      </c>
    </row>
    <row r="218" spans="12:28" x14ac:dyDescent="0.25">
      <c r="L218" s="8">
        <v>1</v>
      </c>
      <c r="M218">
        <v>3</v>
      </c>
      <c r="N218" t="s">
        <v>79</v>
      </c>
      <c r="O218">
        <f t="shared" si="10"/>
        <v>2001</v>
      </c>
      <c r="P218">
        <f t="shared" si="11"/>
        <v>4</v>
      </c>
      <c r="Q218">
        <f t="shared" si="12"/>
        <v>437988</v>
      </c>
      <c r="R218">
        <v>75</v>
      </c>
      <c r="S218">
        <v>5000</v>
      </c>
      <c r="T218">
        <v>62403</v>
      </c>
      <c r="W218">
        <v>5000</v>
      </c>
      <c r="X218">
        <v>2219</v>
      </c>
      <c r="Y218">
        <v>0</v>
      </c>
      <c r="Z218">
        <v>363366</v>
      </c>
      <c r="AA218" t="s">
        <v>110</v>
      </c>
      <c r="AB218">
        <v>20010413</v>
      </c>
    </row>
    <row r="219" spans="12:28" x14ac:dyDescent="0.25">
      <c r="L219" s="8">
        <v>1</v>
      </c>
      <c r="M219">
        <v>3</v>
      </c>
      <c r="N219" t="s">
        <v>79</v>
      </c>
      <c r="O219">
        <f t="shared" si="10"/>
        <v>2001</v>
      </c>
      <c r="P219">
        <f t="shared" si="11"/>
        <v>4</v>
      </c>
      <c r="Q219">
        <f t="shared" si="12"/>
        <v>452606</v>
      </c>
      <c r="R219">
        <v>71</v>
      </c>
      <c r="S219">
        <v>5000</v>
      </c>
      <c r="T219">
        <v>65645</v>
      </c>
      <c r="U219">
        <v>0</v>
      </c>
      <c r="V219">
        <v>330</v>
      </c>
      <c r="W219">
        <v>0</v>
      </c>
      <c r="X219">
        <v>381631</v>
      </c>
      <c r="AA219" t="s">
        <v>110</v>
      </c>
      <c r="AB219">
        <v>20010427</v>
      </c>
    </row>
    <row r="220" spans="12:28" x14ac:dyDescent="0.25">
      <c r="L220" s="8">
        <v>1</v>
      </c>
      <c r="M220">
        <v>3</v>
      </c>
      <c r="N220" t="s">
        <v>79</v>
      </c>
      <c r="O220">
        <f t="shared" si="10"/>
        <v>2001</v>
      </c>
      <c r="P220">
        <f t="shared" si="11"/>
        <v>4</v>
      </c>
      <c r="Q220">
        <f t="shared" si="12"/>
        <v>417665</v>
      </c>
      <c r="R220">
        <v>73</v>
      </c>
      <c r="S220">
        <v>5000</v>
      </c>
      <c r="T220">
        <v>65355</v>
      </c>
      <c r="W220">
        <v>0</v>
      </c>
      <c r="X220">
        <v>347310</v>
      </c>
      <c r="AA220" t="s">
        <v>110</v>
      </c>
      <c r="AB220">
        <v>20010413</v>
      </c>
    </row>
    <row r="221" spans="12:28" x14ac:dyDescent="0.25">
      <c r="L221" s="8">
        <v>1</v>
      </c>
      <c r="M221">
        <v>3</v>
      </c>
      <c r="N221" t="s">
        <v>79</v>
      </c>
      <c r="O221">
        <f t="shared" si="10"/>
        <v>2001</v>
      </c>
      <c r="P221">
        <f t="shared" si="11"/>
        <v>4</v>
      </c>
      <c r="Q221">
        <f t="shared" si="12"/>
        <v>443205</v>
      </c>
      <c r="R221">
        <v>77</v>
      </c>
      <c r="S221">
        <v>5000</v>
      </c>
      <c r="T221">
        <v>64981</v>
      </c>
      <c r="W221">
        <v>0</v>
      </c>
      <c r="X221">
        <v>373224</v>
      </c>
      <c r="AA221" t="s">
        <v>110</v>
      </c>
      <c r="AB221">
        <v>20010427</v>
      </c>
    </row>
    <row r="222" spans="12:28" x14ac:dyDescent="0.25">
      <c r="L222" s="8">
        <v>1</v>
      </c>
      <c r="M222">
        <v>3</v>
      </c>
      <c r="N222" t="s">
        <v>79</v>
      </c>
      <c r="O222">
        <f t="shared" si="10"/>
        <v>2001</v>
      </c>
      <c r="P222">
        <f t="shared" si="11"/>
        <v>4</v>
      </c>
      <c r="Q222">
        <f t="shared" si="12"/>
        <v>475437</v>
      </c>
      <c r="R222">
        <v>77</v>
      </c>
      <c r="S222">
        <v>5000</v>
      </c>
      <c r="T222">
        <v>65463</v>
      </c>
      <c r="W222">
        <v>0</v>
      </c>
      <c r="X222">
        <v>404974</v>
      </c>
      <c r="AA222" t="s">
        <v>110</v>
      </c>
      <c r="AB222">
        <v>20010427</v>
      </c>
    </row>
    <row r="223" spans="12:28" x14ac:dyDescent="0.25">
      <c r="L223" s="8">
        <v>1</v>
      </c>
      <c r="M223">
        <v>3</v>
      </c>
      <c r="N223" t="s">
        <v>79</v>
      </c>
      <c r="O223">
        <f t="shared" si="10"/>
        <v>2001</v>
      </c>
      <c r="P223">
        <f t="shared" si="11"/>
        <v>4</v>
      </c>
      <c r="Q223">
        <f t="shared" si="12"/>
        <v>436555</v>
      </c>
      <c r="R223">
        <v>74</v>
      </c>
      <c r="S223">
        <v>5000</v>
      </c>
      <c r="T223">
        <v>65502</v>
      </c>
      <c r="W223">
        <v>0</v>
      </c>
      <c r="X223">
        <v>366053</v>
      </c>
      <c r="AA223" t="s">
        <v>110</v>
      </c>
      <c r="AB223">
        <v>20010427</v>
      </c>
    </row>
    <row r="224" spans="12:28" x14ac:dyDescent="0.25">
      <c r="L224" s="8">
        <v>1</v>
      </c>
      <c r="M224">
        <v>3</v>
      </c>
      <c r="N224" t="s">
        <v>79</v>
      </c>
      <c r="O224">
        <f t="shared" si="10"/>
        <v>2001</v>
      </c>
      <c r="P224">
        <f t="shared" si="11"/>
        <v>4</v>
      </c>
      <c r="Q224">
        <f t="shared" si="12"/>
        <v>470055</v>
      </c>
      <c r="R224">
        <v>69</v>
      </c>
      <c r="S224">
        <v>5000</v>
      </c>
      <c r="T224">
        <v>64110</v>
      </c>
      <c r="W224">
        <v>5000</v>
      </c>
      <c r="X224">
        <v>1644</v>
      </c>
      <c r="Y224">
        <v>0</v>
      </c>
      <c r="Z224">
        <v>394301</v>
      </c>
      <c r="AA224" t="s">
        <v>110</v>
      </c>
      <c r="AB224">
        <v>20010427</v>
      </c>
    </row>
    <row r="225" spans="12:28" x14ac:dyDescent="0.25">
      <c r="L225" s="8">
        <v>1</v>
      </c>
      <c r="M225">
        <v>7</v>
      </c>
      <c r="N225" t="s">
        <v>77</v>
      </c>
      <c r="O225">
        <f t="shared" si="10"/>
        <v>2001</v>
      </c>
      <c r="P225">
        <f t="shared" si="11"/>
        <v>10</v>
      </c>
      <c r="Q225">
        <f t="shared" si="12"/>
        <v>39477</v>
      </c>
      <c r="R225">
        <v>92</v>
      </c>
      <c r="S225">
        <v>5000</v>
      </c>
      <c r="T225">
        <v>28680</v>
      </c>
      <c r="W225">
        <v>5000</v>
      </c>
      <c r="X225">
        <v>797</v>
      </c>
      <c r="AA225" t="s">
        <v>111</v>
      </c>
      <c r="AB225">
        <v>20011028</v>
      </c>
    </row>
    <row r="226" spans="12:28" x14ac:dyDescent="0.25">
      <c r="L226" s="8">
        <v>1</v>
      </c>
      <c r="M226">
        <v>7</v>
      </c>
      <c r="N226" t="s">
        <v>77</v>
      </c>
      <c r="O226">
        <f t="shared" si="10"/>
        <v>2001</v>
      </c>
      <c r="P226">
        <f t="shared" si="11"/>
        <v>10</v>
      </c>
      <c r="Q226">
        <f t="shared" si="12"/>
        <v>39181</v>
      </c>
      <c r="R226">
        <v>88</v>
      </c>
      <c r="S226">
        <v>5000</v>
      </c>
      <c r="T226">
        <v>28887</v>
      </c>
      <c r="W226">
        <v>5000</v>
      </c>
      <c r="X226">
        <v>294</v>
      </c>
      <c r="AA226" t="s">
        <v>111</v>
      </c>
      <c r="AB226">
        <v>20011028</v>
      </c>
    </row>
    <row r="227" spans="12:28" x14ac:dyDescent="0.25">
      <c r="L227" s="8">
        <v>1</v>
      </c>
      <c r="M227">
        <v>7</v>
      </c>
      <c r="N227" t="s">
        <v>77</v>
      </c>
      <c r="O227">
        <f t="shared" si="10"/>
        <v>2001</v>
      </c>
      <c r="P227">
        <f t="shared" si="11"/>
        <v>10</v>
      </c>
      <c r="Q227">
        <f t="shared" si="12"/>
        <v>40422</v>
      </c>
      <c r="R227">
        <v>88</v>
      </c>
      <c r="S227">
        <v>5000</v>
      </c>
      <c r="T227">
        <v>30118</v>
      </c>
      <c r="W227">
        <v>5000</v>
      </c>
      <c r="X227">
        <v>304</v>
      </c>
      <c r="AA227" t="s">
        <v>111</v>
      </c>
      <c r="AB227">
        <v>20011031</v>
      </c>
    </row>
    <row r="228" spans="12:28" x14ac:dyDescent="0.25">
      <c r="L228" s="8">
        <v>1</v>
      </c>
      <c r="M228">
        <v>7</v>
      </c>
      <c r="N228" t="s">
        <v>77</v>
      </c>
      <c r="O228">
        <f t="shared" si="10"/>
        <v>2001</v>
      </c>
      <c r="P228">
        <f t="shared" si="11"/>
        <v>10</v>
      </c>
      <c r="Q228">
        <f t="shared" si="12"/>
        <v>40664</v>
      </c>
      <c r="R228">
        <v>90</v>
      </c>
      <c r="S228">
        <v>5000</v>
      </c>
      <c r="T228">
        <v>30511</v>
      </c>
      <c r="W228">
        <v>5000</v>
      </c>
      <c r="X228">
        <v>153</v>
      </c>
      <c r="AA228" t="s">
        <v>111</v>
      </c>
      <c r="AB228">
        <v>20011031</v>
      </c>
    </row>
    <row r="229" spans="12:28" x14ac:dyDescent="0.25">
      <c r="L229" s="8">
        <v>1</v>
      </c>
      <c r="M229">
        <v>7</v>
      </c>
      <c r="N229" t="s">
        <v>77</v>
      </c>
      <c r="O229">
        <f t="shared" si="10"/>
        <v>2001</v>
      </c>
      <c r="P229">
        <f t="shared" si="11"/>
        <v>11</v>
      </c>
      <c r="Q229">
        <f t="shared" si="12"/>
        <v>93039</v>
      </c>
      <c r="R229">
        <v>102</v>
      </c>
      <c r="S229">
        <v>5000</v>
      </c>
      <c r="T229">
        <v>88039</v>
      </c>
      <c r="AA229" t="s">
        <v>110</v>
      </c>
      <c r="AB229">
        <v>20011114</v>
      </c>
    </row>
    <row r="230" spans="12:28" x14ac:dyDescent="0.25">
      <c r="L230" s="8">
        <v>1</v>
      </c>
      <c r="M230">
        <v>7</v>
      </c>
      <c r="N230" t="s">
        <v>77</v>
      </c>
      <c r="O230">
        <f t="shared" si="10"/>
        <v>2001</v>
      </c>
      <c r="P230">
        <f t="shared" si="11"/>
        <v>12</v>
      </c>
      <c r="Q230">
        <f t="shared" si="12"/>
        <v>84603</v>
      </c>
      <c r="R230">
        <v>104</v>
      </c>
      <c r="S230">
        <v>5000</v>
      </c>
      <c r="T230">
        <v>73856</v>
      </c>
      <c r="W230">
        <v>5000</v>
      </c>
      <c r="X230">
        <v>747</v>
      </c>
      <c r="AA230" t="s">
        <v>110</v>
      </c>
      <c r="AB230">
        <v>20011212</v>
      </c>
    </row>
    <row r="231" spans="12:28" x14ac:dyDescent="0.25">
      <c r="L231" s="8">
        <v>1</v>
      </c>
      <c r="M231">
        <v>7</v>
      </c>
      <c r="N231" t="s">
        <v>77</v>
      </c>
      <c r="O231">
        <f t="shared" si="10"/>
        <v>2002</v>
      </c>
      <c r="P231">
        <f t="shared" si="11"/>
        <v>1</v>
      </c>
      <c r="Q231">
        <f t="shared" si="12"/>
        <v>75571</v>
      </c>
      <c r="R231">
        <v>127</v>
      </c>
      <c r="S231">
        <v>5000</v>
      </c>
      <c r="T231">
        <v>65240</v>
      </c>
      <c r="W231">
        <v>5000</v>
      </c>
      <c r="X231">
        <v>331</v>
      </c>
      <c r="AA231" t="s">
        <v>110</v>
      </c>
      <c r="AB231">
        <v>20020104</v>
      </c>
    </row>
    <row r="232" spans="12:28" x14ac:dyDescent="0.25">
      <c r="L232" s="8">
        <v>1</v>
      </c>
      <c r="M232">
        <v>7</v>
      </c>
      <c r="N232" t="s">
        <v>77</v>
      </c>
      <c r="O232">
        <f t="shared" si="10"/>
        <v>2002</v>
      </c>
      <c r="P232">
        <f t="shared" si="11"/>
        <v>1</v>
      </c>
      <c r="Q232">
        <f t="shared" si="12"/>
        <v>63669</v>
      </c>
      <c r="R232">
        <v>121</v>
      </c>
      <c r="S232">
        <v>5000</v>
      </c>
      <c r="T232">
        <v>52327</v>
      </c>
      <c r="U232">
        <v>0</v>
      </c>
      <c r="V232">
        <v>537</v>
      </c>
      <c r="W232">
        <v>5000</v>
      </c>
      <c r="X232">
        <v>805</v>
      </c>
      <c r="AA232" t="s">
        <v>113</v>
      </c>
      <c r="AB232">
        <v>20020105</v>
      </c>
    </row>
    <row r="233" spans="12:28" x14ac:dyDescent="0.25">
      <c r="L233" s="8">
        <v>1</v>
      </c>
      <c r="M233">
        <v>7</v>
      </c>
      <c r="N233" t="s">
        <v>77</v>
      </c>
      <c r="O233">
        <f t="shared" si="10"/>
        <v>2002</v>
      </c>
      <c r="P233">
        <f t="shared" si="11"/>
        <v>1</v>
      </c>
      <c r="Q233">
        <f t="shared" si="12"/>
        <v>52876</v>
      </c>
      <c r="R233">
        <v>128</v>
      </c>
      <c r="S233">
        <v>5000</v>
      </c>
      <c r="T233">
        <v>47876</v>
      </c>
      <c r="AA233" t="s">
        <v>114</v>
      </c>
      <c r="AB233">
        <v>20020110</v>
      </c>
    </row>
    <row r="234" spans="12:28" x14ac:dyDescent="0.25">
      <c r="L234" s="8">
        <v>1</v>
      </c>
      <c r="M234">
        <v>7</v>
      </c>
      <c r="N234" t="s">
        <v>77</v>
      </c>
      <c r="O234">
        <f t="shared" si="10"/>
        <v>2002</v>
      </c>
      <c r="P234">
        <f t="shared" si="11"/>
        <v>1</v>
      </c>
      <c r="Q234">
        <f t="shared" si="12"/>
        <v>82418</v>
      </c>
      <c r="R234">
        <v>132</v>
      </c>
      <c r="S234">
        <v>5000</v>
      </c>
      <c r="T234">
        <v>77418</v>
      </c>
      <c r="AA234" t="s">
        <v>110</v>
      </c>
      <c r="AB234">
        <v>20020108</v>
      </c>
    </row>
    <row r="235" spans="12:28" x14ac:dyDescent="0.25">
      <c r="L235" s="8">
        <v>1</v>
      </c>
      <c r="M235">
        <v>7</v>
      </c>
      <c r="N235" t="s">
        <v>77</v>
      </c>
      <c r="O235">
        <f t="shared" si="10"/>
        <v>2002</v>
      </c>
      <c r="P235">
        <f t="shared" si="11"/>
        <v>1</v>
      </c>
      <c r="Q235">
        <f t="shared" si="12"/>
        <v>79770</v>
      </c>
      <c r="R235">
        <v>120</v>
      </c>
      <c r="S235">
        <v>5000</v>
      </c>
      <c r="T235">
        <v>74770</v>
      </c>
      <c r="AA235" t="s">
        <v>110</v>
      </c>
      <c r="AB235">
        <v>20020108</v>
      </c>
    </row>
    <row r="236" spans="12:28" x14ac:dyDescent="0.25">
      <c r="L236" s="8">
        <v>1</v>
      </c>
      <c r="M236">
        <v>7</v>
      </c>
      <c r="N236" t="s">
        <v>77</v>
      </c>
      <c r="O236">
        <f t="shared" si="10"/>
        <v>2002</v>
      </c>
      <c r="P236">
        <f t="shared" si="11"/>
        <v>1</v>
      </c>
      <c r="Q236">
        <f t="shared" si="12"/>
        <v>82712</v>
      </c>
      <c r="R236">
        <v>125</v>
      </c>
      <c r="S236">
        <v>5000</v>
      </c>
      <c r="T236">
        <v>71621</v>
      </c>
      <c r="W236">
        <v>5000</v>
      </c>
      <c r="X236">
        <v>1091</v>
      </c>
      <c r="AA236" t="s">
        <v>110</v>
      </c>
      <c r="AB236">
        <v>20020108</v>
      </c>
    </row>
    <row r="237" spans="12:28" x14ac:dyDescent="0.25">
      <c r="L237" s="8">
        <v>1</v>
      </c>
      <c r="M237">
        <v>7</v>
      </c>
      <c r="N237" t="s">
        <v>77</v>
      </c>
      <c r="O237">
        <f t="shared" si="10"/>
        <v>2002</v>
      </c>
      <c r="P237">
        <f t="shared" si="11"/>
        <v>1</v>
      </c>
      <c r="Q237">
        <f t="shared" si="12"/>
        <v>83216</v>
      </c>
      <c r="R237">
        <v>127</v>
      </c>
      <c r="S237">
        <v>5000</v>
      </c>
      <c r="T237">
        <v>78216</v>
      </c>
      <c r="AA237" t="s">
        <v>110</v>
      </c>
      <c r="AB237">
        <v>20020108</v>
      </c>
    </row>
    <row r="238" spans="12:28" x14ac:dyDescent="0.25">
      <c r="L238" s="8">
        <v>1</v>
      </c>
      <c r="M238">
        <v>7</v>
      </c>
      <c r="N238" t="s">
        <v>77</v>
      </c>
      <c r="O238">
        <f t="shared" si="10"/>
        <v>2002</v>
      </c>
      <c r="P238">
        <f t="shared" si="11"/>
        <v>1</v>
      </c>
      <c r="Q238">
        <f t="shared" si="12"/>
        <v>76638</v>
      </c>
      <c r="R238">
        <v>125</v>
      </c>
      <c r="S238">
        <v>5000</v>
      </c>
      <c r="T238">
        <v>66305</v>
      </c>
      <c r="W238">
        <v>5000</v>
      </c>
      <c r="X238">
        <v>333</v>
      </c>
      <c r="AA238" t="s">
        <v>110</v>
      </c>
      <c r="AB238">
        <v>20020108</v>
      </c>
    </row>
    <row r="239" spans="12:28" x14ac:dyDescent="0.25">
      <c r="L239" s="8">
        <v>1</v>
      </c>
      <c r="M239">
        <v>7</v>
      </c>
      <c r="N239" t="s">
        <v>77</v>
      </c>
      <c r="O239">
        <f t="shared" si="10"/>
        <v>2002</v>
      </c>
      <c r="P239">
        <f t="shared" si="11"/>
        <v>1</v>
      </c>
      <c r="Q239">
        <f t="shared" si="12"/>
        <v>85156</v>
      </c>
      <c r="R239">
        <v>118</v>
      </c>
      <c r="S239">
        <v>5000</v>
      </c>
      <c r="T239">
        <v>74780</v>
      </c>
      <c r="W239">
        <v>5000</v>
      </c>
      <c r="X239">
        <v>376</v>
      </c>
      <c r="AA239" t="s">
        <v>110</v>
      </c>
      <c r="AB239">
        <v>20020108</v>
      </c>
    </row>
    <row r="240" spans="12:28" x14ac:dyDescent="0.25">
      <c r="L240" s="8">
        <v>1</v>
      </c>
      <c r="M240">
        <v>7</v>
      </c>
      <c r="N240" t="s">
        <v>77</v>
      </c>
      <c r="O240">
        <f t="shared" si="10"/>
        <v>2002</v>
      </c>
      <c r="P240">
        <f t="shared" si="11"/>
        <v>1</v>
      </c>
      <c r="Q240">
        <f t="shared" si="12"/>
        <v>31890</v>
      </c>
      <c r="R240">
        <v>116</v>
      </c>
      <c r="S240">
        <v>5000</v>
      </c>
      <c r="T240">
        <v>26890</v>
      </c>
      <c r="AA240" t="s">
        <v>110</v>
      </c>
      <c r="AB240">
        <v>20020108</v>
      </c>
    </row>
    <row r="241" spans="12:28" x14ac:dyDescent="0.25">
      <c r="L241" s="8">
        <v>1</v>
      </c>
      <c r="M241">
        <v>7</v>
      </c>
      <c r="N241" t="s">
        <v>77</v>
      </c>
      <c r="O241">
        <f t="shared" si="10"/>
        <v>2002</v>
      </c>
      <c r="P241">
        <f t="shared" si="11"/>
        <v>1</v>
      </c>
      <c r="Q241">
        <f t="shared" si="12"/>
        <v>87440</v>
      </c>
      <c r="R241">
        <v>125</v>
      </c>
      <c r="S241">
        <v>5000</v>
      </c>
      <c r="T241">
        <v>77053</v>
      </c>
      <c r="W241">
        <v>5000</v>
      </c>
      <c r="X241">
        <v>387</v>
      </c>
      <c r="AA241" t="s">
        <v>115</v>
      </c>
      <c r="AB241">
        <v>20020103</v>
      </c>
    </row>
    <row r="242" spans="12:28" x14ac:dyDescent="0.25">
      <c r="L242" s="8">
        <v>1</v>
      </c>
      <c r="M242">
        <v>3</v>
      </c>
      <c r="N242" t="s">
        <v>79</v>
      </c>
      <c r="O242">
        <f t="shared" si="10"/>
        <v>2002</v>
      </c>
      <c r="P242">
        <f t="shared" si="11"/>
        <v>4</v>
      </c>
      <c r="Q242">
        <f t="shared" si="12"/>
        <v>404525</v>
      </c>
      <c r="R242">
        <v>77</v>
      </c>
      <c r="S242">
        <v>5000</v>
      </c>
      <c r="T242">
        <v>78255</v>
      </c>
      <c r="U242">
        <v>0</v>
      </c>
      <c r="V242">
        <v>314</v>
      </c>
      <c r="W242">
        <v>0</v>
      </c>
      <c r="X242">
        <v>320956</v>
      </c>
      <c r="AA242" t="s">
        <v>105</v>
      </c>
      <c r="AB242">
        <v>20020418</v>
      </c>
    </row>
    <row r="243" spans="12:28" x14ac:dyDescent="0.25">
      <c r="L243" s="8">
        <v>1</v>
      </c>
      <c r="M243">
        <v>3</v>
      </c>
      <c r="N243" t="s">
        <v>79</v>
      </c>
      <c r="O243">
        <f t="shared" si="10"/>
        <v>2002</v>
      </c>
      <c r="P243">
        <f t="shared" si="11"/>
        <v>4</v>
      </c>
      <c r="Q243">
        <f t="shared" si="12"/>
        <v>391940</v>
      </c>
      <c r="R243">
        <v>77</v>
      </c>
      <c r="S243">
        <v>5000</v>
      </c>
      <c r="T243">
        <v>78030</v>
      </c>
      <c r="U243">
        <v>0</v>
      </c>
      <c r="V243">
        <v>684</v>
      </c>
      <c r="W243">
        <v>0</v>
      </c>
      <c r="X243">
        <v>308226</v>
      </c>
      <c r="AA243" t="s">
        <v>105</v>
      </c>
      <c r="AB243">
        <v>20020418</v>
      </c>
    </row>
    <row r="244" spans="12:28" x14ac:dyDescent="0.25">
      <c r="L244" s="8">
        <v>1</v>
      </c>
      <c r="M244">
        <v>3</v>
      </c>
      <c r="N244" t="s">
        <v>79</v>
      </c>
      <c r="O244">
        <f t="shared" si="10"/>
        <v>2002</v>
      </c>
      <c r="P244">
        <f t="shared" si="11"/>
        <v>4</v>
      </c>
      <c r="Q244">
        <f t="shared" si="12"/>
        <v>461273</v>
      </c>
      <c r="R244">
        <v>76</v>
      </c>
      <c r="S244">
        <v>5000</v>
      </c>
      <c r="T244">
        <v>77386</v>
      </c>
      <c r="W244">
        <v>5000</v>
      </c>
      <c r="X244">
        <v>315</v>
      </c>
      <c r="Y244">
        <v>0</v>
      </c>
      <c r="Z244">
        <v>373572</v>
      </c>
      <c r="AA244" t="s">
        <v>105</v>
      </c>
      <c r="AB244">
        <v>20020418</v>
      </c>
    </row>
    <row r="245" spans="12:28" x14ac:dyDescent="0.25">
      <c r="L245" s="8">
        <v>1</v>
      </c>
      <c r="M245">
        <v>3</v>
      </c>
      <c r="N245" t="s">
        <v>79</v>
      </c>
      <c r="O245">
        <f t="shared" si="10"/>
        <v>2002</v>
      </c>
      <c r="P245">
        <f t="shared" si="11"/>
        <v>4</v>
      </c>
      <c r="Q245">
        <f t="shared" si="12"/>
        <v>468528</v>
      </c>
      <c r="R245">
        <v>75</v>
      </c>
      <c r="S245">
        <v>5000</v>
      </c>
      <c r="T245">
        <v>77992</v>
      </c>
      <c r="W245">
        <v>5000</v>
      </c>
      <c r="X245">
        <v>314</v>
      </c>
      <c r="Y245">
        <v>0</v>
      </c>
      <c r="Z245">
        <v>380222</v>
      </c>
      <c r="AA245" t="s">
        <v>105</v>
      </c>
      <c r="AB245">
        <v>20020418</v>
      </c>
    </row>
    <row r="246" spans="12:28" x14ac:dyDescent="0.25">
      <c r="L246" s="8">
        <v>1</v>
      </c>
      <c r="M246">
        <v>3</v>
      </c>
      <c r="N246" t="s">
        <v>79</v>
      </c>
      <c r="O246">
        <f t="shared" si="10"/>
        <v>2002</v>
      </c>
      <c r="P246">
        <f t="shared" si="11"/>
        <v>4</v>
      </c>
      <c r="Q246">
        <f t="shared" si="12"/>
        <v>484788</v>
      </c>
      <c r="R246">
        <v>76</v>
      </c>
      <c r="S246">
        <v>5000</v>
      </c>
      <c r="T246">
        <v>77223</v>
      </c>
      <c r="W246">
        <v>5000</v>
      </c>
      <c r="X246">
        <v>633</v>
      </c>
      <c r="Y246">
        <v>0</v>
      </c>
      <c r="Z246">
        <v>396932</v>
      </c>
      <c r="AA246" t="s">
        <v>105</v>
      </c>
      <c r="AB246">
        <v>20020418</v>
      </c>
    </row>
    <row r="247" spans="12:28" x14ac:dyDescent="0.25">
      <c r="L247" s="8">
        <v>1</v>
      </c>
      <c r="M247">
        <v>3</v>
      </c>
      <c r="N247" t="s">
        <v>79</v>
      </c>
      <c r="O247">
        <f t="shared" si="10"/>
        <v>2002</v>
      </c>
      <c r="P247">
        <f t="shared" si="11"/>
        <v>4</v>
      </c>
      <c r="Q247">
        <f t="shared" si="12"/>
        <v>502764</v>
      </c>
      <c r="R247">
        <v>75</v>
      </c>
      <c r="S247">
        <v>5000</v>
      </c>
      <c r="T247">
        <v>75445</v>
      </c>
      <c r="W247">
        <v>5000</v>
      </c>
      <c r="X247">
        <v>916</v>
      </c>
      <c r="Y247">
        <v>0</v>
      </c>
      <c r="Z247">
        <v>416403</v>
      </c>
      <c r="AA247" t="s">
        <v>105</v>
      </c>
      <c r="AB247">
        <v>20020418</v>
      </c>
    </row>
    <row r="248" spans="12:28" x14ac:dyDescent="0.25">
      <c r="L248" s="8">
        <v>1</v>
      </c>
      <c r="M248">
        <v>3</v>
      </c>
      <c r="N248" t="s">
        <v>79</v>
      </c>
      <c r="O248">
        <f t="shared" si="10"/>
        <v>2002</v>
      </c>
      <c r="P248">
        <f t="shared" si="11"/>
        <v>4</v>
      </c>
      <c r="Q248">
        <f t="shared" si="12"/>
        <v>488022</v>
      </c>
      <c r="R248">
        <v>77</v>
      </c>
      <c r="S248">
        <v>5000</v>
      </c>
      <c r="T248">
        <v>79730</v>
      </c>
      <c r="W248">
        <v>0</v>
      </c>
      <c r="X248">
        <v>403292</v>
      </c>
      <c r="AA248" t="s">
        <v>105</v>
      </c>
      <c r="AB248">
        <v>20020418</v>
      </c>
    </row>
    <row r="249" spans="12:28" x14ac:dyDescent="0.25">
      <c r="L249" s="8">
        <v>1</v>
      </c>
      <c r="M249">
        <v>3</v>
      </c>
      <c r="N249" t="s">
        <v>79</v>
      </c>
      <c r="O249">
        <f t="shared" si="10"/>
        <v>2002</v>
      </c>
      <c r="P249">
        <f t="shared" si="11"/>
        <v>4</v>
      </c>
      <c r="Q249">
        <f t="shared" si="12"/>
        <v>446077</v>
      </c>
      <c r="R249">
        <v>77</v>
      </c>
      <c r="S249">
        <v>5000</v>
      </c>
      <c r="T249">
        <v>78898</v>
      </c>
      <c r="W249">
        <v>5000</v>
      </c>
      <c r="X249">
        <v>317</v>
      </c>
      <c r="Y249">
        <v>0</v>
      </c>
      <c r="Z249">
        <v>356862</v>
      </c>
      <c r="AA249" t="s">
        <v>105</v>
      </c>
      <c r="AB249">
        <v>20020424</v>
      </c>
    </row>
    <row r="250" spans="12:28" x14ac:dyDescent="0.25">
      <c r="L250" s="8">
        <v>1</v>
      </c>
      <c r="M250">
        <v>3</v>
      </c>
      <c r="N250" t="s">
        <v>79</v>
      </c>
      <c r="O250">
        <f t="shared" si="10"/>
        <v>2002</v>
      </c>
      <c r="P250">
        <f t="shared" si="11"/>
        <v>4</v>
      </c>
      <c r="Q250">
        <f t="shared" si="12"/>
        <v>431944</v>
      </c>
      <c r="R250">
        <v>79</v>
      </c>
      <c r="S250">
        <v>5000</v>
      </c>
      <c r="T250">
        <v>78815</v>
      </c>
      <c r="W250">
        <v>0</v>
      </c>
      <c r="X250">
        <v>348129</v>
      </c>
      <c r="AA250" t="s">
        <v>105</v>
      </c>
      <c r="AB250">
        <v>20020425</v>
      </c>
    </row>
    <row r="251" spans="12:28" x14ac:dyDescent="0.25">
      <c r="L251" s="8">
        <v>1</v>
      </c>
      <c r="M251">
        <v>3</v>
      </c>
      <c r="N251" t="s">
        <v>79</v>
      </c>
      <c r="O251">
        <f t="shared" si="10"/>
        <v>2002</v>
      </c>
      <c r="P251">
        <f t="shared" si="11"/>
        <v>4</v>
      </c>
      <c r="Q251">
        <f t="shared" si="12"/>
        <v>450656</v>
      </c>
      <c r="R251">
        <v>77</v>
      </c>
      <c r="S251">
        <v>5000</v>
      </c>
      <c r="T251">
        <v>77728</v>
      </c>
      <c r="W251">
        <v>5000</v>
      </c>
      <c r="X251">
        <v>627</v>
      </c>
      <c r="Y251">
        <v>0</v>
      </c>
      <c r="Z251">
        <v>362301</v>
      </c>
      <c r="AA251" t="s">
        <v>105</v>
      </c>
      <c r="AB251">
        <v>20020425</v>
      </c>
    </row>
    <row r="252" spans="12:28" x14ac:dyDescent="0.25">
      <c r="L252" s="8">
        <v>1</v>
      </c>
      <c r="M252">
        <v>3</v>
      </c>
      <c r="N252" t="s">
        <v>79</v>
      </c>
      <c r="O252">
        <f t="shared" si="10"/>
        <v>2002</v>
      </c>
      <c r="P252">
        <f t="shared" si="11"/>
        <v>4</v>
      </c>
      <c r="Q252">
        <f t="shared" si="12"/>
        <v>437070</v>
      </c>
      <c r="R252">
        <v>74</v>
      </c>
      <c r="S252">
        <v>5000</v>
      </c>
      <c r="T252">
        <v>79138</v>
      </c>
      <c r="W252">
        <v>5000</v>
      </c>
      <c r="X252">
        <v>318</v>
      </c>
      <c r="Y252">
        <v>0</v>
      </c>
      <c r="Z252">
        <v>347614</v>
      </c>
      <c r="AA252" t="s">
        <v>105</v>
      </c>
      <c r="AB252">
        <v>20020425</v>
      </c>
    </row>
    <row r="253" spans="12:28" x14ac:dyDescent="0.25">
      <c r="L253" s="8">
        <v>1</v>
      </c>
      <c r="M253">
        <v>3</v>
      </c>
      <c r="N253" t="s">
        <v>79</v>
      </c>
      <c r="O253">
        <f t="shared" si="10"/>
        <v>2002</v>
      </c>
      <c r="P253">
        <f t="shared" si="11"/>
        <v>4</v>
      </c>
      <c r="Q253">
        <f t="shared" si="12"/>
        <v>382431</v>
      </c>
      <c r="R253">
        <v>73</v>
      </c>
      <c r="S253">
        <v>5000</v>
      </c>
      <c r="T253">
        <v>78259</v>
      </c>
      <c r="W253">
        <v>0</v>
      </c>
      <c r="X253">
        <v>299172</v>
      </c>
      <c r="AA253" t="s">
        <v>105</v>
      </c>
      <c r="AB253">
        <v>20020425</v>
      </c>
    </row>
    <row r="254" spans="12:28" x14ac:dyDescent="0.25">
      <c r="L254" s="8">
        <v>1</v>
      </c>
      <c r="M254">
        <v>3</v>
      </c>
      <c r="N254" t="s">
        <v>79</v>
      </c>
      <c r="O254">
        <f t="shared" si="10"/>
        <v>2002</v>
      </c>
      <c r="P254">
        <f t="shared" si="11"/>
        <v>4</v>
      </c>
      <c r="Q254">
        <f t="shared" si="12"/>
        <v>305800</v>
      </c>
      <c r="R254">
        <v>69</v>
      </c>
      <c r="S254">
        <v>5000</v>
      </c>
      <c r="T254">
        <v>78641</v>
      </c>
      <c r="W254">
        <v>0</v>
      </c>
      <c r="X254">
        <v>222159</v>
      </c>
      <c r="AA254" t="s">
        <v>105</v>
      </c>
      <c r="AB254">
        <v>20020425</v>
      </c>
    </row>
    <row r="255" spans="12:28" x14ac:dyDescent="0.25">
      <c r="L255" s="8">
        <v>1</v>
      </c>
      <c r="M255">
        <v>3</v>
      </c>
      <c r="N255" t="s">
        <v>79</v>
      </c>
      <c r="O255">
        <f t="shared" si="10"/>
        <v>2002</v>
      </c>
      <c r="P255">
        <f t="shared" si="11"/>
        <v>4</v>
      </c>
      <c r="Q255">
        <f t="shared" si="12"/>
        <v>412388</v>
      </c>
      <c r="R255">
        <v>67</v>
      </c>
      <c r="S255">
        <v>5000</v>
      </c>
      <c r="T255">
        <v>78035</v>
      </c>
      <c r="U255">
        <v>0</v>
      </c>
      <c r="V255">
        <v>315</v>
      </c>
      <c r="W255">
        <v>0</v>
      </c>
      <c r="X255">
        <v>329038</v>
      </c>
      <c r="AA255" t="s">
        <v>105</v>
      </c>
      <c r="AB255">
        <v>20020425</v>
      </c>
    </row>
    <row r="256" spans="12:28" x14ac:dyDescent="0.25">
      <c r="L256" s="8">
        <v>1</v>
      </c>
      <c r="M256">
        <v>7</v>
      </c>
      <c r="N256" t="s">
        <v>77</v>
      </c>
      <c r="O256">
        <f t="shared" si="10"/>
        <v>2003</v>
      </c>
      <c r="P256">
        <f t="shared" si="11"/>
        <v>1</v>
      </c>
      <c r="Q256">
        <f t="shared" si="12"/>
        <v>78630</v>
      </c>
      <c r="R256">
        <v>125</v>
      </c>
      <c r="S256">
        <v>5000</v>
      </c>
      <c r="T256">
        <v>66571</v>
      </c>
      <c r="W256">
        <v>5000</v>
      </c>
      <c r="X256">
        <v>2059</v>
      </c>
      <c r="AA256" t="s">
        <v>105</v>
      </c>
      <c r="AB256">
        <v>20030102</v>
      </c>
    </row>
    <row r="257" spans="12:28" x14ac:dyDescent="0.25">
      <c r="L257" s="8">
        <v>1</v>
      </c>
      <c r="M257">
        <v>7</v>
      </c>
      <c r="N257" t="s">
        <v>77</v>
      </c>
      <c r="O257">
        <f t="shared" si="10"/>
        <v>2003</v>
      </c>
      <c r="P257">
        <f t="shared" si="11"/>
        <v>1</v>
      </c>
      <c r="Q257">
        <f t="shared" si="12"/>
        <v>69605</v>
      </c>
      <c r="R257">
        <v>119</v>
      </c>
      <c r="S257">
        <v>5000</v>
      </c>
      <c r="T257">
        <v>56029</v>
      </c>
      <c r="W257">
        <v>5000</v>
      </c>
      <c r="X257">
        <v>3576</v>
      </c>
      <c r="AA257" t="s">
        <v>105</v>
      </c>
      <c r="AB257">
        <v>20030102</v>
      </c>
    </row>
    <row r="258" spans="12:28" x14ac:dyDescent="0.25">
      <c r="L258" s="8">
        <v>1</v>
      </c>
      <c r="M258">
        <v>7</v>
      </c>
      <c r="N258" t="s">
        <v>77</v>
      </c>
      <c r="O258">
        <f t="shared" si="10"/>
        <v>2003</v>
      </c>
      <c r="P258">
        <f t="shared" si="11"/>
        <v>1</v>
      </c>
      <c r="Q258">
        <f t="shared" si="12"/>
        <v>77056</v>
      </c>
      <c r="R258">
        <v>126</v>
      </c>
      <c r="S258">
        <v>5000</v>
      </c>
      <c r="T258">
        <v>65715</v>
      </c>
      <c r="W258">
        <v>5000</v>
      </c>
      <c r="X258">
        <v>1341</v>
      </c>
      <c r="AA258" t="s">
        <v>105</v>
      </c>
      <c r="AB258">
        <v>20030102</v>
      </c>
    </row>
    <row r="259" spans="12:28" x14ac:dyDescent="0.25">
      <c r="L259" s="8">
        <v>1</v>
      </c>
      <c r="M259">
        <v>7</v>
      </c>
      <c r="N259" t="s">
        <v>77</v>
      </c>
      <c r="O259">
        <f t="shared" ref="O259:O322" si="13">IF(LEN(AB259)&gt;=8,LEFT(AB259,4),"")*1</f>
        <v>2003</v>
      </c>
      <c r="P259">
        <f t="shared" ref="P259:P322" si="14">IF(LEN(AB259)&gt;=8,MID(AB259,5,2),"")*1</f>
        <v>1</v>
      </c>
      <c r="Q259">
        <f t="shared" ref="Q259:Q322" si="15">SUM(S259:Z259)</f>
        <v>72709</v>
      </c>
      <c r="R259">
        <v>117</v>
      </c>
      <c r="S259">
        <v>5000</v>
      </c>
      <c r="T259">
        <v>59887</v>
      </c>
      <c r="W259">
        <v>5000</v>
      </c>
      <c r="X259">
        <v>2822</v>
      </c>
      <c r="AA259" t="s">
        <v>105</v>
      </c>
      <c r="AB259">
        <v>20030102</v>
      </c>
    </row>
    <row r="260" spans="12:28" x14ac:dyDescent="0.25">
      <c r="L260" s="8">
        <v>1</v>
      </c>
      <c r="M260">
        <v>7</v>
      </c>
      <c r="N260" t="s">
        <v>77</v>
      </c>
      <c r="O260">
        <f t="shared" si="13"/>
        <v>2003</v>
      </c>
      <c r="P260">
        <f t="shared" si="14"/>
        <v>1</v>
      </c>
      <c r="Q260">
        <f t="shared" si="15"/>
        <v>82352</v>
      </c>
      <c r="R260">
        <v>131</v>
      </c>
      <c r="S260">
        <v>5000</v>
      </c>
      <c r="T260">
        <v>71267</v>
      </c>
      <c r="W260">
        <v>5000</v>
      </c>
      <c r="X260">
        <v>1085</v>
      </c>
      <c r="AA260" t="s">
        <v>105</v>
      </c>
      <c r="AB260">
        <v>20030102</v>
      </c>
    </row>
    <row r="261" spans="12:28" x14ac:dyDescent="0.25">
      <c r="L261" s="8">
        <v>1</v>
      </c>
      <c r="M261">
        <v>7</v>
      </c>
      <c r="N261" t="s">
        <v>77</v>
      </c>
      <c r="O261">
        <f t="shared" si="13"/>
        <v>2003</v>
      </c>
      <c r="P261">
        <f t="shared" si="14"/>
        <v>1</v>
      </c>
      <c r="Q261">
        <f t="shared" si="15"/>
        <v>86677</v>
      </c>
      <c r="R261">
        <v>131</v>
      </c>
      <c r="S261">
        <v>5000</v>
      </c>
      <c r="T261">
        <v>74760</v>
      </c>
      <c r="W261">
        <v>5000</v>
      </c>
      <c r="X261">
        <v>1917</v>
      </c>
      <c r="AA261" t="s">
        <v>105</v>
      </c>
      <c r="AB261">
        <v>20030115</v>
      </c>
    </row>
    <row r="262" spans="12:28" x14ac:dyDescent="0.25">
      <c r="L262" s="8">
        <v>1</v>
      </c>
      <c r="M262">
        <v>7</v>
      </c>
      <c r="N262" t="s">
        <v>77</v>
      </c>
      <c r="O262">
        <f t="shared" si="13"/>
        <v>2002</v>
      </c>
      <c r="P262">
        <f t="shared" si="14"/>
        <v>11</v>
      </c>
      <c r="Q262">
        <f t="shared" si="15"/>
        <v>81032</v>
      </c>
      <c r="R262">
        <v>102</v>
      </c>
      <c r="S262">
        <v>5000</v>
      </c>
      <c r="T262">
        <v>67650</v>
      </c>
      <c r="W262">
        <v>5000</v>
      </c>
      <c r="X262">
        <v>3382</v>
      </c>
      <c r="AA262" t="s">
        <v>105</v>
      </c>
      <c r="AB262">
        <v>20021108</v>
      </c>
    </row>
    <row r="263" spans="12:28" x14ac:dyDescent="0.25">
      <c r="L263" s="8">
        <v>1</v>
      </c>
      <c r="M263">
        <v>7</v>
      </c>
      <c r="N263" t="s">
        <v>77</v>
      </c>
      <c r="O263">
        <f t="shared" si="13"/>
        <v>2002</v>
      </c>
      <c r="P263">
        <f t="shared" si="14"/>
        <v>12</v>
      </c>
      <c r="Q263">
        <f t="shared" si="15"/>
        <v>40046</v>
      </c>
      <c r="R263">
        <v>118</v>
      </c>
      <c r="S263">
        <v>5000</v>
      </c>
      <c r="T263">
        <v>34871</v>
      </c>
      <c r="U263">
        <v>0</v>
      </c>
      <c r="V263">
        <v>175</v>
      </c>
      <c r="AA263" t="s">
        <v>115</v>
      </c>
      <c r="AB263">
        <v>20021204</v>
      </c>
    </row>
    <row r="264" spans="12:28" x14ac:dyDescent="0.25">
      <c r="L264" s="8">
        <v>1</v>
      </c>
      <c r="M264">
        <v>7</v>
      </c>
      <c r="N264" t="s">
        <v>77</v>
      </c>
      <c r="O264">
        <f t="shared" si="13"/>
        <v>2003</v>
      </c>
      <c r="P264">
        <f t="shared" si="14"/>
        <v>1</v>
      </c>
      <c r="Q264">
        <f t="shared" si="15"/>
        <v>83909</v>
      </c>
      <c r="R264">
        <v>126</v>
      </c>
      <c r="S264">
        <v>5000</v>
      </c>
      <c r="T264">
        <v>72800</v>
      </c>
      <c r="W264">
        <v>5000</v>
      </c>
      <c r="X264">
        <v>1109</v>
      </c>
      <c r="AA264" t="s">
        <v>105</v>
      </c>
      <c r="AB264">
        <v>20030102</v>
      </c>
    </row>
    <row r="265" spans="12:28" x14ac:dyDescent="0.25">
      <c r="L265" s="8">
        <v>1</v>
      </c>
      <c r="M265">
        <v>7</v>
      </c>
      <c r="N265" t="s">
        <v>77</v>
      </c>
      <c r="O265">
        <f t="shared" si="13"/>
        <v>2003</v>
      </c>
      <c r="P265">
        <f t="shared" si="14"/>
        <v>1</v>
      </c>
      <c r="Q265">
        <f t="shared" si="15"/>
        <v>78551</v>
      </c>
      <c r="R265">
        <v>130</v>
      </c>
      <c r="S265">
        <v>5000</v>
      </c>
      <c r="T265">
        <v>67522</v>
      </c>
      <c r="U265">
        <v>0</v>
      </c>
      <c r="V265">
        <v>343</v>
      </c>
      <c r="W265">
        <v>5000</v>
      </c>
      <c r="X265">
        <v>686</v>
      </c>
      <c r="AA265" t="s">
        <v>105</v>
      </c>
      <c r="AB265">
        <v>20030102</v>
      </c>
    </row>
    <row r="266" spans="12:28" x14ac:dyDescent="0.25">
      <c r="L266" s="8">
        <v>1</v>
      </c>
      <c r="M266">
        <v>7</v>
      </c>
      <c r="N266" t="s">
        <v>77</v>
      </c>
      <c r="O266">
        <f t="shared" si="13"/>
        <v>2002</v>
      </c>
      <c r="P266">
        <f t="shared" si="14"/>
        <v>12</v>
      </c>
      <c r="Q266">
        <f t="shared" si="15"/>
        <v>70324</v>
      </c>
      <c r="R266">
        <v>134</v>
      </c>
      <c r="S266">
        <v>5000</v>
      </c>
      <c r="T266">
        <v>59419</v>
      </c>
      <c r="W266">
        <v>5000</v>
      </c>
      <c r="X266">
        <v>905</v>
      </c>
      <c r="AA266" t="s">
        <v>105</v>
      </c>
      <c r="AB266">
        <v>20021202</v>
      </c>
    </row>
    <row r="267" spans="12:28" x14ac:dyDescent="0.25">
      <c r="L267" s="8">
        <v>1</v>
      </c>
      <c r="M267">
        <v>7</v>
      </c>
      <c r="N267" t="s">
        <v>77</v>
      </c>
      <c r="O267">
        <f t="shared" si="13"/>
        <v>2002</v>
      </c>
      <c r="P267">
        <f t="shared" si="14"/>
        <v>12</v>
      </c>
      <c r="Q267">
        <f t="shared" si="15"/>
        <v>52048</v>
      </c>
      <c r="R267">
        <v>124</v>
      </c>
      <c r="S267">
        <v>5000</v>
      </c>
      <c r="T267">
        <v>47048</v>
      </c>
      <c r="AA267" t="s">
        <v>114</v>
      </c>
      <c r="AB267">
        <v>20021209</v>
      </c>
    </row>
    <row r="268" spans="12:28" x14ac:dyDescent="0.25">
      <c r="L268" s="8">
        <v>1</v>
      </c>
      <c r="M268">
        <v>7</v>
      </c>
      <c r="N268" t="s">
        <v>77</v>
      </c>
      <c r="O268">
        <f t="shared" si="13"/>
        <v>2002</v>
      </c>
      <c r="P268">
        <f t="shared" si="14"/>
        <v>12</v>
      </c>
      <c r="Q268">
        <f t="shared" si="15"/>
        <v>55385</v>
      </c>
      <c r="R268">
        <v>130</v>
      </c>
      <c r="S268">
        <v>5000</v>
      </c>
      <c r="T268">
        <v>49629</v>
      </c>
      <c r="W268">
        <v>0</v>
      </c>
      <c r="X268">
        <v>756</v>
      </c>
      <c r="AA268" t="s">
        <v>113</v>
      </c>
      <c r="AB268">
        <v>20021206</v>
      </c>
    </row>
    <row r="269" spans="12:28" x14ac:dyDescent="0.25">
      <c r="L269" s="8">
        <v>1</v>
      </c>
      <c r="M269">
        <v>7</v>
      </c>
      <c r="N269" t="s">
        <v>77</v>
      </c>
      <c r="O269">
        <f t="shared" si="13"/>
        <v>2002</v>
      </c>
      <c r="P269">
        <f t="shared" si="14"/>
        <v>12</v>
      </c>
      <c r="Q269">
        <f t="shared" si="15"/>
        <v>66013</v>
      </c>
      <c r="R269">
        <v>114</v>
      </c>
      <c r="S269">
        <v>5000</v>
      </c>
      <c r="T269">
        <v>55173</v>
      </c>
      <c r="W269">
        <v>5000</v>
      </c>
      <c r="X269">
        <v>840</v>
      </c>
      <c r="AA269" t="s">
        <v>115</v>
      </c>
      <c r="AB269">
        <v>20021205</v>
      </c>
    </row>
    <row r="270" spans="12:28" x14ac:dyDescent="0.25">
      <c r="L270" s="8">
        <v>1</v>
      </c>
      <c r="M270">
        <v>3</v>
      </c>
      <c r="N270" t="s">
        <v>77</v>
      </c>
      <c r="O270">
        <f t="shared" si="13"/>
        <v>1986</v>
      </c>
      <c r="P270">
        <f t="shared" si="14"/>
        <v>11</v>
      </c>
      <c r="Q270">
        <f t="shared" si="15"/>
        <v>154681</v>
      </c>
      <c r="S270">
        <v>5000</v>
      </c>
      <c r="T270">
        <v>6651</v>
      </c>
      <c r="W270">
        <v>9</v>
      </c>
      <c r="X270">
        <v>137019</v>
      </c>
      <c r="Y270">
        <v>5000</v>
      </c>
      <c r="Z270">
        <v>1002</v>
      </c>
      <c r="AA270" t="s">
        <v>103</v>
      </c>
      <c r="AB270">
        <v>19861119</v>
      </c>
    </row>
    <row r="271" spans="12:28" x14ac:dyDescent="0.25">
      <c r="L271" s="8">
        <v>1</v>
      </c>
      <c r="M271">
        <v>3</v>
      </c>
      <c r="N271" t="s">
        <v>77</v>
      </c>
      <c r="O271">
        <f t="shared" si="13"/>
        <v>1986</v>
      </c>
      <c r="P271">
        <f t="shared" si="14"/>
        <v>11</v>
      </c>
      <c r="Q271">
        <f t="shared" si="15"/>
        <v>143017</v>
      </c>
      <c r="S271">
        <v>5000</v>
      </c>
      <c r="T271">
        <v>6114</v>
      </c>
      <c r="W271">
        <v>9</v>
      </c>
      <c r="X271">
        <v>125972</v>
      </c>
      <c r="Y271">
        <v>5000</v>
      </c>
      <c r="Z271">
        <v>922</v>
      </c>
      <c r="AA271" t="s">
        <v>103</v>
      </c>
      <c r="AB271">
        <v>19861119</v>
      </c>
    </row>
    <row r="272" spans="12:28" x14ac:dyDescent="0.25">
      <c r="L272" s="8">
        <v>1</v>
      </c>
      <c r="M272">
        <v>3</v>
      </c>
      <c r="N272" t="s">
        <v>77</v>
      </c>
      <c r="O272">
        <f t="shared" si="13"/>
        <v>1991</v>
      </c>
      <c r="P272">
        <f t="shared" si="14"/>
        <v>5</v>
      </c>
      <c r="Q272">
        <f t="shared" si="15"/>
        <v>23082</v>
      </c>
      <c r="S272">
        <v>5000</v>
      </c>
      <c r="T272">
        <v>12474</v>
      </c>
      <c r="W272">
        <v>5000</v>
      </c>
      <c r="X272">
        <v>608</v>
      </c>
      <c r="AA272" t="s">
        <v>116</v>
      </c>
      <c r="AB272">
        <v>19910503</v>
      </c>
    </row>
    <row r="273" spans="12:28" x14ac:dyDescent="0.25">
      <c r="L273" s="8">
        <v>1</v>
      </c>
      <c r="M273">
        <v>3</v>
      </c>
      <c r="N273" t="s">
        <v>77</v>
      </c>
      <c r="O273">
        <f t="shared" si="13"/>
        <v>1991</v>
      </c>
      <c r="P273">
        <f t="shared" si="14"/>
        <v>5</v>
      </c>
      <c r="Q273">
        <f t="shared" si="15"/>
        <v>29624</v>
      </c>
      <c r="S273">
        <v>5000</v>
      </c>
      <c r="T273">
        <v>18713</v>
      </c>
      <c r="W273">
        <v>5000</v>
      </c>
      <c r="X273">
        <v>911</v>
      </c>
      <c r="AA273" t="s">
        <v>116</v>
      </c>
      <c r="AB273">
        <v>19910503</v>
      </c>
    </row>
    <row r="274" spans="12:28" x14ac:dyDescent="0.25">
      <c r="L274" s="8">
        <v>1</v>
      </c>
      <c r="M274">
        <v>3</v>
      </c>
      <c r="N274" t="s">
        <v>77</v>
      </c>
      <c r="O274">
        <f t="shared" si="13"/>
        <v>1991</v>
      </c>
      <c r="P274">
        <f t="shared" si="14"/>
        <v>5</v>
      </c>
      <c r="Q274">
        <f t="shared" si="15"/>
        <v>31804</v>
      </c>
      <c r="S274">
        <v>5000</v>
      </c>
      <c r="T274">
        <v>20792</v>
      </c>
      <c r="W274">
        <v>5000</v>
      </c>
      <c r="X274">
        <v>1012</v>
      </c>
      <c r="AA274" t="s">
        <v>116</v>
      </c>
      <c r="AB274">
        <v>19910503</v>
      </c>
    </row>
    <row r="275" spans="12:28" x14ac:dyDescent="0.25">
      <c r="L275" s="8">
        <v>1</v>
      </c>
      <c r="M275">
        <v>3</v>
      </c>
      <c r="N275" t="s">
        <v>77</v>
      </c>
      <c r="O275">
        <f t="shared" si="13"/>
        <v>1989</v>
      </c>
      <c r="P275">
        <f t="shared" si="14"/>
        <v>5</v>
      </c>
      <c r="Q275">
        <f t="shared" si="15"/>
        <v>62170</v>
      </c>
      <c r="S275">
        <v>5000</v>
      </c>
      <c r="T275">
        <v>51074</v>
      </c>
      <c r="W275">
        <v>5000</v>
      </c>
      <c r="X275">
        <v>1096</v>
      </c>
      <c r="AA275" t="s">
        <v>105</v>
      </c>
      <c r="AB275">
        <v>19890508</v>
      </c>
    </row>
    <row r="276" spans="12:28" x14ac:dyDescent="0.25">
      <c r="L276" s="8">
        <v>1</v>
      </c>
      <c r="M276">
        <v>3</v>
      </c>
      <c r="N276" t="s">
        <v>77</v>
      </c>
      <c r="O276">
        <f t="shared" si="13"/>
        <v>1989</v>
      </c>
      <c r="P276">
        <f t="shared" si="14"/>
        <v>5</v>
      </c>
      <c r="Q276">
        <f t="shared" si="15"/>
        <v>63697</v>
      </c>
      <c r="S276">
        <v>5000</v>
      </c>
      <c r="T276">
        <v>52677</v>
      </c>
      <c r="W276">
        <v>5000</v>
      </c>
      <c r="X276">
        <v>1020</v>
      </c>
      <c r="AA276" t="s">
        <v>104</v>
      </c>
      <c r="AB276">
        <v>19890509</v>
      </c>
    </row>
    <row r="277" spans="12:28" x14ac:dyDescent="0.25">
      <c r="L277" s="8">
        <v>1</v>
      </c>
      <c r="M277">
        <v>3</v>
      </c>
      <c r="N277" t="s">
        <v>77</v>
      </c>
      <c r="O277">
        <f t="shared" si="13"/>
        <v>1989</v>
      </c>
      <c r="P277">
        <f t="shared" si="14"/>
        <v>5</v>
      </c>
      <c r="Q277">
        <f t="shared" si="15"/>
        <v>61356</v>
      </c>
      <c r="S277">
        <v>5000</v>
      </c>
      <c r="T277">
        <v>50842</v>
      </c>
      <c r="W277">
        <v>5000</v>
      </c>
      <c r="X277">
        <v>514</v>
      </c>
      <c r="AA277" t="s">
        <v>116</v>
      </c>
      <c r="AB277">
        <v>19890510</v>
      </c>
    </row>
    <row r="278" spans="12:28" x14ac:dyDescent="0.25">
      <c r="L278" s="8">
        <v>1</v>
      </c>
      <c r="M278">
        <v>3</v>
      </c>
      <c r="N278" t="s">
        <v>77</v>
      </c>
      <c r="O278">
        <f t="shared" si="13"/>
        <v>1989</v>
      </c>
      <c r="P278">
        <f t="shared" si="14"/>
        <v>5</v>
      </c>
      <c r="Q278">
        <f t="shared" si="15"/>
        <v>50934</v>
      </c>
      <c r="S278">
        <v>5000</v>
      </c>
      <c r="T278">
        <v>39379</v>
      </c>
      <c r="W278">
        <v>5000</v>
      </c>
      <c r="X278">
        <v>1555</v>
      </c>
      <c r="AA278" t="s">
        <v>103</v>
      </c>
      <c r="AB278">
        <v>19890515</v>
      </c>
    </row>
    <row r="279" spans="12:28" x14ac:dyDescent="0.25">
      <c r="L279" s="8">
        <v>1</v>
      </c>
      <c r="M279">
        <v>7</v>
      </c>
      <c r="N279" t="s">
        <v>77</v>
      </c>
      <c r="O279">
        <f t="shared" si="13"/>
        <v>1990</v>
      </c>
      <c r="P279">
        <f t="shared" si="14"/>
        <v>1</v>
      </c>
      <c r="Q279">
        <f t="shared" si="15"/>
        <v>59514</v>
      </c>
      <c r="S279">
        <v>5000</v>
      </c>
      <c r="T279">
        <v>44959</v>
      </c>
      <c r="W279">
        <v>5000</v>
      </c>
      <c r="X279">
        <v>4555</v>
      </c>
      <c r="AA279" t="s">
        <v>105</v>
      </c>
      <c r="AB279">
        <v>19900126</v>
      </c>
    </row>
    <row r="280" spans="12:28" x14ac:dyDescent="0.25">
      <c r="L280" s="8">
        <v>1</v>
      </c>
      <c r="M280">
        <v>7</v>
      </c>
      <c r="N280" t="s">
        <v>79</v>
      </c>
      <c r="O280">
        <f t="shared" si="13"/>
        <v>1989</v>
      </c>
      <c r="P280">
        <f t="shared" si="14"/>
        <v>12</v>
      </c>
      <c r="Q280">
        <f t="shared" si="15"/>
        <v>62282</v>
      </c>
      <c r="S280">
        <v>5000</v>
      </c>
      <c r="T280">
        <v>47733</v>
      </c>
      <c r="W280">
        <v>5000</v>
      </c>
      <c r="X280">
        <v>4549</v>
      </c>
      <c r="AA280" t="s">
        <v>105</v>
      </c>
      <c r="AB280">
        <v>19891213</v>
      </c>
    </row>
    <row r="281" spans="12:28" x14ac:dyDescent="0.25">
      <c r="L281" s="8">
        <v>1</v>
      </c>
      <c r="M281">
        <v>3</v>
      </c>
      <c r="N281" t="s">
        <v>77</v>
      </c>
      <c r="O281">
        <f t="shared" si="13"/>
        <v>1990</v>
      </c>
      <c r="P281">
        <f t="shared" si="14"/>
        <v>5</v>
      </c>
      <c r="Q281">
        <f t="shared" si="15"/>
        <v>62921</v>
      </c>
      <c r="S281">
        <v>5000</v>
      </c>
      <c r="T281">
        <v>51069</v>
      </c>
      <c r="W281">
        <v>5000</v>
      </c>
      <c r="X281">
        <v>1852</v>
      </c>
      <c r="AA281" t="s">
        <v>105</v>
      </c>
      <c r="AB281">
        <v>19900511</v>
      </c>
    </row>
    <row r="282" spans="12:28" x14ac:dyDescent="0.25">
      <c r="L282" s="8">
        <v>1</v>
      </c>
      <c r="M282">
        <v>3</v>
      </c>
      <c r="N282" t="s">
        <v>77</v>
      </c>
      <c r="O282">
        <f t="shared" si="13"/>
        <v>1990</v>
      </c>
      <c r="P282">
        <f t="shared" si="14"/>
        <v>5</v>
      </c>
      <c r="Q282">
        <f t="shared" si="15"/>
        <v>62212</v>
      </c>
      <c r="S282">
        <v>5000</v>
      </c>
      <c r="T282">
        <v>51533</v>
      </c>
      <c r="W282">
        <v>5000</v>
      </c>
      <c r="X282">
        <v>679</v>
      </c>
      <c r="AA282" t="s">
        <v>104</v>
      </c>
      <c r="AB282">
        <v>19900512</v>
      </c>
    </row>
    <row r="283" spans="12:28" x14ac:dyDescent="0.25">
      <c r="L283" s="8">
        <v>1</v>
      </c>
      <c r="M283">
        <v>3</v>
      </c>
      <c r="N283" t="s">
        <v>77</v>
      </c>
      <c r="O283">
        <f t="shared" si="13"/>
        <v>1990</v>
      </c>
      <c r="P283">
        <f t="shared" si="14"/>
        <v>5</v>
      </c>
      <c r="Q283">
        <f t="shared" si="15"/>
        <v>62710</v>
      </c>
      <c r="S283">
        <v>5000</v>
      </c>
      <c r="T283">
        <v>52077</v>
      </c>
      <c r="W283">
        <v>5000</v>
      </c>
      <c r="X283">
        <v>633</v>
      </c>
      <c r="AA283" t="s">
        <v>116</v>
      </c>
      <c r="AB283">
        <v>19900514</v>
      </c>
    </row>
    <row r="284" spans="12:28" x14ac:dyDescent="0.25">
      <c r="L284" s="8">
        <v>1</v>
      </c>
      <c r="M284">
        <v>3</v>
      </c>
      <c r="N284" t="s">
        <v>77</v>
      </c>
      <c r="O284">
        <f t="shared" si="13"/>
        <v>1990</v>
      </c>
      <c r="P284">
        <f t="shared" si="14"/>
        <v>5</v>
      </c>
      <c r="Q284">
        <f t="shared" si="15"/>
        <v>62816</v>
      </c>
      <c r="S284">
        <v>5000</v>
      </c>
      <c r="T284">
        <v>52446</v>
      </c>
      <c r="W284">
        <v>5000</v>
      </c>
      <c r="X284">
        <v>370</v>
      </c>
      <c r="AA284" t="s">
        <v>103</v>
      </c>
      <c r="AB284">
        <v>19900522</v>
      </c>
    </row>
    <row r="285" spans="12:28" x14ac:dyDescent="0.25">
      <c r="L285" s="8">
        <v>1</v>
      </c>
      <c r="M285">
        <v>7</v>
      </c>
      <c r="N285" t="s">
        <v>77</v>
      </c>
      <c r="O285">
        <f t="shared" si="13"/>
        <v>2005</v>
      </c>
      <c r="P285">
        <f t="shared" si="14"/>
        <v>1</v>
      </c>
      <c r="Q285">
        <f t="shared" si="15"/>
        <v>86097</v>
      </c>
      <c r="R285">
        <v>140</v>
      </c>
      <c r="S285">
        <v>5000</v>
      </c>
      <c r="T285">
        <v>73815</v>
      </c>
      <c r="U285">
        <v>0</v>
      </c>
      <c r="V285">
        <v>380</v>
      </c>
      <c r="W285">
        <v>5000</v>
      </c>
      <c r="X285">
        <v>1902</v>
      </c>
      <c r="AA285" t="s">
        <v>105</v>
      </c>
      <c r="AB285">
        <v>20050104</v>
      </c>
    </row>
    <row r="286" spans="12:28" x14ac:dyDescent="0.25">
      <c r="L286" s="8">
        <v>1</v>
      </c>
      <c r="M286">
        <v>7</v>
      </c>
      <c r="N286" t="s">
        <v>77</v>
      </c>
      <c r="O286">
        <f t="shared" si="13"/>
        <v>2005</v>
      </c>
      <c r="P286">
        <f t="shared" si="14"/>
        <v>1</v>
      </c>
      <c r="Q286">
        <f t="shared" si="15"/>
        <v>96526</v>
      </c>
      <c r="R286">
        <v>134</v>
      </c>
      <c r="S286">
        <v>5000</v>
      </c>
      <c r="T286">
        <v>85228</v>
      </c>
      <c r="W286">
        <v>5000</v>
      </c>
      <c r="X286">
        <v>1298</v>
      </c>
      <c r="AA286" t="s">
        <v>105</v>
      </c>
      <c r="AB286">
        <v>20050104</v>
      </c>
    </row>
    <row r="287" spans="12:28" x14ac:dyDescent="0.25">
      <c r="L287" s="8">
        <v>1</v>
      </c>
      <c r="M287">
        <v>7</v>
      </c>
      <c r="N287" t="s">
        <v>77</v>
      </c>
      <c r="O287">
        <f t="shared" si="13"/>
        <v>2004</v>
      </c>
      <c r="P287">
        <f t="shared" si="14"/>
        <v>11</v>
      </c>
      <c r="Q287">
        <f t="shared" si="15"/>
        <v>97836</v>
      </c>
      <c r="R287">
        <v>121</v>
      </c>
      <c r="S287">
        <v>5000</v>
      </c>
      <c r="T287">
        <v>83444</v>
      </c>
      <c r="W287">
        <v>5000</v>
      </c>
      <c r="X287">
        <v>4392</v>
      </c>
      <c r="AA287" t="s">
        <v>105</v>
      </c>
      <c r="AB287">
        <v>20041105</v>
      </c>
    </row>
    <row r="288" spans="12:28" x14ac:dyDescent="0.25">
      <c r="L288" s="8">
        <v>1</v>
      </c>
      <c r="M288">
        <v>7</v>
      </c>
      <c r="N288" t="s">
        <v>77</v>
      </c>
      <c r="O288">
        <f t="shared" si="13"/>
        <v>2004</v>
      </c>
      <c r="P288">
        <f t="shared" si="14"/>
        <v>11</v>
      </c>
      <c r="Q288">
        <f t="shared" si="15"/>
        <v>79996</v>
      </c>
      <c r="R288">
        <v>117</v>
      </c>
      <c r="S288">
        <v>5000</v>
      </c>
      <c r="T288">
        <v>65446</v>
      </c>
      <c r="W288">
        <v>5000</v>
      </c>
      <c r="X288">
        <v>4550</v>
      </c>
      <c r="AA288" t="s">
        <v>105</v>
      </c>
      <c r="AB288">
        <v>20041129</v>
      </c>
    </row>
    <row r="289" spans="12:28" x14ac:dyDescent="0.25">
      <c r="L289" s="8">
        <v>1</v>
      </c>
      <c r="M289">
        <v>7</v>
      </c>
      <c r="N289" t="s">
        <v>77</v>
      </c>
      <c r="O289">
        <f t="shared" si="13"/>
        <v>2005</v>
      </c>
      <c r="P289">
        <f t="shared" si="14"/>
        <v>1</v>
      </c>
      <c r="Q289">
        <f t="shared" si="15"/>
        <v>73723</v>
      </c>
      <c r="R289">
        <v>132</v>
      </c>
      <c r="S289">
        <v>5000</v>
      </c>
      <c r="T289">
        <v>62767</v>
      </c>
      <c r="W289">
        <v>5000</v>
      </c>
      <c r="X289">
        <v>956</v>
      </c>
      <c r="AA289" t="s">
        <v>105</v>
      </c>
      <c r="AB289">
        <v>20050104</v>
      </c>
    </row>
    <row r="290" spans="12:28" x14ac:dyDescent="0.25">
      <c r="L290" s="8">
        <v>1</v>
      </c>
      <c r="M290">
        <v>7</v>
      </c>
      <c r="N290" t="s">
        <v>77</v>
      </c>
      <c r="O290">
        <f t="shared" si="13"/>
        <v>2005</v>
      </c>
      <c r="P290">
        <f t="shared" si="14"/>
        <v>1</v>
      </c>
      <c r="Q290">
        <f t="shared" si="15"/>
        <v>79768</v>
      </c>
      <c r="R290">
        <v>134</v>
      </c>
      <c r="S290">
        <v>5000</v>
      </c>
      <c r="T290">
        <v>68721</v>
      </c>
      <c r="W290">
        <v>5000</v>
      </c>
      <c r="X290">
        <v>1047</v>
      </c>
      <c r="AA290" t="s">
        <v>105</v>
      </c>
      <c r="AB290">
        <v>20050113</v>
      </c>
    </row>
    <row r="291" spans="12:28" x14ac:dyDescent="0.25">
      <c r="L291" s="8">
        <v>1</v>
      </c>
      <c r="M291">
        <v>7</v>
      </c>
      <c r="N291" t="s">
        <v>77</v>
      </c>
      <c r="O291">
        <f t="shared" si="13"/>
        <v>2005</v>
      </c>
      <c r="P291">
        <f t="shared" si="14"/>
        <v>1</v>
      </c>
      <c r="Q291">
        <f t="shared" si="15"/>
        <v>78800</v>
      </c>
      <c r="R291">
        <v>132</v>
      </c>
      <c r="S291">
        <v>5000</v>
      </c>
      <c r="T291">
        <v>68112</v>
      </c>
      <c r="W291">
        <v>5000</v>
      </c>
      <c r="X291">
        <v>688</v>
      </c>
      <c r="AA291" t="s">
        <v>105</v>
      </c>
      <c r="AB291">
        <v>20050104</v>
      </c>
    </row>
    <row r="292" spans="12:28" x14ac:dyDescent="0.25">
      <c r="L292" s="8">
        <v>1</v>
      </c>
      <c r="M292">
        <v>7</v>
      </c>
      <c r="N292" t="s">
        <v>77</v>
      </c>
      <c r="O292">
        <f t="shared" si="13"/>
        <v>2004</v>
      </c>
      <c r="P292">
        <f t="shared" si="14"/>
        <v>12</v>
      </c>
      <c r="Q292">
        <f t="shared" si="15"/>
        <v>35202</v>
      </c>
      <c r="R292">
        <v>134</v>
      </c>
      <c r="S292">
        <v>5000</v>
      </c>
      <c r="T292">
        <v>24572</v>
      </c>
      <c r="W292">
        <v>5000</v>
      </c>
      <c r="X292">
        <v>630</v>
      </c>
      <c r="AA292" t="s">
        <v>113</v>
      </c>
      <c r="AB292">
        <v>20041209</v>
      </c>
    </row>
    <row r="293" spans="12:28" x14ac:dyDescent="0.25">
      <c r="L293" s="8">
        <v>1</v>
      </c>
      <c r="M293">
        <v>7</v>
      </c>
      <c r="N293" t="s">
        <v>77</v>
      </c>
      <c r="O293">
        <f t="shared" si="13"/>
        <v>2004</v>
      </c>
      <c r="P293">
        <f t="shared" si="14"/>
        <v>12</v>
      </c>
      <c r="Q293">
        <f t="shared" si="15"/>
        <v>35195</v>
      </c>
      <c r="R293">
        <v>128</v>
      </c>
      <c r="S293">
        <v>5000</v>
      </c>
      <c r="T293">
        <v>24943</v>
      </c>
      <c r="W293">
        <v>5000</v>
      </c>
      <c r="X293">
        <v>252</v>
      </c>
      <c r="AA293" t="s">
        <v>113</v>
      </c>
      <c r="AB293">
        <v>20041209</v>
      </c>
    </row>
    <row r="294" spans="12:28" x14ac:dyDescent="0.25">
      <c r="L294" s="8">
        <v>1</v>
      </c>
      <c r="M294">
        <v>7</v>
      </c>
      <c r="N294" t="s">
        <v>77</v>
      </c>
      <c r="O294">
        <f t="shared" si="13"/>
        <v>2004</v>
      </c>
      <c r="P294">
        <f t="shared" si="14"/>
        <v>12</v>
      </c>
      <c r="Q294">
        <f t="shared" si="15"/>
        <v>35125</v>
      </c>
      <c r="R294">
        <v>117</v>
      </c>
      <c r="S294">
        <v>5000</v>
      </c>
      <c r="T294">
        <v>24246</v>
      </c>
      <c r="W294">
        <v>5000</v>
      </c>
      <c r="X294">
        <v>879</v>
      </c>
      <c r="AA294" t="s">
        <v>114</v>
      </c>
      <c r="AB294">
        <v>20041210</v>
      </c>
    </row>
    <row r="295" spans="12:28" x14ac:dyDescent="0.25">
      <c r="L295" s="8">
        <v>1</v>
      </c>
      <c r="M295">
        <v>7</v>
      </c>
      <c r="N295" t="s">
        <v>77</v>
      </c>
      <c r="O295">
        <f t="shared" si="13"/>
        <v>2004</v>
      </c>
      <c r="P295">
        <f t="shared" si="14"/>
        <v>12</v>
      </c>
      <c r="Q295">
        <f t="shared" si="15"/>
        <v>35553</v>
      </c>
      <c r="R295">
        <v>116</v>
      </c>
      <c r="S295">
        <v>5000</v>
      </c>
      <c r="T295">
        <v>24148</v>
      </c>
      <c r="W295">
        <v>5000</v>
      </c>
      <c r="X295">
        <v>1405</v>
      </c>
      <c r="AA295" t="s">
        <v>117</v>
      </c>
      <c r="AB295">
        <v>20041210</v>
      </c>
    </row>
    <row r="296" spans="12:28" x14ac:dyDescent="0.25">
      <c r="L296" s="8">
        <v>1</v>
      </c>
      <c r="M296">
        <v>7</v>
      </c>
      <c r="N296" t="s">
        <v>77</v>
      </c>
      <c r="O296">
        <f t="shared" si="13"/>
        <v>2004</v>
      </c>
      <c r="P296">
        <f t="shared" si="14"/>
        <v>12</v>
      </c>
      <c r="Q296">
        <f t="shared" si="15"/>
        <v>35279</v>
      </c>
      <c r="R296">
        <v>126</v>
      </c>
      <c r="S296">
        <v>5000</v>
      </c>
      <c r="T296">
        <v>24015</v>
      </c>
      <c r="W296">
        <v>5000</v>
      </c>
      <c r="X296">
        <v>1264</v>
      </c>
      <c r="AA296" t="s">
        <v>118</v>
      </c>
      <c r="AB296">
        <v>20041206</v>
      </c>
    </row>
    <row r="297" spans="12:28" x14ac:dyDescent="0.25">
      <c r="L297" s="8">
        <v>1</v>
      </c>
      <c r="M297">
        <v>7</v>
      </c>
      <c r="N297" t="s">
        <v>77</v>
      </c>
      <c r="O297">
        <f t="shared" si="13"/>
        <v>2004</v>
      </c>
      <c r="P297">
        <f t="shared" si="14"/>
        <v>12</v>
      </c>
      <c r="Q297">
        <f t="shared" si="15"/>
        <v>35482</v>
      </c>
      <c r="R297">
        <v>125</v>
      </c>
      <c r="S297">
        <v>5000</v>
      </c>
      <c r="T297">
        <v>24972</v>
      </c>
      <c r="W297">
        <v>5000</v>
      </c>
      <c r="X297">
        <v>510</v>
      </c>
      <c r="AA297" t="s">
        <v>118</v>
      </c>
      <c r="AB297">
        <v>20041206</v>
      </c>
    </row>
    <row r="298" spans="12:28" x14ac:dyDescent="0.25">
      <c r="L298" s="8">
        <v>1</v>
      </c>
      <c r="M298">
        <v>7</v>
      </c>
      <c r="N298" t="s">
        <v>77</v>
      </c>
      <c r="O298">
        <f t="shared" si="13"/>
        <v>2005</v>
      </c>
      <c r="P298">
        <f t="shared" si="14"/>
        <v>1</v>
      </c>
      <c r="Q298">
        <f t="shared" si="15"/>
        <v>52011</v>
      </c>
      <c r="R298">
        <v>132</v>
      </c>
      <c r="S298">
        <v>5000</v>
      </c>
      <c r="T298">
        <v>40751</v>
      </c>
      <c r="W298">
        <v>5000</v>
      </c>
      <c r="X298">
        <v>1260</v>
      </c>
      <c r="AA298" t="s">
        <v>105</v>
      </c>
      <c r="AB298">
        <v>20050104</v>
      </c>
    </row>
    <row r="299" spans="12:28" x14ac:dyDescent="0.25">
      <c r="L299" s="8">
        <v>1</v>
      </c>
      <c r="M299">
        <v>7</v>
      </c>
      <c r="N299" t="s">
        <v>77</v>
      </c>
      <c r="O299">
        <f t="shared" si="13"/>
        <v>2005</v>
      </c>
      <c r="P299">
        <f t="shared" si="14"/>
        <v>1</v>
      </c>
      <c r="Q299">
        <f t="shared" si="15"/>
        <v>53690</v>
      </c>
      <c r="R299">
        <v>131</v>
      </c>
      <c r="S299">
        <v>5000</v>
      </c>
      <c r="T299">
        <v>43253</v>
      </c>
      <c r="W299">
        <v>5000</v>
      </c>
      <c r="X299">
        <v>437</v>
      </c>
      <c r="AA299" t="s">
        <v>105</v>
      </c>
      <c r="AB299">
        <v>20050104</v>
      </c>
    </row>
    <row r="300" spans="12:28" x14ac:dyDescent="0.25">
      <c r="L300" s="8">
        <v>1</v>
      </c>
      <c r="M300">
        <v>7</v>
      </c>
      <c r="N300" t="s">
        <v>77</v>
      </c>
      <c r="O300">
        <f t="shared" si="13"/>
        <v>2004</v>
      </c>
      <c r="P300">
        <f t="shared" si="14"/>
        <v>12</v>
      </c>
      <c r="Q300">
        <f t="shared" si="15"/>
        <v>46086</v>
      </c>
      <c r="R300">
        <v>130</v>
      </c>
      <c r="S300">
        <v>5000</v>
      </c>
      <c r="T300">
        <v>35003</v>
      </c>
      <c r="W300">
        <v>5000</v>
      </c>
      <c r="X300">
        <v>1083</v>
      </c>
      <c r="AA300" t="s">
        <v>119</v>
      </c>
      <c r="AB300">
        <v>20041207</v>
      </c>
    </row>
    <row r="301" spans="12:28" x14ac:dyDescent="0.25">
      <c r="L301" s="8">
        <v>1</v>
      </c>
      <c r="M301">
        <v>7</v>
      </c>
      <c r="N301" t="s">
        <v>77</v>
      </c>
      <c r="O301">
        <f t="shared" si="13"/>
        <v>2004</v>
      </c>
      <c r="P301">
        <f t="shared" si="14"/>
        <v>12</v>
      </c>
      <c r="Q301">
        <f t="shared" si="15"/>
        <v>46334</v>
      </c>
      <c r="R301">
        <v>117</v>
      </c>
      <c r="S301">
        <v>5000</v>
      </c>
      <c r="T301">
        <v>34881</v>
      </c>
      <c r="W301">
        <v>5000</v>
      </c>
      <c r="X301">
        <v>1453</v>
      </c>
      <c r="AA301" t="s">
        <v>119</v>
      </c>
      <c r="AB301">
        <v>20041207</v>
      </c>
    </row>
    <row r="302" spans="12:28" x14ac:dyDescent="0.25">
      <c r="L302" s="8">
        <v>1</v>
      </c>
      <c r="M302">
        <v>7</v>
      </c>
      <c r="N302" t="s">
        <v>77</v>
      </c>
      <c r="O302">
        <f t="shared" si="13"/>
        <v>2004</v>
      </c>
      <c r="P302">
        <f t="shared" si="14"/>
        <v>12</v>
      </c>
      <c r="Q302">
        <f t="shared" si="15"/>
        <v>46009</v>
      </c>
      <c r="R302">
        <v>121</v>
      </c>
      <c r="S302">
        <v>5000</v>
      </c>
      <c r="T302">
        <v>33668</v>
      </c>
      <c r="W302">
        <v>5000</v>
      </c>
      <c r="X302">
        <v>2341</v>
      </c>
      <c r="AA302" t="s">
        <v>115</v>
      </c>
      <c r="AB302">
        <v>20041208</v>
      </c>
    </row>
    <row r="303" spans="12:28" x14ac:dyDescent="0.25">
      <c r="L303" s="8">
        <v>1</v>
      </c>
      <c r="M303">
        <v>7</v>
      </c>
      <c r="N303" t="s">
        <v>77</v>
      </c>
      <c r="O303">
        <f t="shared" si="13"/>
        <v>2004</v>
      </c>
      <c r="P303">
        <f t="shared" si="14"/>
        <v>12</v>
      </c>
      <c r="Q303">
        <f t="shared" si="15"/>
        <v>46073</v>
      </c>
      <c r="R303">
        <v>116</v>
      </c>
      <c r="S303">
        <v>5000</v>
      </c>
      <c r="T303">
        <v>34991</v>
      </c>
      <c r="W303">
        <v>5000</v>
      </c>
      <c r="X303">
        <v>1082</v>
      </c>
      <c r="AA303" t="s">
        <v>115</v>
      </c>
      <c r="AB303">
        <v>20041208</v>
      </c>
    </row>
    <row r="304" spans="12:28" x14ac:dyDescent="0.25">
      <c r="L304" s="8">
        <v>1</v>
      </c>
      <c r="M304">
        <v>7</v>
      </c>
      <c r="N304" t="s">
        <v>77</v>
      </c>
      <c r="O304">
        <f t="shared" si="13"/>
        <v>2005</v>
      </c>
      <c r="P304">
        <f t="shared" si="14"/>
        <v>1</v>
      </c>
      <c r="Q304">
        <f t="shared" si="15"/>
        <v>42349</v>
      </c>
      <c r="R304">
        <v>134</v>
      </c>
      <c r="S304">
        <v>5000</v>
      </c>
      <c r="T304">
        <v>31378</v>
      </c>
      <c r="U304">
        <v>0</v>
      </c>
      <c r="V304">
        <v>162</v>
      </c>
      <c r="W304">
        <v>5000</v>
      </c>
      <c r="X304">
        <v>809</v>
      </c>
      <c r="AA304" t="s">
        <v>105</v>
      </c>
      <c r="AB304">
        <v>20050104</v>
      </c>
    </row>
    <row r="305" spans="12:28" x14ac:dyDescent="0.25">
      <c r="L305" s="8">
        <v>1</v>
      </c>
      <c r="M305">
        <v>7</v>
      </c>
      <c r="N305" t="s">
        <v>77</v>
      </c>
      <c r="O305">
        <f t="shared" si="13"/>
        <v>1998</v>
      </c>
      <c r="P305">
        <f t="shared" si="14"/>
        <v>12</v>
      </c>
      <c r="Q305">
        <f t="shared" si="15"/>
        <v>81320</v>
      </c>
      <c r="R305">
        <v>122</v>
      </c>
      <c r="S305">
        <v>5000</v>
      </c>
      <c r="T305">
        <v>69180</v>
      </c>
      <c r="W305">
        <v>5000</v>
      </c>
      <c r="X305">
        <v>2140</v>
      </c>
      <c r="AA305" t="s">
        <v>115</v>
      </c>
      <c r="AB305">
        <v>19981201</v>
      </c>
    </row>
    <row r="306" spans="12:28" x14ac:dyDescent="0.25">
      <c r="L306" s="8">
        <v>1</v>
      </c>
      <c r="M306">
        <v>7</v>
      </c>
      <c r="N306" t="s">
        <v>77</v>
      </c>
      <c r="O306">
        <f t="shared" si="13"/>
        <v>1998</v>
      </c>
      <c r="P306">
        <f t="shared" si="14"/>
        <v>11</v>
      </c>
      <c r="Q306">
        <f t="shared" si="15"/>
        <v>78164</v>
      </c>
      <c r="R306">
        <v>111</v>
      </c>
      <c r="S306">
        <v>5000</v>
      </c>
      <c r="T306">
        <v>65778</v>
      </c>
      <c r="W306">
        <v>5000</v>
      </c>
      <c r="X306">
        <v>2386</v>
      </c>
      <c r="AA306" t="s">
        <v>105</v>
      </c>
      <c r="AB306">
        <v>19981112</v>
      </c>
    </row>
    <row r="307" spans="12:28" x14ac:dyDescent="0.25">
      <c r="L307" s="8">
        <v>1</v>
      </c>
      <c r="M307">
        <v>7</v>
      </c>
      <c r="N307" t="s">
        <v>77</v>
      </c>
      <c r="O307">
        <f t="shared" si="13"/>
        <v>1999</v>
      </c>
      <c r="P307">
        <f t="shared" si="14"/>
        <v>1</v>
      </c>
      <c r="Q307">
        <f t="shared" si="15"/>
        <v>74629</v>
      </c>
      <c r="R307">
        <v>129</v>
      </c>
      <c r="S307">
        <v>5000</v>
      </c>
      <c r="T307">
        <v>63983</v>
      </c>
      <c r="W307">
        <v>5000</v>
      </c>
      <c r="X307">
        <v>646</v>
      </c>
      <c r="AA307" t="s">
        <v>105</v>
      </c>
      <c r="AB307">
        <v>19990104</v>
      </c>
    </row>
    <row r="308" spans="12:28" x14ac:dyDescent="0.25">
      <c r="L308" s="8">
        <v>1</v>
      </c>
      <c r="M308">
        <v>7</v>
      </c>
      <c r="N308" t="s">
        <v>77</v>
      </c>
      <c r="O308">
        <f t="shared" si="13"/>
        <v>1998</v>
      </c>
      <c r="P308">
        <f t="shared" si="14"/>
        <v>11</v>
      </c>
      <c r="Q308">
        <f t="shared" si="15"/>
        <v>81874</v>
      </c>
      <c r="R308">
        <v>113</v>
      </c>
      <c r="S308">
        <v>5000</v>
      </c>
      <c r="T308">
        <v>71515</v>
      </c>
      <c r="W308">
        <v>5000</v>
      </c>
      <c r="X308">
        <v>359</v>
      </c>
      <c r="AA308" t="s">
        <v>105</v>
      </c>
      <c r="AB308">
        <v>19981112</v>
      </c>
    </row>
    <row r="309" spans="12:28" x14ac:dyDescent="0.25">
      <c r="L309" s="8">
        <v>1</v>
      </c>
      <c r="M309">
        <v>7</v>
      </c>
      <c r="N309" t="s">
        <v>77</v>
      </c>
      <c r="O309">
        <f t="shared" si="13"/>
        <v>1998</v>
      </c>
      <c r="P309">
        <f t="shared" si="14"/>
        <v>12</v>
      </c>
      <c r="Q309">
        <f t="shared" si="15"/>
        <v>80248</v>
      </c>
      <c r="R309">
        <v>119</v>
      </c>
      <c r="S309">
        <v>5000</v>
      </c>
      <c r="T309">
        <v>68492</v>
      </c>
      <c r="W309">
        <v>5000</v>
      </c>
      <c r="X309">
        <v>1756</v>
      </c>
      <c r="AA309" t="s">
        <v>115</v>
      </c>
      <c r="AB309">
        <v>19981229</v>
      </c>
    </row>
    <row r="310" spans="12:28" x14ac:dyDescent="0.25">
      <c r="L310" s="8">
        <v>1</v>
      </c>
      <c r="M310">
        <v>7</v>
      </c>
      <c r="N310" t="s">
        <v>77</v>
      </c>
      <c r="O310">
        <f t="shared" si="13"/>
        <v>1999</v>
      </c>
      <c r="P310">
        <f t="shared" si="14"/>
        <v>1</v>
      </c>
      <c r="Q310">
        <f t="shared" si="15"/>
        <v>78867</v>
      </c>
      <c r="R310">
        <v>125</v>
      </c>
      <c r="S310">
        <v>5000</v>
      </c>
      <c r="T310">
        <v>65768</v>
      </c>
      <c r="U310">
        <v>0</v>
      </c>
      <c r="V310">
        <v>344</v>
      </c>
      <c r="W310">
        <v>5000</v>
      </c>
      <c r="X310">
        <v>2066</v>
      </c>
      <c r="Y310">
        <v>0</v>
      </c>
      <c r="Z310">
        <v>689</v>
      </c>
      <c r="AA310" t="s">
        <v>105</v>
      </c>
      <c r="AB310">
        <v>19990104</v>
      </c>
    </row>
    <row r="311" spans="12:28" x14ac:dyDescent="0.25">
      <c r="L311" s="8">
        <v>1</v>
      </c>
      <c r="M311">
        <v>7</v>
      </c>
      <c r="N311" t="s">
        <v>77</v>
      </c>
      <c r="O311">
        <f t="shared" si="13"/>
        <v>1999</v>
      </c>
      <c r="P311">
        <f t="shared" si="14"/>
        <v>1</v>
      </c>
      <c r="Q311">
        <f t="shared" si="15"/>
        <v>75809</v>
      </c>
      <c r="R311">
        <v>124</v>
      </c>
      <c r="S311">
        <v>5000</v>
      </c>
      <c r="T311">
        <v>61860</v>
      </c>
      <c r="W311">
        <v>5000</v>
      </c>
      <c r="X311">
        <v>3949</v>
      </c>
      <c r="AA311" t="s">
        <v>105</v>
      </c>
      <c r="AB311">
        <v>19990104</v>
      </c>
    </row>
    <row r="312" spans="12:28" x14ac:dyDescent="0.25">
      <c r="L312" s="8">
        <v>1</v>
      </c>
      <c r="M312">
        <v>7</v>
      </c>
      <c r="N312" t="s">
        <v>77</v>
      </c>
      <c r="O312">
        <f t="shared" si="13"/>
        <v>1999</v>
      </c>
      <c r="P312">
        <f t="shared" si="14"/>
        <v>1</v>
      </c>
      <c r="Q312">
        <f t="shared" si="15"/>
        <v>83708</v>
      </c>
      <c r="R312">
        <v>124</v>
      </c>
      <c r="S312">
        <v>5000</v>
      </c>
      <c r="T312">
        <v>70022</v>
      </c>
      <c r="W312">
        <v>5000</v>
      </c>
      <c r="X312">
        <v>3317</v>
      </c>
      <c r="Y312">
        <v>0</v>
      </c>
      <c r="Z312">
        <v>369</v>
      </c>
      <c r="AA312" t="s">
        <v>105</v>
      </c>
      <c r="AB312">
        <v>19990104</v>
      </c>
    </row>
    <row r="313" spans="12:28" x14ac:dyDescent="0.25">
      <c r="L313" s="8">
        <v>1</v>
      </c>
      <c r="M313">
        <v>7</v>
      </c>
      <c r="N313" t="s">
        <v>77</v>
      </c>
      <c r="O313">
        <f t="shared" si="13"/>
        <v>1998</v>
      </c>
      <c r="P313">
        <f t="shared" si="14"/>
        <v>12</v>
      </c>
      <c r="Q313">
        <f t="shared" si="15"/>
        <v>77235</v>
      </c>
      <c r="R313">
        <v>125</v>
      </c>
      <c r="S313">
        <v>5000</v>
      </c>
      <c r="T313">
        <v>64546</v>
      </c>
      <c r="W313">
        <v>5000</v>
      </c>
      <c r="X313">
        <v>2689</v>
      </c>
      <c r="AA313" t="s">
        <v>105</v>
      </c>
      <c r="AB313">
        <v>19981215</v>
      </c>
    </row>
    <row r="314" spans="12:28" x14ac:dyDescent="0.25">
      <c r="L314" s="8">
        <v>1</v>
      </c>
      <c r="M314">
        <v>7</v>
      </c>
      <c r="N314" t="s">
        <v>77</v>
      </c>
      <c r="O314">
        <f t="shared" si="13"/>
        <v>1998</v>
      </c>
      <c r="P314">
        <f t="shared" si="14"/>
        <v>12</v>
      </c>
      <c r="Q314">
        <f t="shared" si="15"/>
        <v>74616</v>
      </c>
      <c r="R314">
        <v>123</v>
      </c>
      <c r="S314">
        <v>5000</v>
      </c>
      <c r="T314">
        <v>62355</v>
      </c>
      <c r="U314">
        <v>0</v>
      </c>
      <c r="V314">
        <v>646</v>
      </c>
      <c r="W314">
        <v>5000</v>
      </c>
      <c r="X314">
        <v>1615</v>
      </c>
      <c r="AA314" t="s">
        <v>105</v>
      </c>
      <c r="AB314">
        <v>19981215</v>
      </c>
    </row>
    <row r="315" spans="12:28" x14ac:dyDescent="0.25">
      <c r="L315" s="8">
        <v>1</v>
      </c>
      <c r="M315">
        <v>7</v>
      </c>
      <c r="N315" t="s">
        <v>77</v>
      </c>
      <c r="O315">
        <f t="shared" si="13"/>
        <v>1999</v>
      </c>
      <c r="P315">
        <f t="shared" si="14"/>
        <v>1</v>
      </c>
      <c r="Q315">
        <f t="shared" si="15"/>
        <v>78406</v>
      </c>
      <c r="R315">
        <v>119</v>
      </c>
      <c r="S315">
        <v>5000</v>
      </c>
      <c r="T315">
        <v>61565</v>
      </c>
      <c r="W315">
        <v>5000</v>
      </c>
      <c r="X315">
        <v>6841</v>
      </c>
      <c r="AA315" t="s">
        <v>105</v>
      </c>
      <c r="AB315">
        <v>19990104</v>
      </c>
    </row>
    <row r="316" spans="12:28" x14ac:dyDescent="0.25">
      <c r="L316" s="8">
        <v>1</v>
      </c>
      <c r="M316">
        <v>7</v>
      </c>
      <c r="N316" t="s">
        <v>77</v>
      </c>
      <c r="O316">
        <f t="shared" si="13"/>
        <v>1999</v>
      </c>
      <c r="P316">
        <f t="shared" si="14"/>
        <v>1</v>
      </c>
      <c r="Q316">
        <f t="shared" si="15"/>
        <v>83497</v>
      </c>
      <c r="R316">
        <v>119</v>
      </c>
      <c r="S316">
        <v>5000</v>
      </c>
      <c r="T316">
        <v>66883</v>
      </c>
      <c r="U316">
        <v>0</v>
      </c>
      <c r="V316">
        <v>367</v>
      </c>
      <c r="W316">
        <v>5000</v>
      </c>
      <c r="X316">
        <v>6247</v>
      </c>
      <c r="AA316" t="s">
        <v>105</v>
      </c>
      <c r="AB316">
        <v>19990104</v>
      </c>
    </row>
    <row r="317" spans="12:28" x14ac:dyDescent="0.25">
      <c r="L317" s="8">
        <v>1</v>
      </c>
      <c r="M317">
        <v>7</v>
      </c>
      <c r="N317" t="s">
        <v>77</v>
      </c>
      <c r="O317">
        <f t="shared" si="13"/>
        <v>1998</v>
      </c>
      <c r="P317">
        <f t="shared" si="14"/>
        <v>12</v>
      </c>
      <c r="Q317">
        <f t="shared" si="15"/>
        <v>60215</v>
      </c>
      <c r="R317">
        <v>114</v>
      </c>
      <c r="S317">
        <v>5000</v>
      </c>
      <c r="T317">
        <v>48207</v>
      </c>
      <c r="W317">
        <v>5000</v>
      </c>
      <c r="X317">
        <v>1004</v>
      </c>
      <c r="Y317">
        <v>0</v>
      </c>
      <c r="Z317">
        <v>1004</v>
      </c>
      <c r="AA317" t="s">
        <v>113</v>
      </c>
      <c r="AB317">
        <v>19981202</v>
      </c>
    </row>
    <row r="318" spans="12:28" x14ac:dyDescent="0.25">
      <c r="L318" s="8">
        <v>1</v>
      </c>
      <c r="M318">
        <v>7</v>
      </c>
      <c r="N318" t="s">
        <v>77</v>
      </c>
      <c r="O318">
        <f t="shared" si="13"/>
        <v>1998</v>
      </c>
      <c r="P318">
        <f t="shared" si="14"/>
        <v>12</v>
      </c>
      <c r="Q318">
        <f t="shared" si="15"/>
        <v>60837</v>
      </c>
      <c r="R318">
        <v>116</v>
      </c>
      <c r="S318">
        <v>5000</v>
      </c>
      <c r="T318">
        <v>48549</v>
      </c>
      <c r="W318">
        <v>5000</v>
      </c>
      <c r="X318">
        <v>2288</v>
      </c>
      <c r="AA318" t="s">
        <v>113</v>
      </c>
      <c r="AB318">
        <v>19981230</v>
      </c>
    </row>
    <row r="319" spans="12:28" x14ac:dyDescent="0.25">
      <c r="L319" s="8">
        <v>1</v>
      </c>
      <c r="M319">
        <v>7</v>
      </c>
      <c r="N319" t="s">
        <v>77</v>
      </c>
      <c r="O319">
        <f t="shared" si="13"/>
        <v>1998</v>
      </c>
      <c r="P319">
        <f t="shared" si="14"/>
        <v>12</v>
      </c>
      <c r="Q319">
        <f t="shared" si="15"/>
        <v>60217</v>
      </c>
      <c r="R319">
        <v>112</v>
      </c>
      <c r="S319">
        <v>5000</v>
      </c>
      <c r="T319">
        <v>45195</v>
      </c>
      <c r="W319">
        <v>5000</v>
      </c>
      <c r="X319">
        <v>5022</v>
      </c>
      <c r="AA319" t="s">
        <v>114</v>
      </c>
      <c r="AB319">
        <v>19981222</v>
      </c>
    </row>
    <row r="320" spans="12:28" x14ac:dyDescent="0.25">
      <c r="L320" s="8">
        <v>1</v>
      </c>
      <c r="M320">
        <v>7</v>
      </c>
      <c r="N320" t="s">
        <v>77</v>
      </c>
      <c r="O320">
        <f t="shared" si="13"/>
        <v>2009</v>
      </c>
      <c r="P320">
        <f t="shared" si="14"/>
        <v>12</v>
      </c>
      <c r="Q320">
        <f t="shared" si="15"/>
        <v>51358</v>
      </c>
      <c r="R320">
        <v>150</v>
      </c>
      <c r="S320">
        <v>5000</v>
      </c>
      <c r="T320">
        <v>40117</v>
      </c>
      <c r="U320">
        <v>0</v>
      </c>
      <c r="V320">
        <v>827</v>
      </c>
      <c r="W320">
        <v>5000</v>
      </c>
      <c r="X320">
        <v>207</v>
      </c>
      <c r="Y320">
        <v>0</v>
      </c>
      <c r="Z320">
        <v>207</v>
      </c>
      <c r="AA320" t="s">
        <v>105</v>
      </c>
      <c r="AB320">
        <v>20091216</v>
      </c>
    </row>
    <row r="321" spans="12:28" x14ac:dyDescent="0.25">
      <c r="L321" s="8">
        <v>1</v>
      </c>
      <c r="M321">
        <v>7</v>
      </c>
      <c r="N321" t="s">
        <v>77</v>
      </c>
      <c r="O321">
        <f t="shared" si="13"/>
        <v>2009</v>
      </c>
      <c r="P321">
        <f t="shared" si="14"/>
        <v>12</v>
      </c>
      <c r="Q321">
        <f t="shared" si="15"/>
        <v>54959</v>
      </c>
      <c r="R321">
        <v>150</v>
      </c>
      <c r="S321">
        <v>5000</v>
      </c>
      <c r="T321">
        <v>43610</v>
      </c>
      <c r="U321">
        <v>0</v>
      </c>
      <c r="V321">
        <v>899</v>
      </c>
      <c r="W321">
        <v>5000</v>
      </c>
      <c r="X321">
        <v>225</v>
      </c>
      <c r="Y321">
        <v>0</v>
      </c>
      <c r="Z321">
        <v>225</v>
      </c>
      <c r="AA321" t="s">
        <v>105</v>
      </c>
      <c r="AB321">
        <v>20091216</v>
      </c>
    </row>
    <row r="322" spans="12:28" x14ac:dyDescent="0.25">
      <c r="L322" s="8">
        <v>1</v>
      </c>
      <c r="M322">
        <v>7</v>
      </c>
      <c r="N322" t="s">
        <v>77</v>
      </c>
      <c r="O322">
        <f t="shared" si="13"/>
        <v>2009</v>
      </c>
      <c r="P322">
        <f t="shared" si="14"/>
        <v>12</v>
      </c>
      <c r="Q322">
        <f t="shared" si="15"/>
        <v>54602</v>
      </c>
      <c r="R322">
        <v>139</v>
      </c>
      <c r="S322">
        <v>5000</v>
      </c>
      <c r="T322">
        <v>43933</v>
      </c>
      <c r="W322">
        <v>5000</v>
      </c>
      <c r="X322">
        <v>446</v>
      </c>
      <c r="Y322">
        <v>0</v>
      </c>
      <c r="Z322">
        <v>223</v>
      </c>
      <c r="AA322" t="s">
        <v>105</v>
      </c>
      <c r="AB322">
        <v>20091216</v>
      </c>
    </row>
    <row r="323" spans="12:28" x14ac:dyDescent="0.25">
      <c r="L323" s="8">
        <v>1</v>
      </c>
      <c r="M323">
        <v>7</v>
      </c>
      <c r="N323" t="s">
        <v>77</v>
      </c>
      <c r="O323">
        <f t="shared" ref="O323:O386" si="16">IF(LEN(AB323)&gt;=8,LEFT(AB323,4),"")*1</f>
        <v>2009</v>
      </c>
      <c r="P323">
        <f t="shared" ref="P323:P386" si="17">IF(LEN(AB323)&gt;=8,MID(AB323,5,2),"")*1</f>
        <v>12</v>
      </c>
      <c r="Q323">
        <f t="shared" ref="Q323:Q386" si="18">SUM(S323:Z323)</f>
        <v>48742</v>
      </c>
      <c r="R323">
        <v>139</v>
      </c>
      <c r="S323">
        <v>5000</v>
      </c>
      <c r="T323">
        <v>38161</v>
      </c>
      <c r="W323">
        <v>5000</v>
      </c>
      <c r="X323">
        <v>387</v>
      </c>
      <c r="Y323">
        <v>0</v>
      </c>
      <c r="Z323">
        <v>194</v>
      </c>
      <c r="AA323" t="s">
        <v>105</v>
      </c>
      <c r="AB323">
        <v>20091216</v>
      </c>
    </row>
    <row r="324" spans="12:28" x14ac:dyDescent="0.25">
      <c r="L324" s="8">
        <v>1</v>
      </c>
      <c r="M324">
        <v>7</v>
      </c>
      <c r="N324" t="s">
        <v>77</v>
      </c>
      <c r="O324">
        <f t="shared" si="16"/>
        <v>2005</v>
      </c>
      <c r="P324">
        <f t="shared" si="17"/>
        <v>12</v>
      </c>
      <c r="Q324">
        <f t="shared" si="18"/>
        <v>55475</v>
      </c>
      <c r="R324">
        <v>116</v>
      </c>
      <c r="S324">
        <v>5000</v>
      </c>
      <c r="T324">
        <v>43656</v>
      </c>
      <c r="W324">
        <v>5000</v>
      </c>
      <c r="X324">
        <v>1819</v>
      </c>
      <c r="AA324" t="s">
        <v>105</v>
      </c>
      <c r="AB324">
        <v>20051202</v>
      </c>
    </row>
    <row r="325" spans="12:28" x14ac:dyDescent="0.25">
      <c r="L325" s="8">
        <v>1</v>
      </c>
      <c r="M325">
        <v>7</v>
      </c>
      <c r="N325" t="s">
        <v>77</v>
      </c>
      <c r="O325">
        <f t="shared" si="16"/>
        <v>2005</v>
      </c>
      <c r="P325">
        <f t="shared" si="17"/>
        <v>12</v>
      </c>
      <c r="Q325">
        <f t="shared" si="18"/>
        <v>90014</v>
      </c>
      <c r="R325">
        <v>116</v>
      </c>
      <c r="S325">
        <v>5000</v>
      </c>
      <c r="T325">
        <v>74413</v>
      </c>
      <c r="W325">
        <v>5000</v>
      </c>
      <c r="X325">
        <v>5601</v>
      </c>
      <c r="AA325" t="s">
        <v>105</v>
      </c>
      <c r="AB325">
        <v>20051202</v>
      </c>
    </row>
    <row r="326" spans="12:28" x14ac:dyDescent="0.25">
      <c r="L326" s="8">
        <v>1</v>
      </c>
      <c r="M326">
        <v>7</v>
      </c>
      <c r="N326" t="s">
        <v>77</v>
      </c>
      <c r="O326">
        <f t="shared" si="16"/>
        <v>2006</v>
      </c>
      <c r="P326">
        <f t="shared" si="17"/>
        <v>1</v>
      </c>
      <c r="Q326">
        <f t="shared" si="18"/>
        <v>75444</v>
      </c>
      <c r="R326">
        <v>141</v>
      </c>
      <c r="S326">
        <v>5000</v>
      </c>
      <c r="T326">
        <v>61190</v>
      </c>
      <c r="U326">
        <v>0</v>
      </c>
      <c r="V326">
        <v>327</v>
      </c>
      <c r="W326">
        <v>5000</v>
      </c>
      <c r="X326">
        <v>3927</v>
      </c>
      <c r="AA326" t="s">
        <v>105</v>
      </c>
      <c r="AB326">
        <v>20060119</v>
      </c>
    </row>
    <row r="327" spans="12:28" x14ac:dyDescent="0.25">
      <c r="L327" s="8">
        <v>1</v>
      </c>
      <c r="M327">
        <v>7</v>
      </c>
      <c r="N327" t="s">
        <v>77</v>
      </c>
      <c r="O327">
        <f t="shared" si="16"/>
        <v>2006</v>
      </c>
      <c r="P327">
        <f t="shared" si="17"/>
        <v>1</v>
      </c>
      <c r="Q327">
        <f t="shared" si="18"/>
        <v>70266</v>
      </c>
      <c r="R327">
        <v>125</v>
      </c>
      <c r="S327">
        <v>5000</v>
      </c>
      <c r="T327">
        <v>57253</v>
      </c>
      <c r="U327">
        <v>0</v>
      </c>
      <c r="V327">
        <v>904</v>
      </c>
      <c r="W327">
        <v>5000</v>
      </c>
      <c r="X327">
        <v>2109</v>
      </c>
      <c r="AA327" t="s">
        <v>105</v>
      </c>
      <c r="AB327">
        <v>20060103</v>
      </c>
    </row>
    <row r="328" spans="12:28" x14ac:dyDescent="0.25">
      <c r="L328" s="8">
        <v>1</v>
      </c>
      <c r="M328">
        <v>7</v>
      </c>
      <c r="N328" t="s">
        <v>77</v>
      </c>
      <c r="O328">
        <f t="shared" si="16"/>
        <v>2005</v>
      </c>
      <c r="P328">
        <f t="shared" si="17"/>
        <v>12</v>
      </c>
      <c r="Q328">
        <f t="shared" si="18"/>
        <v>27631</v>
      </c>
      <c r="R328">
        <v>123</v>
      </c>
      <c r="S328">
        <v>5000</v>
      </c>
      <c r="T328">
        <v>17190</v>
      </c>
      <c r="W328">
        <v>5000</v>
      </c>
      <c r="X328">
        <v>441</v>
      </c>
      <c r="AA328" t="s">
        <v>115</v>
      </c>
      <c r="AB328">
        <v>20051208</v>
      </c>
    </row>
    <row r="329" spans="12:28" x14ac:dyDescent="0.25">
      <c r="L329" s="8">
        <v>1</v>
      </c>
      <c r="M329">
        <v>7</v>
      </c>
      <c r="N329" t="s">
        <v>77</v>
      </c>
      <c r="O329">
        <f t="shared" si="16"/>
        <v>2005</v>
      </c>
      <c r="P329">
        <f t="shared" si="17"/>
        <v>12</v>
      </c>
      <c r="Q329">
        <f t="shared" si="18"/>
        <v>27592</v>
      </c>
      <c r="R329">
        <v>123</v>
      </c>
      <c r="S329">
        <v>5000</v>
      </c>
      <c r="T329">
        <v>17152</v>
      </c>
      <c r="W329">
        <v>5000</v>
      </c>
      <c r="X329">
        <v>440</v>
      </c>
      <c r="AA329" t="s">
        <v>115</v>
      </c>
      <c r="AB329">
        <v>20051208</v>
      </c>
    </row>
    <row r="330" spans="12:28" x14ac:dyDescent="0.25">
      <c r="L330" s="8">
        <v>1</v>
      </c>
      <c r="M330">
        <v>7</v>
      </c>
      <c r="N330" t="s">
        <v>77</v>
      </c>
      <c r="O330">
        <f t="shared" si="16"/>
        <v>2005</v>
      </c>
      <c r="P330">
        <f t="shared" si="17"/>
        <v>12</v>
      </c>
      <c r="Q330">
        <f t="shared" si="18"/>
        <v>27515</v>
      </c>
      <c r="R330">
        <v>122</v>
      </c>
      <c r="S330">
        <v>5000</v>
      </c>
      <c r="T330">
        <v>17165</v>
      </c>
      <c r="W330">
        <v>5000</v>
      </c>
      <c r="X330">
        <v>350</v>
      </c>
      <c r="AA330" t="s">
        <v>115</v>
      </c>
      <c r="AB330">
        <v>20051208</v>
      </c>
    </row>
    <row r="331" spans="12:28" x14ac:dyDescent="0.25">
      <c r="L331" s="8">
        <v>1</v>
      </c>
      <c r="M331">
        <v>7</v>
      </c>
      <c r="N331" t="s">
        <v>77</v>
      </c>
      <c r="O331">
        <f t="shared" si="16"/>
        <v>2005</v>
      </c>
      <c r="P331">
        <f t="shared" si="17"/>
        <v>12</v>
      </c>
      <c r="Q331">
        <f t="shared" si="18"/>
        <v>27676</v>
      </c>
      <c r="R331">
        <v>122</v>
      </c>
      <c r="S331">
        <v>5000</v>
      </c>
      <c r="T331">
        <v>17322</v>
      </c>
      <c r="W331">
        <v>5000</v>
      </c>
      <c r="X331">
        <v>354</v>
      </c>
      <c r="AA331" t="s">
        <v>115</v>
      </c>
      <c r="AB331">
        <v>20051208</v>
      </c>
    </row>
    <row r="332" spans="12:28" x14ac:dyDescent="0.25">
      <c r="L332" s="8">
        <v>1</v>
      </c>
      <c r="M332">
        <v>7</v>
      </c>
      <c r="N332" t="s">
        <v>77</v>
      </c>
      <c r="O332">
        <f t="shared" si="16"/>
        <v>2005</v>
      </c>
      <c r="P332">
        <f t="shared" si="17"/>
        <v>12</v>
      </c>
      <c r="Q332">
        <f t="shared" si="18"/>
        <v>22745</v>
      </c>
      <c r="R332">
        <v>126</v>
      </c>
      <c r="S332">
        <v>5000</v>
      </c>
      <c r="T332">
        <v>12554</v>
      </c>
      <c r="W332">
        <v>5000</v>
      </c>
      <c r="X332">
        <v>191</v>
      </c>
      <c r="AA332" t="s">
        <v>113</v>
      </c>
      <c r="AB332">
        <v>20051209</v>
      </c>
    </row>
    <row r="333" spans="12:28" x14ac:dyDescent="0.25">
      <c r="L333" s="8">
        <v>1</v>
      </c>
      <c r="M333">
        <v>7</v>
      </c>
      <c r="N333" t="s">
        <v>77</v>
      </c>
      <c r="O333">
        <f t="shared" si="16"/>
        <v>2005</v>
      </c>
      <c r="P333">
        <f t="shared" si="17"/>
        <v>12</v>
      </c>
      <c r="Q333">
        <f t="shared" si="18"/>
        <v>22250</v>
      </c>
      <c r="R333">
        <v>125</v>
      </c>
      <c r="S333">
        <v>5000</v>
      </c>
      <c r="T333">
        <v>12066</v>
      </c>
      <c r="W333">
        <v>5000</v>
      </c>
      <c r="X333">
        <v>184</v>
      </c>
      <c r="AA333" t="s">
        <v>113</v>
      </c>
      <c r="AB333">
        <v>20051209</v>
      </c>
    </row>
    <row r="334" spans="12:28" x14ac:dyDescent="0.25">
      <c r="L334" s="8">
        <v>1</v>
      </c>
      <c r="M334">
        <v>7</v>
      </c>
      <c r="N334" t="s">
        <v>77</v>
      </c>
      <c r="O334">
        <f t="shared" si="16"/>
        <v>2005</v>
      </c>
      <c r="P334">
        <f t="shared" si="17"/>
        <v>12</v>
      </c>
      <c r="Q334">
        <f t="shared" si="18"/>
        <v>22795</v>
      </c>
      <c r="R334">
        <v>132</v>
      </c>
      <c r="S334">
        <v>5000</v>
      </c>
      <c r="T334">
        <v>12603</v>
      </c>
      <c r="W334">
        <v>5000</v>
      </c>
      <c r="X334">
        <v>192</v>
      </c>
      <c r="AA334" t="s">
        <v>113</v>
      </c>
      <c r="AB334">
        <v>20051209</v>
      </c>
    </row>
    <row r="335" spans="12:28" x14ac:dyDescent="0.25">
      <c r="L335" s="8">
        <v>1</v>
      </c>
      <c r="M335">
        <v>7</v>
      </c>
      <c r="N335" t="s">
        <v>77</v>
      </c>
      <c r="O335">
        <f t="shared" si="16"/>
        <v>2005</v>
      </c>
      <c r="P335">
        <f t="shared" si="17"/>
        <v>12</v>
      </c>
      <c r="Q335">
        <f t="shared" si="18"/>
        <v>23209</v>
      </c>
      <c r="R335">
        <v>127</v>
      </c>
      <c r="S335">
        <v>5000</v>
      </c>
      <c r="T335">
        <v>12681</v>
      </c>
      <c r="U335">
        <v>0</v>
      </c>
      <c r="V335">
        <v>132</v>
      </c>
      <c r="W335">
        <v>5000</v>
      </c>
      <c r="X335">
        <v>396</v>
      </c>
      <c r="AA335" t="s">
        <v>113</v>
      </c>
      <c r="AB335">
        <v>20051209</v>
      </c>
    </row>
    <row r="336" spans="12:28" x14ac:dyDescent="0.25">
      <c r="L336" s="8">
        <v>1</v>
      </c>
      <c r="M336">
        <v>7</v>
      </c>
      <c r="N336" t="s">
        <v>77</v>
      </c>
      <c r="O336">
        <f t="shared" si="16"/>
        <v>2005</v>
      </c>
      <c r="P336">
        <f t="shared" si="17"/>
        <v>12</v>
      </c>
      <c r="Q336">
        <f t="shared" si="18"/>
        <v>22187</v>
      </c>
      <c r="R336">
        <v>120</v>
      </c>
      <c r="S336">
        <v>5000</v>
      </c>
      <c r="T336">
        <v>11700</v>
      </c>
      <c r="W336">
        <v>5000</v>
      </c>
      <c r="X336">
        <v>487</v>
      </c>
      <c r="AA336" t="s">
        <v>117</v>
      </c>
      <c r="AB336">
        <v>20051212</v>
      </c>
    </row>
    <row r="337" spans="12:28" x14ac:dyDescent="0.25">
      <c r="L337" s="8">
        <v>1</v>
      </c>
      <c r="M337">
        <v>7</v>
      </c>
      <c r="N337" t="s">
        <v>77</v>
      </c>
      <c r="O337">
        <f t="shared" si="16"/>
        <v>2005</v>
      </c>
      <c r="P337">
        <f t="shared" si="17"/>
        <v>12</v>
      </c>
      <c r="Q337">
        <f t="shared" si="18"/>
        <v>22793</v>
      </c>
      <c r="R337">
        <v>129</v>
      </c>
      <c r="S337">
        <v>5000</v>
      </c>
      <c r="T337">
        <v>12665</v>
      </c>
      <c r="W337">
        <v>5000</v>
      </c>
      <c r="X337">
        <v>128</v>
      </c>
      <c r="AA337" t="s">
        <v>117</v>
      </c>
      <c r="AB337">
        <v>20051212</v>
      </c>
    </row>
    <row r="338" spans="12:28" x14ac:dyDescent="0.25">
      <c r="L338" s="8">
        <v>1</v>
      </c>
      <c r="M338">
        <v>7</v>
      </c>
      <c r="N338" t="s">
        <v>77</v>
      </c>
      <c r="O338">
        <f t="shared" si="16"/>
        <v>2005</v>
      </c>
      <c r="P338">
        <f t="shared" si="17"/>
        <v>12</v>
      </c>
      <c r="Q338">
        <f t="shared" si="18"/>
        <v>22741</v>
      </c>
      <c r="R338">
        <v>128</v>
      </c>
      <c r="S338">
        <v>5000</v>
      </c>
      <c r="T338">
        <v>12295</v>
      </c>
      <c r="W338">
        <v>5000</v>
      </c>
      <c r="X338">
        <v>446</v>
      </c>
      <c r="AA338" t="s">
        <v>114</v>
      </c>
      <c r="AB338">
        <v>20051214</v>
      </c>
    </row>
    <row r="339" spans="12:28" x14ac:dyDescent="0.25">
      <c r="L339" s="8">
        <v>1</v>
      </c>
      <c r="M339">
        <v>7</v>
      </c>
      <c r="N339" t="s">
        <v>77</v>
      </c>
      <c r="O339">
        <f t="shared" si="16"/>
        <v>2005</v>
      </c>
      <c r="P339">
        <f t="shared" si="17"/>
        <v>12</v>
      </c>
      <c r="Q339">
        <f t="shared" si="18"/>
        <v>22914</v>
      </c>
      <c r="R339">
        <v>123</v>
      </c>
      <c r="S339">
        <v>5000</v>
      </c>
      <c r="T339">
        <v>12720</v>
      </c>
      <c r="W339">
        <v>5000</v>
      </c>
      <c r="X339">
        <v>194</v>
      </c>
      <c r="AA339" t="s">
        <v>114</v>
      </c>
      <c r="AB339">
        <v>20051214</v>
      </c>
    </row>
    <row r="340" spans="12:28" x14ac:dyDescent="0.25">
      <c r="L340" s="8">
        <v>1</v>
      </c>
      <c r="M340">
        <v>7</v>
      </c>
      <c r="N340" t="s">
        <v>77</v>
      </c>
      <c r="O340">
        <f t="shared" si="16"/>
        <v>2007</v>
      </c>
      <c r="P340">
        <f t="shared" si="17"/>
        <v>12</v>
      </c>
      <c r="Q340">
        <f t="shared" si="18"/>
        <v>22463</v>
      </c>
      <c r="R340">
        <v>118</v>
      </c>
      <c r="S340">
        <v>5000</v>
      </c>
      <c r="T340">
        <v>12151</v>
      </c>
      <c r="W340">
        <v>5000</v>
      </c>
      <c r="X340">
        <v>312</v>
      </c>
      <c r="AA340" t="s">
        <v>113</v>
      </c>
      <c r="AB340">
        <v>20071207</v>
      </c>
    </row>
    <row r="341" spans="12:28" x14ac:dyDescent="0.25">
      <c r="L341" s="8">
        <v>1</v>
      </c>
      <c r="M341">
        <v>7</v>
      </c>
      <c r="N341" t="s">
        <v>77</v>
      </c>
      <c r="O341">
        <f t="shared" si="16"/>
        <v>2007</v>
      </c>
      <c r="P341">
        <f t="shared" si="17"/>
        <v>12</v>
      </c>
      <c r="Q341">
        <f t="shared" si="18"/>
        <v>22658</v>
      </c>
      <c r="R341">
        <v>118</v>
      </c>
      <c r="S341">
        <v>5000</v>
      </c>
      <c r="T341">
        <v>11709</v>
      </c>
      <c r="W341">
        <v>5000</v>
      </c>
      <c r="X341">
        <v>949</v>
      </c>
      <c r="AA341" t="s">
        <v>113</v>
      </c>
      <c r="AB341">
        <v>20071207</v>
      </c>
    </row>
    <row r="342" spans="12:28" x14ac:dyDescent="0.25">
      <c r="L342" s="8">
        <v>1</v>
      </c>
      <c r="M342">
        <v>7</v>
      </c>
      <c r="N342" t="s">
        <v>77</v>
      </c>
      <c r="O342">
        <f t="shared" si="16"/>
        <v>2007</v>
      </c>
      <c r="P342">
        <f t="shared" si="17"/>
        <v>12</v>
      </c>
      <c r="Q342">
        <f t="shared" si="18"/>
        <v>22652</v>
      </c>
      <c r="R342">
        <v>118</v>
      </c>
      <c r="S342">
        <v>5000</v>
      </c>
      <c r="T342">
        <v>11134</v>
      </c>
      <c r="W342">
        <v>5000</v>
      </c>
      <c r="X342">
        <v>1518</v>
      </c>
      <c r="AA342" t="s">
        <v>113</v>
      </c>
      <c r="AB342">
        <v>20071207</v>
      </c>
    </row>
    <row r="343" spans="12:28" x14ac:dyDescent="0.25">
      <c r="L343" s="8">
        <v>1</v>
      </c>
      <c r="M343">
        <v>7</v>
      </c>
      <c r="N343" t="s">
        <v>77</v>
      </c>
      <c r="O343">
        <f t="shared" si="16"/>
        <v>2007</v>
      </c>
      <c r="P343">
        <f t="shared" si="17"/>
        <v>12</v>
      </c>
      <c r="Q343">
        <f t="shared" si="18"/>
        <v>22918</v>
      </c>
      <c r="R343">
        <v>115</v>
      </c>
      <c r="S343">
        <v>5000</v>
      </c>
      <c r="T343">
        <v>10141</v>
      </c>
      <c r="W343">
        <v>5000</v>
      </c>
      <c r="X343">
        <v>2777</v>
      </c>
      <c r="AA343" t="s">
        <v>114</v>
      </c>
      <c r="AB343">
        <v>20071211</v>
      </c>
    </row>
    <row r="344" spans="12:28" x14ac:dyDescent="0.25">
      <c r="L344" s="8">
        <v>1</v>
      </c>
      <c r="M344">
        <v>3</v>
      </c>
      <c r="N344" t="s">
        <v>77</v>
      </c>
      <c r="O344">
        <f t="shared" si="16"/>
        <v>1992</v>
      </c>
      <c r="P344">
        <f t="shared" si="17"/>
        <v>4</v>
      </c>
      <c r="Q344">
        <f t="shared" si="18"/>
        <v>68593</v>
      </c>
      <c r="S344">
        <v>5000</v>
      </c>
      <c r="T344">
        <v>54433</v>
      </c>
      <c r="W344">
        <v>5000</v>
      </c>
      <c r="X344">
        <v>4160</v>
      </c>
      <c r="AA344" t="s">
        <v>105</v>
      </c>
      <c r="AB344">
        <v>19920414</v>
      </c>
    </row>
    <row r="345" spans="12:28" x14ac:dyDescent="0.25">
      <c r="L345" s="8">
        <v>1</v>
      </c>
      <c r="M345">
        <v>3</v>
      </c>
      <c r="N345" t="s">
        <v>77</v>
      </c>
      <c r="O345">
        <f t="shared" si="16"/>
        <v>1992</v>
      </c>
      <c r="P345">
        <f t="shared" si="17"/>
        <v>4</v>
      </c>
      <c r="Q345">
        <f t="shared" si="18"/>
        <v>64047</v>
      </c>
      <c r="S345">
        <v>5000</v>
      </c>
      <c r="T345">
        <v>49507</v>
      </c>
      <c r="W345">
        <v>5000</v>
      </c>
      <c r="X345">
        <v>4540</v>
      </c>
      <c r="AA345" t="s">
        <v>105</v>
      </c>
      <c r="AB345">
        <v>19920414</v>
      </c>
    </row>
    <row r="346" spans="12:28" x14ac:dyDescent="0.25">
      <c r="L346" s="8">
        <v>1</v>
      </c>
      <c r="M346">
        <v>3</v>
      </c>
      <c r="N346" t="s">
        <v>77</v>
      </c>
      <c r="O346">
        <f t="shared" si="16"/>
        <v>1992</v>
      </c>
      <c r="P346">
        <f t="shared" si="17"/>
        <v>4</v>
      </c>
      <c r="Q346">
        <f t="shared" si="18"/>
        <v>64707</v>
      </c>
      <c r="S346">
        <v>5000</v>
      </c>
      <c r="T346">
        <v>53886</v>
      </c>
      <c r="W346">
        <v>5000</v>
      </c>
      <c r="X346">
        <v>821</v>
      </c>
      <c r="AA346" t="s">
        <v>105</v>
      </c>
      <c r="AB346">
        <v>19920414</v>
      </c>
    </row>
    <row r="347" spans="12:28" x14ac:dyDescent="0.25">
      <c r="L347" s="8">
        <v>1</v>
      </c>
      <c r="M347">
        <v>3</v>
      </c>
      <c r="N347" t="s">
        <v>77</v>
      </c>
      <c r="O347">
        <f t="shared" si="16"/>
        <v>1992</v>
      </c>
      <c r="P347">
        <f t="shared" si="17"/>
        <v>4</v>
      </c>
      <c r="Q347">
        <f t="shared" si="18"/>
        <v>64556</v>
      </c>
      <c r="S347">
        <v>5000</v>
      </c>
      <c r="T347">
        <v>49373</v>
      </c>
      <c r="W347">
        <v>5000</v>
      </c>
      <c r="X347">
        <v>5183</v>
      </c>
      <c r="AA347" t="s">
        <v>104</v>
      </c>
      <c r="AB347">
        <v>19920415</v>
      </c>
    </row>
    <row r="348" spans="12:28" x14ac:dyDescent="0.25">
      <c r="L348" s="8">
        <v>1</v>
      </c>
      <c r="M348">
        <v>3</v>
      </c>
      <c r="N348" t="s">
        <v>77</v>
      </c>
      <c r="O348">
        <f t="shared" si="16"/>
        <v>1992</v>
      </c>
      <c r="P348">
        <f t="shared" si="17"/>
        <v>4</v>
      </c>
      <c r="Q348">
        <f t="shared" si="18"/>
        <v>64144</v>
      </c>
      <c r="S348">
        <v>5000</v>
      </c>
      <c r="T348">
        <v>53332</v>
      </c>
      <c r="W348">
        <v>5000</v>
      </c>
      <c r="X348">
        <v>812</v>
      </c>
      <c r="AA348" t="s">
        <v>116</v>
      </c>
      <c r="AB348">
        <v>19920417</v>
      </c>
    </row>
    <row r="349" spans="12:28" x14ac:dyDescent="0.25">
      <c r="L349" s="8">
        <v>1</v>
      </c>
      <c r="M349">
        <v>3</v>
      </c>
      <c r="N349" t="s">
        <v>77</v>
      </c>
      <c r="O349">
        <f t="shared" si="16"/>
        <v>1992</v>
      </c>
      <c r="P349">
        <f t="shared" si="17"/>
        <v>4</v>
      </c>
      <c r="Q349">
        <f t="shared" si="18"/>
        <v>64878</v>
      </c>
      <c r="S349">
        <v>5000</v>
      </c>
      <c r="T349">
        <v>54055</v>
      </c>
      <c r="W349">
        <v>5000</v>
      </c>
      <c r="X349">
        <v>823</v>
      </c>
      <c r="AA349" t="s">
        <v>103</v>
      </c>
      <c r="AB349">
        <v>19920428</v>
      </c>
    </row>
    <row r="350" spans="12:28" x14ac:dyDescent="0.25">
      <c r="L350" s="8">
        <v>1</v>
      </c>
      <c r="M350">
        <v>7</v>
      </c>
      <c r="N350" t="s">
        <v>77</v>
      </c>
      <c r="O350">
        <f t="shared" si="16"/>
        <v>1993</v>
      </c>
      <c r="P350">
        <f t="shared" si="17"/>
        <v>1</v>
      </c>
      <c r="Q350">
        <f t="shared" si="18"/>
        <v>62613</v>
      </c>
      <c r="S350">
        <v>5000</v>
      </c>
      <c r="T350">
        <v>52245</v>
      </c>
      <c r="W350">
        <v>5000</v>
      </c>
      <c r="X350">
        <v>368</v>
      </c>
      <c r="AA350" t="s">
        <v>105</v>
      </c>
      <c r="AB350">
        <v>19930104</v>
      </c>
    </row>
    <row r="351" spans="12:28" x14ac:dyDescent="0.25">
      <c r="L351" s="8">
        <v>1</v>
      </c>
      <c r="M351">
        <v>7</v>
      </c>
      <c r="N351" t="s">
        <v>77</v>
      </c>
      <c r="O351">
        <f t="shared" si="16"/>
        <v>1993</v>
      </c>
      <c r="P351">
        <f t="shared" si="17"/>
        <v>1</v>
      </c>
      <c r="Q351">
        <f t="shared" si="18"/>
        <v>63037</v>
      </c>
      <c r="S351">
        <v>5000</v>
      </c>
      <c r="T351">
        <v>52666</v>
      </c>
      <c r="W351">
        <v>5000</v>
      </c>
      <c r="X351">
        <v>371</v>
      </c>
      <c r="AA351" t="s">
        <v>105</v>
      </c>
      <c r="AB351">
        <v>19930104</v>
      </c>
    </row>
    <row r="352" spans="12:28" x14ac:dyDescent="0.25">
      <c r="L352" s="8">
        <v>1</v>
      </c>
      <c r="M352">
        <v>7</v>
      </c>
      <c r="N352" t="s">
        <v>77</v>
      </c>
      <c r="O352">
        <f t="shared" si="16"/>
        <v>2006</v>
      </c>
      <c r="P352">
        <f t="shared" si="17"/>
        <v>1</v>
      </c>
      <c r="Q352">
        <f t="shared" si="18"/>
        <v>36789</v>
      </c>
      <c r="R352">
        <v>124</v>
      </c>
      <c r="S352">
        <v>5000</v>
      </c>
      <c r="T352">
        <v>26387</v>
      </c>
      <c r="W352">
        <v>5000</v>
      </c>
      <c r="X352">
        <v>402</v>
      </c>
      <c r="AA352" t="s">
        <v>105</v>
      </c>
      <c r="AB352">
        <v>20060103</v>
      </c>
    </row>
    <row r="353" spans="12:28" x14ac:dyDescent="0.25">
      <c r="L353" s="8">
        <v>1</v>
      </c>
      <c r="M353">
        <v>7</v>
      </c>
      <c r="N353" t="s">
        <v>77</v>
      </c>
      <c r="O353">
        <f t="shared" si="16"/>
        <v>2006</v>
      </c>
      <c r="P353">
        <f t="shared" si="17"/>
        <v>1</v>
      </c>
      <c r="Q353">
        <f t="shared" si="18"/>
        <v>84731</v>
      </c>
      <c r="R353">
        <v>129</v>
      </c>
      <c r="S353">
        <v>5000</v>
      </c>
      <c r="T353">
        <v>72489</v>
      </c>
      <c r="W353">
        <v>5000</v>
      </c>
      <c r="X353">
        <v>2242</v>
      </c>
      <c r="AA353" t="s">
        <v>105</v>
      </c>
      <c r="AB353">
        <v>20060103</v>
      </c>
    </row>
    <row r="354" spans="12:28" x14ac:dyDescent="0.25">
      <c r="L354" s="8">
        <v>1</v>
      </c>
      <c r="M354">
        <v>7</v>
      </c>
      <c r="N354" t="s">
        <v>77</v>
      </c>
      <c r="O354">
        <f t="shared" si="16"/>
        <v>2006</v>
      </c>
      <c r="P354">
        <f t="shared" si="17"/>
        <v>1</v>
      </c>
      <c r="Q354">
        <f t="shared" si="18"/>
        <v>92691</v>
      </c>
      <c r="R354">
        <v>141</v>
      </c>
      <c r="S354">
        <v>5000</v>
      </c>
      <c r="T354">
        <v>81037</v>
      </c>
      <c r="W354">
        <v>5000</v>
      </c>
      <c r="X354">
        <v>1654</v>
      </c>
      <c r="AA354" t="s">
        <v>105</v>
      </c>
      <c r="AB354">
        <v>20060103</v>
      </c>
    </row>
    <row r="355" spans="12:28" x14ac:dyDescent="0.25">
      <c r="L355" s="8">
        <v>1</v>
      </c>
      <c r="M355">
        <v>7</v>
      </c>
      <c r="N355" t="s">
        <v>77</v>
      </c>
      <c r="O355">
        <f t="shared" si="16"/>
        <v>2006</v>
      </c>
      <c r="P355">
        <f t="shared" si="17"/>
        <v>1</v>
      </c>
      <c r="Q355">
        <f t="shared" si="18"/>
        <v>90899</v>
      </c>
      <c r="R355">
        <v>137</v>
      </c>
      <c r="S355">
        <v>5000</v>
      </c>
      <c r="T355">
        <v>80495</v>
      </c>
      <c r="W355">
        <v>5000</v>
      </c>
      <c r="X355">
        <v>404</v>
      </c>
      <c r="AA355" t="s">
        <v>105</v>
      </c>
      <c r="AB355">
        <v>20060103</v>
      </c>
    </row>
    <row r="356" spans="12:28" x14ac:dyDescent="0.25">
      <c r="L356" s="8">
        <v>1</v>
      </c>
      <c r="M356">
        <v>7</v>
      </c>
      <c r="N356" t="s">
        <v>77</v>
      </c>
      <c r="O356">
        <f t="shared" si="16"/>
        <v>2006</v>
      </c>
      <c r="P356">
        <f t="shared" si="17"/>
        <v>1</v>
      </c>
      <c r="Q356">
        <f t="shared" si="18"/>
        <v>80165</v>
      </c>
      <c r="R356">
        <v>136</v>
      </c>
      <c r="S356">
        <v>5000</v>
      </c>
      <c r="T356">
        <v>68762</v>
      </c>
      <c r="W356">
        <v>5000</v>
      </c>
      <c r="X356">
        <v>1403</v>
      </c>
      <c r="AA356" t="s">
        <v>105</v>
      </c>
      <c r="AB356">
        <v>20060103</v>
      </c>
    </row>
    <row r="357" spans="12:28" x14ac:dyDescent="0.25">
      <c r="L357" s="8">
        <v>1</v>
      </c>
      <c r="M357">
        <v>7</v>
      </c>
      <c r="N357" t="s">
        <v>77</v>
      </c>
      <c r="O357">
        <f t="shared" si="16"/>
        <v>2006</v>
      </c>
      <c r="P357">
        <f t="shared" si="17"/>
        <v>1</v>
      </c>
      <c r="Q357">
        <f t="shared" si="18"/>
        <v>87539</v>
      </c>
      <c r="R357">
        <v>126</v>
      </c>
      <c r="S357">
        <v>5000</v>
      </c>
      <c r="T357">
        <v>75213</v>
      </c>
      <c r="W357">
        <v>5000</v>
      </c>
      <c r="X357">
        <v>2326</v>
      </c>
      <c r="AA357" t="s">
        <v>105</v>
      </c>
      <c r="AB357">
        <v>20060103</v>
      </c>
    </row>
    <row r="358" spans="12:28" x14ac:dyDescent="0.25">
      <c r="L358" s="8">
        <v>1</v>
      </c>
      <c r="M358">
        <v>7</v>
      </c>
      <c r="N358" t="s">
        <v>77</v>
      </c>
      <c r="O358">
        <f t="shared" si="16"/>
        <v>2006</v>
      </c>
      <c r="P358">
        <f t="shared" si="17"/>
        <v>1</v>
      </c>
      <c r="Q358">
        <f t="shared" si="18"/>
        <v>90237</v>
      </c>
      <c r="R358">
        <v>134</v>
      </c>
      <c r="S358">
        <v>5000</v>
      </c>
      <c r="T358">
        <v>76627</v>
      </c>
      <c r="U358">
        <v>0</v>
      </c>
      <c r="V358">
        <v>802</v>
      </c>
      <c r="W358">
        <v>5000</v>
      </c>
      <c r="X358">
        <v>2808</v>
      </c>
      <c r="AA358" t="s">
        <v>105</v>
      </c>
      <c r="AB358">
        <v>20060103</v>
      </c>
    </row>
    <row r="359" spans="12:28" x14ac:dyDescent="0.25">
      <c r="L359" s="8">
        <v>1</v>
      </c>
      <c r="M359">
        <v>7</v>
      </c>
      <c r="N359" t="s">
        <v>77</v>
      </c>
      <c r="O359">
        <f t="shared" si="16"/>
        <v>2007</v>
      </c>
      <c r="P359">
        <f t="shared" si="17"/>
        <v>1</v>
      </c>
      <c r="Q359">
        <f t="shared" si="18"/>
        <v>22800</v>
      </c>
      <c r="R359">
        <v>139</v>
      </c>
      <c r="S359">
        <v>5000</v>
      </c>
      <c r="T359">
        <v>12096</v>
      </c>
      <c r="W359">
        <v>5000</v>
      </c>
      <c r="X359">
        <v>704</v>
      </c>
      <c r="AA359" t="s">
        <v>113</v>
      </c>
      <c r="AB359">
        <v>20070118</v>
      </c>
    </row>
    <row r="360" spans="12:28" x14ac:dyDescent="0.25">
      <c r="L360" s="8">
        <v>1</v>
      </c>
      <c r="M360">
        <v>7</v>
      </c>
      <c r="N360" t="s">
        <v>77</v>
      </c>
      <c r="O360">
        <f t="shared" si="16"/>
        <v>2007</v>
      </c>
      <c r="P360">
        <f t="shared" si="17"/>
        <v>1</v>
      </c>
      <c r="Q360">
        <f t="shared" si="18"/>
        <v>22233</v>
      </c>
      <c r="R360">
        <v>146</v>
      </c>
      <c r="S360">
        <v>5000</v>
      </c>
      <c r="T360">
        <v>11866</v>
      </c>
      <c r="W360">
        <v>5000</v>
      </c>
      <c r="X360">
        <v>367</v>
      </c>
      <c r="AA360" t="s">
        <v>113</v>
      </c>
      <c r="AB360">
        <v>20070118</v>
      </c>
    </row>
    <row r="361" spans="12:28" x14ac:dyDescent="0.25">
      <c r="L361" s="8">
        <v>1</v>
      </c>
      <c r="M361">
        <v>7</v>
      </c>
      <c r="N361" t="s">
        <v>77</v>
      </c>
      <c r="O361">
        <f t="shared" si="16"/>
        <v>2007</v>
      </c>
      <c r="P361">
        <f t="shared" si="17"/>
        <v>1</v>
      </c>
      <c r="Q361">
        <f t="shared" si="18"/>
        <v>22062</v>
      </c>
      <c r="R361">
        <v>145</v>
      </c>
      <c r="S361">
        <v>5000</v>
      </c>
      <c r="T361">
        <v>11520</v>
      </c>
      <c r="U361">
        <v>0</v>
      </c>
      <c r="V361">
        <v>60</v>
      </c>
      <c r="W361">
        <v>5000</v>
      </c>
      <c r="X361">
        <v>482</v>
      </c>
      <c r="AA361" t="s">
        <v>113</v>
      </c>
      <c r="AB361">
        <v>20070118</v>
      </c>
    </row>
    <row r="362" spans="12:28" x14ac:dyDescent="0.25">
      <c r="L362" s="8">
        <v>1</v>
      </c>
      <c r="M362">
        <v>7</v>
      </c>
      <c r="N362" t="s">
        <v>77</v>
      </c>
      <c r="O362">
        <f t="shared" si="16"/>
        <v>2007</v>
      </c>
      <c r="P362">
        <f t="shared" si="17"/>
        <v>1</v>
      </c>
      <c r="Q362">
        <f t="shared" si="18"/>
        <v>22669</v>
      </c>
      <c r="R362">
        <v>140</v>
      </c>
      <c r="S362">
        <v>5000</v>
      </c>
      <c r="T362">
        <v>12289</v>
      </c>
      <c r="U362">
        <v>0</v>
      </c>
      <c r="V362">
        <v>127</v>
      </c>
      <c r="W362">
        <v>5000</v>
      </c>
      <c r="X362">
        <v>253</v>
      </c>
      <c r="AA362" t="s">
        <v>103</v>
      </c>
      <c r="AB362">
        <v>20070119</v>
      </c>
    </row>
    <row r="363" spans="12:28" x14ac:dyDescent="0.25">
      <c r="L363" s="8">
        <v>1</v>
      </c>
      <c r="M363">
        <v>7</v>
      </c>
      <c r="N363" t="s">
        <v>77</v>
      </c>
      <c r="O363">
        <f t="shared" si="16"/>
        <v>2007</v>
      </c>
      <c r="P363">
        <f t="shared" si="17"/>
        <v>1</v>
      </c>
      <c r="Q363">
        <f t="shared" si="18"/>
        <v>27225</v>
      </c>
      <c r="R363">
        <v>137</v>
      </c>
      <c r="S363">
        <v>5000</v>
      </c>
      <c r="T363">
        <v>16278</v>
      </c>
      <c r="W363">
        <v>5000</v>
      </c>
      <c r="X363">
        <v>947</v>
      </c>
      <c r="AA363" t="s">
        <v>120</v>
      </c>
      <c r="AB363">
        <v>20070116</v>
      </c>
    </row>
    <row r="364" spans="12:28" x14ac:dyDescent="0.25">
      <c r="L364" s="8">
        <v>1</v>
      </c>
      <c r="M364">
        <v>7</v>
      </c>
      <c r="N364" t="s">
        <v>77</v>
      </c>
      <c r="O364">
        <f t="shared" si="16"/>
        <v>2007</v>
      </c>
      <c r="P364">
        <f t="shared" si="17"/>
        <v>1</v>
      </c>
      <c r="Q364">
        <f t="shared" si="18"/>
        <v>27535</v>
      </c>
      <c r="R364">
        <v>145</v>
      </c>
      <c r="S364">
        <v>5000</v>
      </c>
      <c r="T364">
        <v>17272</v>
      </c>
      <c r="U364">
        <v>0</v>
      </c>
      <c r="V364">
        <v>88</v>
      </c>
      <c r="W364">
        <v>5000</v>
      </c>
      <c r="X364">
        <v>175</v>
      </c>
      <c r="AA364" t="s">
        <v>120</v>
      </c>
      <c r="AB364">
        <v>20070116</v>
      </c>
    </row>
    <row r="365" spans="12:28" x14ac:dyDescent="0.25">
      <c r="L365" s="8">
        <v>1</v>
      </c>
      <c r="M365">
        <v>7</v>
      </c>
      <c r="N365" t="s">
        <v>77</v>
      </c>
      <c r="O365">
        <f t="shared" si="16"/>
        <v>2008</v>
      </c>
      <c r="P365">
        <f t="shared" si="17"/>
        <v>1</v>
      </c>
      <c r="Q365">
        <f t="shared" si="18"/>
        <v>27498</v>
      </c>
      <c r="R365">
        <v>131</v>
      </c>
      <c r="S365">
        <v>5000</v>
      </c>
      <c r="T365">
        <v>17236</v>
      </c>
      <c r="W365">
        <v>5000</v>
      </c>
      <c r="X365">
        <v>262</v>
      </c>
      <c r="AA365" t="s">
        <v>115</v>
      </c>
      <c r="AB365">
        <v>20080117</v>
      </c>
    </row>
    <row r="366" spans="12:28" x14ac:dyDescent="0.25">
      <c r="L366" s="8">
        <v>1</v>
      </c>
      <c r="M366">
        <v>7</v>
      </c>
      <c r="N366" t="s">
        <v>77</v>
      </c>
      <c r="O366">
        <f t="shared" si="16"/>
        <v>2008</v>
      </c>
      <c r="P366">
        <f t="shared" si="17"/>
        <v>1</v>
      </c>
      <c r="Q366">
        <f t="shared" si="18"/>
        <v>27539</v>
      </c>
      <c r="R366">
        <v>133</v>
      </c>
      <c r="S366">
        <v>5000</v>
      </c>
      <c r="T366">
        <v>17188</v>
      </c>
      <c r="W366">
        <v>5000</v>
      </c>
      <c r="X366">
        <v>351</v>
      </c>
      <c r="AA366" t="s">
        <v>115</v>
      </c>
      <c r="AB366">
        <v>20080117</v>
      </c>
    </row>
    <row r="367" spans="12:28" x14ac:dyDescent="0.25">
      <c r="L367" s="8">
        <v>1</v>
      </c>
      <c r="M367">
        <v>7</v>
      </c>
      <c r="N367" t="s">
        <v>79</v>
      </c>
      <c r="O367">
        <f t="shared" si="16"/>
        <v>1992</v>
      </c>
      <c r="P367">
        <f t="shared" si="17"/>
        <v>12</v>
      </c>
      <c r="Q367">
        <f t="shared" si="18"/>
        <v>18035</v>
      </c>
      <c r="S367">
        <v>5000</v>
      </c>
      <c r="T367">
        <v>13035</v>
      </c>
      <c r="AA367" t="s">
        <v>121</v>
      </c>
      <c r="AB367">
        <v>19921213</v>
      </c>
    </row>
    <row r="368" spans="12:28" x14ac:dyDescent="0.25">
      <c r="L368" s="8">
        <v>1</v>
      </c>
      <c r="M368">
        <v>7</v>
      </c>
      <c r="N368" t="s">
        <v>77</v>
      </c>
      <c r="O368">
        <f t="shared" si="16"/>
        <v>1993</v>
      </c>
      <c r="P368">
        <f t="shared" si="17"/>
        <v>1</v>
      </c>
      <c r="Q368">
        <f t="shared" si="18"/>
        <v>72812</v>
      </c>
      <c r="S368">
        <v>5000</v>
      </c>
      <c r="T368">
        <v>62121</v>
      </c>
      <c r="W368">
        <v>5000</v>
      </c>
      <c r="X368">
        <v>691</v>
      </c>
      <c r="AA368" t="s">
        <v>105</v>
      </c>
      <c r="AB368">
        <v>19930104</v>
      </c>
    </row>
    <row r="369" spans="12:28" x14ac:dyDescent="0.25">
      <c r="L369" s="8">
        <v>1</v>
      </c>
      <c r="M369">
        <v>7</v>
      </c>
      <c r="N369" t="s">
        <v>77</v>
      </c>
      <c r="O369">
        <f t="shared" si="16"/>
        <v>1993</v>
      </c>
      <c r="P369">
        <f t="shared" si="17"/>
        <v>1</v>
      </c>
      <c r="Q369">
        <f t="shared" si="18"/>
        <v>166782</v>
      </c>
      <c r="S369">
        <v>5000</v>
      </c>
      <c r="T369">
        <v>155214</v>
      </c>
      <c r="W369">
        <v>5000</v>
      </c>
      <c r="X369">
        <v>1568</v>
      </c>
      <c r="AA369" t="s">
        <v>105</v>
      </c>
      <c r="AB369">
        <v>19930104</v>
      </c>
    </row>
    <row r="370" spans="12:28" x14ac:dyDescent="0.25">
      <c r="L370" s="8">
        <v>1</v>
      </c>
      <c r="M370">
        <v>7</v>
      </c>
      <c r="N370" t="s">
        <v>77</v>
      </c>
      <c r="O370">
        <f t="shared" si="16"/>
        <v>1994</v>
      </c>
      <c r="P370">
        <f t="shared" si="17"/>
        <v>1</v>
      </c>
      <c r="Q370">
        <f t="shared" si="18"/>
        <v>64455</v>
      </c>
      <c r="R370">
        <v>129</v>
      </c>
      <c r="S370">
        <v>5000</v>
      </c>
      <c r="T370">
        <v>52985</v>
      </c>
      <c r="W370">
        <v>5000</v>
      </c>
      <c r="X370">
        <v>1470</v>
      </c>
      <c r="AA370" t="s">
        <v>105</v>
      </c>
      <c r="AB370">
        <v>19940103</v>
      </c>
    </row>
    <row r="371" spans="12:28" x14ac:dyDescent="0.25">
      <c r="L371" s="8">
        <v>1</v>
      </c>
      <c r="M371">
        <v>7</v>
      </c>
      <c r="N371" t="s">
        <v>77</v>
      </c>
      <c r="O371">
        <f t="shared" si="16"/>
        <v>1994</v>
      </c>
      <c r="P371">
        <f t="shared" si="17"/>
        <v>1</v>
      </c>
      <c r="Q371">
        <f t="shared" si="18"/>
        <v>65288</v>
      </c>
      <c r="R371">
        <v>122</v>
      </c>
      <c r="S371">
        <v>5000</v>
      </c>
      <c r="T371">
        <v>53464</v>
      </c>
      <c r="W371">
        <v>5000</v>
      </c>
      <c r="X371">
        <v>1824</v>
      </c>
      <c r="AA371" t="s">
        <v>105</v>
      </c>
      <c r="AB371">
        <v>19940103</v>
      </c>
    </row>
    <row r="372" spans="12:28" x14ac:dyDescent="0.25">
      <c r="L372" s="8">
        <v>1</v>
      </c>
      <c r="M372">
        <v>7</v>
      </c>
      <c r="N372" t="s">
        <v>77</v>
      </c>
      <c r="O372">
        <f t="shared" si="16"/>
        <v>2006</v>
      </c>
      <c r="P372">
        <f t="shared" si="17"/>
        <v>12</v>
      </c>
      <c r="Q372">
        <f t="shared" si="18"/>
        <v>22529</v>
      </c>
      <c r="R372">
        <v>131</v>
      </c>
      <c r="S372">
        <v>5000</v>
      </c>
      <c r="T372">
        <v>11965</v>
      </c>
      <c r="U372">
        <v>0</v>
      </c>
      <c r="V372">
        <v>376</v>
      </c>
      <c r="W372">
        <v>5000</v>
      </c>
      <c r="X372">
        <v>188</v>
      </c>
      <c r="AA372" t="s">
        <v>113</v>
      </c>
      <c r="AB372">
        <v>20061206</v>
      </c>
    </row>
    <row r="373" spans="12:28" x14ac:dyDescent="0.25">
      <c r="L373" s="8">
        <v>1</v>
      </c>
      <c r="M373">
        <v>7</v>
      </c>
      <c r="N373" t="s">
        <v>77</v>
      </c>
      <c r="O373">
        <f t="shared" si="16"/>
        <v>2006</v>
      </c>
      <c r="P373">
        <f t="shared" si="17"/>
        <v>12</v>
      </c>
      <c r="Q373">
        <f t="shared" si="18"/>
        <v>22824</v>
      </c>
      <c r="R373">
        <v>130</v>
      </c>
      <c r="S373">
        <v>5000</v>
      </c>
      <c r="T373">
        <v>12440</v>
      </c>
      <c r="U373">
        <v>0</v>
      </c>
      <c r="V373">
        <v>128</v>
      </c>
      <c r="W373">
        <v>5000</v>
      </c>
      <c r="X373">
        <v>256</v>
      </c>
      <c r="AA373" t="s">
        <v>113</v>
      </c>
      <c r="AB373">
        <v>20061206</v>
      </c>
    </row>
    <row r="374" spans="12:28" x14ac:dyDescent="0.25">
      <c r="L374" s="8">
        <v>1</v>
      </c>
      <c r="M374">
        <v>7</v>
      </c>
      <c r="N374" t="s">
        <v>77</v>
      </c>
      <c r="O374">
        <f t="shared" si="16"/>
        <v>2006</v>
      </c>
      <c r="P374">
        <f t="shared" si="17"/>
        <v>12</v>
      </c>
      <c r="Q374">
        <f t="shared" si="18"/>
        <v>22338</v>
      </c>
      <c r="R374">
        <v>136</v>
      </c>
      <c r="S374">
        <v>5000</v>
      </c>
      <c r="T374">
        <v>11968</v>
      </c>
      <c r="U374">
        <v>0</v>
      </c>
      <c r="V374">
        <v>62</v>
      </c>
      <c r="W374">
        <v>5000</v>
      </c>
      <c r="X374">
        <v>308</v>
      </c>
      <c r="AA374" t="s">
        <v>113</v>
      </c>
      <c r="AB374">
        <v>20061206</v>
      </c>
    </row>
    <row r="375" spans="12:28" x14ac:dyDescent="0.25">
      <c r="L375" s="8">
        <v>1</v>
      </c>
      <c r="M375">
        <v>7</v>
      </c>
      <c r="N375" t="s">
        <v>77</v>
      </c>
      <c r="O375">
        <f t="shared" si="16"/>
        <v>2006</v>
      </c>
      <c r="P375">
        <f t="shared" si="17"/>
        <v>12</v>
      </c>
      <c r="Q375">
        <f t="shared" si="18"/>
        <v>22238</v>
      </c>
      <c r="R375">
        <v>133</v>
      </c>
      <c r="S375">
        <v>5000</v>
      </c>
      <c r="T375">
        <v>11810</v>
      </c>
      <c r="U375">
        <v>0</v>
      </c>
      <c r="V375">
        <v>61</v>
      </c>
      <c r="W375">
        <v>5000</v>
      </c>
      <c r="X375">
        <v>367</v>
      </c>
      <c r="AA375" t="s">
        <v>103</v>
      </c>
      <c r="AB375">
        <v>20061211</v>
      </c>
    </row>
    <row r="376" spans="12:28" x14ac:dyDescent="0.25">
      <c r="L376" s="8">
        <v>1</v>
      </c>
      <c r="M376">
        <v>7</v>
      </c>
      <c r="N376" t="s">
        <v>77</v>
      </c>
      <c r="O376">
        <f t="shared" si="16"/>
        <v>2006</v>
      </c>
      <c r="P376">
        <f t="shared" si="17"/>
        <v>12</v>
      </c>
      <c r="Q376">
        <f t="shared" si="18"/>
        <v>27657</v>
      </c>
      <c r="R376">
        <v>134</v>
      </c>
      <c r="S376">
        <v>5000</v>
      </c>
      <c r="T376">
        <v>17216</v>
      </c>
      <c r="U376">
        <v>0</v>
      </c>
      <c r="V376">
        <v>88</v>
      </c>
      <c r="W376">
        <v>5000</v>
      </c>
      <c r="X376">
        <v>353</v>
      </c>
      <c r="AA376" t="s">
        <v>118</v>
      </c>
      <c r="AB376">
        <v>20061204</v>
      </c>
    </row>
    <row r="377" spans="12:28" x14ac:dyDescent="0.25">
      <c r="L377" s="8">
        <v>1</v>
      </c>
      <c r="M377">
        <v>7</v>
      </c>
      <c r="N377" t="s">
        <v>77</v>
      </c>
      <c r="O377">
        <f t="shared" si="16"/>
        <v>2006</v>
      </c>
      <c r="P377">
        <f t="shared" si="17"/>
        <v>12</v>
      </c>
      <c r="Q377">
        <f t="shared" si="18"/>
        <v>27575</v>
      </c>
      <c r="R377">
        <v>133</v>
      </c>
      <c r="S377">
        <v>5000</v>
      </c>
      <c r="T377">
        <v>17399</v>
      </c>
      <c r="W377">
        <v>5000</v>
      </c>
      <c r="X377">
        <v>176</v>
      </c>
      <c r="AA377" t="s">
        <v>118</v>
      </c>
      <c r="AB377">
        <v>20061204</v>
      </c>
    </row>
    <row r="378" spans="12:28" x14ac:dyDescent="0.25">
      <c r="L378" s="8">
        <v>1</v>
      </c>
      <c r="M378">
        <v>7</v>
      </c>
      <c r="N378" t="s">
        <v>77</v>
      </c>
      <c r="O378">
        <f t="shared" si="16"/>
        <v>2006</v>
      </c>
      <c r="P378">
        <f t="shared" si="17"/>
        <v>12</v>
      </c>
      <c r="Q378">
        <f t="shared" si="18"/>
        <v>27501</v>
      </c>
      <c r="R378">
        <v>136</v>
      </c>
      <c r="S378">
        <v>5000</v>
      </c>
      <c r="T378">
        <v>16538</v>
      </c>
      <c r="W378">
        <v>5000</v>
      </c>
      <c r="X378">
        <v>963</v>
      </c>
      <c r="AA378" t="s">
        <v>118</v>
      </c>
      <c r="AB378">
        <v>20061204</v>
      </c>
    </row>
    <row r="379" spans="12:28" x14ac:dyDescent="0.25">
      <c r="L379" s="8">
        <v>1</v>
      </c>
      <c r="M379">
        <v>7</v>
      </c>
      <c r="N379" t="s">
        <v>77</v>
      </c>
      <c r="O379">
        <f t="shared" si="16"/>
        <v>2006</v>
      </c>
      <c r="P379">
        <f t="shared" si="17"/>
        <v>12</v>
      </c>
      <c r="Q379">
        <f t="shared" si="18"/>
        <v>27577</v>
      </c>
      <c r="R379">
        <v>137</v>
      </c>
      <c r="S379">
        <v>5000</v>
      </c>
      <c r="T379">
        <v>16346</v>
      </c>
      <c r="U379">
        <v>0</v>
      </c>
      <c r="V379">
        <v>176</v>
      </c>
      <c r="W379">
        <v>5000</v>
      </c>
      <c r="X379">
        <v>1055</v>
      </c>
      <c r="AA379" t="s">
        <v>118</v>
      </c>
      <c r="AB379">
        <v>20061204</v>
      </c>
    </row>
    <row r="380" spans="12:28" x14ac:dyDescent="0.25">
      <c r="L380" s="8">
        <v>1</v>
      </c>
      <c r="M380">
        <v>7</v>
      </c>
      <c r="N380" t="s">
        <v>77</v>
      </c>
      <c r="O380">
        <f t="shared" si="16"/>
        <v>2007</v>
      </c>
      <c r="P380">
        <f t="shared" si="17"/>
        <v>1</v>
      </c>
      <c r="Q380">
        <f t="shared" si="18"/>
        <v>27757</v>
      </c>
      <c r="R380">
        <v>148</v>
      </c>
      <c r="S380">
        <v>5000</v>
      </c>
      <c r="T380">
        <v>17668</v>
      </c>
      <c r="W380">
        <v>5000</v>
      </c>
      <c r="X380">
        <v>89</v>
      </c>
      <c r="AA380" t="s">
        <v>120</v>
      </c>
      <c r="AB380">
        <v>20070116</v>
      </c>
    </row>
    <row r="381" spans="12:28" x14ac:dyDescent="0.25">
      <c r="L381" s="8">
        <v>1</v>
      </c>
      <c r="M381">
        <v>7</v>
      </c>
      <c r="N381" t="s">
        <v>77</v>
      </c>
      <c r="O381">
        <f t="shared" si="16"/>
        <v>2007</v>
      </c>
      <c r="P381">
        <f t="shared" si="17"/>
        <v>1</v>
      </c>
      <c r="Q381">
        <f t="shared" si="18"/>
        <v>11757</v>
      </c>
      <c r="R381">
        <v>142</v>
      </c>
      <c r="S381">
        <v>5000</v>
      </c>
      <c r="T381">
        <v>1730</v>
      </c>
      <c r="U381">
        <v>0</v>
      </c>
      <c r="V381">
        <v>18</v>
      </c>
      <c r="W381">
        <v>5000</v>
      </c>
      <c r="X381">
        <v>9</v>
      </c>
      <c r="AA381" t="s">
        <v>120</v>
      </c>
      <c r="AB381">
        <v>20070116</v>
      </c>
    </row>
    <row r="382" spans="12:28" x14ac:dyDescent="0.25">
      <c r="L382" s="8">
        <v>1</v>
      </c>
      <c r="M382">
        <v>7</v>
      </c>
      <c r="N382" t="s">
        <v>77</v>
      </c>
      <c r="O382">
        <f t="shared" si="16"/>
        <v>2006</v>
      </c>
      <c r="P382">
        <f t="shared" si="17"/>
        <v>11</v>
      </c>
      <c r="Q382">
        <f t="shared" si="18"/>
        <v>91188</v>
      </c>
      <c r="R382">
        <v>128</v>
      </c>
      <c r="S382">
        <v>5000</v>
      </c>
      <c r="T382">
        <v>78346</v>
      </c>
      <c r="U382">
        <v>0</v>
      </c>
      <c r="V382">
        <v>406</v>
      </c>
      <c r="W382">
        <v>5000</v>
      </c>
      <c r="X382">
        <v>2436</v>
      </c>
      <c r="AA382" t="s">
        <v>105</v>
      </c>
      <c r="AB382">
        <v>20061129</v>
      </c>
    </row>
    <row r="383" spans="12:28" x14ac:dyDescent="0.25">
      <c r="L383" s="8">
        <v>1</v>
      </c>
      <c r="M383">
        <v>7</v>
      </c>
      <c r="N383" t="s">
        <v>77</v>
      </c>
      <c r="O383">
        <f t="shared" si="16"/>
        <v>2006</v>
      </c>
      <c r="P383">
        <f t="shared" si="17"/>
        <v>11</v>
      </c>
      <c r="Q383">
        <f t="shared" si="18"/>
        <v>104955</v>
      </c>
      <c r="R383">
        <v>123</v>
      </c>
      <c r="S383">
        <v>5000</v>
      </c>
      <c r="T383">
        <v>86409</v>
      </c>
      <c r="U383">
        <v>0</v>
      </c>
      <c r="V383">
        <v>1899</v>
      </c>
      <c r="W383">
        <v>5000</v>
      </c>
      <c r="X383">
        <v>6647</v>
      </c>
      <c r="AA383" t="s">
        <v>105</v>
      </c>
      <c r="AB383">
        <v>20061129</v>
      </c>
    </row>
    <row r="384" spans="12:28" x14ac:dyDescent="0.25">
      <c r="L384" s="8">
        <v>1</v>
      </c>
      <c r="M384">
        <v>7</v>
      </c>
      <c r="N384" t="s">
        <v>77</v>
      </c>
      <c r="O384">
        <f t="shared" si="16"/>
        <v>2007</v>
      </c>
      <c r="P384">
        <f t="shared" si="17"/>
        <v>1</v>
      </c>
      <c r="Q384">
        <f t="shared" si="18"/>
        <v>108447</v>
      </c>
      <c r="R384">
        <v>135</v>
      </c>
      <c r="S384">
        <v>5000</v>
      </c>
      <c r="T384">
        <v>95986</v>
      </c>
      <c r="W384">
        <v>5000</v>
      </c>
      <c r="X384">
        <v>2461</v>
      </c>
      <c r="AA384" t="s">
        <v>105</v>
      </c>
      <c r="AB384">
        <v>20070103</v>
      </c>
    </row>
    <row r="385" spans="12:28" x14ac:dyDescent="0.25">
      <c r="L385" s="8">
        <v>1</v>
      </c>
      <c r="M385">
        <v>7</v>
      </c>
      <c r="N385" t="s">
        <v>77</v>
      </c>
      <c r="O385">
        <f t="shared" si="16"/>
        <v>2007</v>
      </c>
      <c r="P385">
        <f t="shared" si="17"/>
        <v>1</v>
      </c>
      <c r="Q385">
        <f t="shared" si="18"/>
        <v>107948</v>
      </c>
      <c r="R385">
        <v>133</v>
      </c>
      <c r="S385">
        <v>5000</v>
      </c>
      <c r="T385">
        <v>93540</v>
      </c>
      <c r="W385">
        <v>5000</v>
      </c>
      <c r="X385">
        <v>4408</v>
      </c>
      <c r="AA385" t="s">
        <v>105</v>
      </c>
      <c r="AB385">
        <v>20070103</v>
      </c>
    </row>
    <row r="386" spans="12:28" x14ac:dyDescent="0.25">
      <c r="L386" s="8">
        <v>1</v>
      </c>
      <c r="M386">
        <v>7</v>
      </c>
      <c r="N386" t="s">
        <v>77</v>
      </c>
      <c r="O386">
        <f t="shared" si="16"/>
        <v>2007</v>
      </c>
      <c r="P386">
        <f t="shared" si="17"/>
        <v>1</v>
      </c>
      <c r="Q386">
        <f t="shared" si="18"/>
        <v>105661</v>
      </c>
      <c r="R386">
        <v>137</v>
      </c>
      <c r="S386">
        <v>5000</v>
      </c>
      <c r="T386">
        <v>92791</v>
      </c>
      <c r="W386">
        <v>5000</v>
      </c>
      <c r="X386">
        <v>2870</v>
      </c>
      <c r="AA386" t="s">
        <v>105</v>
      </c>
      <c r="AB386">
        <v>20070103</v>
      </c>
    </row>
    <row r="387" spans="12:28" x14ac:dyDescent="0.25">
      <c r="L387" s="8">
        <v>1</v>
      </c>
      <c r="M387">
        <v>7</v>
      </c>
      <c r="N387" t="s">
        <v>77</v>
      </c>
      <c r="O387">
        <f t="shared" ref="O387:O450" si="19">IF(LEN(AB387)&gt;=8,LEFT(AB387,4),"")*1</f>
        <v>2007</v>
      </c>
      <c r="P387">
        <f t="shared" ref="P387:P450" si="20">IF(LEN(AB387)&gt;=8,MID(AB387,5,2),"")*1</f>
        <v>1</v>
      </c>
      <c r="Q387">
        <f t="shared" ref="Q387:Q450" si="21">SUM(S387:Z387)</f>
        <v>85848</v>
      </c>
      <c r="R387">
        <v>122</v>
      </c>
      <c r="S387">
        <v>5000</v>
      </c>
      <c r="T387">
        <v>74710</v>
      </c>
      <c r="W387">
        <v>5000</v>
      </c>
      <c r="X387">
        <v>1138</v>
      </c>
      <c r="AA387" t="s">
        <v>105</v>
      </c>
      <c r="AB387">
        <v>20070103</v>
      </c>
    </row>
    <row r="388" spans="12:28" x14ac:dyDescent="0.25">
      <c r="L388" s="8">
        <v>1</v>
      </c>
      <c r="M388">
        <v>7</v>
      </c>
      <c r="N388" t="s">
        <v>77</v>
      </c>
      <c r="O388">
        <f t="shared" si="19"/>
        <v>2007</v>
      </c>
      <c r="P388">
        <f t="shared" si="20"/>
        <v>1</v>
      </c>
      <c r="Q388">
        <f t="shared" si="21"/>
        <v>109369</v>
      </c>
      <c r="R388">
        <v>132</v>
      </c>
      <c r="S388">
        <v>5000</v>
      </c>
      <c r="T388">
        <v>95905</v>
      </c>
      <c r="W388">
        <v>5000</v>
      </c>
      <c r="X388">
        <v>3464</v>
      </c>
      <c r="AA388" t="s">
        <v>105</v>
      </c>
      <c r="AB388">
        <v>20070103</v>
      </c>
    </row>
    <row r="389" spans="12:28" x14ac:dyDescent="0.25">
      <c r="L389" s="8">
        <v>1</v>
      </c>
      <c r="M389">
        <v>7</v>
      </c>
      <c r="N389" t="s">
        <v>77</v>
      </c>
      <c r="O389">
        <f t="shared" si="19"/>
        <v>2007</v>
      </c>
      <c r="P389">
        <f t="shared" si="20"/>
        <v>1</v>
      </c>
      <c r="Q389">
        <f t="shared" si="21"/>
        <v>92856</v>
      </c>
      <c r="R389">
        <v>136</v>
      </c>
      <c r="S389">
        <v>5000</v>
      </c>
      <c r="T389">
        <v>80785</v>
      </c>
      <c r="W389">
        <v>5000</v>
      </c>
      <c r="X389">
        <v>2071</v>
      </c>
      <c r="AA389" t="s">
        <v>105</v>
      </c>
      <c r="AB389">
        <v>20070122</v>
      </c>
    </row>
    <row r="390" spans="12:28" x14ac:dyDescent="0.25">
      <c r="L390" s="8">
        <v>1</v>
      </c>
      <c r="M390">
        <v>7</v>
      </c>
      <c r="N390" t="s">
        <v>77</v>
      </c>
      <c r="O390">
        <f t="shared" si="19"/>
        <v>2007</v>
      </c>
      <c r="P390">
        <f t="shared" si="20"/>
        <v>1</v>
      </c>
      <c r="Q390">
        <f t="shared" si="21"/>
        <v>77628</v>
      </c>
      <c r="R390">
        <v>140</v>
      </c>
      <c r="S390">
        <v>5000</v>
      </c>
      <c r="T390">
        <v>66275</v>
      </c>
      <c r="W390">
        <v>5000</v>
      </c>
      <c r="X390">
        <v>1353</v>
      </c>
      <c r="AA390" t="s">
        <v>105</v>
      </c>
      <c r="AB390">
        <v>20070103</v>
      </c>
    </row>
    <row r="391" spans="12:28" x14ac:dyDescent="0.25">
      <c r="L391" s="8">
        <v>1</v>
      </c>
      <c r="M391">
        <v>7</v>
      </c>
      <c r="N391" t="s">
        <v>77</v>
      </c>
      <c r="O391">
        <f t="shared" si="19"/>
        <v>2007</v>
      </c>
      <c r="P391">
        <f t="shared" si="20"/>
        <v>1</v>
      </c>
      <c r="Q391">
        <f t="shared" si="21"/>
        <v>105134</v>
      </c>
      <c r="R391">
        <v>132</v>
      </c>
      <c r="S391">
        <v>5000</v>
      </c>
      <c r="T391">
        <v>89749</v>
      </c>
      <c r="U391">
        <v>0</v>
      </c>
      <c r="V391">
        <v>1795</v>
      </c>
      <c r="W391">
        <v>5000</v>
      </c>
      <c r="X391">
        <v>3590</v>
      </c>
      <c r="AA391" t="s">
        <v>105</v>
      </c>
      <c r="AB391">
        <v>20070103</v>
      </c>
    </row>
    <row r="392" spans="12:28" x14ac:dyDescent="0.25">
      <c r="L392" s="8">
        <v>1</v>
      </c>
      <c r="M392">
        <v>7</v>
      </c>
      <c r="N392" t="s">
        <v>77</v>
      </c>
      <c r="O392">
        <f t="shared" si="19"/>
        <v>1994</v>
      </c>
      <c r="P392">
        <f t="shared" si="20"/>
        <v>1</v>
      </c>
      <c r="Q392">
        <f t="shared" si="21"/>
        <v>78099</v>
      </c>
      <c r="R392">
        <v>134</v>
      </c>
      <c r="S392">
        <v>5000</v>
      </c>
      <c r="T392">
        <v>67645</v>
      </c>
      <c r="W392">
        <v>5000</v>
      </c>
      <c r="X392">
        <v>454</v>
      </c>
      <c r="AA392" t="s">
        <v>105</v>
      </c>
      <c r="AB392">
        <v>19940103</v>
      </c>
    </row>
    <row r="393" spans="12:28" x14ac:dyDescent="0.25">
      <c r="L393" s="8">
        <v>1</v>
      </c>
      <c r="M393">
        <v>7</v>
      </c>
      <c r="N393" t="s">
        <v>77</v>
      </c>
      <c r="O393">
        <f t="shared" si="19"/>
        <v>1994</v>
      </c>
      <c r="P393">
        <f t="shared" si="20"/>
        <v>1</v>
      </c>
      <c r="Q393">
        <f t="shared" si="21"/>
        <v>83212</v>
      </c>
      <c r="R393">
        <v>130</v>
      </c>
      <c r="S393">
        <v>5000</v>
      </c>
      <c r="T393">
        <v>72236</v>
      </c>
      <c r="W393">
        <v>5000</v>
      </c>
      <c r="X393">
        <v>976</v>
      </c>
      <c r="AA393" t="s">
        <v>105</v>
      </c>
      <c r="AB393">
        <v>19940103</v>
      </c>
    </row>
    <row r="394" spans="12:28" x14ac:dyDescent="0.25">
      <c r="L394" s="8">
        <v>1</v>
      </c>
      <c r="M394">
        <v>7</v>
      </c>
      <c r="N394" t="s">
        <v>77</v>
      </c>
      <c r="O394">
        <f t="shared" si="19"/>
        <v>1994</v>
      </c>
      <c r="P394">
        <f t="shared" si="20"/>
        <v>1</v>
      </c>
      <c r="Q394">
        <f t="shared" si="21"/>
        <v>85390</v>
      </c>
      <c r="R394">
        <v>127</v>
      </c>
      <c r="S394">
        <v>5000</v>
      </c>
      <c r="T394">
        <v>73882</v>
      </c>
      <c r="W394">
        <v>5000</v>
      </c>
      <c r="X394">
        <v>1508</v>
      </c>
      <c r="AA394" t="s">
        <v>105</v>
      </c>
      <c r="AB394">
        <v>19940105</v>
      </c>
    </row>
    <row r="395" spans="12:28" x14ac:dyDescent="0.25">
      <c r="L395" s="8">
        <v>1</v>
      </c>
      <c r="M395">
        <v>7</v>
      </c>
      <c r="N395" t="s">
        <v>77</v>
      </c>
      <c r="O395">
        <f t="shared" si="19"/>
        <v>1994</v>
      </c>
      <c r="P395">
        <f t="shared" si="20"/>
        <v>1</v>
      </c>
      <c r="Q395">
        <f t="shared" si="21"/>
        <v>88976</v>
      </c>
      <c r="R395">
        <v>124</v>
      </c>
      <c r="S395">
        <v>5000</v>
      </c>
      <c r="T395">
        <v>78423</v>
      </c>
      <c r="W395">
        <v>5000</v>
      </c>
      <c r="X395">
        <v>553</v>
      </c>
      <c r="AA395" t="s">
        <v>105</v>
      </c>
      <c r="AB395">
        <v>19940103</v>
      </c>
    </row>
    <row r="396" spans="12:28" x14ac:dyDescent="0.25">
      <c r="L396" s="8">
        <v>1</v>
      </c>
      <c r="M396">
        <v>7</v>
      </c>
      <c r="N396" t="s">
        <v>77</v>
      </c>
      <c r="O396">
        <f t="shared" si="19"/>
        <v>1994</v>
      </c>
      <c r="P396">
        <f t="shared" si="20"/>
        <v>1</v>
      </c>
      <c r="Q396">
        <f t="shared" si="21"/>
        <v>80363</v>
      </c>
      <c r="R396">
        <v>129</v>
      </c>
      <c r="S396">
        <v>5000</v>
      </c>
      <c r="T396">
        <v>69894</v>
      </c>
      <c r="W396">
        <v>5000</v>
      </c>
      <c r="X396">
        <v>469</v>
      </c>
      <c r="AA396" t="s">
        <v>105</v>
      </c>
      <c r="AB396">
        <v>19940104</v>
      </c>
    </row>
    <row r="397" spans="12:28" x14ac:dyDescent="0.25">
      <c r="L397" s="8">
        <v>1</v>
      </c>
      <c r="M397">
        <v>7</v>
      </c>
      <c r="N397" t="s">
        <v>77</v>
      </c>
      <c r="O397">
        <f t="shared" si="19"/>
        <v>1994</v>
      </c>
      <c r="P397">
        <f t="shared" si="20"/>
        <v>1</v>
      </c>
      <c r="Q397">
        <f t="shared" si="21"/>
        <v>89604</v>
      </c>
      <c r="R397">
        <v>136</v>
      </c>
      <c r="S397">
        <v>5000</v>
      </c>
      <c r="T397">
        <v>78569</v>
      </c>
      <c r="W397">
        <v>5000</v>
      </c>
      <c r="X397">
        <v>1035</v>
      </c>
      <c r="AA397" t="s">
        <v>105</v>
      </c>
      <c r="AB397">
        <v>19940103</v>
      </c>
    </row>
    <row r="398" spans="12:28" x14ac:dyDescent="0.25">
      <c r="L398" s="8">
        <v>1</v>
      </c>
      <c r="M398">
        <v>7</v>
      </c>
      <c r="N398" t="s">
        <v>77</v>
      </c>
      <c r="O398">
        <f t="shared" si="19"/>
        <v>1994</v>
      </c>
      <c r="P398">
        <f t="shared" si="20"/>
        <v>1</v>
      </c>
      <c r="Q398">
        <f t="shared" si="21"/>
        <v>76496</v>
      </c>
      <c r="R398">
        <v>128</v>
      </c>
      <c r="S398">
        <v>5000</v>
      </c>
      <c r="T398">
        <v>65609</v>
      </c>
      <c r="W398">
        <v>5000</v>
      </c>
      <c r="X398">
        <v>887</v>
      </c>
      <c r="AA398" t="s">
        <v>105</v>
      </c>
      <c r="AB398">
        <v>19940104</v>
      </c>
    </row>
    <row r="399" spans="12:28" x14ac:dyDescent="0.25">
      <c r="L399" s="8">
        <v>1</v>
      </c>
      <c r="M399">
        <v>7</v>
      </c>
      <c r="N399" t="s">
        <v>77</v>
      </c>
      <c r="O399">
        <f t="shared" si="19"/>
        <v>1994</v>
      </c>
      <c r="P399">
        <f t="shared" si="20"/>
        <v>1</v>
      </c>
      <c r="Q399">
        <f t="shared" si="21"/>
        <v>59248</v>
      </c>
      <c r="R399">
        <v>123</v>
      </c>
      <c r="S399">
        <v>5000</v>
      </c>
      <c r="T399">
        <v>54248</v>
      </c>
      <c r="AA399" t="s">
        <v>105</v>
      </c>
      <c r="AB399">
        <v>19940104</v>
      </c>
    </row>
    <row r="400" spans="12:28" x14ac:dyDescent="0.25">
      <c r="L400" s="8">
        <v>1</v>
      </c>
      <c r="M400">
        <v>7</v>
      </c>
      <c r="N400" t="s">
        <v>77</v>
      </c>
      <c r="O400">
        <f t="shared" si="19"/>
        <v>1996</v>
      </c>
      <c r="P400">
        <f t="shared" si="20"/>
        <v>1</v>
      </c>
      <c r="Q400">
        <f t="shared" si="21"/>
        <v>71858</v>
      </c>
      <c r="S400">
        <v>5000</v>
      </c>
      <c r="T400">
        <v>59136</v>
      </c>
      <c r="W400">
        <v>5000</v>
      </c>
      <c r="X400">
        <v>2722</v>
      </c>
      <c r="AA400" t="s">
        <v>105</v>
      </c>
      <c r="AB400">
        <v>19960102</v>
      </c>
    </row>
    <row r="401" spans="12:28" x14ac:dyDescent="0.25">
      <c r="L401" s="8">
        <v>1</v>
      </c>
      <c r="M401">
        <v>7</v>
      </c>
      <c r="N401" t="s">
        <v>77</v>
      </c>
      <c r="O401">
        <f t="shared" si="19"/>
        <v>1994</v>
      </c>
      <c r="P401">
        <f t="shared" si="20"/>
        <v>12</v>
      </c>
      <c r="Q401">
        <f t="shared" si="21"/>
        <v>42176</v>
      </c>
      <c r="S401">
        <v>5000</v>
      </c>
      <c r="T401">
        <v>31532</v>
      </c>
      <c r="W401">
        <v>5000</v>
      </c>
      <c r="X401">
        <v>644</v>
      </c>
      <c r="AA401" t="s">
        <v>115</v>
      </c>
      <c r="AB401">
        <v>19941205</v>
      </c>
    </row>
    <row r="402" spans="12:28" x14ac:dyDescent="0.25">
      <c r="L402" s="8">
        <v>1</v>
      </c>
      <c r="M402">
        <v>7</v>
      </c>
      <c r="N402" t="s">
        <v>77</v>
      </c>
      <c r="O402">
        <f t="shared" si="19"/>
        <v>1994</v>
      </c>
      <c r="P402">
        <f t="shared" si="20"/>
        <v>12</v>
      </c>
      <c r="Q402">
        <f t="shared" si="21"/>
        <v>40525</v>
      </c>
      <c r="S402">
        <v>5000</v>
      </c>
      <c r="T402">
        <v>30220</v>
      </c>
      <c r="W402">
        <v>5000</v>
      </c>
      <c r="X402">
        <v>305</v>
      </c>
      <c r="AA402" t="s">
        <v>122</v>
      </c>
      <c r="AB402">
        <v>19941205</v>
      </c>
    </row>
    <row r="403" spans="12:28" x14ac:dyDescent="0.25">
      <c r="L403" s="8">
        <v>1</v>
      </c>
      <c r="M403">
        <v>3</v>
      </c>
      <c r="N403" t="s">
        <v>77</v>
      </c>
      <c r="O403">
        <f t="shared" si="19"/>
        <v>1994</v>
      </c>
      <c r="P403">
        <f t="shared" si="20"/>
        <v>4</v>
      </c>
      <c r="Q403">
        <f t="shared" si="21"/>
        <v>66242</v>
      </c>
      <c r="R403">
        <v>64</v>
      </c>
      <c r="S403">
        <v>5000</v>
      </c>
      <c r="T403">
        <v>54892</v>
      </c>
      <c r="W403">
        <v>5000</v>
      </c>
      <c r="X403">
        <v>1350</v>
      </c>
      <c r="AA403" t="s">
        <v>105</v>
      </c>
      <c r="AB403">
        <v>19940414</v>
      </c>
    </row>
    <row r="404" spans="12:28" x14ac:dyDescent="0.25">
      <c r="L404" s="8">
        <v>1</v>
      </c>
      <c r="M404">
        <v>3</v>
      </c>
      <c r="N404" t="s">
        <v>77</v>
      </c>
      <c r="O404">
        <f t="shared" si="19"/>
        <v>1994</v>
      </c>
      <c r="P404">
        <f t="shared" si="20"/>
        <v>4</v>
      </c>
      <c r="Q404">
        <f t="shared" si="21"/>
        <v>67083</v>
      </c>
      <c r="R404">
        <v>71</v>
      </c>
      <c r="S404">
        <v>5000</v>
      </c>
      <c r="T404">
        <v>53430</v>
      </c>
      <c r="W404">
        <v>5000</v>
      </c>
      <c r="X404">
        <v>3653</v>
      </c>
      <c r="AA404" t="s">
        <v>105</v>
      </c>
      <c r="AB404">
        <v>19940414</v>
      </c>
    </row>
    <row r="405" spans="12:28" x14ac:dyDescent="0.25">
      <c r="L405" s="8">
        <v>1</v>
      </c>
      <c r="M405">
        <v>3</v>
      </c>
      <c r="N405" t="s">
        <v>77</v>
      </c>
      <c r="O405">
        <f t="shared" si="19"/>
        <v>1994</v>
      </c>
      <c r="P405">
        <f t="shared" si="20"/>
        <v>4</v>
      </c>
      <c r="Q405">
        <f t="shared" si="21"/>
        <v>66555</v>
      </c>
      <c r="R405">
        <v>76</v>
      </c>
      <c r="S405">
        <v>5000</v>
      </c>
      <c r="T405">
        <v>52483</v>
      </c>
      <c r="W405">
        <v>5000</v>
      </c>
      <c r="X405">
        <v>4072</v>
      </c>
      <c r="AA405" t="s">
        <v>105</v>
      </c>
      <c r="AB405">
        <v>19940414</v>
      </c>
    </row>
    <row r="406" spans="12:28" x14ac:dyDescent="0.25">
      <c r="L406" s="8">
        <v>1</v>
      </c>
      <c r="M406">
        <v>7</v>
      </c>
      <c r="N406" t="s">
        <v>77</v>
      </c>
      <c r="O406">
        <f t="shared" si="19"/>
        <v>1995</v>
      </c>
      <c r="P406">
        <f t="shared" si="20"/>
        <v>1</v>
      </c>
      <c r="Q406">
        <f t="shared" si="21"/>
        <v>67490</v>
      </c>
      <c r="S406">
        <v>5000</v>
      </c>
      <c r="T406">
        <v>56340</v>
      </c>
      <c r="W406">
        <v>5000</v>
      </c>
      <c r="X406">
        <v>1150</v>
      </c>
      <c r="AA406" t="s">
        <v>105</v>
      </c>
      <c r="AB406">
        <v>19950105</v>
      </c>
    </row>
    <row r="407" spans="12:28" x14ac:dyDescent="0.25">
      <c r="L407" s="8">
        <v>1</v>
      </c>
      <c r="M407">
        <v>7</v>
      </c>
      <c r="N407" t="s">
        <v>77</v>
      </c>
      <c r="O407">
        <f t="shared" si="19"/>
        <v>1996</v>
      </c>
      <c r="P407">
        <f t="shared" si="20"/>
        <v>1</v>
      </c>
      <c r="Q407">
        <f t="shared" si="21"/>
        <v>143985</v>
      </c>
      <c r="S407">
        <v>5000</v>
      </c>
      <c r="T407">
        <v>129697</v>
      </c>
      <c r="W407">
        <v>5000</v>
      </c>
      <c r="X407">
        <v>4288</v>
      </c>
      <c r="AA407" t="s">
        <v>105</v>
      </c>
      <c r="AB407">
        <v>19960102</v>
      </c>
    </row>
    <row r="408" spans="12:28" x14ac:dyDescent="0.25">
      <c r="L408" s="8">
        <v>1</v>
      </c>
      <c r="M408">
        <v>7</v>
      </c>
      <c r="N408" t="s">
        <v>77</v>
      </c>
      <c r="O408">
        <f t="shared" si="19"/>
        <v>1995</v>
      </c>
      <c r="P408">
        <f t="shared" si="20"/>
        <v>1</v>
      </c>
      <c r="Q408">
        <f t="shared" si="21"/>
        <v>137024</v>
      </c>
      <c r="S408">
        <v>5000</v>
      </c>
      <c r="T408">
        <v>125754</v>
      </c>
      <c r="W408">
        <v>5000</v>
      </c>
      <c r="X408">
        <v>1270</v>
      </c>
      <c r="AA408" t="s">
        <v>105</v>
      </c>
      <c r="AB408">
        <v>19950104</v>
      </c>
    </row>
    <row r="409" spans="12:28" x14ac:dyDescent="0.25">
      <c r="L409" s="8">
        <v>1</v>
      </c>
      <c r="M409">
        <v>7</v>
      </c>
      <c r="N409" t="s">
        <v>77</v>
      </c>
      <c r="O409">
        <f t="shared" si="19"/>
        <v>1995</v>
      </c>
      <c r="P409">
        <f t="shared" si="20"/>
        <v>1</v>
      </c>
      <c r="Q409">
        <f t="shared" si="21"/>
        <v>139454</v>
      </c>
      <c r="S409">
        <v>5000</v>
      </c>
      <c r="T409">
        <v>128159</v>
      </c>
      <c r="W409">
        <v>5000</v>
      </c>
      <c r="X409">
        <v>1295</v>
      </c>
      <c r="AA409" t="s">
        <v>105</v>
      </c>
      <c r="AB409">
        <v>19950105</v>
      </c>
    </row>
    <row r="410" spans="12:28" x14ac:dyDescent="0.25">
      <c r="L410" s="8">
        <v>1</v>
      </c>
      <c r="M410">
        <v>7</v>
      </c>
      <c r="N410" t="s">
        <v>77</v>
      </c>
      <c r="O410">
        <f t="shared" si="19"/>
        <v>1994</v>
      </c>
      <c r="P410">
        <f t="shared" si="20"/>
        <v>11</v>
      </c>
      <c r="Q410">
        <f t="shared" si="21"/>
        <v>74919</v>
      </c>
      <c r="S410">
        <v>5000</v>
      </c>
      <c r="T410">
        <v>61673</v>
      </c>
      <c r="W410">
        <v>5000</v>
      </c>
      <c r="X410">
        <v>3246</v>
      </c>
      <c r="AA410" t="s">
        <v>105</v>
      </c>
      <c r="AB410">
        <v>19941110</v>
      </c>
    </row>
    <row r="411" spans="12:28" x14ac:dyDescent="0.25">
      <c r="L411" s="8">
        <v>1</v>
      </c>
      <c r="M411">
        <v>7</v>
      </c>
      <c r="N411" t="s">
        <v>77</v>
      </c>
      <c r="O411">
        <f t="shared" si="19"/>
        <v>1995</v>
      </c>
      <c r="P411">
        <f t="shared" si="20"/>
        <v>11</v>
      </c>
      <c r="Q411">
        <f t="shared" si="21"/>
        <v>71790</v>
      </c>
      <c r="S411">
        <v>5000</v>
      </c>
      <c r="T411">
        <v>59566</v>
      </c>
      <c r="W411">
        <v>5000</v>
      </c>
      <c r="X411">
        <v>2224</v>
      </c>
      <c r="AA411" t="s">
        <v>105</v>
      </c>
      <c r="AB411">
        <v>19951109</v>
      </c>
    </row>
    <row r="412" spans="12:28" x14ac:dyDescent="0.25">
      <c r="L412" s="8">
        <v>1</v>
      </c>
      <c r="M412">
        <v>7</v>
      </c>
      <c r="N412" t="s">
        <v>77</v>
      </c>
      <c r="O412">
        <f t="shared" si="19"/>
        <v>1996</v>
      </c>
      <c r="P412">
        <f t="shared" si="20"/>
        <v>1</v>
      </c>
      <c r="Q412">
        <f t="shared" si="21"/>
        <v>75457</v>
      </c>
      <c r="S412">
        <v>5000</v>
      </c>
      <c r="T412">
        <v>64933</v>
      </c>
      <c r="W412">
        <v>5000</v>
      </c>
      <c r="X412">
        <v>524</v>
      </c>
      <c r="AA412" t="s">
        <v>105</v>
      </c>
      <c r="AB412">
        <v>19960110</v>
      </c>
    </row>
    <row r="413" spans="12:28" x14ac:dyDescent="0.25">
      <c r="L413" s="8">
        <v>1</v>
      </c>
      <c r="M413">
        <v>7</v>
      </c>
      <c r="N413" t="s">
        <v>77</v>
      </c>
      <c r="O413">
        <f t="shared" si="19"/>
        <v>2008</v>
      </c>
      <c r="P413">
        <f t="shared" si="20"/>
        <v>1</v>
      </c>
      <c r="Q413">
        <f t="shared" si="21"/>
        <v>22797</v>
      </c>
      <c r="R413">
        <v>125</v>
      </c>
      <c r="S413">
        <v>5000</v>
      </c>
      <c r="T413">
        <v>11901</v>
      </c>
      <c r="W413">
        <v>5000</v>
      </c>
      <c r="X413">
        <v>896</v>
      </c>
      <c r="AA413" t="s">
        <v>113</v>
      </c>
      <c r="AB413">
        <v>20080118</v>
      </c>
    </row>
    <row r="414" spans="12:28" x14ac:dyDescent="0.25">
      <c r="L414" s="8">
        <v>1</v>
      </c>
      <c r="M414">
        <v>7</v>
      </c>
      <c r="N414" t="s">
        <v>77</v>
      </c>
      <c r="O414">
        <f t="shared" si="19"/>
        <v>2008</v>
      </c>
      <c r="P414">
        <f t="shared" si="20"/>
        <v>1</v>
      </c>
      <c r="Q414">
        <f t="shared" si="21"/>
        <v>21461</v>
      </c>
      <c r="R414">
        <v>129</v>
      </c>
      <c r="S414">
        <v>5000</v>
      </c>
      <c r="T414">
        <v>11346</v>
      </c>
      <c r="W414">
        <v>5000</v>
      </c>
      <c r="X414">
        <v>115</v>
      </c>
      <c r="AA414" t="s">
        <v>113</v>
      </c>
      <c r="AB414">
        <v>20080118</v>
      </c>
    </row>
    <row r="415" spans="12:28" x14ac:dyDescent="0.25">
      <c r="L415" s="8">
        <v>1</v>
      </c>
      <c r="M415">
        <v>7</v>
      </c>
      <c r="N415" t="s">
        <v>77</v>
      </c>
      <c r="O415">
        <f t="shared" si="19"/>
        <v>2008</v>
      </c>
      <c r="P415">
        <f t="shared" si="20"/>
        <v>1</v>
      </c>
      <c r="Q415">
        <f t="shared" si="21"/>
        <v>22829</v>
      </c>
      <c r="R415">
        <v>126</v>
      </c>
      <c r="S415">
        <v>5000</v>
      </c>
      <c r="T415">
        <v>12188</v>
      </c>
      <c r="W415">
        <v>5000</v>
      </c>
      <c r="X415">
        <v>641</v>
      </c>
      <c r="AA415" t="s">
        <v>113</v>
      </c>
      <c r="AB415">
        <v>20080118</v>
      </c>
    </row>
    <row r="416" spans="12:28" x14ac:dyDescent="0.25">
      <c r="L416" s="8">
        <v>1</v>
      </c>
      <c r="M416">
        <v>7</v>
      </c>
      <c r="N416" t="s">
        <v>77</v>
      </c>
      <c r="O416">
        <f t="shared" si="19"/>
        <v>2008</v>
      </c>
      <c r="P416">
        <f t="shared" si="20"/>
        <v>1</v>
      </c>
      <c r="Q416">
        <f t="shared" si="21"/>
        <v>22101</v>
      </c>
      <c r="R416">
        <v>128</v>
      </c>
      <c r="S416">
        <v>5000</v>
      </c>
      <c r="T416">
        <v>11859</v>
      </c>
      <c r="W416">
        <v>5000</v>
      </c>
      <c r="X416">
        <v>242</v>
      </c>
      <c r="AA416" t="s">
        <v>114</v>
      </c>
      <c r="AB416">
        <v>20080122</v>
      </c>
    </row>
    <row r="417" spans="12:28" x14ac:dyDescent="0.25">
      <c r="L417" s="8">
        <v>1</v>
      </c>
      <c r="M417">
        <v>7</v>
      </c>
      <c r="N417" t="s">
        <v>77</v>
      </c>
      <c r="O417">
        <f t="shared" si="19"/>
        <v>2008</v>
      </c>
      <c r="P417">
        <f t="shared" si="20"/>
        <v>1</v>
      </c>
      <c r="Q417">
        <f t="shared" si="21"/>
        <v>27290</v>
      </c>
      <c r="R417">
        <v>134</v>
      </c>
      <c r="S417">
        <v>5000</v>
      </c>
      <c r="T417">
        <v>17117</v>
      </c>
      <c r="W417">
        <v>5000</v>
      </c>
      <c r="X417">
        <v>173</v>
      </c>
      <c r="AA417" t="s">
        <v>115</v>
      </c>
      <c r="AB417">
        <v>20080117</v>
      </c>
    </row>
    <row r="418" spans="12:28" x14ac:dyDescent="0.25">
      <c r="L418" s="8">
        <v>1</v>
      </c>
      <c r="M418">
        <v>7</v>
      </c>
      <c r="N418" t="s">
        <v>77</v>
      </c>
      <c r="O418">
        <f t="shared" si="19"/>
        <v>2008</v>
      </c>
      <c r="P418">
        <f t="shared" si="20"/>
        <v>1</v>
      </c>
      <c r="Q418">
        <f t="shared" si="21"/>
        <v>27326</v>
      </c>
      <c r="R418">
        <v>132</v>
      </c>
      <c r="S418">
        <v>5000</v>
      </c>
      <c r="T418">
        <v>16633</v>
      </c>
      <c r="W418">
        <v>5000</v>
      </c>
      <c r="X418">
        <v>693</v>
      </c>
      <c r="AA418" t="s">
        <v>115</v>
      </c>
      <c r="AB418">
        <v>20080117</v>
      </c>
    </row>
    <row r="419" spans="12:28" x14ac:dyDescent="0.25">
      <c r="L419" s="8">
        <v>1</v>
      </c>
      <c r="M419">
        <v>7</v>
      </c>
      <c r="N419" t="s">
        <v>77</v>
      </c>
      <c r="O419">
        <f t="shared" si="19"/>
        <v>2007</v>
      </c>
      <c r="P419">
        <f t="shared" si="20"/>
        <v>12</v>
      </c>
      <c r="Q419">
        <f t="shared" si="21"/>
        <v>28176</v>
      </c>
      <c r="R419">
        <v>117</v>
      </c>
      <c r="S419">
        <v>5000</v>
      </c>
      <c r="T419">
        <v>17631</v>
      </c>
      <c r="U419">
        <v>0</v>
      </c>
      <c r="V419">
        <v>91</v>
      </c>
      <c r="W419">
        <v>5000</v>
      </c>
      <c r="X419">
        <v>454</v>
      </c>
      <c r="AA419" t="s">
        <v>115</v>
      </c>
      <c r="AB419">
        <v>20071206</v>
      </c>
    </row>
    <row r="420" spans="12:28" x14ac:dyDescent="0.25">
      <c r="L420" s="8">
        <v>1</v>
      </c>
      <c r="M420">
        <v>7</v>
      </c>
      <c r="N420" t="s">
        <v>77</v>
      </c>
      <c r="O420">
        <f t="shared" si="19"/>
        <v>2007</v>
      </c>
      <c r="P420">
        <f t="shared" si="20"/>
        <v>12</v>
      </c>
      <c r="Q420">
        <f t="shared" si="21"/>
        <v>27661</v>
      </c>
      <c r="R420">
        <v>126</v>
      </c>
      <c r="S420">
        <v>5000</v>
      </c>
      <c r="T420">
        <v>17396</v>
      </c>
      <c r="U420">
        <v>0</v>
      </c>
      <c r="V420">
        <v>88</v>
      </c>
      <c r="W420">
        <v>5000</v>
      </c>
      <c r="X420">
        <v>177</v>
      </c>
      <c r="AA420" t="s">
        <v>115</v>
      </c>
      <c r="AB420">
        <v>20071206</v>
      </c>
    </row>
    <row r="421" spans="12:28" x14ac:dyDescent="0.25">
      <c r="L421" s="8">
        <v>1</v>
      </c>
      <c r="M421">
        <v>7</v>
      </c>
      <c r="N421" t="s">
        <v>77</v>
      </c>
      <c r="O421">
        <f t="shared" si="19"/>
        <v>2007</v>
      </c>
      <c r="P421">
        <f t="shared" si="20"/>
        <v>12</v>
      </c>
      <c r="Q421">
        <f t="shared" si="21"/>
        <v>28297</v>
      </c>
      <c r="R421">
        <v>125</v>
      </c>
      <c r="S421">
        <v>5000</v>
      </c>
      <c r="T421">
        <v>17932</v>
      </c>
      <c r="U421">
        <v>0</v>
      </c>
      <c r="V421">
        <v>91</v>
      </c>
      <c r="W421">
        <v>5000</v>
      </c>
      <c r="X421">
        <v>274</v>
      </c>
      <c r="AA421" t="s">
        <v>115</v>
      </c>
      <c r="AB421">
        <v>20071206</v>
      </c>
    </row>
    <row r="422" spans="12:28" x14ac:dyDescent="0.25">
      <c r="L422" s="8">
        <v>1</v>
      </c>
      <c r="M422">
        <v>7</v>
      </c>
      <c r="N422" t="s">
        <v>77</v>
      </c>
      <c r="O422">
        <f t="shared" si="19"/>
        <v>2007</v>
      </c>
      <c r="P422">
        <f t="shared" si="20"/>
        <v>12</v>
      </c>
      <c r="Q422">
        <f t="shared" si="21"/>
        <v>28053</v>
      </c>
      <c r="R422">
        <v>122</v>
      </c>
      <c r="S422">
        <v>5000</v>
      </c>
      <c r="T422">
        <v>17692</v>
      </c>
      <c r="W422">
        <v>5000</v>
      </c>
      <c r="X422">
        <v>361</v>
      </c>
      <c r="AA422" t="s">
        <v>115</v>
      </c>
      <c r="AB422">
        <v>20071206</v>
      </c>
    </row>
    <row r="423" spans="12:28" x14ac:dyDescent="0.25">
      <c r="L423" s="8">
        <v>1</v>
      </c>
      <c r="M423">
        <v>7</v>
      </c>
      <c r="N423" t="s">
        <v>77</v>
      </c>
      <c r="O423">
        <f t="shared" si="19"/>
        <v>1994</v>
      </c>
      <c r="P423">
        <f t="shared" si="20"/>
        <v>12</v>
      </c>
      <c r="Q423">
        <f t="shared" si="21"/>
        <v>73629</v>
      </c>
      <c r="S423">
        <v>5000</v>
      </c>
      <c r="T423">
        <v>62356</v>
      </c>
      <c r="W423">
        <v>5000</v>
      </c>
      <c r="X423">
        <v>1273</v>
      </c>
      <c r="AA423" t="s">
        <v>105</v>
      </c>
      <c r="AB423">
        <v>19941207</v>
      </c>
    </row>
    <row r="424" spans="12:28" x14ac:dyDescent="0.25">
      <c r="L424" s="8">
        <v>1</v>
      </c>
      <c r="M424">
        <v>7</v>
      </c>
      <c r="N424" t="s">
        <v>77</v>
      </c>
      <c r="O424">
        <f t="shared" si="19"/>
        <v>1995</v>
      </c>
      <c r="P424">
        <f t="shared" si="20"/>
        <v>1</v>
      </c>
      <c r="Q424">
        <f t="shared" si="21"/>
        <v>74130</v>
      </c>
      <c r="S424">
        <v>5000</v>
      </c>
      <c r="T424">
        <v>62847</v>
      </c>
      <c r="W424">
        <v>5000</v>
      </c>
      <c r="X424">
        <v>1283</v>
      </c>
      <c r="AA424" t="s">
        <v>105</v>
      </c>
      <c r="AB424">
        <v>19950111</v>
      </c>
    </row>
    <row r="425" spans="12:28" x14ac:dyDescent="0.25">
      <c r="L425" s="8">
        <v>1</v>
      </c>
      <c r="M425">
        <v>3</v>
      </c>
      <c r="N425" t="s">
        <v>77</v>
      </c>
      <c r="O425">
        <f t="shared" si="19"/>
        <v>2007</v>
      </c>
      <c r="P425">
        <f t="shared" si="20"/>
        <v>4</v>
      </c>
      <c r="Q425">
        <f t="shared" si="21"/>
        <v>5108834</v>
      </c>
      <c r="R425">
        <v>77</v>
      </c>
      <c r="S425">
        <v>5000</v>
      </c>
      <c r="T425">
        <v>1278401</v>
      </c>
      <c r="W425">
        <v>0</v>
      </c>
      <c r="X425">
        <v>3825433</v>
      </c>
      <c r="AA425" t="s">
        <v>105</v>
      </c>
      <c r="AB425">
        <v>20070412</v>
      </c>
    </row>
    <row r="426" spans="12:28" x14ac:dyDescent="0.25">
      <c r="L426" s="8">
        <v>1</v>
      </c>
      <c r="M426">
        <v>3</v>
      </c>
      <c r="N426" t="s">
        <v>77</v>
      </c>
      <c r="O426">
        <f t="shared" si="19"/>
        <v>2007</v>
      </c>
      <c r="P426">
        <f t="shared" si="20"/>
        <v>4</v>
      </c>
      <c r="Q426">
        <f t="shared" si="21"/>
        <v>5696939</v>
      </c>
      <c r="R426">
        <v>75</v>
      </c>
      <c r="S426">
        <v>5000</v>
      </c>
      <c r="T426">
        <v>1432683</v>
      </c>
      <c r="W426">
        <v>5000</v>
      </c>
      <c r="X426">
        <v>1856</v>
      </c>
      <c r="Y426">
        <v>0</v>
      </c>
      <c r="Z426">
        <v>4252400</v>
      </c>
      <c r="AA426" t="s">
        <v>105</v>
      </c>
      <c r="AB426">
        <v>20070423</v>
      </c>
    </row>
    <row r="427" spans="12:28" x14ac:dyDescent="0.25">
      <c r="L427" s="8">
        <v>1</v>
      </c>
      <c r="M427">
        <v>3</v>
      </c>
      <c r="N427" t="s">
        <v>77</v>
      </c>
      <c r="O427">
        <f t="shared" si="19"/>
        <v>2007</v>
      </c>
      <c r="P427">
        <f t="shared" si="20"/>
        <v>4</v>
      </c>
      <c r="Q427">
        <f t="shared" si="21"/>
        <v>246870</v>
      </c>
      <c r="R427">
        <v>73</v>
      </c>
      <c r="S427">
        <v>5000</v>
      </c>
      <c r="T427">
        <v>64885</v>
      </c>
      <c r="W427">
        <v>5000</v>
      </c>
      <c r="X427">
        <v>783</v>
      </c>
      <c r="Y427">
        <v>0</v>
      </c>
      <c r="Z427">
        <v>171202</v>
      </c>
      <c r="AA427" t="s">
        <v>105</v>
      </c>
      <c r="AB427">
        <v>20070423</v>
      </c>
    </row>
    <row r="428" spans="12:28" x14ac:dyDescent="0.25">
      <c r="L428" s="8">
        <v>1</v>
      </c>
      <c r="M428">
        <v>3</v>
      </c>
      <c r="N428" t="s">
        <v>77</v>
      </c>
      <c r="O428">
        <f t="shared" si="19"/>
        <v>2007</v>
      </c>
      <c r="P428">
        <f t="shared" si="20"/>
        <v>4</v>
      </c>
      <c r="Q428">
        <f t="shared" si="21"/>
        <v>246870</v>
      </c>
      <c r="R428">
        <v>73</v>
      </c>
      <c r="S428">
        <v>5000</v>
      </c>
      <c r="T428">
        <v>46377</v>
      </c>
      <c r="W428">
        <v>5000</v>
      </c>
      <c r="X428">
        <v>560</v>
      </c>
      <c r="Y428">
        <v>0</v>
      </c>
      <c r="Z428">
        <v>189933</v>
      </c>
      <c r="AA428" t="s">
        <v>105</v>
      </c>
      <c r="AB428">
        <v>20070423</v>
      </c>
    </row>
    <row r="429" spans="12:28" x14ac:dyDescent="0.25">
      <c r="L429" s="8">
        <v>1</v>
      </c>
      <c r="M429">
        <v>3</v>
      </c>
      <c r="N429" t="s">
        <v>77</v>
      </c>
      <c r="O429">
        <f t="shared" si="19"/>
        <v>2007</v>
      </c>
      <c r="P429">
        <f t="shared" si="20"/>
        <v>4</v>
      </c>
      <c r="Q429">
        <f t="shared" si="21"/>
        <v>222264</v>
      </c>
      <c r="R429">
        <v>70</v>
      </c>
      <c r="S429">
        <v>5000</v>
      </c>
      <c r="T429">
        <v>64093</v>
      </c>
      <c r="W429">
        <v>5000</v>
      </c>
      <c r="X429">
        <v>1870</v>
      </c>
      <c r="Y429">
        <v>0</v>
      </c>
      <c r="Z429">
        <v>146301</v>
      </c>
      <c r="AA429" t="s">
        <v>105</v>
      </c>
      <c r="AB429">
        <v>20070423</v>
      </c>
    </row>
    <row r="430" spans="12:28" x14ac:dyDescent="0.25">
      <c r="L430" s="8">
        <v>1</v>
      </c>
      <c r="M430">
        <v>3</v>
      </c>
      <c r="N430" t="s">
        <v>77</v>
      </c>
      <c r="O430">
        <f t="shared" si="19"/>
        <v>2007</v>
      </c>
      <c r="P430">
        <f t="shared" si="20"/>
        <v>4</v>
      </c>
      <c r="Q430">
        <f t="shared" si="21"/>
        <v>222264</v>
      </c>
      <c r="R430">
        <v>70</v>
      </c>
      <c r="S430">
        <v>5000</v>
      </c>
      <c r="T430">
        <v>39208</v>
      </c>
      <c r="W430">
        <v>5000</v>
      </c>
      <c r="X430">
        <v>1144</v>
      </c>
      <c r="Y430">
        <v>0</v>
      </c>
      <c r="Z430">
        <v>171912</v>
      </c>
      <c r="AA430" t="s">
        <v>105</v>
      </c>
      <c r="AB430">
        <v>20070423</v>
      </c>
    </row>
    <row r="431" spans="12:28" x14ac:dyDescent="0.25">
      <c r="L431" s="8">
        <v>1</v>
      </c>
      <c r="M431">
        <v>3</v>
      </c>
      <c r="N431" t="s">
        <v>77</v>
      </c>
      <c r="O431">
        <f t="shared" si="19"/>
        <v>2007</v>
      </c>
      <c r="P431">
        <f t="shared" si="20"/>
        <v>4</v>
      </c>
      <c r="Q431">
        <f t="shared" si="21"/>
        <v>222280</v>
      </c>
      <c r="R431">
        <v>69</v>
      </c>
      <c r="S431">
        <v>5000</v>
      </c>
      <c r="T431">
        <v>64665</v>
      </c>
      <c r="W431">
        <v>5000</v>
      </c>
      <c r="X431">
        <v>544</v>
      </c>
      <c r="Y431">
        <v>0</v>
      </c>
      <c r="Z431">
        <v>147071</v>
      </c>
      <c r="AA431" t="s">
        <v>105</v>
      </c>
      <c r="AB431">
        <v>20070423</v>
      </c>
    </row>
    <row r="432" spans="12:28" x14ac:dyDescent="0.25">
      <c r="L432" s="8">
        <v>1</v>
      </c>
      <c r="M432">
        <v>3</v>
      </c>
      <c r="N432" t="s">
        <v>77</v>
      </c>
      <c r="O432">
        <f t="shared" si="19"/>
        <v>2007</v>
      </c>
      <c r="P432">
        <f t="shared" si="20"/>
        <v>4</v>
      </c>
      <c r="Q432">
        <f t="shared" si="21"/>
        <v>222280</v>
      </c>
      <c r="R432">
        <v>69</v>
      </c>
      <c r="S432">
        <v>5000</v>
      </c>
      <c r="T432">
        <v>41770</v>
      </c>
      <c r="W432">
        <v>5000</v>
      </c>
      <c r="X432">
        <v>351</v>
      </c>
      <c r="Y432">
        <v>0</v>
      </c>
      <c r="Z432">
        <v>170159</v>
      </c>
      <c r="AA432" t="s">
        <v>105</v>
      </c>
      <c r="AB432">
        <v>20070423</v>
      </c>
    </row>
    <row r="433" spans="12:28" x14ac:dyDescent="0.25">
      <c r="L433" s="8">
        <v>1</v>
      </c>
      <c r="M433">
        <v>7</v>
      </c>
      <c r="N433" t="s">
        <v>77</v>
      </c>
      <c r="O433">
        <f t="shared" si="19"/>
        <v>2008</v>
      </c>
      <c r="P433">
        <f t="shared" si="20"/>
        <v>1</v>
      </c>
      <c r="Q433">
        <f t="shared" si="21"/>
        <v>85515</v>
      </c>
      <c r="R433">
        <v>132</v>
      </c>
      <c r="S433">
        <v>5000</v>
      </c>
      <c r="T433">
        <v>73250</v>
      </c>
      <c r="W433">
        <v>5000</v>
      </c>
      <c r="X433">
        <v>2265</v>
      </c>
      <c r="AA433" t="s">
        <v>105</v>
      </c>
      <c r="AB433">
        <v>20080102</v>
      </c>
    </row>
    <row r="434" spans="12:28" x14ac:dyDescent="0.25">
      <c r="L434" s="8">
        <v>1</v>
      </c>
      <c r="M434">
        <v>7</v>
      </c>
      <c r="N434" t="s">
        <v>77</v>
      </c>
      <c r="O434">
        <f t="shared" si="19"/>
        <v>2008</v>
      </c>
      <c r="P434">
        <f t="shared" si="20"/>
        <v>1</v>
      </c>
      <c r="Q434">
        <f t="shared" si="21"/>
        <v>95310</v>
      </c>
      <c r="R434">
        <v>129</v>
      </c>
      <c r="S434">
        <v>5000</v>
      </c>
      <c r="T434">
        <v>80618</v>
      </c>
      <c r="U434">
        <v>0</v>
      </c>
      <c r="V434">
        <v>2559</v>
      </c>
      <c r="W434">
        <v>5000</v>
      </c>
      <c r="X434">
        <v>1706</v>
      </c>
      <c r="Y434">
        <v>0</v>
      </c>
      <c r="Z434">
        <v>427</v>
      </c>
      <c r="AA434" t="s">
        <v>105</v>
      </c>
      <c r="AB434">
        <v>20080102</v>
      </c>
    </row>
    <row r="435" spans="12:28" x14ac:dyDescent="0.25">
      <c r="L435" s="8">
        <v>1</v>
      </c>
      <c r="M435">
        <v>7</v>
      </c>
      <c r="N435" t="s">
        <v>77</v>
      </c>
      <c r="O435">
        <f t="shared" si="19"/>
        <v>2008</v>
      </c>
      <c r="P435">
        <f t="shared" si="20"/>
        <v>1</v>
      </c>
      <c r="Q435">
        <f t="shared" si="21"/>
        <v>94930</v>
      </c>
      <c r="R435">
        <v>124</v>
      </c>
      <c r="S435">
        <v>5000</v>
      </c>
      <c r="T435">
        <v>89930</v>
      </c>
      <c r="AA435" t="s">
        <v>105</v>
      </c>
      <c r="AB435">
        <v>20080102</v>
      </c>
    </row>
    <row r="436" spans="12:28" x14ac:dyDescent="0.25">
      <c r="L436" s="8">
        <v>1</v>
      </c>
      <c r="M436">
        <v>7</v>
      </c>
      <c r="N436" t="s">
        <v>77</v>
      </c>
      <c r="O436">
        <f t="shared" si="19"/>
        <v>2009</v>
      </c>
      <c r="P436">
        <f t="shared" si="20"/>
        <v>1</v>
      </c>
      <c r="Q436">
        <f t="shared" si="21"/>
        <v>87511</v>
      </c>
      <c r="R436">
        <v>133</v>
      </c>
      <c r="S436">
        <v>5000</v>
      </c>
      <c r="T436">
        <v>75186</v>
      </c>
      <c r="W436">
        <v>5000</v>
      </c>
      <c r="X436">
        <v>2325</v>
      </c>
      <c r="AA436" t="s">
        <v>105</v>
      </c>
      <c r="AB436">
        <v>20090106</v>
      </c>
    </row>
    <row r="437" spans="12:28" x14ac:dyDescent="0.25">
      <c r="L437" s="8">
        <v>1</v>
      </c>
      <c r="M437">
        <v>7</v>
      </c>
      <c r="N437" t="s">
        <v>77</v>
      </c>
      <c r="O437">
        <f t="shared" si="19"/>
        <v>2008</v>
      </c>
      <c r="P437">
        <f t="shared" si="20"/>
        <v>1</v>
      </c>
      <c r="Q437">
        <f t="shared" si="21"/>
        <v>98577</v>
      </c>
      <c r="R437">
        <v>134</v>
      </c>
      <c r="S437">
        <v>5000</v>
      </c>
      <c r="T437">
        <v>87248</v>
      </c>
      <c r="W437">
        <v>5000</v>
      </c>
      <c r="X437">
        <v>1329</v>
      </c>
      <c r="AA437" t="s">
        <v>105</v>
      </c>
      <c r="AB437">
        <v>20080102</v>
      </c>
    </row>
    <row r="438" spans="12:28" x14ac:dyDescent="0.25">
      <c r="L438" s="8">
        <v>1</v>
      </c>
      <c r="M438">
        <v>7</v>
      </c>
      <c r="N438" t="s">
        <v>77</v>
      </c>
      <c r="O438">
        <f t="shared" si="19"/>
        <v>2008</v>
      </c>
      <c r="P438">
        <f t="shared" si="20"/>
        <v>1</v>
      </c>
      <c r="Q438">
        <f t="shared" si="21"/>
        <v>93569</v>
      </c>
      <c r="R438">
        <v>128</v>
      </c>
      <c r="S438">
        <v>5000</v>
      </c>
      <c r="T438">
        <v>80226</v>
      </c>
      <c r="W438">
        <v>5000</v>
      </c>
      <c r="X438">
        <v>2925</v>
      </c>
      <c r="Y438">
        <v>0</v>
      </c>
      <c r="Z438">
        <v>418</v>
      </c>
      <c r="AA438" t="s">
        <v>105</v>
      </c>
      <c r="AB438">
        <v>20080114</v>
      </c>
    </row>
    <row r="439" spans="12:28" x14ac:dyDescent="0.25">
      <c r="L439" s="8">
        <v>1</v>
      </c>
      <c r="M439">
        <v>7</v>
      </c>
      <c r="N439" t="s">
        <v>77</v>
      </c>
      <c r="O439">
        <f t="shared" si="19"/>
        <v>2007</v>
      </c>
      <c r="P439">
        <f t="shared" si="20"/>
        <v>11</v>
      </c>
      <c r="Q439">
        <f t="shared" si="21"/>
        <v>88506</v>
      </c>
      <c r="R439">
        <v>122</v>
      </c>
      <c r="S439">
        <v>5000</v>
      </c>
      <c r="T439">
        <v>76936</v>
      </c>
      <c r="W439">
        <v>5000</v>
      </c>
      <c r="X439">
        <v>1570</v>
      </c>
      <c r="AA439" t="s">
        <v>105</v>
      </c>
      <c r="AB439">
        <v>20071126</v>
      </c>
    </row>
    <row r="440" spans="12:28" x14ac:dyDescent="0.25">
      <c r="L440" s="8">
        <v>1</v>
      </c>
      <c r="M440">
        <v>7</v>
      </c>
      <c r="N440" t="s">
        <v>77</v>
      </c>
      <c r="O440">
        <f t="shared" si="19"/>
        <v>2008</v>
      </c>
      <c r="P440">
        <f t="shared" si="20"/>
        <v>1</v>
      </c>
      <c r="Q440">
        <f t="shared" si="21"/>
        <v>83186</v>
      </c>
      <c r="R440">
        <v>124</v>
      </c>
      <c r="S440">
        <v>5000</v>
      </c>
      <c r="T440">
        <v>72454</v>
      </c>
      <c r="W440">
        <v>5000</v>
      </c>
      <c r="X440">
        <v>732</v>
      </c>
      <c r="AA440" t="s">
        <v>105</v>
      </c>
      <c r="AB440">
        <v>20080102</v>
      </c>
    </row>
    <row r="441" spans="12:28" x14ac:dyDescent="0.25">
      <c r="L441" s="8">
        <v>1</v>
      </c>
      <c r="M441">
        <v>7</v>
      </c>
      <c r="N441" t="s">
        <v>77</v>
      </c>
      <c r="O441">
        <f t="shared" si="19"/>
        <v>2007</v>
      </c>
      <c r="P441">
        <f t="shared" si="20"/>
        <v>11</v>
      </c>
      <c r="Q441">
        <f t="shared" si="21"/>
        <v>92817</v>
      </c>
      <c r="R441">
        <v>129</v>
      </c>
      <c r="S441">
        <v>5000</v>
      </c>
      <c r="T441">
        <v>81575</v>
      </c>
      <c r="W441">
        <v>5000</v>
      </c>
      <c r="X441">
        <v>1242</v>
      </c>
      <c r="AA441" t="s">
        <v>105</v>
      </c>
      <c r="AB441">
        <v>20071126</v>
      </c>
    </row>
    <row r="442" spans="12:28" x14ac:dyDescent="0.25">
      <c r="L442" s="8">
        <v>1</v>
      </c>
      <c r="M442">
        <v>7</v>
      </c>
      <c r="N442" t="s">
        <v>77</v>
      </c>
      <c r="O442">
        <f t="shared" si="19"/>
        <v>2008</v>
      </c>
      <c r="P442">
        <f t="shared" si="20"/>
        <v>1</v>
      </c>
      <c r="Q442">
        <f t="shared" si="21"/>
        <v>93787</v>
      </c>
      <c r="R442">
        <v>131</v>
      </c>
      <c r="S442">
        <v>5000</v>
      </c>
      <c r="T442">
        <v>80854</v>
      </c>
      <c r="W442">
        <v>5000</v>
      </c>
      <c r="X442">
        <v>2933</v>
      </c>
      <c r="AA442" t="s">
        <v>105</v>
      </c>
      <c r="AB442">
        <v>20080102</v>
      </c>
    </row>
    <row r="443" spans="12:28" x14ac:dyDescent="0.25">
      <c r="L443" s="8">
        <v>1</v>
      </c>
      <c r="M443">
        <v>7</v>
      </c>
      <c r="N443" t="s">
        <v>77</v>
      </c>
      <c r="O443">
        <f t="shared" si="19"/>
        <v>1995</v>
      </c>
      <c r="P443">
        <f t="shared" si="20"/>
        <v>12</v>
      </c>
      <c r="Q443">
        <f t="shared" si="21"/>
        <v>87196</v>
      </c>
      <c r="S443">
        <v>5000</v>
      </c>
      <c r="T443">
        <v>74726</v>
      </c>
      <c r="W443">
        <v>5000</v>
      </c>
      <c r="X443">
        <v>2470</v>
      </c>
      <c r="AA443" t="s">
        <v>105</v>
      </c>
      <c r="AB443">
        <v>19951208</v>
      </c>
    </row>
    <row r="444" spans="12:28" x14ac:dyDescent="0.25">
      <c r="L444" s="8">
        <v>1</v>
      </c>
      <c r="M444">
        <v>7</v>
      </c>
      <c r="N444" t="s">
        <v>77</v>
      </c>
      <c r="O444">
        <f t="shared" si="19"/>
        <v>1996</v>
      </c>
      <c r="P444">
        <f t="shared" si="20"/>
        <v>1</v>
      </c>
      <c r="Q444">
        <f t="shared" si="21"/>
        <v>78931</v>
      </c>
      <c r="S444">
        <v>5000</v>
      </c>
      <c r="T444">
        <v>68104</v>
      </c>
      <c r="W444">
        <v>5000</v>
      </c>
      <c r="X444">
        <v>827</v>
      </c>
      <c r="AA444" t="s">
        <v>105</v>
      </c>
      <c r="AB444">
        <v>19960103</v>
      </c>
    </row>
    <row r="445" spans="12:28" x14ac:dyDescent="0.25">
      <c r="L445" s="8">
        <v>1</v>
      </c>
      <c r="M445">
        <v>7</v>
      </c>
      <c r="N445" t="s">
        <v>77</v>
      </c>
      <c r="O445">
        <f t="shared" si="19"/>
        <v>1995</v>
      </c>
      <c r="P445">
        <f t="shared" si="20"/>
        <v>12</v>
      </c>
      <c r="Q445">
        <f t="shared" si="21"/>
        <v>73618</v>
      </c>
      <c r="S445">
        <v>5000</v>
      </c>
      <c r="T445">
        <v>62091</v>
      </c>
      <c r="W445">
        <v>5000</v>
      </c>
      <c r="X445">
        <v>1527</v>
      </c>
      <c r="AA445" t="s">
        <v>105</v>
      </c>
      <c r="AB445">
        <v>19951208</v>
      </c>
    </row>
    <row r="446" spans="12:28" x14ac:dyDescent="0.25">
      <c r="L446" s="8">
        <v>1</v>
      </c>
      <c r="M446">
        <v>7</v>
      </c>
      <c r="N446" t="s">
        <v>77</v>
      </c>
      <c r="O446">
        <f t="shared" si="19"/>
        <v>2001</v>
      </c>
      <c r="P446">
        <f t="shared" si="20"/>
        <v>1</v>
      </c>
      <c r="Q446">
        <f t="shared" si="21"/>
        <v>56923</v>
      </c>
      <c r="R446">
        <v>150</v>
      </c>
      <c r="S446">
        <v>5000</v>
      </c>
      <c r="T446">
        <v>46219</v>
      </c>
      <c r="W446">
        <v>5000</v>
      </c>
      <c r="X446">
        <v>704</v>
      </c>
      <c r="AA446" t="s">
        <v>123</v>
      </c>
      <c r="AB446">
        <v>20010121</v>
      </c>
    </row>
    <row r="447" spans="12:28" x14ac:dyDescent="0.25">
      <c r="L447" s="8">
        <v>1</v>
      </c>
      <c r="M447">
        <v>7</v>
      </c>
      <c r="N447" t="s">
        <v>77</v>
      </c>
      <c r="O447">
        <f t="shared" si="19"/>
        <v>1996</v>
      </c>
      <c r="P447">
        <f t="shared" si="20"/>
        <v>1</v>
      </c>
      <c r="Q447">
        <f t="shared" si="21"/>
        <v>39596</v>
      </c>
      <c r="S447">
        <v>5000</v>
      </c>
      <c r="T447">
        <v>34596</v>
      </c>
      <c r="AA447" t="s">
        <v>114</v>
      </c>
      <c r="AB447">
        <v>19960116</v>
      </c>
    </row>
    <row r="448" spans="12:28" x14ac:dyDescent="0.25">
      <c r="L448" s="8">
        <v>1</v>
      </c>
      <c r="M448">
        <v>7</v>
      </c>
      <c r="N448" t="s">
        <v>77</v>
      </c>
      <c r="O448">
        <f t="shared" si="19"/>
        <v>1996</v>
      </c>
      <c r="P448">
        <f t="shared" si="20"/>
        <v>1</v>
      </c>
      <c r="Q448">
        <f t="shared" si="21"/>
        <v>44961</v>
      </c>
      <c r="S448">
        <v>5000</v>
      </c>
      <c r="T448">
        <v>34122</v>
      </c>
      <c r="W448">
        <v>5000</v>
      </c>
      <c r="X448">
        <v>839</v>
      </c>
      <c r="AA448" t="s">
        <v>124</v>
      </c>
      <c r="AB448">
        <v>19960109</v>
      </c>
    </row>
    <row r="449" spans="12:28" x14ac:dyDescent="0.25">
      <c r="L449" s="8">
        <v>1</v>
      </c>
      <c r="M449">
        <v>7</v>
      </c>
      <c r="N449" t="s">
        <v>77</v>
      </c>
      <c r="O449">
        <f t="shared" si="19"/>
        <v>1996</v>
      </c>
      <c r="P449">
        <f t="shared" si="20"/>
        <v>1</v>
      </c>
      <c r="Q449">
        <f t="shared" si="21"/>
        <v>38670</v>
      </c>
      <c r="S449">
        <v>5000</v>
      </c>
      <c r="T449">
        <v>33670</v>
      </c>
      <c r="AA449" t="s">
        <v>115</v>
      </c>
      <c r="AB449">
        <v>19960110</v>
      </c>
    </row>
    <row r="450" spans="12:28" x14ac:dyDescent="0.25">
      <c r="L450" s="8">
        <v>1</v>
      </c>
      <c r="M450">
        <v>7</v>
      </c>
      <c r="N450" t="s">
        <v>77</v>
      </c>
      <c r="O450">
        <f t="shared" si="19"/>
        <v>1996</v>
      </c>
      <c r="P450">
        <f t="shared" si="20"/>
        <v>1</v>
      </c>
      <c r="Q450">
        <f t="shared" si="21"/>
        <v>40494</v>
      </c>
      <c r="S450">
        <v>5000</v>
      </c>
      <c r="T450">
        <v>30281</v>
      </c>
      <c r="W450">
        <v>5000</v>
      </c>
      <c r="X450">
        <v>213</v>
      </c>
      <c r="AA450" t="s">
        <v>113</v>
      </c>
      <c r="AB450">
        <v>19960111</v>
      </c>
    </row>
    <row r="451" spans="12:28" x14ac:dyDescent="0.25">
      <c r="L451" s="8">
        <v>1</v>
      </c>
      <c r="M451">
        <v>7</v>
      </c>
      <c r="N451" t="s">
        <v>77</v>
      </c>
      <c r="O451">
        <f t="shared" ref="O451:O514" si="22">IF(LEN(AB451)&gt;=8,LEFT(AB451,4),"")*1</f>
        <v>2001</v>
      </c>
      <c r="P451">
        <f t="shared" ref="P451:P514" si="23">IF(LEN(AB451)&gt;=8,MID(AB451,5,2),"")*1</f>
        <v>12</v>
      </c>
      <c r="Q451">
        <f t="shared" ref="Q451:Q514" si="24">SUM(S451:Z451)</f>
        <v>6430</v>
      </c>
      <c r="R451">
        <v>220</v>
      </c>
      <c r="S451">
        <v>5000</v>
      </c>
      <c r="T451">
        <v>1430</v>
      </c>
      <c r="AA451" t="s">
        <v>125</v>
      </c>
      <c r="AB451">
        <v>20011223</v>
      </c>
    </row>
    <row r="452" spans="12:28" x14ac:dyDescent="0.25">
      <c r="L452" s="8">
        <v>1</v>
      </c>
      <c r="M452">
        <v>7</v>
      </c>
      <c r="N452" t="s">
        <v>77</v>
      </c>
      <c r="O452">
        <f t="shared" si="22"/>
        <v>1995</v>
      </c>
      <c r="P452">
        <f t="shared" si="23"/>
        <v>11</v>
      </c>
      <c r="Q452">
        <f t="shared" si="24"/>
        <v>74794</v>
      </c>
      <c r="S452">
        <v>5000</v>
      </c>
      <c r="T452">
        <v>63239</v>
      </c>
      <c r="W452">
        <v>5000</v>
      </c>
      <c r="X452">
        <v>1555</v>
      </c>
      <c r="AA452" t="s">
        <v>105</v>
      </c>
      <c r="AB452">
        <v>19951109</v>
      </c>
    </row>
    <row r="453" spans="12:28" x14ac:dyDescent="0.25">
      <c r="L453" s="8">
        <v>1</v>
      </c>
      <c r="M453">
        <v>7</v>
      </c>
      <c r="N453" t="s">
        <v>77</v>
      </c>
      <c r="O453">
        <f t="shared" si="22"/>
        <v>1996</v>
      </c>
      <c r="P453">
        <f t="shared" si="23"/>
        <v>1</v>
      </c>
      <c r="Q453">
        <f t="shared" si="24"/>
        <v>77737</v>
      </c>
      <c r="S453">
        <v>5000</v>
      </c>
      <c r="T453">
        <v>67195</v>
      </c>
      <c r="W453">
        <v>5000</v>
      </c>
      <c r="X453">
        <v>542</v>
      </c>
      <c r="AA453" t="s">
        <v>105</v>
      </c>
      <c r="AB453">
        <v>19960103</v>
      </c>
    </row>
    <row r="454" spans="12:28" x14ac:dyDescent="0.25">
      <c r="L454" s="8">
        <v>1</v>
      </c>
      <c r="M454">
        <v>7</v>
      </c>
      <c r="N454" t="s">
        <v>77</v>
      </c>
      <c r="O454">
        <f t="shared" si="22"/>
        <v>1996</v>
      </c>
      <c r="P454">
        <f t="shared" si="23"/>
        <v>1</v>
      </c>
      <c r="Q454">
        <f t="shared" si="24"/>
        <v>74801</v>
      </c>
      <c r="S454">
        <v>5000</v>
      </c>
      <c r="T454">
        <v>60395</v>
      </c>
      <c r="W454">
        <v>5000</v>
      </c>
      <c r="X454">
        <v>4406</v>
      </c>
      <c r="AA454" t="s">
        <v>105</v>
      </c>
      <c r="AB454">
        <v>19960103</v>
      </c>
    </row>
    <row r="455" spans="12:28" x14ac:dyDescent="0.25">
      <c r="L455" s="8">
        <v>1</v>
      </c>
      <c r="M455">
        <v>7</v>
      </c>
      <c r="N455" t="s">
        <v>77</v>
      </c>
      <c r="O455">
        <f t="shared" si="22"/>
        <v>1996</v>
      </c>
      <c r="P455">
        <f t="shared" si="23"/>
        <v>1</v>
      </c>
      <c r="Q455">
        <f t="shared" si="24"/>
        <v>77076</v>
      </c>
      <c r="S455">
        <v>5000</v>
      </c>
      <c r="T455">
        <v>66808</v>
      </c>
      <c r="W455">
        <v>5000</v>
      </c>
      <c r="X455">
        <v>268</v>
      </c>
      <c r="AA455" t="s">
        <v>105</v>
      </c>
      <c r="AB455">
        <v>19960110</v>
      </c>
    </row>
    <row r="456" spans="12:28" x14ac:dyDescent="0.25">
      <c r="L456" s="8">
        <v>1</v>
      </c>
      <c r="M456">
        <v>7</v>
      </c>
      <c r="N456" t="s">
        <v>77</v>
      </c>
      <c r="O456">
        <f t="shared" si="22"/>
        <v>1997</v>
      </c>
      <c r="P456">
        <f t="shared" si="23"/>
        <v>1</v>
      </c>
      <c r="Q456">
        <f t="shared" si="24"/>
        <v>74219</v>
      </c>
      <c r="R456">
        <v>147</v>
      </c>
      <c r="S456">
        <v>5000</v>
      </c>
      <c r="T456">
        <v>53302</v>
      </c>
      <c r="W456">
        <v>5000</v>
      </c>
      <c r="X456">
        <v>10917</v>
      </c>
      <c r="AA456" t="s">
        <v>105</v>
      </c>
      <c r="AB456">
        <v>19970116</v>
      </c>
    </row>
    <row r="457" spans="12:28" x14ac:dyDescent="0.25">
      <c r="L457" s="8">
        <v>1</v>
      </c>
      <c r="M457">
        <v>7</v>
      </c>
      <c r="N457" t="s">
        <v>77</v>
      </c>
      <c r="O457">
        <f t="shared" si="22"/>
        <v>1997</v>
      </c>
      <c r="P457">
        <f t="shared" si="23"/>
        <v>1</v>
      </c>
      <c r="Q457">
        <f t="shared" si="24"/>
        <v>68096</v>
      </c>
      <c r="R457">
        <v>132</v>
      </c>
      <c r="S457">
        <v>5000</v>
      </c>
      <c r="T457">
        <v>52286</v>
      </c>
      <c r="W457">
        <v>5000</v>
      </c>
      <c r="X457">
        <v>5810</v>
      </c>
      <c r="AA457" t="s">
        <v>105</v>
      </c>
      <c r="AB457">
        <v>19970116</v>
      </c>
    </row>
    <row r="458" spans="12:28" x14ac:dyDescent="0.25">
      <c r="L458" s="8">
        <v>1</v>
      </c>
      <c r="M458">
        <v>7</v>
      </c>
      <c r="N458" t="s">
        <v>77</v>
      </c>
      <c r="O458">
        <f t="shared" si="22"/>
        <v>1997</v>
      </c>
      <c r="P458">
        <f t="shared" si="23"/>
        <v>1</v>
      </c>
      <c r="Q458">
        <f t="shared" si="24"/>
        <v>72760</v>
      </c>
      <c r="R458">
        <v>153</v>
      </c>
      <c r="S458">
        <v>5000</v>
      </c>
      <c r="T458">
        <v>57739</v>
      </c>
      <c r="W458">
        <v>5000</v>
      </c>
      <c r="X458">
        <v>5021</v>
      </c>
      <c r="AA458" t="s">
        <v>105</v>
      </c>
      <c r="AB458">
        <v>19970116</v>
      </c>
    </row>
    <row r="459" spans="12:28" x14ac:dyDescent="0.25">
      <c r="L459" s="8">
        <v>1</v>
      </c>
      <c r="M459">
        <v>7</v>
      </c>
      <c r="N459" t="s">
        <v>77</v>
      </c>
      <c r="O459">
        <f t="shared" si="22"/>
        <v>1997</v>
      </c>
      <c r="P459">
        <f t="shared" si="23"/>
        <v>1</v>
      </c>
      <c r="Q459">
        <f t="shared" si="24"/>
        <v>69170</v>
      </c>
      <c r="R459">
        <v>115</v>
      </c>
      <c r="S459">
        <v>5000</v>
      </c>
      <c r="T459">
        <v>57987</v>
      </c>
      <c r="W459">
        <v>5000</v>
      </c>
      <c r="X459">
        <v>1183</v>
      </c>
      <c r="AA459" t="s">
        <v>105</v>
      </c>
      <c r="AB459">
        <v>19970116</v>
      </c>
    </row>
    <row r="460" spans="12:28" x14ac:dyDescent="0.25">
      <c r="L460" s="8">
        <v>1</v>
      </c>
      <c r="M460">
        <v>7</v>
      </c>
      <c r="N460" t="s">
        <v>77</v>
      </c>
      <c r="O460">
        <f t="shared" si="22"/>
        <v>1997</v>
      </c>
      <c r="P460">
        <f t="shared" si="23"/>
        <v>1</v>
      </c>
      <c r="Q460">
        <f t="shared" si="24"/>
        <v>70288</v>
      </c>
      <c r="R460">
        <v>114</v>
      </c>
      <c r="S460">
        <v>5000</v>
      </c>
      <c r="T460">
        <v>58479</v>
      </c>
      <c r="W460">
        <v>5000</v>
      </c>
      <c r="X460">
        <v>1809</v>
      </c>
      <c r="AA460" t="s">
        <v>105</v>
      </c>
      <c r="AB460">
        <v>19970116</v>
      </c>
    </row>
    <row r="461" spans="12:28" x14ac:dyDescent="0.25">
      <c r="L461" s="8">
        <v>1</v>
      </c>
      <c r="M461">
        <v>7</v>
      </c>
      <c r="N461" t="s">
        <v>77</v>
      </c>
      <c r="O461">
        <f t="shared" si="22"/>
        <v>1999</v>
      </c>
      <c r="P461">
        <f t="shared" si="23"/>
        <v>1</v>
      </c>
      <c r="Q461">
        <f t="shared" si="24"/>
        <v>70097</v>
      </c>
      <c r="R461">
        <v>129</v>
      </c>
      <c r="S461">
        <v>5000</v>
      </c>
      <c r="T461">
        <v>56491</v>
      </c>
      <c r="W461">
        <v>5000</v>
      </c>
      <c r="X461">
        <v>3606</v>
      </c>
      <c r="AA461" t="s">
        <v>105</v>
      </c>
      <c r="AB461">
        <v>19990104</v>
      </c>
    </row>
    <row r="462" spans="12:28" x14ac:dyDescent="0.25">
      <c r="L462" s="8">
        <v>1</v>
      </c>
      <c r="M462">
        <v>7</v>
      </c>
      <c r="N462" t="s">
        <v>77</v>
      </c>
      <c r="O462">
        <f t="shared" si="22"/>
        <v>1999</v>
      </c>
      <c r="P462">
        <f t="shared" si="23"/>
        <v>1</v>
      </c>
      <c r="Q462">
        <f t="shared" si="24"/>
        <v>72800</v>
      </c>
      <c r="R462">
        <v>126</v>
      </c>
      <c r="S462">
        <v>5000</v>
      </c>
      <c r="T462">
        <v>58718</v>
      </c>
      <c r="W462">
        <v>5000</v>
      </c>
      <c r="X462">
        <v>4082</v>
      </c>
      <c r="AA462" t="s">
        <v>105</v>
      </c>
      <c r="AB462">
        <v>19990104</v>
      </c>
    </row>
    <row r="463" spans="12:28" x14ac:dyDescent="0.25">
      <c r="L463" s="8">
        <v>1</v>
      </c>
      <c r="M463">
        <v>7</v>
      </c>
      <c r="N463" t="s">
        <v>77</v>
      </c>
      <c r="O463">
        <f t="shared" si="22"/>
        <v>1996</v>
      </c>
      <c r="P463">
        <f t="shared" si="23"/>
        <v>12</v>
      </c>
      <c r="Q463">
        <f t="shared" si="24"/>
        <v>61049</v>
      </c>
      <c r="R463">
        <v>118</v>
      </c>
      <c r="S463">
        <v>5000</v>
      </c>
      <c r="T463">
        <v>46965</v>
      </c>
      <c r="W463">
        <v>5000</v>
      </c>
      <c r="X463">
        <v>4084</v>
      </c>
      <c r="AA463" t="s">
        <v>103</v>
      </c>
      <c r="AB463">
        <v>19961230</v>
      </c>
    </row>
    <row r="464" spans="12:28" x14ac:dyDescent="0.25">
      <c r="L464" s="8">
        <v>1</v>
      </c>
      <c r="M464">
        <v>7</v>
      </c>
      <c r="N464" t="s">
        <v>77</v>
      </c>
      <c r="O464">
        <f t="shared" si="22"/>
        <v>1997</v>
      </c>
      <c r="P464">
        <f t="shared" si="23"/>
        <v>1</v>
      </c>
      <c r="Q464">
        <f t="shared" si="24"/>
        <v>58046</v>
      </c>
      <c r="R464">
        <v>118</v>
      </c>
      <c r="S464">
        <v>5000</v>
      </c>
      <c r="T464">
        <v>43241</v>
      </c>
      <c r="W464">
        <v>5000</v>
      </c>
      <c r="X464">
        <v>4805</v>
      </c>
      <c r="AA464" t="s">
        <v>126</v>
      </c>
      <c r="AB464">
        <v>19970114</v>
      </c>
    </row>
    <row r="465" spans="12:28" x14ac:dyDescent="0.25">
      <c r="L465" s="8">
        <v>1</v>
      </c>
      <c r="M465">
        <v>7</v>
      </c>
      <c r="N465" t="s">
        <v>77</v>
      </c>
      <c r="O465">
        <f t="shared" si="22"/>
        <v>1996</v>
      </c>
      <c r="P465">
        <f t="shared" si="23"/>
        <v>12</v>
      </c>
      <c r="Q465">
        <f t="shared" si="24"/>
        <v>65425</v>
      </c>
      <c r="R465">
        <v>117</v>
      </c>
      <c r="S465">
        <v>5000</v>
      </c>
      <c r="T465">
        <v>50437</v>
      </c>
      <c r="W465">
        <v>5000</v>
      </c>
      <c r="X465">
        <v>4988</v>
      </c>
      <c r="AA465" t="s">
        <v>126</v>
      </c>
      <c r="AB465">
        <v>19961202</v>
      </c>
    </row>
    <row r="466" spans="12:28" x14ac:dyDescent="0.25">
      <c r="L466" s="8">
        <v>1</v>
      </c>
      <c r="M466">
        <v>7</v>
      </c>
      <c r="N466" t="s">
        <v>77</v>
      </c>
      <c r="O466">
        <f t="shared" si="22"/>
        <v>1996</v>
      </c>
      <c r="P466">
        <f t="shared" si="23"/>
        <v>11</v>
      </c>
      <c r="Q466">
        <f t="shared" si="24"/>
        <v>75281</v>
      </c>
      <c r="R466">
        <v>98</v>
      </c>
      <c r="S466">
        <v>5000</v>
      </c>
      <c r="T466">
        <v>61364</v>
      </c>
      <c r="W466">
        <v>5000</v>
      </c>
      <c r="X466">
        <v>3917</v>
      </c>
      <c r="AA466" t="s">
        <v>105</v>
      </c>
      <c r="AB466">
        <v>19961107</v>
      </c>
    </row>
    <row r="467" spans="12:28" x14ac:dyDescent="0.25">
      <c r="L467" s="8">
        <v>1</v>
      </c>
      <c r="M467">
        <v>7</v>
      </c>
      <c r="N467" t="s">
        <v>77</v>
      </c>
      <c r="O467">
        <f t="shared" si="22"/>
        <v>1996</v>
      </c>
      <c r="P467">
        <f t="shared" si="23"/>
        <v>11</v>
      </c>
      <c r="Q467">
        <f t="shared" si="24"/>
        <v>72179</v>
      </c>
      <c r="R467">
        <v>118</v>
      </c>
      <c r="S467">
        <v>5000</v>
      </c>
      <c r="T467">
        <v>59692</v>
      </c>
      <c r="W467">
        <v>5000</v>
      </c>
      <c r="X467">
        <v>2487</v>
      </c>
      <c r="AA467" t="s">
        <v>105</v>
      </c>
      <c r="AB467">
        <v>19961107</v>
      </c>
    </row>
    <row r="468" spans="12:28" x14ac:dyDescent="0.25">
      <c r="L468" s="8">
        <v>1</v>
      </c>
      <c r="M468">
        <v>7</v>
      </c>
      <c r="N468" t="s">
        <v>77</v>
      </c>
      <c r="O468">
        <f t="shared" si="22"/>
        <v>1996</v>
      </c>
      <c r="P468">
        <f t="shared" si="23"/>
        <v>12</v>
      </c>
      <c r="Q468">
        <f t="shared" si="24"/>
        <v>73276</v>
      </c>
      <c r="R468">
        <v>132</v>
      </c>
      <c r="S468">
        <v>5000</v>
      </c>
      <c r="T468">
        <v>60112</v>
      </c>
      <c r="W468">
        <v>5000</v>
      </c>
      <c r="X468">
        <v>3164</v>
      </c>
      <c r="AA468" t="s">
        <v>105</v>
      </c>
      <c r="AB468">
        <v>19961210</v>
      </c>
    </row>
    <row r="469" spans="12:28" x14ac:dyDescent="0.25">
      <c r="L469" s="8">
        <v>1</v>
      </c>
      <c r="M469">
        <v>7</v>
      </c>
      <c r="N469" t="s">
        <v>77</v>
      </c>
      <c r="O469">
        <f t="shared" si="22"/>
        <v>1996</v>
      </c>
      <c r="P469">
        <f t="shared" si="23"/>
        <v>12</v>
      </c>
      <c r="Q469">
        <f t="shared" si="24"/>
        <v>69739</v>
      </c>
      <c r="R469">
        <v>131</v>
      </c>
      <c r="S469">
        <v>5000</v>
      </c>
      <c r="T469">
        <v>57947</v>
      </c>
      <c r="W469">
        <v>5000</v>
      </c>
      <c r="X469">
        <v>1792</v>
      </c>
      <c r="AA469" t="s">
        <v>105</v>
      </c>
      <c r="AB469">
        <v>19961210</v>
      </c>
    </row>
    <row r="470" spans="12:28" x14ac:dyDescent="0.25">
      <c r="L470" s="8">
        <v>1</v>
      </c>
      <c r="M470">
        <v>7</v>
      </c>
      <c r="N470" t="s">
        <v>77</v>
      </c>
      <c r="O470">
        <f t="shared" si="22"/>
        <v>1997</v>
      </c>
      <c r="P470">
        <f t="shared" si="23"/>
        <v>1</v>
      </c>
      <c r="Q470">
        <f t="shared" si="24"/>
        <v>72269</v>
      </c>
      <c r="R470">
        <v>121</v>
      </c>
      <c r="S470">
        <v>5000</v>
      </c>
      <c r="T470">
        <v>57910</v>
      </c>
      <c r="W470">
        <v>5000</v>
      </c>
      <c r="X470">
        <v>4359</v>
      </c>
      <c r="AA470" t="s">
        <v>105</v>
      </c>
      <c r="AB470">
        <v>19970109</v>
      </c>
    </row>
    <row r="471" spans="12:28" x14ac:dyDescent="0.25">
      <c r="L471" s="8">
        <v>1</v>
      </c>
      <c r="M471">
        <v>7</v>
      </c>
      <c r="N471" t="s">
        <v>77</v>
      </c>
      <c r="O471">
        <f t="shared" si="22"/>
        <v>1997</v>
      </c>
      <c r="P471">
        <f t="shared" si="23"/>
        <v>1</v>
      </c>
      <c r="Q471">
        <f t="shared" si="24"/>
        <v>75279</v>
      </c>
      <c r="R471">
        <v>117</v>
      </c>
      <c r="S471">
        <v>5000</v>
      </c>
      <c r="T471">
        <v>63321</v>
      </c>
      <c r="W471">
        <v>5000</v>
      </c>
      <c r="X471">
        <v>1958</v>
      </c>
      <c r="AA471" t="s">
        <v>105</v>
      </c>
      <c r="AB471">
        <v>19970109</v>
      </c>
    </row>
    <row r="472" spans="12:28" x14ac:dyDescent="0.25">
      <c r="L472" s="8">
        <v>1</v>
      </c>
      <c r="M472">
        <v>7</v>
      </c>
      <c r="N472" t="s">
        <v>77</v>
      </c>
      <c r="O472">
        <f t="shared" si="22"/>
        <v>1997</v>
      </c>
      <c r="P472">
        <f t="shared" si="23"/>
        <v>1</v>
      </c>
      <c r="Q472">
        <f t="shared" si="24"/>
        <v>70524</v>
      </c>
      <c r="R472">
        <v>125</v>
      </c>
      <c r="S472">
        <v>5000</v>
      </c>
      <c r="T472">
        <v>59919</v>
      </c>
      <c r="W472">
        <v>5000</v>
      </c>
      <c r="X472">
        <v>605</v>
      </c>
      <c r="AA472" t="s">
        <v>105</v>
      </c>
      <c r="AB472">
        <v>19970117</v>
      </c>
    </row>
    <row r="473" spans="12:28" x14ac:dyDescent="0.25">
      <c r="L473" s="8">
        <v>1</v>
      </c>
      <c r="M473">
        <v>7</v>
      </c>
      <c r="N473" t="s">
        <v>77</v>
      </c>
      <c r="O473">
        <f t="shared" si="22"/>
        <v>1997</v>
      </c>
      <c r="P473">
        <f t="shared" si="23"/>
        <v>1</v>
      </c>
      <c r="Q473">
        <f t="shared" si="24"/>
        <v>71291</v>
      </c>
      <c r="R473">
        <v>149</v>
      </c>
      <c r="S473">
        <v>5000</v>
      </c>
      <c r="T473">
        <v>53936</v>
      </c>
      <c r="W473">
        <v>5000</v>
      </c>
      <c r="X473">
        <v>7355</v>
      </c>
      <c r="AA473" t="s">
        <v>105</v>
      </c>
      <c r="AB473">
        <v>19970117</v>
      </c>
    </row>
    <row r="474" spans="12:28" x14ac:dyDescent="0.25">
      <c r="L474" s="8">
        <v>1</v>
      </c>
      <c r="M474">
        <v>7</v>
      </c>
      <c r="N474" t="s">
        <v>77</v>
      </c>
      <c r="O474">
        <f t="shared" si="22"/>
        <v>1997</v>
      </c>
      <c r="P474">
        <f t="shared" si="23"/>
        <v>1</v>
      </c>
      <c r="Q474">
        <f t="shared" si="24"/>
        <v>73817</v>
      </c>
      <c r="R474">
        <v>121</v>
      </c>
      <c r="S474">
        <v>5000</v>
      </c>
      <c r="T474">
        <v>61902</v>
      </c>
      <c r="W474">
        <v>5000</v>
      </c>
      <c r="X474">
        <v>1915</v>
      </c>
      <c r="AA474" t="s">
        <v>105</v>
      </c>
      <c r="AB474">
        <v>19970117</v>
      </c>
    </row>
    <row r="475" spans="12:28" x14ac:dyDescent="0.25">
      <c r="L475" s="8">
        <v>1</v>
      </c>
      <c r="M475">
        <v>7</v>
      </c>
      <c r="N475" t="s">
        <v>77</v>
      </c>
      <c r="O475">
        <f t="shared" si="22"/>
        <v>1997</v>
      </c>
      <c r="P475">
        <f t="shared" si="23"/>
        <v>1</v>
      </c>
      <c r="Q475">
        <f t="shared" si="24"/>
        <v>68401</v>
      </c>
      <c r="R475">
        <v>150</v>
      </c>
      <c r="S475">
        <v>5000</v>
      </c>
      <c r="T475">
        <v>46137</v>
      </c>
      <c r="W475">
        <v>5000</v>
      </c>
      <c r="X475">
        <v>12264</v>
      </c>
      <c r="AA475" t="s">
        <v>105</v>
      </c>
      <c r="AB475">
        <v>19970116</v>
      </c>
    </row>
    <row r="476" spans="12:28" x14ac:dyDescent="0.25">
      <c r="L476" s="8">
        <v>1</v>
      </c>
      <c r="M476">
        <v>7</v>
      </c>
      <c r="N476" t="s">
        <v>77</v>
      </c>
      <c r="O476">
        <f t="shared" si="22"/>
        <v>2008</v>
      </c>
      <c r="P476">
        <f t="shared" si="23"/>
        <v>12</v>
      </c>
      <c r="Q476">
        <f t="shared" si="24"/>
        <v>96769</v>
      </c>
      <c r="R476">
        <v>137</v>
      </c>
      <c r="S476">
        <v>5000</v>
      </c>
      <c r="T476">
        <v>84166</v>
      </c>
      <c r="U476">
        <v>0</v>
      </c>
      <c r="V476">
        <v>434</v>
      </c>
      <c r="W476">
        <v>5000</v>
      </c>
      <c r="X476">
        <v>2169</v>
      </c>
      <c r="AA476" t="s">
        <v>105</v>
      </c>
      <c r="AB476">
        <v>20081230</v>
      </c>
    </row>
    <row r="477" spans="12:28" x14ac:dyDescent="0.25">
      <c r="L477" s="8">
        <v>1</v>
      </c>
      <c r="M477">
        <v>7</v>
      </c>
      <c r="N477" t="s">
        <v>77</v>
      </c>
      <c r="O477">
        <f t="shared" si="22"/>
        <v>2008</v>
      </c>
      <c r="P477">
        <f t="shared" si="23"/>
        <v>12</v>
      </c>
      <c r="Q477">
        <f t="shared" si="24"/>
        <v>97988</v>
      </c>
      <c r="R477">
        <v>129</v>
      </c>
      <c r="S477">
        <v>5000</v>
      </c>
      <c r="T477">
        <v>86228</v>
      </c>
      <c r="W477">
        <v>5000</v>
      </c>
      <c r="X477">
        <v>1760</v>
      </c>
      <c r="AA477" t="s">
        <v>105</v>
      </c>
      <c r="AB477">
        <v>20081230</v>
      </c>
    </row>
    <row r="478" spans="12:28" x14ac:dyDescent="0.25">
      <c r="L478" s="8">
        <v>1</v>
      </c>
      <c r="M478">
        <v>7</v>
      </c>
      <c r="N478" t="s">
        <v>77</v>
      </c>
      <c r="O478">
        <f t="shared" si="22"/>
        <v>2008</v>
      </c>
      <c r="P478">
        <f t="shared" si="23"/>
        <v>12</v>
      </c>
      <c r="Q478">
        <f t="shared" si="24"/>
        <v>94310</v>
      </c>
      <c r="R478">
        <v>127</v>
      </c>
      <c r="S478">
        <v>5000</v>
      </c>
      <c r="T478">
        <v>80516</v>
      </c>
      <c r="W478">
        <v>5000</v>
      </c>
      <c r="X478">
        <v>3794</v>
      </c>
      <c r="AA478" t="s">
        <v>105</v>
      </c>
      <c r="AB478">
        <v>20081230</v>
      </c>
    </row>
    <row r="479" spans="12:28" x14ac:dyDescent="0.25">
      <c r="L479" s="8">
        <v>1</v>
      </c>
      <c r="M479">
        <v>7</v>
      </c>
      <c r="N479" t="s">
        <v>77</v>
      </c>
      <c r="O479">
        <f t="shared" si="22"/>
        <v>2008</v>
      </c>
      <c r="P479">
        <f t="shared" si="23"/>
        <v>12</v>
      </c>
      <c r="Q479">
        <f t="shared" si="24"/>
        <v>78018</v>
      </c>
      <c r="R479">
        <v>125</v>
      </c>
      <c r="S479">
        <v>5000</v>
      </c>
      <c r="T479">
        <v>72288</v>
      </c>
      <c r="U479">
        <v>0</v>
      </c>
      <c r="V479">
        <v>730</v>
      </c>
      <c r="AA479" t="s">
        <v>105</v>
      </c>
      <c r="AB479">
        <v>20081230</v>
      </c>
    </row>
    <row r="480" spans="12:28" x14ac:dyDescent="0.25">
      <c r="L480" s="8">
        <v>1</v>
      </c>
      <c r="M480">
        <v>7</v>
      </c>
      <c r="N480" t="s">
        <v>77</v>
      </c>
      <c r="O480">
        <f t="shared" si="22"/>
        <v>2008</v>
      </c>
      <c r="P480">
        <f t="shared" si="23"/>
        <v>12</v>
      </c>
      <c r="Q480">
        <f t="shared" si="24"/>
        <v>92451</v>
      </c>
      <c r="R480">
        <v>142</v>
      </c>
      <c r="S480">
        <v>5000</v>
      </c>
      <c r="T480">
        <v>79978</v>
      </c>
      <c r="U480">
        <v>0</v>
      </c>
      <c r="V480">
        <v>412</v>
      </c>
      <c r="W480">
        <v>5000</v>
      </c>
      <c r="X480">
        <v>1649</v>
      </c>
      <c r="Y480">
        <v>0</v>
      </c>
      <c r="Z480">
        <v>412</v>
      </c>
      <c r="AA480" t="s">
        <v>105</v>
      </c>
      <c r="AB480">
        <v>20081230</v>
      </c>
    </row>
    <row r="481" spans="12:28" x14ac:dyDescent="0.25">
      <c r="L481" s="8">
        <v>1</v>
      </c>
      <c r="M481">
        <v>7</v>
      </c>
      <c r="N481" t="s">
        <v>77</v>
      </c>
      <c r="O481">
        <f t="shared" si="22"/>
        <v>2009</v>
      </c>
      <c r="P481">
        <f t="shared" si="23"/>
        <v>1</v>
      </c>
      <c r="Q481">
        <f t="shared" si="24"/>
        <v>89697</v>
      </c>
      <c r="R481">
        <v>140</v>
      </c>
      <c r="S481">
        <v>5000</v>
      </c>
      <c r="T481">
        <v>78502</v>
      </c>
      <c r="W481">
        <v>5000</v>
      </c>
      <c r="X481">
        <v>1195</v>
      </c>
      <c r="AA481" t="s">
        <v>105</v>
      </c>
      <c r="AB481">
        <v>20090106</v>
      </c>
    </row>
    <row r="482" spans="12:28" x14ac:dyDescent="0.25">
      <c r="L482" s="8">
        <v>1</v>
      </c>
      <c r="M482">
        <v>7</v>
      </c>
      <c r="N482" t="s">
        <v>77</v>
      </c>
      <c r="O482">
        <f t="shared" si="22"/>
        <v>2009</v>
      </c>
      <c r="P482">
        <f t="shared" si="23"/>
        <v>1</v>
      </c>
      <c r="Q482">
        <f t="shared" si="24"/>
        <v>93676</v>
      </c>
      <c r="R482">
        <v>141</v>
      </c>
      <c r="S482">
        <v>5000</v>
      </c>
      <c r="T482">
        <v>82421</v>
      </c>
      <c r="W482">
        <v>5000</v>
      </c>
      <c r="X482">
        <v>1255</v>
      </c>
      <c r="AA482" t="s">
        <v>105</v>
      </c>
      <c r="AB482">
        <v>20090106</v>
      </c>
    </row>
    <row r="483" spans="12:28" x14ac:dyDescent="0.25">
      <c r="L483" s="8">
        <v>1</v>
      </c>
      <c r="M483">
        <v>7</v>
      </c>
      <c r="N483" t="s">
        <v>77</v>
      </c>
      <c r="O483">
        <f t="shared" si="22"/>
        <v>2009</v>
      </c>
      <c r="P483">
        <f t="shared" si="23"/>
        <v>1</v>
      </c>
      <c r="Q483">
        <f t="shared" si="24"/>
        <v>89287</v>
      </c>
      <c r="R483">
        <v>134</v>
      </c>
      <c r="S483">
        <v>5000</v>
      </c>
      <c r="T483">
        <v>74530</v>
      </c>
      <c r="W483">
        <v>5000</v>
      </c>
      <c r="X483">
        <v>4757</v>
      </c>
      <c r="AA483" t="s">
        <v>105</v>
      </c>
      <c r="AB483">
        <v>20090106</v>
      </c>
    </row>
    <row r="484" spans="12:28" x14ac:dyDescent="0.25">
      <c r="L484" s="8">
        <v>1</v>
      </c>
      <c r="M484">
        <v>7</v>
      </c>
      <c r="N484" t="s">
        <v>77</v>
      </c>
      <c r="O484">
        <f t="shared" si="22"/>
        <v>2009</v>
      </c>
      <c r="P484">
        <f t="shared" si="23"/>
        <v>1</v>
      </c>
      <c r="Q484">
        <f t="shared" si="24"/>
        <v>85932</v>
      </c>
      <c r="R484">
        <v>141</v>
      </c>
      <c r="S484">
        <v>5000</v>
      </c>
      <c r="T484">
        <v>71376</v>
      </c>
      <c r="W484">
        <v>5000</v>
      </c>
      <c r="X484">
        <v>4556</v>
      </c>
      <c r="AA484" t="s">
        <v>105</v>
      </c>
      <c r="AB484">
        <v>20090123</v>
      </c>
    </row>
    <row r="485" spans="12:28" x14ac:dyDescent="0.25">
      <c r="L485" s="8">
        <v>1</v>
      </c>
      <c r="M485">
        <v>7</v>
      </c>
      <c r="N485" t="s">
        <v>77</v>
      </c>
      <c r="O485">
        <f t="shared" si="22"/>
        <v>2008</v>
      </c>
      <c r="P485">
        <f t="shared" si="23"/>
        <v>12</v>
      </c>
      <c r="Q485">
        <f t="shared" si="24"/>
        <v>86187</v>
      </c>
      <c r="R485">
        <v>130</v>
      </c>
      <c r="S485">
        <v>5000</v>
      </c>
      <c r="T485">
        <v>73140</v>
      </c>
      <c r="W485">
        <v>5000</v>
      </c>
      <c r="X485">
        <v>3047</v>
      </c>
      <c r="AA485" t="s">
        <v>105</v>
      </c>
      <c r="AB485">
        <v>20081216</v>
      </c>
    </row>
    <row r="486" spans="12:28" x14ac:dyDescent="0.25">
      <c r="L486" s="8">
        <v>1</v>
      </c>
      <c r="M486">
        <v>7</v>
      </c>
      <c r="N486" t="s">
        <v>77</v>
      </c>
      <c r="O486">
        <f t="shared" si="22"/>
        <v>2009</v>
      </c>
      <c r="P486">
        <f t="shared" si="23"/>
        <v>1</v>
      </c>
      <c r="Q486">
        <f t="shared" si="24"/>
        <v>68272</v>
      </c>
      <c r="R486">
        <v>127</v>
      </c>
      <c r="S486">
        <v>5000</v>
      </c>
      <c r="T486">
        <v>56524</v>
      </c>
      <c r="U486">
        <v>0</v>
      </c>
      <c r="V486">
        <v>291</v>
      </c>
      <c r="W486">
        <v>5000</v>
      </c>
      <c r="X486">
        <v>1457</v>
      </c>
      <c r="AA486" t="s">
        <v>105</v>
      </c>
      <c r="AB486">
        <v>20090106</v>
      </c>
    </row>
    <row r="487" spans="12:28" x14ac:dyDescent="0.25">
      <c r="L487" s="8">
        <v>1</v>
      </c>
      <c r="M487">
        <v>7</v>
      </c>
      <c r="N487" t="s">
        <v>77</v>
      </c>
      <c r="O487">
        <f t="shared" si="22"/>
        <v>2009</v>
      </c>
      <c r="P487">
        <f t="shared" si="23"/>
        <v>1</v>
      </c>
      <c r="Q487">
        <f t="shared" si="24"/>
        <v>93476</v>
      </c>
      <c r="R487">
        <v>134</v>
      </c>
      <c r="S487">
        <v>5000</v>
      </c>
      <c r="T487">
        <v>81389</v>
      </c>
      <c r="W487">
        <v>5000</v>
      </c>
      <c r="X487">
        <v>1670</v>
      </c>
      <c r="Y487">
        <v>0</v>
      </c>
      <c r="Z487">
        <v>417</v>
      </c>
      <c r="AA487" t="s">
        <v>105</v>
      </c>
      <c r="AB487">
        <v>20090106</v>
      </c>
    </row>
    <row r="488" spans="12:28" x14ac:dyDescent="0.25">
      <c r="L488" s="8">
        <v>1</v>
      </c>
      <c r="M488">
        <v>3</v>
      </c>
      <c r="N488" t="s">
        <v>77</v>
      </c>
      <c r="O488">
        <f t="shared" si="22"/>
        <v>2008</v>
      </c>
      <c r="P488">
        <f t="shared" si="23"/>
        <v>4</v>
      </c>
      <c r="Q488">
        <f t="shared" si="24"/>
        <v>450018</v>
      </c>
      <c r="R488">
        <v>80</v>
      </c>
      <c r="S488">
        <v>5000</v>
      </c>
      <c r="T488">
        <v>111161</v>
      </c>
      <c r="W488">
        <v>0</v>
      </c>
      <c r="X488">
        <v>333857</v>
      </c>
      <c r="AA488" t="s">
        <v>105</v>
      </c>
      <c r="AB488">
        <v>20080423</v>
      </c>
    </row>
    <row r="489" spans="12:28" x14ac:dyDescent="0.25">
      <c r="L489" s="8">
        <v>1</v>
      </c>
      <c r="M489">
        <v>3</v>
      </c>
      <c r="N489" t="s">
        <v>77</v>
      </c>
      <c r="O489">
        <f t="shared" si="22"/>
        <v>2008</v>
      </c>
      <c r="P489">
        <f t="shared" si="23"/>
        <v>5</v>
      </c>
      <c r="Q489">
        <f t="shared" si="24"/>
        <v>377735</v>
      </c>
      <c r="R489">
        <v>82</v>
      </c>
      <c r="S489">
        <v>5000</v>
      </c>
      <c r="T489">
        <v>91718</v>
      </c>
      <c r="W489">
        <v>5000</v>
      </c>
      <c r="X489">
        <v>137</v>
      </c>
      <c r="Y489">
        <v>0</v>
      </c>
      <c r="Z489">
        <v>275880</v>
      </c>
      <c r="AA489" t="s">
        <v>127</v>
      </c>
      <c r="AB489">
        <v>20080519</v>
      </c>
    </row>
    <row r="490" spans="12:28" x14ac:dyDescent="0.25">
      <c r="L490" s="8">
        <v>1</v>
      </c>
      <c r="M490">
        <v>3</v>
      </c>
      <c r="N490" t="s">
        <v>77</v>
      </c>
      <c r="O490">
        <f t="shared" si="22"/>
        <v>2008</v>
      </c>
      <c r="P490">
        <f t="shared" si="23"/>
        <v>4</v>
      </c>
      <c r="Q490">
        <f t="shared" si="24"/>
        <v>441087</v>
      </c>
      <c r="R490">
        <v>77</v>
      </c>
      <c r="S490">
        <v>5000</v>
      </c>
      <c r="T490">
        <v>108921</v>
      </c>
      <c r="W490">
        <v>0</v>
      </c>
      <c r="X490">
        <v>327166</v>
      </c>
      <c r="AA490" t="s">
        <v>105</v>
      </c>
      <c r="AB490">
        <v>20080423</v>
      </c>
    </row>
    <row r="491" spans="12:28" x14ac:dyDescent="0.25">
      <c r="L491" s="8">
        <v>1</v>
      </c>
      <c r="M491">
        <v>3</v>
      </c>
      <c r="N491" t="s">
        <v>77</v>
      </c>
      <c r="O491">
        <f t="shared" si="22"/>
        <v>2008</v>
      </c>
      <c r="P491">
        <f t="shared" si="23"/>
        <v>5</v>
      </c>
      <c r="Q491">
        <f t="shared" si="24"/>
        <v>460683</v>
      </c>
      <c r="R491">
        <v>88</v>
      </c>
      <c r="S491">
        <v>5000</v>
      </c>
      <c r="T491">
        <v>113845</v>
      </c>
      <c r="W491">
        <v>0</v>
      </c>
      <c r="X491">
        <v>341838</v>
      </c>
      <c r="AA491" t="s">
        <v>127</v>
      </c>
      <c r="AB491">
        <v>20080527</v>
      </c>
    </row>
    <row r="492" spans="12:28" x14ac:dyDescent="0.25">
      <c r="L492" s="8">
        <v>1</v>
      </c>
      <c r="M492">
        <v>3</v>
      </c>
      <c r="N492" t="s">
        <v>77</v>
      </c>
      <c r="O492">
        <f t="shared" si="22"/>
        <v>2008</v>
      </c>
      <c r="P492">
        <f t="shared" si="23"/>
        <v>4</v>
      </c>
      <c r="Q492">
        <f t="shared" si="24"/>
        <v>442185</v>
      </c>
      <c r="R492">
        <v>73</v>
      </c>
      <c r="S492">
        <v>5000</v>
      </c>
      <c r="T492">
        <v>109247</v>
      </c>
      <c r="W492">
        <v>0</v>
      </c>
      <c r="X492">
        <v>327938</v>
      </c>
      <c r="AA492" t="s">
        <v>105</v>
      </c>
      <c r="AB492">
        <v>20080429</v>
      </c>
    </row>
    <row r="493" spans="12:28" x14ac:dyDescent="0.25">
      <c r="L493" s="8">
        <v>1</v>
      </c>
      <c r="M493">
        <v>3</v>
      </c>
      <c r="N493" t="s">
        <v>77</v>
      </c>
      <c r="O493">
        <f t="shared" si="22"/>
        <v>2008</v>
      </c>
      <c r="P493">
        <f t="shared" si="23"/>
        <v>6</v>
      </c>
      <c r="Q493">
        <f t="shared" si="24"/>
        <v>453763</v>
      </c>
      <c r="R493">
        <v>83</v>
      </c>
      <c r="S493">
        <v>5000</v>
      </c>
      <c r="T493">
        <v>109178</v>
      </c>
      <c r="W493">
        <v>5000</v>
      </c>
      <c r="X493">
        <v>1694</v>
      </c>
      <c r="Y493">
        <v>0</v>
      </c>
      <c r="Z493">
        <v>332891</v>
      </c>
      <c r="AA493" t="s">
        <v>127</v>
      </c>
      <c r="AB493">
        <v>20080602</v>
      </c>
    </row>
    <row r="494" spans="12:28" x14ac:dyDescent="0.25">
      <c r="L494" s="8">
        <v>1</v>
      </c>
      <c r="M494">
        <v>3</v>
      </c>
      <c r="N494" t="s">
        <v>77</v>
      </c>
      <c r="O494">
        <f t="shared" si="22"/>
        <v>2008</v>
      </c>
      <c r="P494">
        <f t="shared" si="23"/>
        <v>4</v>
      </c>
      <c r="Q494">
        <f t="shared" si="24"/>
        <v>448067</v>
      </c>
      <c r="R494">
        <v>65</v>
      </c>
      <c r="S494">
        <v>5000</v>
      </c>
      <c r="T494">
        <v>109295</v>
      </c>
      <c r="W494">
        <v>5000</v>
      </c>
      <c r="X494">
        <v>127</v>
      </c>
      <c r="Y494">
        <v>0</v>
      </c>
      <c r="Z494">
        <v>328645</v>
      </c>
      <c r="AA494" t="s">
        <v>105</v>
      </c>
      <c r="AB494">
        <v>20080429</v>
      </c>
    </row>
    <row r="495" spans="12:28" x14ac:dyDescent="0.25">
      <c r="L495" s="8">
        <v>1</v>
      </c>
      <c r="M495">
        <v>3</v>
      </c>
      <c r="N495" t="s">
        <v>77</v>
      </c>
      <c r="O495">
        <f t="shared" si="22"/>
        <v>2008</v>
      </c>
      <c r="P495">
        <f t="shared" si="23"/>
        <v>4</v>
      </c>
      <c r="Q495">
        <f t="shared" si="24"/>
        <v>454661</v>
      </c>
      <c r="R495">
        <v>64</v>
      </c>
      <c r="S495">
        <v>5000</v>
      </c>
      <c r="T495">
        <v>110799</v>
      </c>
      <c r="W495">
        <v>5000</v>
      </c>
      <c r="X495">
        <v>263</v>
      </c>
      <c r="Y495">
        <v>0</v>
      </c>
      <c r="Z495">
        <v>333599</v>
      </c>
      <c r="AA495" t="s">
        <v>105</v>
      </c>
      <c r="AB495">
        <v>20080429</v>
      </c>
    </row>
    <row r="496" spans="12:28" x14ac:dyDescent="0.25">
      <c r="L496" s="8">
        <v>1</v>
      </c>
      <c r="M496">
        <v>3</v>
      </c>
      <c r="N496" t="s">
        <v>77</v>
      </c>
      <c r="O496">
        <f t="shared" si="22"/>
        <v>2008</v>
      </c>
      <c r="P496">
        <f t="shared" si="23"/>
        <v>4</v>
      </c>
      <c r="Q496">
        <f t="shared" si="24"/>
        <v>915137</v>
      </c>
      <c r="R496">
        <v>73</v>
      </c>
      <c r="S496">
        <v>5000</v>
      </c>
      <c r="T496">
        <v>227353</v>
      </c>
      <c r="W496">
        <v>0</v>
      </c>
      <c r="X496">
        <v>682784</v>
      </c>
      <c r="AA496" t="s">
        <v>105</v>
      </c>
      <c r="AB496">
        <v>20080429</v>
      </c>
    </row>
    <row r="497" spans="12:28" x14ac:dyDescent="0.25">
      <c r="L497" s="8">
        <v>1</v>
      </c>
      <c r="M497">
        <v>3</v>
      </c>
      <c r="N497" t="s">
        <v>77</v>
      </c>
      <c r="O497">
        <f t="shared" si="22"/>
        <v>2008</v>
      </c>
      <c r="P497">
        <f t="shared" si="23"/>
        <v>4</v>
      </c>
      <c r="Q497">
        <f t="shared" si="24"/>
        <v>891099</v>
      </c>
      <c r="R497">
        <v>77</v>
      </c>
      <c r="S497">
        <v>5000</v>
      </c>
      <c r="T497">
        <v>220907</v>
      </c>
      <c r="U497">
        <v>0</v>
      </c>
      <c r="V497">
        <v>260</v>
      </c>
      <c r="W497">
        <v>0</v>
      </c>
      <c r="X497">
        <v>664932</v>
      </c>
      <c r="AA497" t="s">
        <v>105</v>
      </c>
      <c r="AB497">
        <v>20080423</v>
      </c>
    </row>
    <row r="498" spans="12:28" x14ac:dyDescent="0.25">
      <c r="L498" s="8">
        <v>1</v>
      </c>
      <c r="M498">
        <v>3</v>
      </c>
      <c r="N498" t="s">
        <v>77</v>
      </c>
      <c r="O498">
        <f t="shared" si="22"/>
        <v>2008</v>
      </c>
      <c r="P498">
        <f t="shared" si="23"/>
        <v>4</v>
      </c>
      <c r="Q498">
        <f t="shared" si="24"/>
        <v>897027</v>
      </c>
      <c r="R498">
        <v>77</v>
      </c>
      <c r="S498">
        <v>5000</v>
      </c>
      <c r="T498">
        <v>222908</v>
      </c>
      <c r="W498">
        <v>0</v>
      </c>
      <c r="X498">
        <v>669119</v>
      </c>
      <c r="AA498" t="s">
        <v>105</v>
      </c>
      <c r="AB498">
        <v>20080423</v>
      </c>
    </row>
    <row r="499" spans="12:28" x14ac:dyDescent="0.25">
      <c r="L499" s="8">
        <v>1</v>
      </c>
      <c r="M499">
        <v>3</v>
      </c>
      <c r="N499" t="s">
        <v>77</v>
      </c>
      <c r="O499">
        <f t="shared" si="22"/>
        <v>2008</v>
      </c>
      <c r="P499">
        <f t="shared" si="23"/>
        <v>4</v>
      </c>
      <c r="Q499">
        <f t="shared" si="24"/>
        <v>910466</v>
      </c>
      <c r="R499">
        <v>75</v>
      </c>
      <c r="S499">
        <v>5000</v>
      </c>
      <c r="T499">
        <v>224687</v>
      </c>
      <c r="W499">
        <v>5000</v>
      </c>
      <c r="X499">
        <v>284</v>
      </c>
      <c r="Y499">
        <v>0</v>
      </c>
      <c r="Z499">
        <v>675495</v>
      </c>
      <c r="AA499" t="s">
        <v>105</v>
      </c>
      <c r="AB499">
        <v>20080423</v>
      </c>
    </row>
    <row r="500" spans="12:28" x14ac:dyDescent="0.25">
      <c r="L500" s="8">
        <v>1</v>
      </c>
      <c r="M500">
        <v>3</v>
      </c>
      <c r="N500" t="s">
        <v>77</v>
      </c>
      <c r="O500">
        <f t="shared" si="22"/>
        <v>2008</v>
      </c>
      <c r="P500">
        <f t="shared" si="23"/>
        <v>4</v>
      </c>
      <c r="Q500">
        <f t="shared" si="24"/>
        <v>909894</v>
      </c>
      <c r="R500">
        <v>75</v>
      </c>
      <c r="S500">
        <v>5000</v>
      </c>
      <c r="T500">
        <v>226107</v>
      </c>
      <c r="W500">
        <v>0</v>
      </c>
      <c r="X500">
        <v>678787</v>
      </c>
      <c r="AA500" t="s">
        <v>105</v>
      </c>
      <c r="AB500">
        <v>20080429</v>
      </c>
    </row>
    <row r="501" spans="12:28" x14ac:dyDescent="0.25">
      <c r="L501" s="8">
        <v>1</v>
      </c>
      <c r="M501">
        <v>3</v>
      </c>
      <c r="N501" t="s">
        <v>77</v>
      </c>
      <c r="O501">
        <f t="shared" si="22"/>
        <v>2008</v>
      </c>
      <c r="P501">
        <f t="shared" si="23"/>
        <v>4</v>
      </c>
      <c r="Q501">
        <f t="shared" si="24"/>
        <v>908670</v>
      </c>
      <c r="R501">
        <v>75</v>
      </c>
      <c r="S501">
        <v>5000</v>
      </c>
      <c r="T501">
        <v>224293</v>
      </c>
      <c r="W501">
        <v>5000</v>
      </c>
      <c r="X501">
        <v>270</v>
      </c>
      <c r="Y501">
        <v>0</v>
      </c>
      <c r="Z501">
        <v>674107</v>
      </c>
      <c r="AA501" t="s">
        <v>105</v>
      </c>
      <c r="AB501">
        <v>20080429</v>
      </c>
    </row>
    <row r="502" spans="12:28" x14ac:dyDescent="0.25">
      <c r="L502" s="8">
        <v>1</v>
      </c>
      <c r="M502">
        <v>3</v>
      </c>
      <c r="N502" t="s">
        <v>77</v>
      </c>
      <c r="O502">
        <f t="shared" si="22"/>
        <v>2008</v>
      </c>
      <c r="P502">
        <f t="shared" si="23"/>
        <v>4</v>
      </c>
      <c r="Q502">
        <f t="shared" si="24"/>
        <v>905009</v>
      </c>
      <c r="R502">
        <v>73</v>
      </c>
      <c r="S502">
        <v>5000</v>
      </c>
      <c r="T502">
        <v>221255</v>
      </c>
      <c r="W502">
        <v>5000</v>
      </c>
      <c r="X502">
        <v>2373</v>
      </c>
      <c r="Y502">
        <v>0</v>
      </c>
      <c r="Z502">
        <v>671381</v>
      </c>
      <c r="AA502" t="s">
        <v>105</v>
      </c>
      <c r="AB502">
        <v>20080429</v>
      </c>
    </row>
    <row r="503" spans="12:28" x14ac:dyDescent="0.25">
      <c r="L503" s="8">
        <v>1</v>
      </c>
      <c r="M503">
        <v>3</v>
      </c>
      <c r="N503" t="s">
        <v>77</v>
      </c>
      <c r="O503">
        <f t="shared" si="22"/>
        <v>2008</v>
      </c>
      <c r="P503">
        <f t="shared" si="23"/>
        <v>4</v>
      </c>
      <c r="Q503">
        <f t="shared" si="24"/>
        <v>1366065</v>
      </c>
      <c r="R503">
        <v>76</v>
      </c>
      <c r="S503">
        <v>5000</v>
      </c>
      <c r="T503">
        <v>338491</v>
      </c>
      <c r="W503">
        <v>5000</v>
      </c>
      <c r="X503">
        <v>438</v>
      </c>
      <c r="Y503">
        <v>0</v>
      </c>
      <c r="Z503">
        <v>1017136</v>
      </c>
      <c r="AA503" t="s">
        <v>105</v>
      </c>
      <c r="AB503">
        <v>20080429</v>
      </c>
    </row>
    <row r="504" spans="12:28" x14ac:dyDescent="0.25">
      <c r="L504" s="8">
        <v>1</v>
      </c>
      <c r="M504">
        <v>3</v>
      </c>
      <c r="N504" t="s">
        <v>77</v>
      </c>
      <c r="O504">
        <f t="shared" si="22"/>
        <v>2008</v>
      </c>
      <c r="P504">
        <f t="shared" si="23"/>
        <v>4</v>
      </c>
      <c r="Q504">
        <f t="shared" si="24"/>
        <v>1391409</v>
      </c>
      <c r="R504">
        <v>76</v>
      </c>
      <c r="S504">
        <v>5000</v>
      </c>
      <c r="T504">
        <v>346353</v>
      </c>
      <c r="W504">
        <v>0</v>
      </c>
      <c r="X504">
        <v>1040056</v>
      </c>
      <c r="AA504" t="s">
        <v>105</v>
      </c>
      <c r="AB504">
        <v>20080429</v>
      </c>
    </row>
    <row r="505" spans="12:28" x14ac:dyDescent="0.25">
      <c r="L505" s="8">
        <v>1</v>
      </c>
      <c r="M505">
        <v>3</v>
      </c>
      <c r="N505" t="s">
        <v>77</v>
      </c>
      <c r="O505">
        <f t="shared" si="22"/>
        <v>2009</v>
      </c>
      <c r="P505">
        <f t="shared" si="23"/>
        <v>5</v>
      </c>
      <c r="Q505">
        <f t="shared" si="24"/>
        <v>509965</v>
      </c>
      <c r="R505">
        <v>90</v>
      </c>
      <c r="S505">
        <v>5000</v>
      </c>
      <c r="T505">
        <v>126145</v>
      </c>
      <c r="W505">
        <v>0</v>
      </c>
      <c r="X505">
        <v>378820</v>
      </c>
      <c r="AA505" t="s">
        <v>127</v>
      </c>
      <c r="AB505">
        <v>20090514</v>
      </c>
    </row>
    <row r="506" spans="12:28" x14ac:dyDescent="0.25">
      <c r="L506" s="8">
        <v>1</v>
      </c>
      <c r="M506">
        <v>3</v>
      </c>
      <c r="N506" t="s">
        <v>77</v>
      </c>
      <c r="O506">
        <f t="shared" si="22"/>
        <v>2009</v>
      </c>
      <c r="P506">
        <f t="shared" si="23"/>
        <v>5</v>
      </c>
      <c r="Q506">
        <f t="shared" si="24"/>
        <v>564218</v>
      </c>
      <c r="R506">
        <v>88</v>
      </c>
      <c r="S506">
        <v>5000</v>
      </c>
      <c r="T506">
        <v>137800</v>
      </c>
      <c r="U506">
        <v>0</v>
      </c>
      <c r="V506">
        <v>353</v>
      </c>
      <c r="W506">
        <v>5000</v>
      </c>
      <c r="X506">
        <v>353</v>
      </c>
      <c r="Y506">
        <v>0</v>
      </c>
      <c r="Z506">
        <v>415712</v>
      </c>
      <c r="AA506" t="s">
        <v>127</v>
      </c>
      <c r="AB506">
        <v>20090513</v>
      </c>
    </row>
    <row r="507" spans="12:28" x14ac:dyDescent="0.25">
      <c r="L507" s="8">
        <v>1</v>
      </c>
      <c r="M507">
        <v>3</v>
      </c>
      <c r="N507" t="s">
        <v>77</v>
      </c>
      <c r="O507">
        <f t="shared" si="22"/>
        <v>2009</v>
      </c>
      <c r="P507">
        <f t="shared" si="23"/>
        <v>4</v>
      </c>
      <c r="Q507">
        <f t="shared" si="24"/>
        <v>482904</v>
      </c>
      <c r="R507">
        <v>76</v>
      </c>
      <c r="S507">
        <v>5000</v>
      </c>
      <c r="T507">
        <v>119391</v>
      </c>
      <c r="W507">
        <v>0</v>
      </c>
      <c r="X507">
        <v>358513</v>
      </c>
      <c r="AA507" t="s">
        <v>105</v>
      </c>
      <c r="AB507">
        <v>20090416</v>
      </c>
    </row>
    <row r="508" spans="12:28" x14ac:dyDescent="0.25">
      <c r="L508" s="8">
        <v>1</v>
      </c>
      <c r="M508">
        <v>3</v>
      </c>
      <c r="N508" t="s">
        <v>77</v>
      </c>
      <c r="O508">
        <f t="shared" si="22"/>
        <v>2009</v>
      </c>
      <c r="P508">
        <f t="shared" si="23"/>
        <v>4</v>
      </c>
      <c r="Q508">
        <f t="shared" si="24"/>
        <v>524496</v>
      </c>
      <c r="R508">
        <v>77</v>
      </c>
      <c r="S508">
        <v>5000</v>
      </c>
      <c r="T508">
        <v>129807</v>
      </c>
      <c r="W508">
        <v>0</v>
      </c>
      <c r="X508">
        <v>389689</v>
      </c>
      <c r="AA508" t="s">
        <v>105</v>
      </c>
      <c r="AB508">
        <v>20090423</v>
      </c>
    </row>
    <row r="509" spans="12:28" x14ac:dyDescent="0.25">
      <c r="L509" s="8">
        <v>1</v>
      </c>
      <c r="M509">
        <v>3</v>
      </c>
      <c r="N509" t="s">
        <v>77</v>
      </c>
      <c r="O509">
        <f t="shared" si="22"/>
        <v>2009</v>
      </c>
      <c r="P509">
        <f t="shared" si="23"/>
        <v>4</v>
      </c>
      <c r="Q509">
        <f t="shared" si="24"/>
        <v>477760</v>
      </c>
      <c r="R509">
        <v>78</v>
      </c>
      <c r="S509">
        <v>5000</v>
      </c>
      <c r="T509">
        <v>118116</v>
      </c>
      <c r="W509">
        <v>0</v>
      </c>
      <c r="X509">
        <v>354644</v>
      </c>
      <c r="AA509" t="s">
        <v>105</v>
      </c>
      <c r="AB509">
        <v>20090409</v>
      </c>
    </row>
    <row r="510" spans="12:28" x14ac:dyDescent="0.25">
      <c r="L510" s="8">
        <v>1</v>
      </c>
      <c r="M510">
        <v>3</v>
      </c>
      <c r="N510" t="s">
        <v>77</v>
      </c>
      <c r="O510">
        <f t="shared" si="22"/>
        <v>2009</v>
      </c>
      <c r="P510">
        <f t="shared" si="23"/>
        <v>4</v>
      </c>
      <c r="Q510">
        <f t="shared" si="24"/>
        <v>457278</v>
      </c>
      <c r="R510">
        <v>76</v>
      </c>
      <c r="S510">
        <v>5000</v>
      </c>
      <c r="T510">
        <v>112979</v>
      </c>
      <c r="W510">
        <v>0</v>
      </c>
      <c r="X510">
        <v>339299</v>
      </c>
      <c r="AA510" t="s">
        <v>105</v>
      </c>
      <c r="AB510">
        <v>20090409</v>
      </c>
    </row>
    <row r="511" spans="12:28" x14ac:dyDescent="0.25">
      <c r="L511" s="8">
        <v>1</v>
      </c>
      <c r="M511">
        <v>3</v>
      </c>
      <c r="N511" t="s">
        <v>77</v>
      </c>
      <c r="O511">
        <f t="shared" si="22"/>
        <v>2009</v>
      </c>
      <c r="P511">
        <f t="shared" si="23"/>
        <v>4</v>
      </c>
      <c r="Q511">
        <f t="shared" si="24"/>
        <v>428393</v>
      </c>
      <c r="R511">
        <v>78</v>
      </c>
      <c r="S511">
        <v>5000</v>
      </c>
      <c r="T511">
        <v>105755</v>
      </c>
      <c r="W511">
        <v>0</v>
      </c>
      <c r="X511">
        <v>317638</v>
      </c>
      <c r="AA511" t="s">
        <v>105</v>
      </c>
      <c r="AB511">
        <v>20090409</v>
      </c>
    </row>
    <row r="512" spans="12:28" x14ac:dyDescent="0.25">
      <c r="L512" s="8">
        <v>1</v>
      </c>
      <c r="M512">
        <v>3</v>
      </c>
      <c r="N512" t="s">
        <v>77</v>
      </c>
      <c r="O512">
        <f t="shared" si="22"/>
        <v>2009</v>
      </c>
      <c r="P512">
        <f t="shared" si="23"/>
        <v>4</v>
      </c>
      <c r="Q512">
        <f t="shared" si="24"/>
        <v>438796</v>
      </c>
      <c r="R512">
        <v>76</v>
      </c>
      <c r="S512">
        <v>5000</v>
      </c>
      <c r="T512">
        <v>108337</v>
      </c>
      <c r="W512">
        <v>0</v>
      </c>
      <c r="X512">
        <v>325459</v>
      </c>
      <c r="AA512" t="s">
        <v>105</v>
      </c>
      <c r="AB512">
        <v>20090409</v>
      </c>
    </row>
    <row r="513" spans="12:28" x14ac:dyDescent="0.25">
      <c r="L513" s="8">
        <v>1</v>
      </c>
      <c r="M513">
        <v>3</v>
      </c>
      <c r="N513" t="s">
        <v>77</v>
      </c>
      <c r="O513">
        <f t="shared" si="22"/>
        <v>2009</v>
      </c>
      <c r="P513">
        <f t="shared" si="23"/>
        <v>4</v>
      </c>
      <c r="Q513">
        <f t="shared" si="24"/>
        <v>480025</v>
      </c>
      <c r="R513">
        <v>74</v>
      </c>
      <c r="S513">
        <v>5000</v>
      </c>
      <c r="T513">
        <v>118706</v>
      </c>
      <c r="W513">
        <v>0</v>
      </c>
      <c r="X513">
        <v>356319</v>
      </c>
      <c r="AA513" t="s">
        <v>105</v>
      </c>
      <c r="AB513">
        <v>20090409</v>
      </c>
    </row>
    <row r="514" spans="12:28" x14ac:dyDescent="0.25">
      <c r="L514" s="8">
        <v>1</v>
      </c>
      <c r="M514">
        <v>3</v>
      </c>
      <c r="N514" t="s">
        <v>77</v>
      </c>
      <c r="O514">
        <f t="shared" si="22"/>
        <v>2009</v>
      </c>
      <c r="P514">
        <f t="shared" si="23"/>
        <v>5</v>
      </c>
      <c r="Q514">
        <f t="shared" si="24"/>
        <v>442485</v>
      </c>
      <c r="R514">
        <v>90</v>
      </c>
      <c r="S514">
        <v>5000</v>
      </c>
      <c r="T514">
        <v>107781</v>
      </c>
      <c r="W514">
        <v>5000</v>
      </c>
      <c r="X514">
        <v>267</v>
      </c>
      <c r="Y514">
        <v>0</v>
      </c>
      <c r="Z514">
        <v>324437</v>
      </c>
      <c r="AA514" t="s">
        <v>127</v>
      </c>
      <c r="AB514">
        <v>20090512</v>
      </c>
    </row>
    <row r="515" spans="12:28" x14ac:dyDescent="0.25">
      <c r="L515" s="8">
        <v>1</v>
      </c>
      <c r="M515">
        <v>3</v>
      </c>
      <c r="N515" t="s">
        <v>77</v>
      </c>
      <c r="O515">
        <f t="shared" ref="O515:O578" si="25">IF(LEN(AB515)&gt;=8,LEFT(AB515,4),"")*1</f>
        <v>2009</v>
      </c>
      <c r="P515">
        <f t="shared" ref="P515:P578" si="26">IF(LEN(AB515)&gt;=8,MID(AB515,5,2),"")*1</f>
        <v>4</v>
      </c>
      <c r="Q515">
        <f t="shared" ref="Q515:Q578" si="27">SUM(S515:Z515)</f>
        <v>483210</v>
      </c>
      <c r="R515">
        <v>75</v>
      </c>
      <c r="S515">
        <v>5000</v>
      </c>
      <c r="T515">
        <v>119514</v>
      </c>
      <c r="W515">
        <v>0</v>
      </c>
      <c r="X515">
        <v>358696</v>
      </c>
      <c r="AA515" t="s">
        <v>105</v>
      </c>
      <c r="AB515">
        <v>20090409</v>
      </c>
    </row>
    <row r="516" spans="12:28" x14ac:dyDescent="0.25">
      <c r="L516" s="8">
        <v>1</v>
      </c>
      <c r="M516">
        <v>3</v>
      </c>
      <c r="N516" t="s">
        <v>77</v>
      </c>
      <c r="O516">
        <f t="shared" si="25"/>
        <v>2009</v>
      </c>
      <c r="P516">
        <f t="shared" si="26"/>
        <v>4</v>
      </c>
      <c r="Q516">
        <f t="shared" si="27"/>
        <v>431439</v>
      </c>
      <c r="R516">
        <v>74</v>
      </c>
      <c r="S516">
        <v>5000</v>
      </c>
      <c r="T516">
        <v>106531</v>
      </c>
      <c r="W516">
        <v>0</v>
      </c>
      <c r="X516">
        <v>319908</v>
      </c>
      <c r="AA516" t="s">
        <v>105</v>
      </c>
      <c r="AB516">
        <v>20090409</v>
      </c>
    </row>
    <row r="517" spans="12:28" x14ac:dyDescent="0.25">
      <c r="L517" s="8">
        <v>1</v>
      </c>
      <c r="M517">
        <v>3</v>
      </c>
      <c r="N517" t="s">
        <v>77</v>
      </c>
      <c r="O517">
        <f t="shared" si="25"/>
        <v>2009</v>
      </c>
      <c r="P517">
        <f t="shared" si="26"/>
        <v>4</v>
      </c>
      <c r="Q517">
        <f t="shared" si="27"/>
        <v>486361</v>
      </c>
      <c r="R517">
        <v>77</v>
      </c>
      <c r="S517">
        <v>5000</v>
      </c>
      <c r="T517">
        <v>118755</v>
      </c>
      <c r="W517">
        <v>5000</v>
      </c>
      <c r="X517">
        <v>306</v>
      </c>
      <c r="Y517">
        <v>0</v>
      </c>
      <c r="Z517">
        <v>357300</v>
      </c>
      <c r="AA517" t="s">
        <v>105</v>
      </c>
      <c r="AB517">
        <v>20090409</v>
      </c>
    </row>
    <row r="518" spans="12:28" x14ac:dyDescent="0.25">
      <c r="L518" s="8">
        <v>1</v>
      </c>
      <c r="M518">
        <v>3</v>
      </c>
      <c r="N518" t="s">
        <v>77</v>
      </c>
      <c r="O518">
        <f t="shared" si="25"/>
        <v>2009</v>
      </c>
      <c r="P518">
        <f t="shared" si="26"/>
        <v>4</v>
      </c>
      <c r="Q518">
        <f t="shared" si="27"/>
        <v>440683</v>
      </c>
      <c r="R518">
        <v>76</v>
      </c>
      <c r="S518">
        <v>5000</v>
      </c>
      <c r="T518">
        <v>108863</v>
      </c>
      <c r="W518">
        <v>0</v>
      </c>
      <c r="X518">
        <v>326820</v>
      </c>
      <c r="AA518" t="s">
        <v>105</v>
      </c>
      <c r="AB518">
        <v>20090409</v>
      </c>
    </row>
    <row r="519" spans="12:28" x14ac:dyDescent="0.25">
      <c r="L519" s="8">
        <v>1</v>
      </c>
      <c r="M519">
        <v>3</v>
      </c>
      <c r="N519" t="s">
        <v>77</v>
      </c>
      <c r="O519">
        <f t="shared" si="25"/>
        <v>2009</v>
      </c>
      <c r="P519">
        <f t="shared" si="26"/>
        <v>4</v>
      </c>
      <c r="Q519">
        <f t="shared" si="27"/>
        <v>474565</v>
      </c>
      <c r="R519">
        <v>73</v>
      </c>
      <c r="S519">
        <v>5000</v>
      </c>
      <c r="T519">
        <v>115782</v>
      </c>
      <c r="W519">
        <v>5000</v>
      </c>
      <c r="X519">
        <v>287</v>
      </c>
      <c r="Y519">
        <v>0</v>
      </c>
      <c r="Z519">
        <v>348496</v>
      </c>
      <c r="AA519" t="s">
        <v>105</v>
      </c>
      <c r="AB519">
        <v>20090409</v>
      </c>
    </row>
    <row r="520" spans="12:28" x14ac:dyDescent="0.25">
      <c r="L520" s="8">
        <v>1</v>
      </c>
      <c r="M520">
        <v>3</v>
      </c>
      <c r="N520" t="s">
        <v>77</v>
      </c>
      <c r="O520">
        <f t="shared" si="25"/>
        <v>2009</v>
      </c>
      <c r="P520">
        <f t="shared" si="26"/>
        <v>4</v>
      </c>
      <c r="Q520">
        <f t="shared" si="27"/>
        <v>464239</v>
      </c>
      <c r="R520">
        <v>76</v>
      </c>
      <c r="S520">
        <v>5000</v>
      </c>
      <c r="T520">
        <v>114739</v>
      </c>
      <c r="W520">
        <v>0</v>
      </c>
      <c r="X520">
        <v>344500</v>
      </c>
      <c r="AA520" t="s">
        <v>105</v>
      </c>
      <c r="AB520">
        <v>20090416</v>
      </c>
    </row>
    <row r="521" spans="12:28" x14ac:dyDescent="0.25">
      <c r="L521" s="8">
        <v>1</v>
      </c>
      <c r="M521">
        <v>3</v>
      </c>
      <c r="N521" t="s">
        <v>77</v>
      </c>
      <c r="O521">
        <f t="shared" si="25"/>
        <v>2009</v>
      </c>
      <c r="P521">
        <f t="shared" si="26"/>
        <v>4</v>
      </c>
      <c r="Q521">
        <f t="shared" si="27"/>
        <v>448478</v>
      </c>
      <c r="R521">
        <v>75</v>
      </c>
      <c r="S521">
        <v>5000</v>
      </c>
      <c r="T521">
        <v>109292</v>
      </c>
      <c r="W521">
        <v>5000</v>
      </c>
      <c r="X521">
        <v>271</v>
      </c>
      <c r="Y521">
        <v>0</v>
      </c>
      <c r="Z521">
        <v>328915</v>
      </c>
      <c r="AA521" t="s">
        <v>105</v>
      </c>
      <c r="AB521">
        <v>20090416</v>
      </c>
    </row>
    <row r="522" spans="12:28" x14ac:dyDescent="0.25">
      <c r="L522" s="8">
        <v>1</v>
      </c>
      <c r="M522">
        <v>3</v>
      </c>
      <c r="N522" t="s">
        <v>77</v>
      </c>
      <c r="O522">
        <f t="shared" si="25"/>
        <v>2009</v>
      </c>
      <c r="P522">
        <f t="shared" si="26"/>
        <v>4</v>
      </c>
      <c r="Q522">
        <f t="shared" si="27"/>
        <v>469199</v>
      </c>
      <c r="R522">
        <v>75</v>
      </c>
      <c r="S522">
        <v>5000</v>
      </c>
      <c r="T522">
        <v>115967</v>
      </c>
      <c r="W522">
        <v>0</v>
      </c>
      <c r="X522">
        <v>348232</v>
      </c>
      <c r="AA522" t="s">
        <v>105</v>
      </c>
      <c r="AB522">
        <v>20090416</v>
      </c>
    </row>
    <row r="523" spans="12:28" x14ac:dyDescent="0.25">
      <c r="L523" s="8">
        <v>1</v>
      </c>
      <c r="M523">
        <v>3</v>
      </c>
      <c r="N523" t="s">
        <v>77</v>
      </c>
      <c r="O523">
        <f t="shared" si="25"/>
        <v>2009</v>
      </c>
      <c r="P523">
        <f t="shared" si="26"/>
        <v>4</v>
      </c>
      <c r="Q523">
        <f t="shared" si="27"/>
        <v>504986</v>
      </c>
      <c r="R523">
        <v>74</v>
      </c>
      <c r="S523">
        <v>5000</v>
      </c>
      <c r="T523">
        <v>124628</v>
      </c>
      <c r="U523">
        <v>0</v>
      </c>
      <c r="V523">
        <v>312</v>
      </c>
      <c r="W523">
        <v>0</v>
      </c>
      <c r="X523">
        <v>375046</v>
      </c>
      <c r="AA523" t="s">
        <v>105</v>
      </c>
      <c r="AB523">
        <v>20090416</v>
      </c>
    </row>
    <row r="524" spans="12:28" x14ac:dyDescent="0.25">
      <c r="L524" s="8">
        <v>1</v>
      </c>
      <c r="M524">
        <v>3</v>
      </c>
      <c r="N524" t="s">
        <v>77</v>
      </c>
      <c r="O524">
        <f t="shared" si="25"/>
        <v>2009</v>
      </c>
      <c r="P524">
        <f t="shared" si="26"/>
        <v>4</v>
      </c>
      <c r="Q524">
        <f t="shared" si="27"/>
        <v>458635</v>
      </c>
      <c r="R524">
        <v>77</v>
      </c>
      <c r="S524">
        <v>5000</v>
      </c>
      <c r="T524">
        <v>113350</v>
      </c>
      <c r="W524">
        <v>0</v>
      </c>
      <c r="X524">
        <v>340285</v>
      </c>
      <c r="AA524" t="s">
        <v>105</v>
      </c>
      <c r="AB524">
        <v>20090416</v>
      </c>
    </row>
    <row r="525" spans="12:28" x14ac:dyDescent="0.25">
      <c r="L525" s="8">
        <v>1</v>
      </c>
      <c r="M525">
        <v>3</v>
      </c>
      <c r="N525" t="s">
        <v>77</v>
      </c>
      <c r="O525">
        <f t="shared" si="25"/>
        <v>2009</v>
      </c>
      <c r="P525">
        <f t="shared" si="26"/>
        <v>4</v>
      </c>
      <c r="Q525">
        <f t="shared" si="27"/>
        <v>441862</v>
      </c>
      <c r="R525">
        <v>79</v>
      </c>
      <c r="S525">
        <v>5000</v>
      </c>
      <c r="T525">
        <v>109171</v>
      </c>
      <c r="W525">
        <v>0</v>
      </c>
      <c r="X525">
        <v>327691</v>
      </c>
      <c r="AA525" t="s">
        <v>105</v>
      </c>
      <c r="AB525">
        <v>20090423</v>
      </c>
    </row>
    <row r="526" spans="12:28" x14ac:dyDescent="0.25">
      <c r="L526" s="8">
        <v>1</v>
      </c>
      <c r="M526">
        <v>3</v>
      </c>
      <c r="N526" t="s">
        <v>77</v>
      </c>
      <c r="O526">
        <f t="shared" si="25"/>
        <v>2009</v>
      </c>
      <c r="P526">
        <f t="shared" si="26"/>
        <v>4</v>
      </c>
      <c r="Q526">
        <f t="shared" si="27"/>
        <v>474789</v>
      </c>
      <c r="R526">
        <v>75</v>
      </c>
      <c r="S526">
        <v>5000</v>
      </c>
      <c r="T526">
        <v>117384</v>
      </c>
      <c r="W526">
        <v>0</v>
      </c>
      <c r="X526">
        <v>352405</v>
      </c>
      <c r="AA526" t="s">
        <v>105</v>
      </c>
      <c r="AB526">
        <v>20090416</v>
      </c>
    </row>
    <row r="527" spans="12:28" x14ac:dyDescent="0.25">
      <c r="L527" s="8">
        <v>1</v>
      </c>
      <c r="M527">
        <v>3</v>
      </c>
      <c r="N527" t="s">
        <v>77</v>
      </c>
      <c r="O527">
        <f t="shared" si="25"/>
        <v>2009</v>
      </c>
      <c r="P527">
        <f t="shared" si="26"/>
        <v>4</v>
      </c>
      <c r="Q527">
        <f t="shared" si="27"/>
        <v>495121</v>
      </c>
      <c r="R527">
        <v>77</v>
      </c>
      <c r="S527">
        <v>5000</v>
      </c>
      <c r="T527">
        <v>120927</v>
      </c>
      <c r="W527">
        <v>5000</v>
      </c>
      <c r="X527">
        <v>315</v>
      </c>
      <c r="Y527">
        <v>0</v>
      </c>
      <c r="Z527">
        <v>363879</v>
      </c>
      <c r="AA527" t="s">
        <v>105</v>
      </c>
      <c r="AB527">
        <v>20090423</v>
      </c>
    </row>
    <row r="528" spans="12:28" x14ac:dyDescent="0.25">
      <c r="L528" s="8">
        <v>1</v>
      </c>
      <c r="M528">
        <v>3</v>
      </c>
      <c r="N528" t="s">
        <v>77</v>
      </c>
      <c r="O528">
        <f t="shared" si="25"/>
        <v>2009</v>
      </c>
      <c r="P528">
        <f t="shared" si="26"/>
        <v>4</v>
      </c>
      <c r="Q528">
        <f t="shared" si="27"/>
        <v>480990</v>
      </c>
      <c r="R528">
        <v>77</v>
      </c>
      <c r="S528">
        <v>5000</v>
      </c>
      <c r="T528">
        <v>118917</v>
      </c>
      <c r="W528">
        <v>0</v>
      </c>
      <c r="X528">
        <v>357073</v>
      </c>
      <c r="AA528" t="s">
        <v>105</v>
      </c>
      <c r="AB528">
        <v>20090423</v>
      </c>
    </row>
    <row r="529" spans="12:28" x14ac:dyDescent="0.25">
      <c r="L529" s="8">
        <v>1</v>
      </c>
      <c r="M529">
        <v>3</v>
      </c>
      <c r="N529" t="s">
        <v>77</v>
      </c>
      <c r="O529">
        <f t="shared" si="25"/>
        <v>2009</v>
      </c>
      <c r="P529">
        <f t="shared" si="26"/>
        <v>4</v>
      </c>
      <c r="Q529">
        <f t="shared" si="27"/>
        <v>464743</v>
      </c>
      <c r="R529">
        <v>73</v>
      </c>
      <c r="S529">
        <v>5000</v>
      </c>
      <c r="T529">
        <v>114907</v>
      </c>
      <c r="W529">
        <v>0</v>
      </c>
      <c r="X529">
        <v>344836</v>
      </c>
      <c r="AA529" t="s">
        <v>105</v>
      </c>
      <c r="AB529">
        <v>20090423</v>
      </c>
    </row>
    <row r="530" spans="12:28" x14ac:dyDescent="0.25">
      <c r="L530" s="8">
        <v>1</v>
      </c>
      <c r="M530">
        <v>3</v>
      </c>
      <c r="N530" t="s">
        <v>77</v>
      </c>
      <c r="O530">
        <f t="shared" si="25"/>
        <v>2009</v>
      </c>
      <c r="P530">
        <f t="shared" si="26"/>
        <v>4</v>
      </c>
      <c r="Q530">
        <f t="shared" si="27"/>
        <v>502110</v>
      </c>
      <c r="R530">
        <v>77</v>
      </c>
      <c r="S530">
        <v>5000</v>
      </c>
      <c r="T530">
        <v>124228</v>
      </c>
      <c r="W530">
        <v>0</v>
      </c>
      <c r="X530">
        <v>372882</v>
      </c>
      <c r="AA530" t="s">
        <v>105</v>
      </c>
      <c r="AB530">
        <v>20090423</v>
      </c>
    </row>
    <row r="531" spans="12:28" x14ac:dyDescent="0.25">
      <c r="L531" s="8">
        <v>1</v>
      </c>
      <c r="M531">
        <v>3</v>
      </c>
      <c r="N531" t="s">
        <v>77</v>
      </c>
      <c r="O531">
        <f t="shared" si="25"/>
        <v>2009</v>
      </c>
      <c r="P531">
        <f t="shared" si="26"/>
        <v>4</v>
      </c>
      <c r="Q531">
        <f t="shared" si="27"/>
        <v>456534</v>
      </c>
      <c r="R531">
        <v>70</v>
      </c>
      <c r="S531">
        <v>5000</v>
      </c>
      <c r="T531">
        <v>112556</v>
      </c>
      <c r="W531">
        <v>0</v>
      </c>
      <c r="X531">
        <v>338978</v>
      </c>
      <c r="AA531" t="s">
        <v>105</v>
      </c>
      <c r="AB531">
        <v>20090423</v>
      </c>
    </row>
    <row r="532" spans="12:28" x14ac:dyDescent="0.25">
      <c r="L532" s="8">
        <v>1</v>
      </c>
      <c r="M532">
        <v>3</v>
      </c>
      <c r="N532" t="s">
        <v>77</v>
      </c>
      <c r="O532">
        <f t="shared" si="25"/>
        <v>2009</v>
      </c>
      <c r="P532">
        <f t="shared" si="26"/>
        <v>4</v>
      </c>
      <c r="Q532">
        <f t="shared" si="27"/>
        <v>508002</v>
      </c>
      <c r="R532">
        <v>74</v>
      </c>
      <c r="S532">
        <v>5000</v>
      </c>
      <c r="T532">
        <v>125703</v>
      </c>
      <c r="W532">
        <v>0</v>
      </c>
      <c r="X532">
        <v>377299</v>
      </c>
      <c r="AA532" t="s">
        <v>105</v>
      </c>
      <c r="AB532">
        <v>20090423</v>
      </c>
    </row>
    <row r="533" spans="12:28" x14ac:dyDescent="0.25">
      <c r="L533" s="8">
        <v>1</v>
      </c>
      <c r="M533">
        <v>3</v>
      </c>
      <c r="N533" t="s">
        <v>77</v>
      </c>
      <c r="O533">
        <f t="shared" si="25"/>
        <v>2009</v>
      </c>
      <c r="P533">
        <f t="shared" si="26"/>
        <v>4</v>
      </c>
      <c r="Q533">
        <f t="shared" si="27"/>
        <v>455191</v>
      </c>
      <c r="R533">
        <v>65</v>
      </c>
      <c r="S533">
        <v>5000</v>
      </c>
      <c r="T533">
        <v>112230</v>
      </c>
      <c r="W533">
        <v>0</v>
      </c>
      <c r="X533">
        <v>337961</v>
      </c>
      <c r="AA533" t="s">
        <v>105</v>
      </c>
      <c r="AB533">
        <v>20090423</v>
      </c>
    </row>
    <row r="534" spans="12:28" x14ac:dyDescent="0.25">
      <c r="L534" s="8">
        <v>1</v>
      </c>
      <c r="M534">
        <v>3</v>
      </c>
      <c r="N534" t="s">
        <v>77</v>
      </c>
      <c r="O534">
        <f t="shared" si="25"/>
        <v>2009</v>
      </c>
      <c r="P534">
        <f t="shared" si="26"/>
        <v>4</v>
      </c>
      <c r="Q534">
        <f t="shared" si="27"/>
        <v>453669</v>
      </c>
      <c r="R534">
        <v>73</v>
      </c>
      <c r="S534">
        <v>5000</v>
      </c>
      <c r="T534">
        <v>111839</v>
      </c>
      <c r="W534">
        <v>0</v>
      </c>
      <c r="X534">
        <v>336830</v>
      </c>
      <c r="AA534" t="s">
        <v>105</v>
      </c>
      <c r="AB534">
        <v>20090423</v>
      </c>
    </row>
    <row r="535" spans="12:28" x14ac:dyDescent="0.25">
      <c r="L535" s="8">
        <v>1</v>
      </c>
      <c r="M535">
        <v>7</v>
      </c>
      <c r="N535" t="s">
        <v>77</v>
      </c>
      <c r="O535">
        <f t="shared" si="25"/>
        <v>2009</v>
      </c>
      <c r="P535">
        <f t="shared" si="26"/>
        <v>12</v>
      </c>
      <c r="Q535">
        <f t="shared" si="27"/>
        <v>98446</v>
      </c>
      <c r="R535">
        <v>141</v>
      </c>
      <c r="S535">
        <v>5000</v>
      </c>
      <c r="T535">
        <v>85351</v>
      </c>
      <c r="U535">
        <v>0</v>
      </c>
      <c r="V535">
        <v>2653</v>
      </c>
      <c r="W535">
        <v>5000</v>
      </c>
      <c r="X535">
        <v>442</v>
      </c>
      <c r="AA535" t="s">
        <v>105</v>
      </c>
      <c r="AB535">
        <v>20091216</v>
      </c>
    </row>
    <row r="536" spans="12:28" x14ac:dyDescent="0.25">
      <c r="L536" s="8">
        <v>1</v>
      </c>
      <c r="M536">
        <v>7</v>
      </c>
      <c r="N536" t="s">
        <v>77</v>
      </c>
      <c r="O536">
        <f t="shared" si="25"/>
        <v>2009</v>
      </c>
      <c r="P536">
        <f t="shared" si="26"/>
        <v>12</v>
      </c>
      <c r="Q536">
        <f t="shared" si="27"/>
        <v>98753</v>
      </c>
      <c r="R536">
        <v>150</v>
      </c>
      <c r="S536">
        <v>5000</v>
      </c>
      <c r="T536">
        <v>86090</v>
      </c>
      <c r="U536">
        <v>0</v>
      </c>
      <c r="V536">
        <v>444</v>
      </c>
      <c r="W536">
        <v>5000</v>
      </c>
      <c r="X536">
        <v>2219</v>
      </c>
      <c r="AA536" t="s">
        <v>105</v>
      </c>
      <c r="AB536">
        <v>20091216</v>
      </c>
    </row>
    <row r="537" spans="12:28" x14ac:dyDescent="0.25">
      <c r="L537" s="8">
        <v>1</v>
      </c>
      <c r="M537">
        <v>7</v>
      </c>
      <c r="N537" t="s">
        <v>77</v>
      </c>
      <c r="O537">
        <f t="shared" si="25"/>
        <v>2009</v>
      </c>
      <c r="P537">
        <f t="shared" si="26"/>
        <v>12</v>
      </c>
      <c r="Q537">
        <f t="shared" si="27"/>
        <v>85676</v>
      </c>
      <c r="R537">
        <v>156</v>
      </c>
      <c r="S537">
        <v>5000</v>
      </c>
      <c r="T537">
        <v>73406</v>
      </c>
      <c r="U537">
        <v>0</v>
      </c>
      <c r="V537">
        <v>1135</v>
      </c>
      <c r="W537">
        <v>5000</v>
      </c>
      <c r="X537">
        <v>1135</v>
      </c>
      <c r="AA537" t="s">
        <v>105</v>
      </c>
      <c r="AB537">
        <v>20091228</v>
      </c>
    </row>
    <row r="538" spans="12:28" x14ac:dyDescent="0.25">
      <c r="L538" s="8">
        <v>1</v>
      </c>
      <c r="M538">
        <v>7</v>
      </c>
      <c r="N538" t="s">
        <v>77</v>
      </c>
      <c r="O538">
        <f t="shared" si="25"/>
        <v>2009</v>
      </c>
      <c r="P538">
        <f t="shared" si="26"/>
        <v>12</v>
      </c>
      <c r="Q538">
        <f t="shared" si="27"/>
        <v>98055</v>
      </c>
      <c r="R538">
        <v>140</v>
      </c>
      <c r="S538">
        <v>5000</v>
      </c>
      <c r="T538">
        <v>85854</v>
      </c>
      <c r="U538">
        <v>0</v>
      </c>
      <c r="V538">
        <v>440</v>
      </c>
      <c r="W538">
        <v>5000</v>
      </c>
      <c r="X538">
        <v>1761</v>
      </c>
      <c r="AA538" t="s">
        <v>105</v>
      </c>
      <c r="AB538">
        <v>20091216</v>
      </c>
    </row>
    <row r="539" spans="12:28" x14ac:dyDescent="0.25">
      <c r="L539" s="8">
        <v>1</v>
      </c>
      <c r="M539">
        <v>7</v>
      </c>
      <c r="N539" t="s">
        <v>77</v>
      </c>
      <c r="O539">
        <f t="shared" si="25"/>
        <v>2010</v>
      </c>
      <c r="P539">
        <f t="shared" si="26"/>
        <v>1</v>
      </c>
      <c r="Q539">
        <f t="shared" si="27"/>
        <v>96626</v>
      </c>
      <c r="R539">
        <v>137</v>
      </c>
      <c r="S539">
        <v>5000</v>
      </c>
      <c r="T539">
        <v>85760</v>
      </c>
      <c r="W539">
        <v>5000</v>
      </c>
      <c r="X539">
        <v>433</v>
      </c>
      <c r="Y539">
        <v>0</v>
      </c>
      <c r="Z539">
        <v>433</v>
      </c>
      <c r="AA539" t="s">
        <v>105</v>
      </c>
      <c r="AB539">
        <v>20100114</v>
      </c>
    </row>
    <row r="540" spans="12:28" x14ac:dyDescent="0.25">
      <c r="L540" s="8">
        <v>1</v>
      </c>
      <c r="M540">
        <v>7</v>
      </c>
      <c r="N540" t="s">
        <v>77</v>
      </c>
      <c r="O540">
        <f t="shared" si="25"/>
        <v>2009</v>
      </c>
      <c r="P540">
        <f t="shared" si="26"/>
        <v>12</v>
      </c>
      <c r="Q540">
        <f t="shared" si="27"/>
        <v>79001</v>
      </c>
      <c r="R540">
        <v>131</v>
      </c>
      <c r="S540">
        <v>5000</v>
      </c>
      <c r="T540">
        <v>66586</v>
      </c>
      <c r="U540">
        <v>0</v>
      </c>
      <c r="V540">
        <v>1725</v>
      </c>
      <c r="W540">
        <v>5000</v>
      </c>
      <c r="X540">
        <v>690</v>
      </c>
      <c r="AA540" t="s">
        <v>105</v>
      </c>
      <c r="AB540">
        <v>20091216</v>
      </c>
    </row>
    <row r="541" spans="12:28" x14ac:dyDescent="0.25">
      <c r="L541" s="8">
        <v>1</v>
      </c>
      <c r="M541">
        <v>7</v>
      </c>
      <c r="N541" t="s">
        <v>77</v>
      </c>
      <c r="O541">
        <f t="shared" si="25"/>
        <v>2010</v>
      </c>
      <c r="P541">
        <f t="shared" si="26"/>
        <v>1</v>
      </c>
      <c r="Q541">
        <f t="shared" si="27"/>
        <v>97760</v>
      </c>
      <c r="R541">
        <v>131</v>
      </c>
      <c r="S541">
        <v>5000</v>
      </c>
      <c r="T541">
        <v>86444</v>
      </c>
      <c r="U541">
        <v>0</v>
      </c>
      <c r="V541">
        <v>438</v>
      </c>
      <c r="W541">
        <v>5000</v>
      </c>
      <c r="X541">
        <v>878</v>
      </c>
      <c r="AA541" t="s">
        <v>105</v>
      </c>
      <c r="AB541">
        <v>20100114</v>
      </c>
    </row>
    <row r="542" spans="12:28" x14ac:dyDescent="0.25">
      <c r="L542" s="8">
        <v>1</v>
      </c>
      <c r="M542">
        <v>7</v>
      </c>
      <c r="N542" t="s">
        <v>77</v>
      </c>
      <c r="O542">
        <f t="shared" si="25"/>
        <v>2009</v>
      </c>
      <c r="P542">
        <f t="shared" si="26"/>
        <v>12</v>
      </c>
      <c r="Q542">
        <f t="shared" si="27"/>
        <v>81161</v>
      </c>
      <c r="R542">
        <v>139</v>
      </c>
      <c r="S542">
        <v>5000</v>
      </c>
      <c r="T542">
        <v>67959</v>
      </c>
      <c r="U542">
        <v>0</v>
      </c>
      <c r="V542">
        <v>356</v>
      </c>
      <c r="W542">
        <v>5000</v>
      </c>
      <c r="X542">
        <v>2846</v>
      </c>
      <c r="AA542" t="s">
        <v>105</v>
      </c>
      <c r="AB542">
        <v>20091216</v>
      </c>
    </row>
    <row r="543" spans="12:28" x14ac:dyDescent="0.25">
      <c r="L543" s="8">
        <v>1</v>
      </c>
      <c r="M543">
        <v>7</v>
      </c>
      <c r="N543" t="s">
        <v>77</v>
      </c>
      <c r="O543">
        <f t="shared" si="25"/>
        <v>2009</v>
      </c>
      <c r="P543">
        <f t="shared" si="26"/>
        <v>12</v>
      </c>
      <c r="Q543">
        <f t="shared" si="27"/>
        <v>92058</v>
      </c>
      <c r="R543">
        <v>134</v>
      </c>
      <c r="S543">
        <v>5000</v>
      </c>
      <c r="T543">
        <v>77135</v>
      </c>
      <c r="U543">
        <v>0</v>
      </c>
      <c r="V543">
        <v>3282</v>
      </c>
      <c r="W543">
        <v>5000</v>
      </c>
      <c r="X543">
        <v>1641</v>
      </c>
      <c r="AA543" t="s">
        <v>105</v>
      </c>
      <c r="AB543">
        <v>20091216</v>
      </c>
    </row>
    <row r="544" spans="12:28" x14ac:dyDescent="0.25">
      <c r="L544" s="8">
        <v>1</v>
      </c>
      <c r="M544">
        <v>7</v>
      </c>
      <c r="N544" t="s">
        <v>77</v>
      </c>
      <c r="O544">
        <f t="shared" si="25"/>
        <v>2009</v>
      </c>
      <c r="P544">
        <f t="shared" si="26"/>
        <v>12</v>
      </c>
      <c r="Q544">
        <f t="shared" si="27"/>
        <v>97289</v>
      </c>
      <c r="R544">
        <v>136</v>
      </c>
      <c r="S544">
        <v>5000</v>
      </c>
      <c r="T544">
        <v>80306</v>
      </c>
      <c r="U544">
        <v>0</v>
      </c>
      <c r="V544">
        <v>5237</v>
      </c>
      <c r="W544">
        <v>5000</v>
      </c>
      <c r="X544">
        <v>1746</v>
      </c>
      <c r="AA544" t="s">
        <v>105</v>
      </c>
      <c r="AB544">
        <v>20091216</v>
      </c>
    </row>
    <row r="545" spans="12:28" x14ac:dyDescent="0.25">
      <c r="L545" s="8">
        <v>1</v>
      </c>
      <c r="M545">
        <v>7</v>
      </c>
      <c r="N545" t="s">
        <v>77</v>
      </c>
      <c r="O545">
        <f t="shared" si="25"/>
        <v>1997</v>
      </c>
      <c r="P545">
        <f t="shared" si="26"/>
        <v>11</v>
      </c>
      <c r="Q545">
        <f t="shared" si="27"/>
        <v>80549</v>
      </c>
      <c r="R545">
        <v>118</v>
      </c>
      <c r="S545">
        <v>5000</v>
      </c>
      <c r="T545">
        <v>66316</v>
      </c>
      <c r="W545">
        <v>5000</v>
      </c>
      <c r="X545">
        <v>4233</v>
      </c>
      <c r="AA545" t="s">
        <v>105</v>
      </c>
      <c r="AB545">
        <v>19971110</v>
      </c>
    </row>
    <row r="546" spans="12:28" x14ac:dyDescent="0.25">
      <c r="L546" s="8">
        <v>1</v>
      </c>
      <c r="M546">
        <v>7</v>
      </c>
      <c r="N546" t="s">
        <v>77</v>
      </c>
      <c r="O546">
        <f t="shared" si="25"/>
        <v>1997</v>
      </c>
      <c r="P546">
        <f t="shared" si="26"/>
        <v>11</v>
      </c>
      <c r="Q546">
        <f t="shared" si="27"/>
        <v>81220</v>
      </c>
      <c r="R546">
        <v>120</v>
      </c>
      <c r="S546">
        <v>5000</v>
      </c>
      <c r="T546">
        <v>67659</v>
      </c>
      <c r="W546">
        <v>5000</v>
      </c>
      <c r="X546">
        <v>3561</v>
      </c>
      <c r="AA546" t="s">
        <v>105</v>
      </c>
      <c r="AB546">
        <v>19971110</v>
      </c>
    </row>
    <row r="547" spans="12:28" x14ac:dyDescent="0.25">
      <c r="L547" s="8">
        <v>1</v>
      </c>
      <c r="M547">
        <v>7</v>
      </c>
      <c r="N547" t="s">
        <v>77</v>
      </c>
      <c r="O547">
        <f t="shared" si="25"/>
        <v>1997</v>
      </c>
      <c r="P547">
        <f t="shared" si="26"/>
        <v>12</v>
      </c>
      <c r="Q547">
        <f t="shared" si="27"/>
        <v>72112</v>
      </c>
      <c r="R547">
        <v>134</v>
      </c>
      <c r="S547">
        <v>5000</v>
      </c>
      <c r="T547">
        <v>59006</v>
      </c>
      <c r="W547">
        <v>5000</v>
      </c>
      <c r="X547">
        <v>3106</v>
      </c>
      <c r="AA547" t="s">
        <v>105</v>
      </c>
      <c r="AB547">
        <v>19971209</v>
      </c>
    </row>
    <row r="548" spans="12:28" x14ac:dyDescent="0.25">
      <c r="L548" s="8">
        <v>1</v>
      </c>
      <c r="M548">
        <v>7</v>
      </c>
      <c r="N548" t="s">
        <v>77</v>
      </c>
      <c r="O548">
        <f t="shared" si="25"/>
        <v>1997</v>
      </c>
      <c r="P548">
        <f t="shared" si="26"/>
        <v>12</v>
      </c>
      <c r="Q548">
        <f t="shared" si="27"/>
        <v>78293</v>
      </c>
      <c r="R548">
        <v>134</v>
      </c>
      <c r="S548">
        <v>5000</v>
      </c>
      <c r="T548">
        <v>66244</v>
      </c>
      <c r="W548">
        <v>5000</v>
      </c>
      <c r="X548">
        <v>2049</v>
      </c>
      <c r="AA548" t="s">
        <v>105</v>
      </c>
      <c r="AB548">
        <v>19971209</v>
      </c>
    </row>
    <row r="549" spans="12:28" x14ac:dyDescent="0.25">
      <c r="L549" s="8">
        <v>1</v>
      </c>
      <c r="M549">
        <v>7</v>
      </c>
      <c r="N549" t="s">
        <v>77</v>
      </c>
      <c r="O549">
        <f t="shared" si="25"/>
        <v>1998</v>
      </c>
      <c r="P549">
        <f t="shared" si="26"/>
        <v>1</v>
      </c>
      <c r="Q549">
        <f t="shared" si="27"/>
        <v>78962</v>
      </c>
      <c r="R549">
        <v>140</v>
      </c>
      <c r="S549">
        <v>5000</v>
      </c>
      <c r="T549">
        <v>66893</v>
      </c>
      <c r="W549">
        <v>5000</v>
      </c>
      <c r="X549">
        <v>2069</v>
      </c>
      <c r="AA549" t="s">
        <v>115</v>
      </c>
      <c r="AB549">
        <v>19980113</v>
      </c>
    </row>
    <row r="550" spans="12:28" x14ac:dyDescent="0.25">
      <c r="L550" s="8">
        <v>1</v>
      </c>
      <c r="M550">
        <v>7</v>
      </c>
      <c r="N550" t="s">
        <v>77</v>
      </c>
      <c r="O550">
        <f t="shared" si="25"/>
        <v>1997</v>
      </c>
      <c r="P550">
        <f t="shared" si="26"/>
        <v>12</v>
      </c>
      <c r="Q550">
        <f t="shared" si="27"/>
        <v>74501</v>
      </c>
      <c r="R550">
        <v>127</v>
      </c>
      <c r="S550">
        <v>5000</v>
      </c>
      <c r="T550">
        <v>61276</v>
      </c>
      <c r="W550">
        <v>5000</v>
      </c>
      <c r="X550">
        <v>3225</v>
      </c>
      <c r="AA550" t="s">
        <v>115</v>
      </c>
      <c r="AB550">
        <v>19971204</v>
      </c>
    </row>
    <row r="551" spans="12:28" x14ac:dyDescent="0.25">
      <c r="L551" s="8">
        <v>1</v>
      </c>
      <c r="M551">
        <v>7</v>
      </c>
      <c r="N551" t="s">
        <v>77</v>
      </c>
      <c r="O551">
        <f t="shared" si="25"/>
        <v>1998</v>
      </c>
      <c r="P551">
        <f t="shared" si="26"/>
        <v>1</v>
      </c>
      <c r="Q551">
        <f t="shared" si="27"/>
        <v>75729</v>
      </c>
      <c r="R551">
        <v>141</v>
      </c>
      <c r="S551">
        <v>5000</v>
      </c>
      <c r="T551">
        <v>63100</v>
      </c>
      <c r="W551">
        <v>5000</v>
      </c>
      <c r="X551">
        <v>2629</v>
      </c>
      <c r="AA551" t="s">
        <v>105</v>
      </c>
      <c r="AB551">
        <v>19980113</v>
      </c>
    </row>
    <row r="552" spans="12:28" x14ac:dyDescent="0.25">
      <c r="L552" s="8">
        <v>1</v>
      </c>
      <c r="M552">
        <v>7</v>
      </c>
      <c r="N552" t="s">
        <v>77</v>
      </c>
      <c r="O552">
        <f t="shared" si="25"/>
        <v>1998</v>
      </c>
      <c r="P552">
        <f t="shared" si="26"/>
        <v>1</v>
      </c>
      <c r="Q552">
        <f t="shared" si="27"/>
        <v>77949</v>
      </c>
      <c r="R552">
        <v>137</v>
      </c>
      <c r="S552">
        <v>5000</v>
      </c>
      <c r="T552">
        <v>63872</v>
      </c>
      <c r="W552">
        <v>5000</v>
      </c>
      <c r="X552">
        <v>4077</v>
      </c>
      <c r="AA552" t="s">
        <v>105</v>
      </c>
      <c r="AB552">
        <v>19980113</v>
      </c>
    </row>
    <row r="553" spans="12:28" x14ac:dyDescent="0.25">
      <c r="L553" s="8">
        <v>1</v>
      </c>
      <c r="M553">
        <v>7</v>
      </c>
      <c r="N553" t="s">
        <v>77</v>
      </c>
      <c r="O553">
        <f t="shared" si="25"/>
        <v>1998</v>
      </c>
      <c r="P553">
        <f t="shared" si="26"/>
        <v>1</v>
      </c>
      <c r="Q553">
        <f t="shared" si="27"/>
        <v>76297</v>
      </c>
      <c r="R553">
        <v>139</v>
      </c>
      <c r="S553">
        <v>5000</v>
      </c>
      <c r="T553">
        <v>61656</v>
      </c>
      <c r="W553">
        <v>5000</v>
      </c>
      <c r="X553">
        <v>4641</v>
      </c>
      <c r="AA553" t="s">
        <v>105</v>
      </c>
      <c r="AB553">
        <v>19980113</v>
      </c>
    </row>
    <row r="554" spans="12:28" x14ac:dyDescent="0.25">
      <c r="L554" s="8">
        <v>1</v>
      </c>
      <c r="M554">
        <v>7</v>
      </c>
      <c r="N554" t="s">
        <v>77</v>
      </c>
      <c r="O554">
        <f t="shared" si="25"/>
        <v>1998</v>
      </c>
      <c r="P554">
        <f t="shared" si="26"/>
        <v>1</v>
      </c>
      <c r="Q554">
        <f t="shared" si="27"/>
        <v>78089</v>
      </c>
      <c r="R554">
        <v>137</v>
      </c>
      <c r="S554">
        <v>5000</v>
      </c>
      <c r="T554">
        <v>67408</v>
      </c>
      <c r="W554">
        <v>5000</v>
      </c>
      <c r="X554">
        <v>681</v>
      </c>
      <c r="AA554" t="s">
        <v>105</v>
      </c>
      <c r="AB554">
        <v>19980114</v>
      </c>
    </row>
    <row r="555" spans="12:28" x14ac:dyDescent="0.25">
      <c r="L555" s="8">
        <v>1</v>
      </c>
      <c r="M555">
        <v>7</v>
      </c>
      <c r="N555" t="s">
        <v>77</v>
      </c>
      <c r="O555">
        <f t="shared" si="25"/>
        <v>1998</v>
      </c>
      <c r="P555">
        <f t="shared" si="26"/>
        <v>1</v>
      </c>
      <c r="Q555">
        <f t="shared" si="27"/>
        <v>76330</v>
      </c>
      <c r="R555">
        <v>140</v>
      </c>
      <c r="S555">
        <v>5000</v>
      </c>
      <c r="T555">
        <v>62350</v>
      </c>
      <c r="W555">
        <v>5000</v>
      </c>
      <c r="X555">
        <v>3980</v>
      </c>
      <c r="AA555" t="s">
        <v>105</v>
      </c>
      <c r="AB555">
        <v>19980114</v>
      </c>
    </row>
    <row r="556" spans="12:28" x14ac:dyDescent="0.25">
      <c r="L556" s="8">
        <v>1</v>
      </c>
      <c r="M556">
        <v>7</v>
      </c>
      <c r="N556" t="s">
        <v>77</v>
      </c>
      <c r="O556">
        <f t="shared" si="25"/>
        <v>1998</v>
      </c>
      <c r="P556">
        <f t="shared" si="26"/>
        <v>1</v>
      </c>
      <c r="Q556">
        <f t="shared" si="27"/>
        <v>71461</v>
      </c>
      <c r="R556">
        <v>140</v>
      </c>
      <c r="S556">
        <v>5000</v>
      </c>
      <c r="T556">
        <v>59003</v>
      </c>
      <c r="W556">
        <v>5000</v>
      </c>
      <c r="X556">
        <v>2458</v>
      </c>
      <c r="AA556" t="s">
        <v>105</v>
      </c>
      <c r="AB556">
        <v>19980114</v>
      </c>
    </row>
    <row r="557" spans="12:28" x14ac:dyDescent="0.25">
      <c r="L557" s="8">
        <v>1</v>
      </c>
      <c r="M557">
        <v>7</v>
      </c>
      <c r="N557" t="s">
        <v>77</v>
      </c>
      <c r="O557">
        <f t="shared" si="25"/>
        <v>1998</v>
      </c>
      <c r="P557">
        <f t="shared" si="26"/>
        <v>1</v>
      </c>
      <c r="Q557">
        <f t="shared" si="27"/>
        <v>70687</v>
      </c>
      <c r="R557">
        <v>138</v>
      </c>
      <c r="S557">
        <v>5000</v>
      </c>
      <c r="T557">
        <v>57046</v>
      </c>
      <c r="W557">
        <v>5000</v>
      </c>
      <c r="X557">
        <v>3641</v>
      </c>
      <c r="AA557" t="s">
        <v>105</v>
      </c>
      <c r="AB557">
        <v>19980122</v>
      </c>
    </row>
    <row r="558" spans="12:28" x14ac:dyDescent="0.25">
      <c r="L558" s="8">
        <v>1</v>
      </c>
      <c r="M558">
        <v>7</v>
      </c>
      <c r="N558" t="s">
        <v>77</v>
      </c>
      <c r="O558">
        <f t="shared" si="25"/>
        <v>1998</v>
      </c>
      <c r="P558">
        <f t="shared" si="26"/>
        <v>1</v>
      </c>
      <c r="Q558">
        <f t="shared" si="27"/>
        <v>71372</v>
      </c>
      <c r="R558">
        <v>141</v>
      </c>
      <c r="S558">
        <v>5000</v>
      </c>
      <c r="T558">
        <v>60145</v>
      </c>
      <c r="W558">
        <v>5000</v>
      </c>
      <c r="X558">
        <v>1227</v>
      </c>
      <c r="AA558" t="s">
        <v>105</v>
      </c>
      <c r="AB558">
        <v>19980122</v>
      </c>
    </row>
    <row r="559" spans="12:28" x14ac:dyDescent="0.25">
      <c r="L559" s="8">
        <v>1</v>
      </c>
      <c r="M559">
        <v>7</v>
      </c>
      <c r="N559" t="s">
        <v>77</v>
      </c>
      <c r="O559">
        <f t="shared" si="25"/>
        <v>1998</v>
      </c>
      <c r="P559">
        <f t="shared" si="26"/>
        <v>1</v>
      </c>
      <c r="Q559">
        <f t="shared" si="27"/>
        <v>74261</v>
      </c>
      <c r="R559">
        <v>137</v>
      </c>
      <c r="S559">
        <v>5000</v>
      </c>
      <c r="T559">
        <v>61048</v>
      </c>
      <c r="W559">
        <v>5000</v>
      </c>
      <c r="X559">
        <v>3213</v>
      </c>
      <c r="AA559" t="s">
        <v>105</v>
      </c>
      <c r="AB559">
        <v>19980112</v>
      </c>
    </row>
    <row r="560" spans="12:28" x14ac:dyDescent="0.25">
      <c r="L560" s="8">
        <v>1</v>
      </c>
      <c r="M560">
        <v>7</v>
      </c>
      <c r="N560" t="s">
        <v>77</v>
      </c>
      <c r="O560">
        <f t="shared" si="25"/>
        <v>1997</v>
      </c>
      <c r="P560">
        <f t="shared" si="26"/>
        <v>12</v>
      </c>
      <c r="Q560">
        <f t="shared" si="27"/>
        <v>59740</v>
      </c>
      <c r="R560">
        <v>123</v>
      </c>
      <c r="S560">
        <v>5000</v>
      </c>
      <c r="T560">
        <v>46756</v>
      </c>
      <c r="W560">
        <v>5000</v>
      </c>
      <c r="X560">
        <v>2984</v>
      </c>
      <c r="AA560" t="s">
        <v>113</v>
      </c>
      <c r="AB560">
        <v>19971205</v>
      </c>
    </row>
    <row r="561" spans="12:28" x14ac:dyDescent="0.25">
      <c r="L561" s="8">
        <v>1</v>
      </c>
      <c r="M561">
        <v>7</v>
      </c>
      <c r="N561" t="s">
        <v>77</v>
      </c>
      <c r="O561">
        <f t="shared" si="25"/>
        <v>1997</v>
      </c>
      <c r="P561">
        <f t="shared" si="26"/>
        <v>12</v>
      </c>
      <c r="Q561">
        <f t="shared" si="27"/>
        <v>60611</v>
      </c>
      <c r="R561">
        <v>127</v>
      </c>
      <c r="S561">
        <v>5000</v>
      </c>
      <c r="T561">
        <v>48080</v>
      </c>
      <c r="W561">
        <v>5000</v>
      </c>
      <c r="X561">
        <v>2531</v>
      </c>
      <c r="AA561" t="s">
        <v>114</v>
      </c>
      <c r="AB561">
        <v>19971229</v>
      </c>
    </row>
    <row r="562" spans="12:28" x14ac:dyDescent="0.25">
      <c r="L562" s="8">
        <v>1</v>
      </c>
      <c r="M562">
        <v>7</v>
      </c>
      <c r="N562" t="s">
        <v>77</v>
      </c>
      <c r="O562">
        <f t="shared" si="25"/>
        <v>1998</v>
      </c>
      <c r="P562">
        <f t="shared" si="26"/>
        <v>1</v>
      </c>
      <c r="Q562">
        <f t="shared" si="27"/>
        <v>60060</v>
      </c>
      <c r="R562">
        <v>142</v>
      </c>
      <c r="S562">
        <v>5000</v>
      </c>
      <c r="T562">
        <v>49059</v>
      </c>
      <c r="W562">
        <v>5000</v>
      </c>
      <c r="X562">
        <v>1001</v>
      </c>
      <c r="AA562" t="s">
        <v>113</v>
      </c>
      <c r="AB562">
        <v>19980114</v>
      </c>
    </row>
    <row r="563" spans="12:28" x14ac:dyDescent="0.25">
      <c r="L563" s="8">
        <v>1</v>
      </c>
      <c r="M563">
        <v>7</v>
      </c>
      <c r="N563" t="s">
        <v>77</v>
      </c>
      <c r="O563">
        <f t="shared" si="25"/>
        <v>2009</v>
      </c>
      <c r="P563">
        <f t="shared" si="26"/>
        <v>12</v>
      </c>
      <c r="Q563">
        <f t="shared" si="27"/>
        <v>90236</v>
      </c>
      <c r="R563">
        <v>129</v>
      </c>
      <c r="S563">
        <v>5000</v>
      </c>
      <c r="T563">
        <v>77829</v>
      </c>
      <c r="U563">
        <v>0</v>
      </c>
      <c r="V563">
        <v>1605</v>
      </c>
      <c r="W563">
        <v>5000</v>
      </c>
      <c r="X563">
        <v>802</v>
      </c>
      <c r="AA563" t="s">
        <v>105</v>
      </c>
      <c r="AB563">
        <v>20091216</v>
      </c>
    </row>
    <row r="564" spans="12:28" x14ac:dyDescent="0.25">
      <c r="L564" s="8">
        <v>1</v>
      </c>
      <c r="M564">
        <v>7</v>
      </c>
      <c r="N564" t="s">
        <v>77</v>
      </c>
      <c r="O564">
        <f t="shared" si="25"/>
        <v>2009</v>
      </c>
      <c r="P564">
        <f t="shared" si="26"/>
        <v>12</v>
      </c>
      <c r="Q564">
        <f t="shared" si="27"/>
        <v>90039</v>
      </c>
      <c r="R564">
        <v>140</v>
      </c>
      <c r="S564">
        <v>5000</v>
      </c>
      <c r="T564">
        <v>77238</v>
      </c>
      <c r="U564">
        <v>0</v>
      </c>
      <c r="V564">
        <v>1200</v>
      </c>
      <c r="W564">
        <v>5000</v>
      </c>
      <c r="X564">
        <v>1601</v>
      </c>
      <c r="AA564" t="s">
        <v>105</v>
      </c>
      <c r="AB564">
        <v>20091216</v>
      </c>
    </row>
    <row r="565" spans="12:28" x14ac:dyDescent="0.25">
      <c r="L565" s="8">
        <v>1</v>
      </c>
      <c r="M565">
        <v>7</v>
      </c>
      <c r="N565" t="s">
        <v>77</v>
      </c>
      <c r="O565">
        <f t="shared" si="25"/>
        <v>2001</v>
      </c>
      <c r="P565">
        <f t="shared" si="26"/>
        <v>1</v>
      </c>
      <c r="Q565">
        <f t="shared" si="27"/>
        <v>56101</v>
      </c>
      <c r="R565">
        <v>145</v>
      </c>
      <c r="S565">
        <v>5000</v>
      </c>
      <c r="T565">
        <v>45409</v>
      </c>
      <c r="W565">
        <v>5000</v>
      </c>
      <c r="X565">
        <v>692</v>
      </c>
      <c r="AA565" t="s">
        <v>128</v>
      </c>
      <c r="AB565">
        <v>20010122</v>
      </c>
    </row>
    <row r="566" spans="12:28" x14ac:dyDescent="0.25">
      <c r="L566" s="8">
        <v>1</v>
      </c>
      <c r="M566">
        <v>7</v>
      </c>
      <c r="N566" t="s">
        <v>77</v>
      </c>
      <c r="O566">
        <f t="shared" si="25"/>
        <v>1999</v>
      </c>
      <c r="P566">
        <f t="shared" si="26"/>
        <v>12</v>
      </c>
      <c r="Q566">
        <f t="shared" si="27"/>
        <v>79699</v>
      </c>
      <c r="R566">
        <v>136</v>
      </c>
      <c r="S566">
        <v>5000</v>
      </c>
      <c r="T566">
        <v>65517</v>
      </c>
      <c r="W566">
        <v>5000</v>
      </c>
      <c r="X566">
        <v>4182</v>
      </c>
      <c r="AA566" t="s">
        <v>115</v>
      </c>
      <c r="AB566">
        <v>19991210</v>
      </c>
    </row>
    <row r="567" spans="12:28" x14ac:dyDescent="0.25">
      <c r="L567" s="8">
        <v>1</v>
      </c>
      <c r="M567">
        <v>7</v>
      </c>
      <c r="N567" t="s">
        <v>77</v>
      </c>
      <c r="O567">
        <f t="shared" si="25"/>
        <v>1999</v>
      </c>
      <c r="P567">
        <f t="shared" si="26"/>
        <v>12</v>
      </c>
      <c r="Q567">
        <f t="shared" si="27"/>
        <v>79371</v>
      </c>
      <c r="R567">
        <v>132</v>
      </c>
      <c r="S567">
        <v>5000</v>
      </c>
      <c r="T567">
        <v>64168</v>
      </c>
      <c r="U567">
        <v>0</v>
      </c>
      <c r="V567">
        <v>347</v>
      </c>
      <c r="W567">
        <v>5000</v>
      </c>
      <c r="X567">
        <v>4856</v>
      </c>
      <c r="AA567" t="s">
        <v>115</v>
      </c>
      <c r="AB567">
        <v>19991220</v>
      </c>
    </row>
    <row r="568" spans="12:28" x14ac:dyDescent="0.25">
      <c r="L568" s="8">
        <v>1</v>
      </c>
      <c r="M568">
        <v>7</v>
      </c>
      <c r="N568" t="s">
        <v>77</v>
      </c>
      <c r="O568">
        <f t="shared" si="25"/>
        <v>1999</v>
      </c>
      <c r="P568">
        <f t="shared" si="26"/>
        <v>12</v>
      </c>
      <c r="Q568">
        <f t="shared" si="27"/>
        <v>63966</v>
      </c>
      <c r="R568">
        <v>135</v>
      </c>
      <c r="S568">
        <v>5000</v>
      </c>
      <c r="T568">
        <v>53426</v>
      </c>
      <c r="W568">
        <v>5000</v>
      </c>
      <c r="X568">
        <v>540</v>
      </c>
      <c r="AA568" t="s">
        <v>113</v>
      </c>
      <c r="AB568">
        <v>19991211</v>
      </c>
    </row>
    <row r="569" spans="12:28" x14ac:dyDescent="0.25">
      <c r="L569" s="8">
        <v>1</v>
      </c>
      <c r="M569">
        <v>7</v>
      </c>
      <c r="N569" t="s">
        <v>77</v>
      </c>
      <c r="O569">
        <f t="shared" si="25"/>
        <v>1999</v>
      </c>
      <c r="P569">
        <f t="shared" si="26"/>
        <v>12</v>
      </c>
      <c r="Q569">
        <f t="shared" si="27"/>
        <v>60348</v>
      </c>
      <c r="R569">
        <v>133</v>
      </c>
      <c r="S569">
        <v>5000</v>
      </c>
      <c r="T569">
        <v>49089</v>
      </c>
      <c r="W569">
        <v>5000</v>
      </c>
      <c r="X569">
        <v>1259</v>
      </c>
      <c r="AA569" t="s">
        <v>113</v>
      </c>
      <c r="AB569">
        <v>19991221</v>
      </c>
    </row>
    <row r="570" spans="12:28" x14ac:dyDescent="0.25">
      <c r="L570" s="8">
        <v>1</v>
      </c>
      <c r="M570">
        <v>7</v>
      </c>
      <c r="N570" t="s">
        <v>77</v>
      </c>
      <c r="O570">
        <f t="shared" si="25"/>
        <v>1999</v>
      </c>
      <c r="P570">
        <f t="shared" si="26"/>
        <v>12</v>
      </c>
      <c r="Q570">
        <f t="shared" si="27"/>
        <v>62349</v>
      </c>
      <c r="R570">
        <v>134</v>
      </c>
      <c r="S570">
        <v>5000</v>
      </c>
      <c r="T570">
        <v>48946</v>
      </c>
      <c r="W570">
        <v>5000</v>
      </c>
      <c r="X570">
        <v>3403</v>
      </c>
      <c r="AA570" t="s">
        <v>114</v>
      </c>
      <c r="AB570">
        <v>19991229</v>
      </c>
    </row>
    <row r="571" spans="12:28" x14ac:dyDescent="0.25">
      <c r="L571" s="8">
        <v>1</v>
      </c>
      <c r="M571">
        <v>7</v>
      </c>
      <c r="N571" t="s">
        <v>77</v>
      </c>
      <c r="O571">
        <f t="shared" si="25"/>
        <v>2002</v>
      </c>
      <c r="P571">
        <f t="shared" si="26"/>
        <v>1</v>
      </c>
      <c r="Q571">
        <f t="shared" si="27"/>
        <v>78569</v>
      </c>
      <c r="R571">
        <v>123</v>
      </c>
      <c r="S571">
        <v>5000</v>
      </c>
      <c r="T571">
        <v>68226</v>
      </c>
      <c r="W571">
        <v>5000</v>
      </c>
      <c r="X571">
        <v>343</v>
      </c>
      <c r="AA571" t="s">
        <v>110</v>
      </c>
      <c r="AB571">
        <v>20020108</v>
      </c>
    </row>
    <row r="572" spans="12:28" x14ac:dyDescent="0.25">
      <c r="L572" s="8">
        <v>1</v>
      </c>
      <c r="M572">
        <v>7</v>
      </c>
      <c r="N572" t="s">
        <v>77</v>
      </c>
      <c r="O572">
        <f t="shared" si="25"/>
        <v>2001</v>
      </c>
      <c r="P572">
        <f t="shared" si="26"/>
        <v>1</v>
      </c>
      <c r="Q572">
        <f t="shared" si="27"/>
        <v>75676</v>
      </c>
      <c r="R572">
        <v>137</v>
      </c>
      <c r="S572">
        <v>5000</v>
      </c>
      <c r="T572">
        <v>64362</v>
      </c>
      <c r="W572">
        <v>5000</v>
      </c>
      <c r="X572">
        <v>1314</v>
      </c>
      <c r="AA572" t="s">
        <v>111</v>
      </c>
      <c r="AB572">
        <v>20010120</v>
      </c>
    </row>
    <row r="573" spans="12:28" x14ac:dyDescent="0.25">
      <c r="L573" s="8">
        <v>1</v>
      </c>
      <c r="M573">
        <v>7</v>
      </c>
      <c r="N573" t="s">
        <v>77</v>
      </c>
      <c r="O573">
        <f t="shared" si="25"/>
        <v>2002</v>
      </c>
      <c r="P573">
        <f t="shared" si="26"/>
        <v>12</v>
      </c>
      <c r="Q573">
        <f t="shared" si="27"/>
        <v>82010</v>
      </c>
      <c r="R573">
        <v>118</v>
      </c>
      <c r="S573">
        <v>5000</v>
      </c>
      <c r="T573">
        <v>69490</v>
      </c>
      <c r="W573">
        <v>5000</v>
      </c>
      <c r="X573">
        <v>2520</v>
      </c>
      <c r="AA573" t="s">
        <v>118</v>
      </c>
      <c r="AB573">
        <v>20021203</v>
      </c>
    </row>
    <row r="574" spans="12:28" x14ac:dyDescent="0.25">
      <c r="L574" s="8">
        <v>1</v>
      </c>
      <c r="M574">
        <v>7</v>
      </c>
      <c r="N574" t="s">
        <v>77</v>
      </c>
      <c r="O574">
        <f t="shared" si="25"/>
        <v>2003</v>
      </c>
      <c r="P574">
        <f t="shared" si="26"/>
        <v>1</v>
      </c>
      <c r="Q574">
        <f t="shared" si="27"/>
        <v>77098</v>
      </c>
      <c r="R574">
        <v>130</v>
      </c>
      <c r="S574">
        <v>5000</v>
      </c>
      <c r="T574">
        <v>66763</v>
      </c>
      <c r="W574">
        <v>5000</v>
      </c>
      <c r="X574">
        <v>335</v>
      </c>
      <c r="AA574" t="s">
        <v>105</v>
      </c>
      <c r="AB574">
        <v>20030102</v>
      </c>
    </row>
    <row r="575" spans="12:28" x14ac:dyDescent="0.25">
      <c r="L575" s="8">
        <v>1</v>
      </c>
      <c r="M575">
        <v>7</v>
      </c>
      <c r="N575" t="s">
        <v>77</v>
      </c>
      <c r="O575">
        <f t="shared" si="25"/>
        <v>1999</v>
      </c>
      <c r="P575">
        <f t="shared" si="26"/>
        <v>11</v>
      </c>
      <c r="Q575">
        <f t="shared" si="27"/>
        <v>84211</v>
      </c>
      <c r="R575">
        <v>118</v>
      </c>
      <c r="S575">
        <v>5000</v>
      </c>
      <c r="T575">
        <v>70129</v>
      </c>
      <c r="W575">
        <v>5000</v>
      </c>
      <c r="X575">
        <v>4082</v>
      </c>
      <c r="AA575" t="s">
        <v>105</v>
      </c>
      <c r="AB575">
        <v>19991112</v>
      </c>
    </row>
    <row r="576" spans="12:28" x14ac:dyDescent="0.25">
      <c r="L576" s="8">
        <v>1</v>
      </c>
      <c r="M576">
        <v>7</v>
      </c>
      <c r="N576" t="s">
        <v>77</v>
      </c>
      <c r="O576">
        <f t="shared" si="25"/>
        <v>1999</v>
      </c>
      <c r="P576">
        <f t="shared" si="26"/>
        <v>12</v>
      </c>
      <c r="Q576">
        <f t="shared" si="27"/>
        <v>90796</v>
      </c>
      <c r="R576">
        <v>132</v>
      </c>
      <c r="S576">
        <v>5000</v>
      </c>
      <c r="T576">
        <v>75948</v>
      </c>
      <c r="U576">
        <v>0</v>
      </c>
      <c r="V576">
        <v>404</v>
      </c>
      <c r="W576">
        <v>5000</v>
      </c>
      <c r="X576">
        <v>4444</v>
      </c>
      <c r="AA576" t="s">
        <v>105</v>
      </c>
      <c r="AB576">
        <v>19991209</v>
      </c>
    </row>
    <row r="577" spans="12:28" x14ac:dyDescent="0.25">
      <c r="L577" s="8">
        <v>1</v>
      </c>
      <c r="M577">
        <v>3</v>
      </c>
      <c r="N577" t="s">
        <v>77</v>
      </c>
      <c r="O577">
        <f t="shared" si="25"/>
        <v>2010</v>
      </c>
      <c r="P577">
        <f t="shared" si="26"/>
        <v>4</v>
      </c>
      <c r="Q577">
        <f t="shared" si="27"/>
        <v>398093</v>
      </c>
      <c r="R577">
        <v>78</v>
      </c>
      <c r="S577">
        <v>5000</v>
      </c>
      <c r="T577">
        <v>95975</v>
      </c>
      <c r="U577">
        <v>0</v>
      </c>
      <c r="V577">
        <v>231</v>
      </c>
      <c r="W577">
        <v>5000</v>
      </c>
      <c r="X577">
        <v>463</v>
      </c>
      <c r="Y577">
        <v>0</v>
      </c>
      <c r="Z577">
        <v>291424</v>
      </c>
      <c r="AA577" t="s">
        <v>105</v>
      </c>
      <c r="AB577">
        <v>20100408</v>
      </c>
    </row>
    <row r="578" spans="12:28" x14ac:dyDescent="0.25">
      <c r="L578" s="8">
        <v>1</v>
      </c>
      <c r="M578">
        <v>3</v>
      </c>
      <c r="N578" t="s">
        <v>77</v>
      </c>
      <c r="O578">
        <f t="shared" si="25"/>
        <v>2010</v>
      </c>
      <c r="P578">
        <f t="shared" si="26"/>
        <v>4</v>
      </c>
      <c r="Q578">
        <f t="shared" si="27"/>
        <v>363678</v>
      </c>
      <c r="R578">
        <v>78</v>
      </c>
      <c r="S578">
        <v>5000</v>
      </c>
      <c r="T578">
        <v>88137</v>
      </c>
      <c r="W578">
        <v>5000</v>
      </c>
      <c r="X578">
        <v>0</v>
      </c>
      <c r="Y578">
        <v>0</v>
      </c>
      <c r="Z578">
        <v>265541</v>
      </c>
      <c r="AA578" t="s">
        <v>105</v>
      </c>
      <c r="AB578">
        <v>20100408</v>
      </c>
    </row>
    <row r="579" spans="12:28" x14ac:dyDescent="0.25">
      <c r="L579" s="8">
        <v>1</v>
      </c>
      <c r="M579">
        <v>3</v>
      </c>
      <c r="N579" t="s">
        <v>77</v>
      </c>
      <c r="O579">
        <f t="shared" ref="O579:O642" si="28">IF(LEN(AB579)&gt;=8,LEFT(AB579,4),"")*1</f>
        <v>2010</v>
      </c>
      <c r="P579">
        <f t="shared" ref="P579:P642" si="29">IF(LEN(AB579)&gt;=8,MID(AB579,5,2),"")*1</f>
        <v>4</v>
      </c>
      <c r="Q579">
        <f t="shared" ref="Q579:Q642" si="30">SUM(S579:Z579)</f>
        <v>387172</v>
      </c>
      <c r="R579">
        <v>76</v>
      </c>
      <c r="S579">
        <v>5000</v>
      </c>
      <c r="T579">
        <v>95007</v>
      </c>
      <c r="U579">
        <v>0</v>
      </c>
      <c r="V579">
        <v>244</v>
      </c>
      <c r="W579">
        <v>0</v>
      </c>
      <c r="X579">
        <v>286921</v>
      </c>
      <c r="AA579" t="s">
        <v>105</v>
      </c>
      <c r="AB579">
        <v>20100408</v>
      </c>
    </row>
    <row r="580" spans="12:28" x14ac:dyDescent="0.25">
      <c r="L580" s="8">
        <v>1</v>
      </c>
      <c r="M580">
        <v>3</v>
      </c>
      <c r="N580" t="s">
        <v>77</v>
      </c>
      <c r="O580">
        <f t="shared" si="28"/>
        <v>2010</v>
      </c>
      <c r="P580">
        <f t="shared" si="29"/>
        <v>4</v>
      </c>
      <c r="Q580">
        <f t="shared" si="30"/>
        <v>352145</v>
      </c>
      <c r="R580">
        <v>75</v>
      </c>
      <c r="S580">
        <v>5000</v>
      </c>
      <c r="T580">
        <v>86302</v>
      </c>
      <c r="U580">
        <v>0</v>
      </c>
      <c r="V580">
        <v>215</v>
      </c>
      <c r="W580">
        <v>0</v>
      </c>
      <c r="X580">
        <v>260628</v>
      </c>
      <c r="AA580" t="s">
        <v>105</v>
      </c>
      <c r="AB580">
        <v>20100408</v>
      </c>
    </row>
    <row r="581" spans="12:28" x14ac:dyDescent="0.25">
      <c r="L581" s="8">
        <v>1</v>
      </c>
      <c r="M581">
        <v>3</v>
      </c>
      <c r="N581" t="s">
        <v>77</v>
      </c>
      <c r="O581">
        <f t="shared" si="28"/>
        <v>2010</v>
      </c>
      <c r="P581">
        <f t="shared" si="29"/>
        <v>4</v>
      </c>
      <c r="Q581">
        <f t="shared" si="30"/>
        <v>476477</v>
      </c>
      <c r="R581">
        <v>76</v>
      </c>
      <c r="S581">
        <v>5000</v>
      </c>
      <c r="T581">
        <v>116291</v>
      </c>
      <c r="U581">
        <v>0</v>
      </c>
      <c r="V581">
        <v>282</v>
      </c>
      <c r="W581">
        <v>5000</v>
      </c>
      <c r="X581">
        <v>0</v>
      </c>
      <c r="Y581">
        <v>0</v>
      </c>
      <c r="Z581">
        <v>349904</v>
      </c>
      <c r="AA581" t="s">
        <v>105</v>
      </c>
      <c r="AB581">
        <v>20100408</v>
      </c>
    </row>
    <row r="582" spans="12:28" x14ac:dyDescent="0.25">
      <c r="L582" s="8">
        <v>1</v>
      </c>
      <c r="M582">
        <v>3</v>
      </c>
      <c r="N582" t="s">
        <v>77</v>
      </c>
      <c r="O582">
        <f t="shared" si="28"/>
        <v>2010</v>
      </c>
      <c r="P582">
        <f t="shared" si="29"/>
        <v>5</v>
      </c>
      <c r="Q582">
        <f t="shared" si="30"/>
        <v>466099</v>
      </c>
      <c r="R582">
        <v>93</v>
      </c>
      <c r="S582">
        <v>5000</v>
      </c>
      <c r="T582">
        <v>114091</v>
      </c>
      <c r="W582">
        <v>0</v>
      </c>
      <c r="X582">
        <v>347008</v>
      </c>
      <c r="AA582" t="s">
        <v>127</v>
      </c>
      <c r="AB582">
        <v>20100519</v>
      </c>
    </row>
    <row r="583" spans="12:28" x14ac:dyDescent="0.25">
      <c r="L583" s="8">
        <v>1</v>
      </c>
      <c r="M583">
        <v>3</v>
      </c>
      <c r="N583" t="s">
        <v>77</v>
      </c>
      <c r="O583">
        <f t="shared" si="28"/>
        <v>2010</v>
      </c>
      <c r="P583">
        <f t="shared" si="29"/>
        <v>4</v>
      </c>
      <c r="Q583">
        <f t="shared" si="30"/>
        <v>443641</v>
      </c>
      <c r="R583">
        <v>75</v>
      </c>
      <c r="S583">
        <v>5000</v>
      </c>
      <c r="T583">
        <v>108389</v>
      </c>
      <c r="W583">
        <v>5000</v>
      </c>
      <c r="X583">
        <v>0</v>
      </c>
      <c r="Y583">
        <v>0</v>
      </c>
      <c r="Z583">
        <v>325252</v>
      </c>
      <c r="AA583" t="s">
        <v>105</v>
      </c>
      <c r="AB583">
        <v>20100408</v>
      </c>
    </row>
    <row r="584" spans="12:28" x14ac:dyDescent="0.25">
      <c r="L584" s="8">
        <v>1</v>
      </c>
      <c r="M584">
        <v>3</v>
      </c>
      <c r="N584" t="s">
        <v>77</v>
      </c>
      <c r="O584">
        <f t="shared" si="28"/>
        <v>2010</v>
      </c>
      <c r="P584">
        <f t="shared" si="29"/>
        <v>4</v>
      </c>
      <c r="Q584">
        <f t="shared" si="30"/>
        <v>433325</v>
      </c>
      <c r="R584">
        <v>75</v>
      </c>
      <c r="S584">
        <v>5000</v>
      </c>
      <c r="T584">
        <v>105794</v>
      </c>
      <c r="W584">
        <v>5000</v>
      </c>
      <c r="X584">
        <v>0</v>
      </c>
      <c r="Y584">
        <v>0</v>
      </c>
      <c r="Z584">
        <v>317531</v>
      </c>
      <c r="AA584" t="s">
        <v>105</v>
      </c>
      <c r="AB584">
        <v>20100408</v>
      </c>
    </row>
    <row r="585" spans="12:28" x14ac:dyDescent="0.25">
      <c r="L585" s="8">
        <v>1</v>
      </c>
      <c r="M585">
        <v>3</v>
      </c>
      <c r="N585" t="s">
        <v>77</v>
      </c>
      <c r="O585">
        <f t="shared" si="28"/>
        <v>2010</v>
      </c>
      <c r="P585">
        <f t="shared" si="29"/>
        <v>5</v>
      </c>
      <c r="Q585">
        <f t="shared" si="30"/>
        <v>480732</v>
      </c>
      <c r="R585">
        <v>93</v>
      </c>
      <c r="S585">
        <v>5000</v>
      </c>
      <c r="T585">
        <v>118588</v>
      </c>
      <c r="U585">
        <v>0</v>
      </c>
      <c r="V585">
        <v>309</v>
      </c>
      <c r="W585">
        <v>0</v>
      </c>
      <c r="X585">
        <v>356835</v>
      </c>
      <c r="AA585" t="s">
        <v>127</v>
      </c>
      <c r="AB585">
        <v>20100517</v>
      </c>
    </row>
    <row r="586" spans="12:28" x14ac:dyDescent="0.25">
      <c r="L586" s="8">
        <v>1</v>
      </c>
      <c r="M586">
        <v>3</v>
      </c>
      <c r="N586" t="s">
        <v>77</v>
      </c>
      <c r="O586">
        <f t="shared" si="28"/>
        <v>2010</v>
      </c>
      <c r="P586">
        <f t="shared" si="29"/>
        <v>4</v>
      </c>
      <c r="Q586">
        <f t="shared" si="30"/>
        <v>483408</v>
      </c>
      <c r="R586">
        <v>79</v>
      </c>
      <c r="S586">
        <v>5000</v>
      </c>
      <c r="T586">
        <v>117670</v>
      </c>
      <c r="W586">
        <v>5000</v>
      </c>
      <c r="X586">
        <v>311</v>
      </c>
      <c r="Y586">
        <v>0</v>
      </c>
      <c r="Z586">
        <v>355427</v>
      </c>
      <c r="AA586" t="s">
        <v>105</v>
      </c>
      <c r="AB586">
        <v>20100408</v>
      </c>
    </row>
    <row r="587" spans="12:28" x14ac:dyDescent="0.25">
      <c r="L587" s="8">
        <v>1</v>
      </c>
      <c r="M587">
        <v>3</v>
      </c>
      <c r="N587" t="s">
        <v>77</v>
      </c>
      <c r="O587">
        <f t="shared" si="28"/>
        <v>2010</v>
      </c>
      <c r="P587">
        <f t="shared" si="29"/>
        <v>4</v>
      </c>
      <c r="Q587">
        <f t="shared" si="30"/>
        <v>459982</v>
      </c>
      <c r="R587">
        <v>76</v>
      </c>
      <c r="S587">
        <v>5000</v>
      </c>
      <c r="T587">
        <v>112440</v>
      </c>
      <c r="W587">
        <v>5000</v>
      </c>
      <c r="X587">
        <v>0</v>
      </c>
      <c r="Y587">
        <v>0</v>
      </c>
      <c r="Z587">
        <v>337542</v>
      </c>
      <c r="AA587" t="s">
        <v>105</v>
      </c>
      <c r="AB587">
        <v>20100408</v>
      </c>
    </row>
    <row r="588" spans="12:28" x14ac:dyDescent="0.25">
      <c r="L588" s="8">
        <v>1</v>
      </c>
      <c r="M588">
        <v>3</v>
      </c>
      <c r="N588" t="s">
        <v>77</v>
      </c>
      <c r="O588">
        <f t="shared" si="28"/>
        <v>2010</v>
      </c>
      <c r="P588">
        <f t="shared" si="29"/>
        <v>4</v>
      </c>
      <c r="Q588">
        <f t="shared" si="30"/>
        <v>414139</v>
      </c>
      <c r="R588">
        <v>75</v>
      </c>
      <c r="S588">
        <v>5000</v>
      </c>
      <c r="T588">
        <v>99672</v>
      </c>
      <c r="W588">
        <v>5000</v>
      </c>
      <c r="X588">
        <v>0</v>
      </c>
      <c r="Y588">
        <v>0</v>
      </c>
      <c r="Z588">
        <v>304467</v>
      </c>
      <c r="AA588" t="s">
        <v>105</v>
      </c>
      <c r="AB588">
        <v>20100409</v>
      </c>
    </row>
    <row r="589" spans="12:28" x14ac:dyDescent="0.25">
      <c r="L589" s="8">
        <v>1</v>
      </c>
      <c r="M589">
        <v>3</v>
      </c>
      <c r="N589" t="s">
        <v>77</v>
      </c>
      <c r="O589">
        <f t="shared" si="28"/>
        <v>2010</v>
      </c>
      <c r="P589">
        <f t="shared" si="29"/>
        <v>4</v>
      </c>
      <c r="Q589">
        <f t="shared" si="30"/>
        <v>427332</v>
      </c>
      <c r="R589">
        <v>75</v>
      </c>
      <c r="S589">
        <v>5000</v>
      </c>
      <c r="T589">
        <v>104281</v>
      </c>
      <c r="W589">
        <v>5000</v>
      </c>
      <c r="X589">
        <v>0</v>
      </c>
      <c r="Y589">
        <v>0</v>
      </c>
      <c r="Z589">
        <v>313051</v>
      </c>
      <c r="AA589" t="s">
        <v>105</v>
      </c>
      <c r="AB589">
        <v>20100409</v>
      </c>
    </row>
    <row r="590" spans="12:28" x14ac:dyDescent="0.25">
      <c r="L590" s="8">
        <v>1</v>
      </c>
      <c r="M590">
        <v>3</v>
      </c>
      <c r="N590" t="s">
        <v>77</v>
      </c>
      <c r="O590">
        <f t="shared" si="28"/>
        <v>2010</v>
      </c>
      <c r="P590">
        <f t="shared" si="29"/>
        <v>4</v>
      </c>
      <c r="Q590">
        <f t="shared" si="30"/>
        <v>477369</v>
      </c>
      <c r="R590">
        <v>74</v>
      </c>
      <c r="S590">
        <v>5000</v>
      </c>
      <c r="T590">
        <v>116800</v>
      </c>
      <c r="W590">
        <v>5000</v>
      </c>
      <c r="X590">
        <v>0</v>
      </c>
      <c r="Y590">
        <v>0</v>
      </c>
      <c r="Z590">
        <v>350569</v>
      </c>
      <c r="AA590" t="s">
        <v>105</v>
      </c>
      <c r="AB590">
        <v>20100409</v>
      </c>
    </row>
    <row r="591" spans="12:28" x14ac:dyDescent="0.25">
      <c r="L591" s="8">
        <v>1</v>
      </c>
      <c r="M591">
        <v>3</v>
      </c>
      <c r="N591" t="s">
        <v>77</v>
      </c>
      <c r="O591">
        <f t="shared" si="28"/>
        <v>2010</v>
      </c>
      <c r="P591">
        <f t="shared" si="29"/>
        <v>4</v>
      </c>
      <c r="Q591">
        <f t="shared" si="30"/>
        <v>481077</v>
      </c>
      <c r="R591">
        <v>74</v>
      </c>
      <c r="S591">
        <v>5000</v>
      </c>
      <c r="T591">
        <v>117720</v>
      </c>
      <c r="W591">
        <v>5000</v>
      </c>
      <c r="X591">
        <v>0</v>
      </c>
      <c r="Y591">
        <v>0</v>
      </c>
      <c r="Z591">
        <v>353357</v>
      </c>
      <c r="AA591" t="s">
        <v>105</v>
      </c>
      <c r="AB591">
        <v>20100409</v>
      </c>
    </row>
    <row r="592" spans="12:28" x14ac:dyDescent="0.25">
      <c r="L592" s="8">
        <v>1</v>
      </c>
      <c r="M592">
        <v>3</v>
      </c>
      <c r="N592" t="s">
        <v>77</v>
      </c>
      <c r="O592">
        <f t="shared" si="28"/>
        <v>2010</v>
      </c>
      <c r="P592">
        <f t="shared" si="29"/>
        <v>4</v>
      </c>
      <c r="Q592">
        <f t="shared" si="30"/>
        <v>457684</v>
      </c>
      <c r="R592">
        <v>72</v>
      </c>
      <c r="S592">
        <v>5000</v>
      </c>
      <c r="T592">
        <v>111590</v>
      </c>
      <c r="W592">
        <v>5000</v>
      </c>
      <c r="X592">
        <v>0</v>
      </c>
      <c r="Y592">
        <v>0</v>
      </c>
      <c r="Z592">
        <v>336094</v>
      </c>
      <c r="AA592" t="s">
        <v>105</v>
      </c>
      <c r="AB592">
        <v>20100409</v>
      </c>
    </row>
    <row r="593" spans="12:28" x14ac:dyDescent="0.25">
      <c r="L593" s="8">
        <v>1</v>
      </c>
      <c r="M593">
        <v>3</v>
      </c>
      <c r="N593" t="s">
        <v>77</v>
      </c>
      <c r="O593">
        <f t="shared" si="28"/>
        <v>2010</v>
      </c>
      <c r="P593">
        <f t="shared" si="29"/>
        <v>4</v>
      </c>
      <c r="Q593">
        <f t="shared" si="30"/>
        <v>472114</v>
      </c>
      <c r="R593">
        <v>72</v>
      </c>
      <c r="S593">
        <v>5000</v>
      </c>
      <c r="T593">
        <v>112693</v>
      </c>
      <c r="U593">
        <v>0</v>
      </c>
      <c r="V593">
        <v>788</v>
      </c>
      <c r="W593">
        <v>5000</v>
      </c>
      <c r="X593">
        <v>1182</v>
      </c>
      <c r="Y593">
        <v>0</v>
      </c>
      <c r="Z593">
        <v>347451</v>
      </c>
      <c r="AA593" t="s">
        <v>105</v>
      </c>
      <c r="AB593">
        <v>20100409</v>
      </c>
    </row>
    <row r="594" spans="12:28" x14ac:dyDescent="0.25">
      <c r="L594" s="8">
        <v>1</v>
      </c>
      <c r="M594">
        <v>3</v>
      </c>
      <c r="N594" t="s">
        <v>77</v>
      </c>
      <c r="O594">
        <f t="shared" si="28"/>
        <v>2010</v>
      </c>
      <c r="P594">
        <f t="shared" si="29"/>
        <v>5</v>
      </c>
      <c r="Q594">
        <f t="shared" si="30"/>
        <v>427181</v>
      </c>
      <c r="R594">
        <v>93</v>
      </c>
      <c r="S594">
        <v>5000</v>
      </c>
      <c r="T594">
        <v>105240</v>
      </c>
      <c r="W594">
        <v>0</v>
      </c>
      <c r="X594">
        <v>316941</v>
      </c>
      <c r="AA594" t="s">
        <v>127</v>
      </c>
      <c r="AB594">
        <v>20100518</v>
      </c>
    </row>
    <row r="595" spans="12:28" x14ac:dyDescent="0.25">
      <c r="L595" s="8">
        <v>1</v>
      </c>
      <c r="M595">
        <v>3</v>
      </c>
      <c r="N595" t="s">
        <v>77</v>
      </c>
      <c r="O595">
        <f t="shared" si="28"/>
        <v>2010</v>
      </c>
      <c r="P595">
        <f t="shared" si="29"/>
        <v>4</v>
      </c>
      <c r="Q595">
        <f t="shared" si="30"/>
        <v>440756</v>
      </c>
      <c r="R595">
        <v>75</v>
      </c>
      <c r="S595">
        <v>5000</v>
      </c>
      <c r="T595">
        <v>107617</v>
      </c>
      <c r="W595">
        <v>5000</v>
      </c>
      <c r="X595">
        <v>0</v>
      </c>
      <c r="Y595">
        <v>0</v>
      </c>
      <c r="Z595">
        <v>323139</v>
      </c>
      <c r="AA595" t="s">
        <v>105</v>
      </c>
      <c r="AB595">
        <v>20100409</v>
      </c>
    </row>
    <row r="596" spans="12:28" x14ac:dyDescent="0.25">
      <c r="L596" s="8">
        <v>1</v>
      </c>
      <c r="M596">
        <v>3</v>
      </c>
      <c r="N596" t="s">
        <v>77</v>
      </c>
      <c r="O596">
        <f t="shared" si="28"/>
        <v>2010</v>
      </c>
      <c r="P596">
        <f t="shared" si="29"/>
        <v>4</v>
      </c>
      <c r="Q596">
        <f t="shared" si="30"/>
        <v>425861</v>
      </c>
      <c r="R596">
        <v>72</v>
      </c>
      <c r="S596">
        <v>5000</v>
      </c>
      <c r="T596">
        <v>103920</v>
      </c>
      <c r="W596">
        <v>5000</v>
      </c>
      <c r="X596">
        <v>0</v>
      </c>
      <c r="Y596">
        <v>0</v>
      </c>
      <c r="Z596">
        <v>311941</v>
      </c>
      <c r="AA596" t="s">
        <v>105</v>
      </c>
      <c r="AB596">
        <v>20100416</v>
      </c>
    </row>
    <row r="597" spans="12:28" x14ac:dyDescent="0.25">
      <c r="L597" s="8">
        <v>1</v>
      </c>
      <c r="M597">
        <v>3</v>
      </c>
      <c r="N597" t="s">
        <v>77</v>
      </c>
      <c r="O597">
        <f t="shared" si="28"/>
        <v>2010</v>
      </c>
      <c r="P597">
        <f t="shared" si="29"/>
        <v>4</v>
      </c>
      <c r="Q597">
        <f t="shared" si="30"/>
        <v>409738</v>
      </c>
      <c r="R597">
        <v>70</v>
      </c>
      <c r="S597">
        <v>5000</v>
      </c>
      <c r="T597">
        <v>99659</v>
      </c>
      <c r="W597">
        <v>5000</v>
      </c>
      <c r="X597">
        <v>0</v>
      </c>
      <c r="Y597">
        <v>0</v>
      </c>
      <c r="Z597">
        <v>300079</v>
      </c>
      <c r="AA597" t="s">
        <v>105</v>
      </c>
      <c r="AB597">
        <v>20100416</v>
      </c>
    </row>
    <row r="598" spans="12:28" x14ac:dyDescent="0.25">
      <c r="L598" s="8">
        <v>1</v>
      </c>
      <c r="M598">
        <v>7</v>
      </c>
      <c r="N598" t="s">
        <v>77</v>
      </c>
      <c r="O598">
        <f t="shared" si="28"/>
        <v>2000</v>
      </c>
      <c r="P598">
        <f t="shared" si="29"/>
        <v>1</v>
      </c>
      <c r="Q598">
        <f t="shared" si="30"/>
        <v>89868</v>
      </c>
      <c r="R598">
        <v>141</v>
      </c>
      <c r="S598">
        <v>5000</v>
      </c>
      <c r="T598">
        <v>79469</v>
      </c>
      <c r="W598">
        <v>5000</v>
      </c>
      <c r="X598">
        <v>399</v>
      </c>
      <c r="AA598" t="s">
        <v>105</v>
      </c>
      <c r="AB598">
        <v>20000104</v>
      </c>
    </row>
    <row r="599" spans="12:28" x14ac:dyDescent="0.25">
      <c r="L599" s="8">
        <v>1</v>
      </c>
      <c r="M599">
        <v>7</v>
      </c>
      <c r="N599" t="s">
        <v>77</v>
      </c>
      <c r="O599">
        <f t="shared" si="28"/>
        <v>2000</v>
      </c>
      <c r="P599">
        <f t="shared" si="29"/>
        <v>1</v>
      </c>
      <c r="Q599">
        <f t="shared" si="30"/>
        <v>95304</v>
      </c>
      <c r="R599">
        <v>132</v>
      </c>
      <c r="S599">
        <v>5000</v>
      </c>
      <c r="T599">
        <v>84024</v>
      </c>
      <c r="W599">
        <v>5000</v>
      </c>
      <c r="X599">
        <v>1280</v>
      </c>
      <c r="AA599" t="s">
        <v>105</v>
      </c>
      <c r="AB599">
        <v>20000104</v>
      </c>
    </row>
    <row r="600" spans="12:28" x14ac:dyDescent="0.25">
      <c r="L600" s="8">
        <v>1</v>
      </c>
      <c r="M600">
        <v>7</v>
      </c>
      <c r="N600" t="s">
        <v>77</v>
      </c>
      <c r="O600">
        <f t="shared" si="28"/>
        <v>2000</v>
      </c>
      <c r="P600">
        <f t="shared" si="29"/>
        <v>1</v>
      </c>
      <c r="Q600">
        <f t="shared" si="30"/>
        <v>87957</v>
      </c>
      <c r="R600">
        <v>136</v>
      </c>
      <c r="S600">
        <v>5000</v>
      </c>
      <c r="T600">
        <v>76008</v>
      </c>
      <c r="W600">
        <v>5000</v>
      </c>
      <c r="X600">
        <v>1949</v>
      </c>
      <c r="AA600" t="s">
        <v>105</v>
      </c>
      <c r="AB600">
        <v>20000104</v>
      </c>
    </row>
    <row r="601" spans="12:28" x14ac:dyDescent="0.25">
      <c r="L601" s="8">
        <v>1</v>
      </c>
      <c r="M601">
        <v>7</v>
      </c>
      <c r="N601" t="s">
        <v>77</v>
      </c>
      <c r="O601">
        <f t="shared" si="28"/>
        <v>2000</v>
      </c>
      <c r="P601">
        <f t="shared" si="29"/>
        <v>1</v>
      </c>
      <c r="Q601">
        <f t="shared" si="30"/>
        <v>103556</v>
      </c>
      <c r="R601">
        <v>129</v>
      </c>
      <c r="S601">
        <v>5000</v>
      </c>
      <c r="T601">
        <v>93088</v>
      </c>
      <c r="W601">
        <v>5000</v>
      </c>
      <c r="X601">
        <v>468</v>
      </c>
      <c r="AA601" t="s">
        <v>105</v>
      </c>
      <c r="AB601">
        <v>20000104</v>
      </c>
    </row>
    <row r="602" spans="12:28" x14ac:dyDescent="0.25">
      <c r="L602" s="8">
        <v>1</v>
      </c>
      <c r="M602">
        <v>7</v>
      </c>
      <c r="N602" t="s">
        <v>77</v>
      </c>
      <c r="O602">
        <f t="shared" si="28"/>
        <v>2000</v>
      </c>
      <c r="P602">
        <f t="shared" si="29"/>
        <v>1</v>
      </c>
      <c r="Q602">
        <f t="shared" si="30"/>
        <v>92048</v>
      </c>
      <c r="R602">
        <v>135</v>
      </c>
      <c r="S602">
        <v>5000</v>
      </c>
      <c r="T602">
        <v>81228</v>
      </c>
      <c r="W602">
        <v>5000</v>
      </c>
      <c r="X602">
        <v>820</v>
      </c>
      <c r="AA602" t="s">
        <v>105</v>
      </c>
      <c r="AB602">
        <v>20000104</v>
      </c>
    </row>
    <row r="603" spans="12:28" x14ac:dyDescent="0.25">
      <c r="L603" s="8">
        <v>1</v>
      </c>
      <c r="M603">
        <v>7</v>
      </c>
      <c r="N603" t="s">
        <v>77</v>
      </c>
      <c r="O603">
        <f t="shared" si="28"/>
        <v>2000</v>
      </c>
      <c r="P603">
        <f t="shared" si="29"/>
        <v>1</v>
      </c>
      <c r="Q603">
        <f t="shared" si="30"/>
        <v>91352</v>
      </c>
      <c r="R603">
        <v>137</v>
      </c>
      <c r="S603">
        <v>5000</v>
      </c>
      <c r="T603">
        <v>80945</v>
      </c>
      <c r="W603">
        <v>5000</v>
      </c>
      <c r="X603">
        <v>407</v>
      </c>
      <c r="AA603" t="s">
        <v>105</v>
      </c>
      <c r="AB603">
        <v>20000104</v>
      </c>
    </row>
    <row r="604" spans="12:28" x14ac:dyDescent="0.25">
      <c r="L604" s="8">
        <v>1</v>
      </c>
      <c r="M604">
        <v>7</v>
      </c>
      <c r="N604" t="s">
        <v>77</v>
      </c>
      <c r="O604">
        <f t="shared" si="28"/>
        <v>2000</v>
      </c>
      <c r="P604">
        <f t="shared" si="29"/>
        <v>1</v>
      </c>
      <c r="Q604">
        <f t="shared" si="30"/>
        <v>93347</v>
      </c>
      <c r="R604">
        <v>140</v>
      </c>
      <c r="S604">
        <v>5000</v>
      </c>
      <c r="T604">
        <v>81263</v>
      </c>
      <c r="W604">
        <v>5000</v>
      </c>
      <c r="X604">
        <v>2084</v>
      </c>
      <c r="AA604" t="s">
        <v>105</v>
      </c>
      <c r="AB604">
        <v>20000112</v>
      </c>
    </row>
    <row r="605" spans="12:28" x14ac:dyDescent="0.25">
      <c r="L605" s="8">
        <v>1</v>
      </c>
      <c r="M605">
        <v>7</v>
      </c>
      <c r="N605" t="s">
        <v>77</v>
      </c>
      <c r="O605">
        <f t="shared" si="28"/>
        <v>1999</v>
      </c>
      <c r="P605">
        <f t="shared" si="29"/>
        <v>12</v>
      </c>
      <c r="Q605">
        <f t="shared" si="30"/>
        <v>88383</v>
      </c>
      <c r="R605">
        <v>136</v>
      </c>
      <c r="S605">
        <v>5000</v>
      </c>
      <c r="T605">
        <v>83383</v>
      </c>
      <c r="AA605" t="s">
        <v>105</v>
      </c>
      <c r="AB605">
        <v>19991221</v>
      </c>
    </row>
    <row r="606" spans="12:28" x14ac:dyDescent="0.25">
      <c r="L606" s="8">
        <v>1</v>
      </c>
      <c r="M606">
        <v>3</v>
      </c>
      <c r="N606" t="s">
        <v>77</v>
      </c>
      <c r="O606">
        <f t="shared" si="28"/>
        <v>2010</v>
      </c>
      <c r="P606">
        <f t="shared" si="29"/>
        <v>4</v>
      </c>
      <c r="Q606">
        <f t="shared" si="30"/>
        <v>450293</v>
      </c>
      <c r="R606">
        <v>72</v>
      </c>
      <c r="S606">
        <v>5000</v>
      </c>
      <c r="T606">
        <v>109482</v>
      </c>
      <c r="W606">
        <v>5000</v>
      </c>
      <c r="X606">
        <v>550</v>
      </c>
      <c r="Y606">
        <v>0</v>
      </c>
      <c r="Z606">
        <v>330261</v>
      </c>
      <c r="AA606" t="s">
        <v>105</v>
      </c>
      <c r="AB606">
        <v>20100416</v>
      </c>
    </row>
    <row r="607" spans="12:28" x14ac:dyDescent="0.25">
      <c r="L607" s="8">
        <v>1</v>
      </c>
      <c r="M607">
        <v>3</v>
      </c>
      <c r="N607" t="s">
        <v>77</v>
      </c>
      <c r="O607">
        <f t="shared" si="28"/>
        <v>2010</v>
      </c>
      <c r="P607">
        <f t="shared" si="29"/>
        <v>4</v>
      </c>
      <c r="Q607">
        <f t="shared" si="30"/>
        <v>453647</v>
      </c>
      <c r="R607">
        <v>71</v>
      </c>
      <c r="S607">
        <v>5000</v>
      </c>
      <c r="T607">
        <v>110067</v>
      </c>
      <c r="W607">
        <v>5000</v>
      </c>
      <c r="X607">
        <v>788</v>
      </c>
      <c r="Y607">
        <v>0</v>
      </c>
      <c r="Z607">
        <v>332792</v>
      </c>
      <c r="AA607" t="s">
        <v>105</v>
      </c>
      <c r="AB607">
        <v>20100416</v>
      </c>
    </row>
    <row r="608" spans="12:28" x14ac:dyDescent="0.25">
      <c r="L608" s="8">
        <v>1</v>
      </c>
      <c r="M608">
        <v>3</v>
      </c>
      <c r="N608" t="s">
        <v>77</v>
      </c>
      <c r="O608">
        <f t="shared" si="28"/>
        <v>2010</v>
      </c>
      <c r="P608">
        <f t="shared" si="29"/>
        <v>4</v>
      </c>
      <c r="Q608">
        <f t="shared" si="30"/>
        <v>412092</v>
      </c>
      <c r="R608">
        <v>73</v>
      </c>
      <c r="S608">
        <v>5000</v>
      </c>
      <c r="T608">
        <v>101711</v>
      </c>
      <c r="W608">
        <v>0</v>
      </c>
      <c r="X608">
        <v>305381</v>
      </c>
      <c r="AA608" t="s">
        <v>105</v>
      </c>
      <c r="AB608">
        <v>20100416</v>
      </c>
    </row>
    <row r="609" spans="12:28" x14ac:dyDescent="0.25">
      <c r="L609" s="8">
        <v>1</v>
      </c>
      <c r="M609">
        <v>3</v>
      </c>
      <c r="N609" t="s">
        <v>77</v>
      </c>
      <c r="O609">
        <f t="shared" si="28"/>
        <v>2010</v>
      </c>
      <c r="P609">
        <f t="shared" si="29"/>
        <v>4</v>
      </c>
      <c r="Q609">
        <f t="shared" si="30"/>
        <v>389733</v>
      </c>
      <c r="R609">
        <v>70</v>
      </c>
      <c r="S609">
        <v>5000</v>
      </c>
      <c r="T609">
        <v>94403</v>
      </c>
      <c r="W609">
        <v>5000</v>
      </c>
      <c r="X609">
        <v>243</v>
      </c>
      <c r="Y609">
        <v>0</v>
      </c>
      <c r="Z609">
        <v>285087</v>
      </c>
      <c r="AA609" t="s">
        <v>105</v>
      </c>
      <c r="AB609">
        <v>20100416</v>
      </c>
    </row>
    <row r="610" spans="12:28" x14ac:dyDescent="0.25">
      <c r="L610" s="8">
        <v>1</v>
      </c>
      <c r="M610">
        <v>3</v>
      </c>
      <c r="N610" t="s">
        <v>77</v>
      </c>
      <c r="O610">
        <f t="shared" si="28"/>
        <v>2010</v>
      </c>
      <c r="P610">
        <f t="shared" si="29"/>
        <v>4</v>
      </c>
      <c r="Q610">
        <f t="shared" si="30"/>
        <v>372881</v>
      </c>
      <c r="R610">
        <v>71</v>
      </c>
      <c r="S610">
        <v>5000</v>
      </c>
      <c r="T610">
        <v>90698</v>
      </c>
      <c r="W610">
        <v>5000</v>
      </c>
      <c r="X610">
        <v>0</v>
      </c>
      <c r="Y610">
        <v>0</v>
      </c>
      <c r="Z610">
        <v>272183</v>
      </c>
      <c r="AA610" t="s">
        <v>105</v>
      </c>
      <c r="AB610">
        <v>20100416</v>
      </c>
    </row>
    <row r="611" spans="12:28" x14ac:dyDescent="0.25">
      <c r="L611" s="8">
        <v>1</v>
      </c>
      <c r="M611">
        <v>3</v>
      </c>
      <c r="N611" t="s">
        <v>77</v>
      </c>
      <c r="O611">
        <f t="shared" si="28"/>
        <v>2010</v>
      </c>
      <c r="P611">
        <f t="shared" si="29"/>
        <v>4</v>
      </c>
      <c r="Q611">
        <f t="shared" si="30"/>
        <v>369462</v>
      </c>
      <c r="R611">
        <v>69</v>
      </c>
      <c r="S611">
        <v>5000</v>
      </c>
      <c r="T611">
        <v>89598</v>
      </c>
      <c r="W611">
        <v>5000</v>
      </c>
      <c r="X611">
        <v>224</v>
      </c>
      <c r="Y611">
        <v>0</v>
      </c>
      <c r="Z611">
        <v>269640</v>
      </c>
      <c r="AA611" t="s">
        <v>105</v>
      </c>
      <c r="AB611">
        <v>20100416</v>
      </c>
    </row>
    <row r="612" spans="12:28" x14ac:dyDescent="0.25">
      <c r="L612" s="8">
        <v>1</v>
      </c>
      <c r="M612">
        <v>3</v>
      </c>
      <c r="N612" t="s">
        <v>77</v>
      </c>
      <c r="O612">
        <f t="shared" si="28"/>
        <v>2010</v>
      </c>
      <c r="P612">
        <f t="shared" si="29"/>
        <v>4</v>
      </c>
      <c r="Q612">
        <f t="shared" si="30"/>
        <v>193350</v>
      </c>
      <c r="R612">
        <v>62</v>
      </c>
      <c r="S612">
        <v>5000</v>
      </c>
      <c r="T612">
        <v>45226</v>
      </c>
      <c r="W612">
        <v>5000</v>
      </c>
      <c r="X612">
        <v>578</v>
      </c>
      <c r="Y612">
        <v>0</v>
      </c>
      <c r="Z612">
        <v>137546</v>
      </c>
      <c r="AA612" t="s">
        <v>105</v>
      </c>
      <c r="AB612">
        <v>20100416</v>
      </c>
    </row>
    <row r="613" spans="12:28" x14ac:dyDescent="0.25">
      <c r="L613" s="8">
        <v>1</v>
      </c>
      <c r="M613">
        <v>7</v>
      </c>
      <c r="N613" t="s">
        <v>77</v>
      </c>
      <c r="O613">
        <f t="shared" si="28"/>
        <v>2010</v>
      </c>
      <c r="P613">
        <f t="shared" si="29"/>
        <v>12</v>
      </c>
      <c r="Q613">
        <f t="shared" si="30"/>
        <v>93035</v>
      </c>
      <c r="R613">
        <v>128</v>
      </c>
      <c r="S613">
        <v>5000</v>
      </c>
      <c r="T613">
        <v>82205</v>
      </c>
      <c r="W613">
        <v>5000</v>
      </c>
      <c r="X613">
        <v>830</v>
      </c>
      <c r="AA613" t="s">
        <v>105</v>
      </c>
      <c r="AB613">
        <v>20101209</v>
      </c>
    </row>
    <row r="614" spans="12:28" x14ac:dyDescent="0.25">
      <c r="L614" s="8">
        <v>1</v>
      </c>
      <c r="M614">
        <v>7</v>
      </c>
      <c r="N614" t="s">
        <v>77</v>
      </c>
      <c r="O614">
        <f t="shared" si="28"/>
        <v>2010</v>
      </c>
      <c r="P614">
        <f t="shared" si="29"/>
        <v>12</v>
      </c>
      <c r="Q614">
        <f t="shared" si="30"/>
        <v>88386</v>
      </c>
      <c r="R614">
        <v>137</v>
      </c>
      <c r="S614">
        <v>5000</v>
      </c>
      <c r="T614">
        <v>76034</v>
      </c>
      <c r="U614">
        <v>0</v>
      </c>
      <c r="V614">
        <v>392</v>
      </c>
      <c r="W614">
        <v>5000</v>
      </c>
      <c r="X614">
        <v>1568</v>
      </c>
      <c r="Y614">
        <v>0</v>
      </c>
      <c r="Z614">
        <v>392</v>
      </c>
      <c r="AA614" t="s">
        <v>105</v>
      </c>
      <c r="AB614">
        <v>20101209</v>
      </c>
    </row>
    <row r="615" spans="12:28" x14ac:dyDescent="0.25">
      <c r="L615" s="8">
        <v>1</v>
      </c>
      <c r="M615">
        <v>7</v>
      </c>
      <c r="N615" t="s">
        <v>77</v>
      </c>
      <c r="O615">
        <f t="shared" si="28"/>
        <v>2010</v>
      </c>
      <c r="P615">
        <f t="shared" si="29"/>
        <v>12</v>
      </c>
      <c r="Q615">
        <f t="shared" si="30"/>
        <v>89567</v>
      </c>
      <c r="R615">
        <v>126</v>
      </c>
      <c r="S615">
        <v>5000</v>
      </c>
      <c r="T615">
        <v>78771</v>
      </c>
      <c r="U615">
        <v>0</v>
      </c>
      <c r="V615">
        <v>398</v>
      </c>
      <c r="W615">
        <v>5000</v>
      </c>
      <c r="X615">
        <v>398</v>
      </c>
      <c r="AA615" t="s">
        <v>105</v>
      </c>
      <c r="AB615">
        <v>20101209</v>
      </c>
    </row>
    <row r="616" spans="12:28" x14ac:dyDescent="0.25">
      <c r="L616" s="8">
        <v>1</v>
      </c>
      <c r="M616">
        <v>7</v>
      </c>
      <c r="N616" t="s">
        <v>77</v>
      </c>
      <c r="O616">
        <f t="shared" si="28"/>
        <v>2010</v>
      </c>
      <c r="P616">
        <f t="shared" si="29"/>
        <v>12</v>
      </c>
      <c r="Q616">
        <f t="shared" si="30"/>
        <v>86171</v>
      </c>
      <c r="R616">
        <v>144</v>
      </c>
      <c r="S616">
        <v>5000</v>
      </c>
      <c r="T616">
        <v>75790</v>
      </c>
      <c r="W616">
        <v>5000</v>
      </c>
      <c r="X616">
        <v>381</v>
      </c>
      <c r="AA616" t="s">
        <v>105</v>
      </c>
      <c r="AB616">
        <v>20101221</v>
      </c>
    </row>
    <row r="617" spans="12:28" x14ac:dyDescent="0.25">
      <c r="L617" s="8">
        <v>1</v>
      </c>
      <c r="M617">
        <v>7</v>
      </c>
      <c r="N617" t="s">
        <v>77</v>
      </c>
      <c r="O617">
        <f t="shared" si="28"/>
        <v>2010</v>
      </c>
      <c r="P617">
        <f t="shared" si="29"/>
        <v>12</v>
      </c>
      <c r="Q617">
        <f t="shared" si="30"/>
        <v>91830</v>
      </c>
      <c r="R617">
        <v>134</v>
      </c>
      <c r="S617">
        <v>5000</v>
      </c>
      <c r="T617">
        <v>79376</v>
      </c>
      <c r="U617">
        <v>0</v>
      </c>
      <c r="V617">
        <v>1227</v>
      </c>
      <c r="W617">
        <v>5000</v>
      </c>
      <c r="X617">
        <v>1227</v>
      </c>
      <c r="AA617" t="s">
        <v>105</v>
      </c>
      <c r="AB617">
        <v>20101209</v>
      </c>
    </row>
    <row r="618" spans="12:28" x14ac:dyDescent="0.25">
      <c r="L618" s="8">
        <v>1</v>
      </c>
      <c r="M618">
        <v>7</v>
      </c>
      <c r="N618" t="s">
        <v>77</v>
      </c>
      <c r="O618">
        <f t="shared" si="28"/>
        <v>2011</v>
      </c>
      <c r="P618">
        <f t="shared" si="29"/>
        <v>1</v>
      </c>
      <c r="Q618">
        <f t="shared" si="30"/>
        <v>90028</v>
      </c>
      <c r="R618">
        <v>142</v>
      </c>
      <c r="S618">
        <v>5000</v>
      </c>
      <c r="T618">
        <v>78428</v>
      </c>
      <c r="U618">
        <v>0</v>
      </c>
      <c r="V618">
        <v>400</v>
      </c>
      <c r="W618">
        <v>5000</v>
      </c>
      <c r="X618">
        <v>1200</v>
      </c>
      <c r="AA618" t="s">
        <v>105</v>
      </c>
      <c r="AB618">
        <v>20110114</v>
      </c>
    </row>
    <row r="619" spans="12:28" x14ac:dyDescent="0.25">
      <c r="L619" s="8">
        <v>1</v>
      </c>
      <c r="M619">
        <v>7</v>
      </c>
      <c r="N619" t="s">
        <v>77</v>
      </c>
      <c r="O619">
        <f t="shared" si="28"/>
        <v>2010</v>
      </c>
      <c r="P619">
        <f t="shared" si="29"/>
        <v>12</v>
      </c>
      <c r="Q619">
        <f t="shared" si="30"/>
        <v>89403</v>
      </c>
      <c r="R619">
        <v>124</v>
      </c>
      <c r="S619">
        <v>5000</v>
      </c>
      <c r="T619">
        <v>83981</v>
      </c>
      <c r="U619">
        <v>0</v>
      </c>
      <c r="V619">
        <v>422</v>
      </c>
      <c r="AA619" t="s">
        <v>105</v>
      </c>
      <c r="AB619">
        <v>20101209</v>
      </c>
    </row>
    <row r="620" spans="12:28" x14ac:dyDescent="0.25">
      <c r="L620" s="8">
        <v>1</v>
      </c>
      <c r="M620">
        <v>7</v>
      </c>
      <c r="N620" t="s">
        <v>77</v>
      </c>
      <c r="O620">
        <f t="shared" si="28"/>
        <v>2010</v>
      </c>
      <c r="P620">
        <f t="shared" si="29"/>
        <v>12</v>
      </c>
      <c r="Q620">
        <f t="shared" si="30"/>
        <v>91529</v>
      </c>
      <c r="R620">
        <v>114</v>
      </c>
      <c r="S620">
        <v>5000</v>
      </c>
      <c r="T620">
        <v>76637</v>
      </c>
      <c r="W620">
        <v>5000</v>
      </c>
      <c r="X620">
        <v>4892</v>
      </c>
      <c r="AA620" t="s">
        <v>105</v>
      </c>
      <c r="AB620">
        <v>20101209</v>
      </c>
    </row>
    <row r="621" spans="12:28" x14ac:dyDescent="0.25">
      <c r="L621" s="8">
        <v>1</v>
      </c>
      <c r="M621">
        <v>7</v>
      </c>
      <c r="N621" t="s">
        <v>77</v>
      </c>
      <c r="O621">
        <f t="shared" si="28"/>
        <v>2011</v>
      </c>
      <c r="P621">
        <f t="shared" si="29"/>
        <v>1</v>
      </c>
      <c r="Q621">
        <f t="shared" si="30"/>
        <v>86841</v>
      </c>
      <c r="R621">
        <v>144</v>
      </c>
      <c r="S621">
        <v>5000</v>
      </c>
      <c r="T621">
        <v>76073</v>
      </c>
      <c r="W621">
        <v>5000</v>
      </c>
      <c r="X621">
        <v>768</v>
      </c>
      <c r="AA621" t="s">
        <v>105</v>
      </c>
      <c r="AB621">
        <v>20110114</v>
      </c>
    </row>
    <row r="622" spans="12:28" x14ac:dyDescent="0.25">
      <c r="L622" s="8">
        <v>1</v>
      </c>
      <c r="M622">
        <v>7</v>
      </c>
      <c r="N622" t="s">
        <v>77</v>
      </c>
      <c r="O622">
        <f t="shared" si="28"/>
        <v>2010</v>
      </c>
      <c r="P622">
        <f t="shared" si="29"/>
        <v>12</v>
      </c>
      <c r="Q622">
        <f t="shared" si="30"/>
        <v>87894</v>
      </c>
      <c r="R622">
        <v>123</v>
      </c>
      <c r="S622">
        <v>5000</v>
      </c>
      <c r="T622">
        <v>75947</v>
      </c>
      <c r="U622">
        <v>0</v>
      </c>
      <c r="V622">
        <v>779</v>
      </c>
      <c r="W622">
        <v>5000</v>
      </c>
      <c r="X622">
        <v>1168</v>
      </c>
      <c r="AA622" t="s">
        <v>105</v>
      </c>
      <c r="AB622">
        <v>20101209</v>
      </c>
    </row>
    <row r="623" spans="12:28" x14ac:dyDescent="0.25">
      <c r="L623" s="8">
        <v>1</v>
      </c>
      <c r="M623">
        <v>7</v>
      </c>
      <c r="N623" t="s">
        <v>77</v>
      </c>
      <c r="O623">
        <f t="shared" si="28"/>
        <v>2010</v>
      </c>
      <c r="P623">
        <f t="shared" si="29"/>
        <v>12</v>
      </c>
      <c r="Q623">
        <f t="shared" si="30"/>
        <v>88927</v>
      </c>
      <c r="R623">
        <v>112</v>
      </c>
      <c r="S623">
        <v>5000</v>
      </c>
      <c r="T623">
        <v>78138</v>
      </c>
      <c r="W623">
        <v>5000</v>
      </c>
      <c r="X623">
        <v>789</v>
      </c>
      <c r="AA623" t="s">
        <v>105</v>
      </c>
      <c r="AB623">
        <v>20101209</v>
      </c>
    </row>
    <row r="624" spans="12:28" x14ac:dyDescent="0.25">
      <c r="L624" s="8">
        <v>1</v>
      </c>
      <c r="M624">
        <v>7</v>
      </c>
      <c r="N624" t="s">
        <v>77</v>
      </c>
      <c r="O624">
        <f t="shared" si="28"/>
        <v>2010</v>
      </c>
      <c r="P624">
        <f t="shared" si="29"/>
        <v>12</v>
      </c>
      <c r="Q624">
        <f t="shared" si="30"/>
        <v>74245</v>
      </c>
      <c r="R624">
        <v>123</v>
      </c>
      <c r="S624">
        <v>5000</v>
      </c>
      <c r="T624">
        <v>60391</v>
      </c>
      <c r="U624">
        <v>0</v>
      </c>
      <c r="V624">
        <v>321</v>
      </c>
      <c r="W624">
        <v>5000</v>
      </c>
      <c r="X624">
        <v>1606</v>
      </c>
      <c r="Y624">
        <v>0</v>
      </c>
      <c r="Z624">
        <v>1927</v>
      </c>
      <c r="AA624" t="s">
        <v>105</v>
      </c>
      <c r="AB624">
        <v>20101209</v>
      </c>
    </row>
    <row r="625" spans="12:28" x14ac:dyDescent="0.25">
      <c r="L625" s="8">
        <v>1</v>
      </c>
      <c r="M625">
        <v>7</v>
      </c>
      <c r="N625" t="s">
        <v>77</v>
      </c>
      <c r="O625">
        <f t="shared" si="28"/>
        <v>2010</v>
      </c>
      <c r="P625">
        <f t="shared" si="29"/>
        <v>12</v>
      </c>
      <c r="Q625">
        <f t="shared" si="30"/>
        <v>85566</v>
      </c>
      <c r="R625">
        <v>117</v>
      </c>
      <c r="S625">
        <v>5000</v>
      </c>
      <c r="T625">
        <v>70276</v>
      </c>
      <c r="U625">
        <v>0</v>
      </c>
      <c r="V625">
        <v>756</v>
      </c>
      <c r="W625">
        <v>5000</v>
      </c>
      <c r="X625">
        <v>3023</v>
      </c>
      <c r="Y625">
        <v>0</v>
      </c>
      <c r="Z625">
        <v>1511</v>
      </c>
      <c r="AA625" t="s">
        <v>105</v>
      </c>
      <c r="AB625">
        <v>20101209</v>
      </c>
    </row>
    <row r="626" spans="12:28" x14ac:dyDescent="0.25">
      <c r="L626" s="8">
        <v>1</v>
      </c>
      <c r="M626">
        <v>3</v>
      </c>
      <c r="N626" t="s">
        <v>79</v>
      </c>
      <c r="O626">
        <f t="shared" si="28"/>
        <v>2011</v>
      </c>
      <c r="P626">
        <f t="shared" si="29"/>
        <v>4</v>
      </c>
      <c r="Q626">
        <f t="shared" si="30"/>
        <v>441483</v>
      </c>
      <c r="R626">
        <v>73</v>
      </c>
      <c r="S626">
        <v>5000</v>
      </c>
      <c r="T626">
        <v>107520</v>
      </c>
      <c r="W626">
        <v>5000</v>
      </c>
      <c r="X626">
        <v>284</v>
      </c>
      <c r="Y626">
        <v>0</v>
      </c>
      <c r="Z626">
        <v>323679</v>
      </c>
      <c r="AA626" t="s">
        <v>105</v>
      </c>
      <c r="AB626">
        <v>20110421</v>
      </c>
    </row>
    <row r="627" spans="12:28" x14ac:dyDescent="0.25">
      <c r="L627" s="8">
        <v>1</v>
      </c>
      <c r="M627">
        <v>3</v>
      </c>
      <c r="N627" t="s">
        <v>79</v>
      </c>
      <c r="O627">
        <f t="shared" si="28"/>
        <v>2011</v>
      </c>
      <c r="P627">
        <f t="shared" si="29"/>
        <v>4</v>
      </c>
      <c r="Q627">
        <f t="shared" si="30"/>
        <v>465230</v>
      </c>
      <c r="R627">
        <v>74</v>
      </c>
      <c r="S627">
        <v>5000</v>
      </c>
      <c r="T627">
        <v>114941</v>
      </c>
      <c r="W627">
        <v>0</v>
      </c>
      <c r="X627">
        <v>345289</v>
      </c>
      <c r="AA627" t="s">
        <v>105</v>
      </c>
      <c r="AB627">
        <v>20110421</v>
      </c>
    </row>
    <row r="628" spans="12:28" x14ac:dyDescent="0.25">
      <c r="L628" s="8">
        <v>1</v>
      </c>
      <c r="M628">
        <v>3</v>
      </c>
      <c r="N628" t="s">
        <v>79</v>
      </c>
      <c r="O628">
        <f t="shared" si="28"/>
        <v>2011</v>
      </c>
      <c r="P628">
        <f t="shared" si="29"/>
        <v>5</v>
      </c>
      <c r="Q628">
        <f t="shared" si="30"/>
        <v>413600</v>
      </c>
      <c r="R628">
        <v>89</v>
      </c>
      <c r="S628">
        <v>5000</v>
      </c>
      <c r="T628">
        <v>102080</v>
      </c>
      <c r="W628">
        <v>0</v>
      </c>
      <c r="X628">
        <v>306520</v>
      </c>
      <c r="AA628" t="s">
        <v>127</v>
      </c>
      <c r="AB628">
        <v>20110524</v>
      </c>
    </row>
    <row r="629" spans="12:28" x14ac:dyDescent="0.25">
      <c r="L629" s="8">
        <v>1</v>
      </c>
      <c r="M629">
        <v>3</v>
      </c>
      <c r="N629" t="s">
        <v>79</v>
      </c>
      <c r="O629">
        <f t="shared" si="28"/>
        <v>2011</v>
      </c>
      <c r="P629">
        <f t="shared" si="29"/>
        <v>4</v>
      </c>
      <c r="Q629">
        <f t="shared" si="30"/>
        <v>436656</v>
      </c>
      <c r="R629">
        <v>73</v>
      </c>
      <c r="S629">
        <v>5000</v>
      </c>
      <c r="T629">
        <v>107843</v>
      </c>
      <c r="W629">
        <v>0</v>
      </c>
      <c r="X629">
        <v>323813</v>
      </c>
      <c r="AA629" t="s">
        <v>105</v>
      </c>
      <c r="AB629">
        <v>20110421</v>
      </c>
    </row>
    <row r="630" spans="12:28" x14ac:dyDescent="0.25">
      <c r="L630" s="8">
        <v>1</v>
      </c>
      <c r="M630">
        <v>3</v>
      </c>
      <c r="N630" t="s">
        <v>79</v>
      </c>
      <c r="O630">
        <f t="shared" si="28"/>
        <v>2011</v>
      </c>
      <c r="P630">
        <f t="shared" si="29"/>
        <v>4</v>
      </c>
      <c r="Q630">
        <f t="shared" si="30"/>
        <v>471683</v>
      </c>
      <c r="R630">
        <v>76</v>
      </c>
      <c r="S630">
        <v>5000</v>
      </c>
      <c r="T630">
        <v>116619</v>
      </c>
      <c r="W630">
        <v>0</v>
      </c>
      <c r="X630">
        <v>350064</v>
      </c>
      <c r="AA630" t="s">
        <v>105</v>
      </c>
      <c r="AB630">
        <v>20110421</v>
      </c>
    </row>
    <row r="631" spans="12:28" x14ac:dyDescent="0.25">
      <c r="L631" s="8">
        <v>1</v>
      </c>
      <c r="M631">
        <v>3</v>
      </c>
      <c r="N631" t="s">
        <v>79</v>
      </c>
      <c r="O631">
        <f t="shared" si="28"/>
        <v>2011</v>
      </c>
      <c r="P631">
        <f t="shared" si="29"/>
        <v>4</v>
      </c>
      <c r="Q631">
        <f t="shared" si="30"/>
        <v>467155</v>
      </c>
      <c r="R631">
        <v>73</v>
      </c>
      <c r="S631">
        <v>5000</v>
      </c>
      <c r="T631">
        <v>113603</v>
      </c>
      <c r="W631">
        <v>5000</v>
      </c>
      <c r="X631">
        <v>633</v>
      </c>
      <c r="Y631">
        <v>0</v>
      </c>
      <c r="Z631">
        <v>342919</v>
      </c>
      <c r="AA631" t="s">
        <v>105</v>
      </c>
      <c r="AB631">
        <v>20110421</v>
      </c>
    </row>
    <row r="632" spans="12:28" x14ac:dyDescent="0.25">
      <c r="L632" s="8">
        <v>1</v>
      </c>
      <c r="M632">
        <v>3</v>
      </c>
      <c r="N632" t="s">
        <v>79</v>
      </c>
      <c r="O632">
        <f t="shared" si="28"/>
        <v>2011</v>
      </c>
      <c r="P632">
        <f t="shared" si="29"/>
        <v>4</v>
      </c>
      <c r="Q632">
        <f t="shared" si="30"/>
        <v>470542</v>
      </c>
      <c r="R632">
        <v>69</v>
      </c>
      <c r="S632">
        <v>5000</v>
      </c>
      <c r="T632">
        <v>116346</v>
      </c>
      <c r="W632">
        <v>0</v>
      </c>
      <c r="X632">
        <v>349196</v>
      </c>
      <c r="AA632" t="s">
        <v>105</v>
      </c>
      <c r="AB632">
        <v>20110414</v>
      </c>
    </row>
    <row r="633" spans="12:28" x14ac:dyDescent="0.25">
      <c r="L633" s="8">
        <v>1</v>
      </c>
      <c r="M633">
        <v>3</v>
      </c>
      <c r="N633" t="s">
        <v>79</v>
      </c>
      <c r="O633">
        <f t="shared" si="28"/>
        <v>2011</v>
      </c>
      <c r="P633">
        <f t="shared" si="29"/>
        <v>4</v>
      </c>
      <c r="Q633">
        <f t="shared" si="30"/>
        <v>453682</v>
      </c>
      <c r="R633">
        <v>76</v>
      </c>
      <c r="S633">
        <v>5000</v>
      </c>
      <c r="T633">
        <v>112097</v>
      </c>
      <c r="W633">
        <v>0</v>
      </c>
      <c r="X633">
        <v>336585</v>
      </c>
      <c r="AA633" t="s">
        <v>105</v>
      </c>
      <c r="AB633">
        <v>20110414</v>
      </c>
    </row>
    <row r="634" spans="12:28" x14ac:dyDescent="0.25">
      <c r="L634" s="8">
        <v>1</v>
      </c>
      <c r="M634">
        <v>3</v>
      </c>
      <c r="N634" t="s">
        <v>79</v>
      </c>
      <c r="O634">
        <f t="shared" si="28"/>
        <v>2011</v>
      </c>
      <c r="P634">
        <f t="shared" si="29"/>
        <v>4</v>
      </c>
      <c r="Q634">
        <f t="shared" si="30"/>
        <v>471775</v>
      </c>
      <c r="R634">
        <v>70</v>
      </c>
      <c r="S634">
        <v>5000</v>
      </c>
      <c r="T634">
        <v>114891</v>
      </c>
      <c r="U634">
        <v>0</v>
      </c>
      <c r="V634">
        <v>236</v>
      </c>
      <c r="W634">
        <v>5000</v>
      </c>
      <c r="X634">
        <v>59</v>
      </c>
      <c r="Y634">
        <v>0</v>
      </c>
      <c r="Z634">
        <v>346589</v>
      </c>
      <c r="AA634" t="s">
        <v>105</v>
      </c>
      <c r="AB634">
        <v>20110414</v>
      </c>
    </row>
    <row r="635" spans="12:28" x14ac:dyDescent="0.25">
      <c r="L635" s="8">
        <v>1</v>
      </c>
      <c r="M635">
        <v>3</v>
      </c>
      <c r="N635" t="s">
        <v>79</v>
      </c>
      <c r="O635">
        <f t="shared" si="28"/>
        <v>2011</v>
      </c>
      <c r="P635">
        <f t="shared" si="29"/>
        <v>5</v>
      </c>
      <c r="Q635">
        <f t="shared" si="30"/>
        <v>459901</v>
      </c>
      <c r="R635">
        <v>91</v>
      </c>
      <c r="S635">
        <v>5000</v>
      </c>
      <c r="T635">
        <v>113686</v>
      </c>
      <c r="W635">
        <v>0</v>
      </c>
      <c r="X635">
        <v>341215</v>
      </c>
      <c r="AA635" t="s">
        <v>127</v>
      </c>
      <c r="AB635">
        <v>20110523</v>
      </c>
    </row>
    <row r="636" spans="12:28" x14ac:dyDescent="0.25">
      <c r="L636" s="8">
        <v>1</v>
      </c>
      <c r="M636">
        <v>3</v>
      </c>
      <c r="N636" t="s">
        <v>79</v>
      </c>
      <c r="O636">
        <f t="shared" si="28"/>
        <v>2011</v>
      </c>
      <c r="P636">
        <f t="shared" si="29"/>
        <v>4</v>
      </c>
      <c r="Q636">
        <f t="shared" si="30"/>
        <v>432129</v>
      </c>
      <c r="R636">
        <v>72</v>
      </c>
      <c r="S636">
        <v>5000</v>
      </c>
      <c r="T636">
        <v>106750</v>
      </c>
      <c r="W636">
        <v>0</v>
      </c>
      <c r="X636">
        <v>320379</v>
      </c>
      <c r="AA636" t="s">
        <v>105</v>
      </c>
      <c r="AB636">
        <v>20110414</v>
      </c>
    </row>
    <row r="637" spans="12:28" x14ac:dyDescent="0.25">
      <c r="L637" s="8">
        <v>1</v>
      </c>
      <c r="M637">
        <v>3</v>
      </c>
      <c r="N637" t="s">
        <v>79</v>
      </c>
      <c r="O637">
        <f t="shared" si="28"/>
        <v>2011</v>
      </c>
      <c r="P637">
        <f t="shared" si="29"/>
        <v>4</v>
      </c>
      <c r="Q637">
        <f t="shared" si="30"/>
        <v>444864</v>
      </c>
      <c r="R637">
        <v>76</v>
      </c>
      <c r="S637">
        <v>5000</v>
      </c>
      <c r="T637">
        <v>109892</v>
      </c>
      <c r="W637">
        <v>0</v>
      </c>
      <c r="X637">
        <v>329972</v>
      </c>
      <c r="AA637" t="s">
        <v>105</v>
      </c>
      <c r="AB637">
        <v>20110414</v>
      </c>
    </row>
    <row r="638" spans="12:28" x14ac:dyDescent="0.25">
      <c r="L638" s="8">
        <v>1</v>
      </c>
      <c r="M638">
        <v>3</v>
      </c>
      <c r="N638" t="s">
        <v>79</v>
      </c>
      <c r="O638">
        <f t="shared" si="28"/>
        <v>2011</v>
      </c>
      <c r="P638">
        <f t="shared" si="29"/>
        <v>4</v>
      </c>
      <c r="Q638">
        <f t="shared" si="30"/>
        <v>471809</v>
      </c>
      <c r="R638">
        <v>74</v>
      </c>
      <c r="S638">
        <v>5000</v>
      </c>
      <c r="T638">
        <v>113938</v>
      </c>
      <c r="U638">
        <v>0</v>
      </c>
      <c r="V638">
        <v>578</v>
      </c>
      <c r="W638">
        <v>5000</v>
      </c>
      <c r="X638">
        <v>289</v>
      </c>
      <c r="Y638">
        <v>0</v>
      </c>
      <c r="Z638">
        <v>347004</v>
      </c>
      <c r="AA638" t="s">
        <v>105</v>
      </c>
      <c r="AB638">
        <v>20110414</v>
      </c>
    </row>
    <row r="639" spans="12:28" x14ac:dyDescent="0.25">
      <c r="L639" s="8">
        <v>1</v>
      </c>
      <c r="M639">
        <v>3</v>
      </c>
      <c r="N639" t="s">
        <v>79</v>
      </c>
      <c r="O639">
        <f t="shared" si="28"/>
        <v>2011</v>
      </c>
      <c r="P639">
        <f t="shared" si="29"/>
        <v>4</v>
      </c>
      <c r="Q639">
        <f t="shared" si="30"/>
        <v>419776</v>
      </c>
      <c r="R639">
        <v>72</v>
      </c>
      <c r="S639">
        <v>5000</v>
      </c>
      <c r="T639">
        <v>102858</v>
      </c>
      <c r="U639">
        <v>0</v>
      </c>
      <c r="V639">
        <v>481</v>
      </c>
      <c r="W639">
        <v>0</v>
      </c>
      <c r="X639">
        <v>311437</v>
      </c>
      <c r="AA639" t="s">
        <v>105</v>
      </c>
      <c r="AB639">
        <v>20110414</v>
      </c>
    </row>
    <row r="640" spans="12:28" x14ac:dyDescent="0.25">
      <c r="L640" s="8">
        <v>1</v>
      </c>
      <c r="M640">
        <v>3</v>
      </c>
      <c r="N640" t="s">
        <v>79</v>
      </c>
      <c r="O640">
        <f t="shared" si="28"/>
        <v>2011</v>
      </c>
      <c r="P640">
        <f t="shared" si="29"/>
        <v>4</v>
      </c>
      <c r="Q640">
        <f t="shared" si="30"/>
        <v>412778</v>
      </c>
      <c r="R640">
        <v>64</v>
      </c>
      <c r="S640">
        <v>5000</v>
      </c>
      <c r="T640">
        <v>101916</v>
      </c>
      <c r="W640">
        <v>0</v>
      </c>
      <c r="X640">
        <v>305862</v>
      </c>
      <c r="AA640" t="s">
        <v>105</v>
      </c>
      <c r="AB640">
        <v>20110428</v>
      </c>
    </row>
    <row r="641" spans="12:28" x14ac:dyDescent="0.25">
      <c r="L641" s="8">
        <v>1</v>
      </c>
      <c r="M641">
        <v>3</v>
      </c>
      <c r="N641" t="s">
        <v>79</v>
      </c>
      <c r="O641">
        <f t="shared" si="28"/>
        <v>2011</v>
      </c>
      <c r="P641">
        <f t="shared" si="29"/>
        <v>4</v>
      </c>
      <c r="Q641">
        <f t="shared" si="30"/>
        <v>483005</v>
      </c>
      <c r="R641">
        <v>69</v>
      </c>
      <c r="S641">
        <v>5000</v>
      </c>
      <c r="T641">
        <v>119435</v>
      </c>
      <c r="W641">
        <v>0</v>
      </c>
      <c r="X641">
        <v>358570</v>
      </c>
      <c r="AA641" t="s">
        <v>105</v>
      </c>
      <c r="AB641">
        <v>20110428</v>
      </c>
    </row>
    <row r="642" spans="12:28" x14ac:dyDescent="0.25">
      <c r="L642" s="8">
        <v>1</v>
      </c>
      <c r="M642">
        <v>3</v>
      </c>
      <c r="N642" t="s">
        <v>79</v>
      </c>
      <c r="O642">
        <f t="shared" si="28"/>
        <v>2011</v>
      </c>
      <c r="P642">
        <f t="shared" si="29"/>
        <v>4</v>
      </c>
      <c r="Q642">
        <f t="shared" si="30"/>
        <v>469572</v>
      </c>
      <c r="R642">
        <v>69</v>
      </c>
      <c r="S642">
        <v>5000</v>
      </c>
      <c r="T642">
        <v>116099</v>
      </c>
      <c r="W642">
        <v>0</v>
      </c>
      <c r="X642">
        <v>348473</v>
      </c>
      <c r="AA642" t="s">
        <v>105</v>
      </c>
      <c r="AB642">
        <v>20110428</v>
      </c>
    </row>
    <row r="643" spans="12:28" x14ac:dyDescent="0.25">
      <c r="L643" s="8">
        <v>1</v>
      </c>
      <c r="M643">
        <v>3</v>
      </c>
      <c r="N643" t="s">
        <v>79</v>
      </c>
      <c r="O643">
        <f t="shared" ref="O643:O706" si="31">IF(LEN(AB643)&gt;=8,LEFT(AB643,4),"")*1</f>
        <v>2011</v>
      </c>
      <c r="P643">
        <f t="shared" ref="P643:P706" si="32">IF(LEN(AB643)&gt;=8,MID(AB643,5,2),"")*1</f>
        <v>4</v>
      </c>
      <c r="Q643">
        <f t="shared" ref="Q643:Q706" si="33">SUM(S643:Z643)</f>
        <v>470878</v>
      </c>
      <c r="R643">
        <v>67</v>
      </c>
      <c r="S643">
        <v>5000</v>
      </c>
      <c r="T643">
        <v>116363</v>
      </c>
      <c r="W643">
        <v>0</v>
      </c>
      <c r="X643">
        <v>349515</v>
      </c>
      <c r="AA643" t="s">
        <v>105</v>
      </c>
      <c r="AB643">
        <v>20110428</v>
      </c>
    </row>
    <row r="644" spans="12:28" x14ac:dyDescent="0.25">
      <c r="L644" s="8">
        <v>1</v>
      </c>
      <c r="M644">
        <v>3</v>
      </c>
      <c r="N644" t="s">
        <v>79</v>
      </c>
      <c r="O644">
        <f t="shared" si="31"/>
        <v>2011</v>
      </c>
      <c r="P644">
        <f t="shared" si="32"/>
        <v>4</v>
      </c>
      <c r="Q644">
        <f t="shared" si="33"/>
        <v>441507</v>
      </c>
      <c r="R644">
        <v>66</v>
      </c>
      <c r="S644">
        <v>5000</v>
      </c>
      <c r="T644">
        <v>109050</v>
      </c>
      <c r="W644">
        <v>0</v>
      </c>
      <c r="X644">
        <v>327457</v>
      </c>
      <c r="AA644" t="s">
        <v>105</v>
      </c>
      <c r="AB644">
        <v>20110428</v>
      </c>
    </row>
    <row r="645" spans="12:28" x14ac:dyDescent="0.25">
      <c r="L645" s="8">
        <v>1</v>
      </c>
      <c r="M645">
        <v>3</v>
      </c>
      <c r="N645" t="s">
        <v>79</v>
      </c>
      <c r="O645">
        <f t="shared" si="31"/>
        <v>2011</v>
      </c>
      <c r="P645">
        <f t="shared" si="32"/>
        <v>4</v>
      </c>
      <c r="Q645">
        <f t="shared" si="33"/>
        <v>452841</v>
      </c>
      <c r="R645">
        <v>71</v>
      </c>
      <c r="S645">
        <v>5000</v>
      </c>
      <c r="T645">
        <v>111886</v>
      </c>
      <c r="W645">
        <v>0</v>
      </c>
      <c r="X645">
        <v>335955</v>
      </c>
      <c r="AA645" t="s">
        <v>105</v>
      </c>
      <c r="AB645">
        <v>20110428</v>
      </c>
    </row>
    <row r="646" spans="12:28" x14ac:dyDescent="0.25">
      <c r="L646" s="8">
        <v>1</v>
      </c>
      <c r="M646">
        <v>3</v>
      </c>
      <c r="N646" t="s">
        <v>79</v>
      </c>
      <c r="O646">
        <f t="shared" si="31"/>
        <v>2011</v>
      </c>
      <c r="P646">
        <f t="shared" si="32"/>
        <v>4</v>
      </c>
      <c r="Q646">
        <f t="shared" si="33"/>
        <v>492880</v>
      </c>
      <c r="R646">
        <v>73</v>
      </c>
      <c r="S646">
        <v>5000</v>
      </c>
      <c r="T646">
        <v>120305</v>
      </c>
      <c r="W646">
        <v>5000</v>
      </c>
      <c r="X646">
        <v>299</v>
      </c>
      <c r="Y646">
        <v>0</v>
      </c>
      <c r="Z646">
        <v>362276</v>
      </c>
      <c r="AA646" t="s">
        <v>105</v>
      </c>
      <c r="AB646">
        <v>20110428</v>
      </c>
    </row>
    <row r="647" spans="12:28" x14ac:dyDescent="0.25">
      <c r="L647" s="8">
        <v>1</v>
      </c>
      <c r="M647">
        <v>3</v>
      </c>
      <c r="N647" t="s">
        <v>79</v>
      </c>
      <c r="O647">
        <f t="shared" si="31"/>
        <v>2011</v>
      </c>
      <c r="P647">
        <f t="shared" si="32"/>
        <v>4</v>
      </c>
      <c r="Q647">
        <f t="shared" si="33"/>
        <v>488147</v>
      </c>
      <c r="R647">
        <v>71</v>
      </c>
      <c r="S647">
        <v>5000</v>
      </c>
      <c r="T647">
        <v>118874</v>
      </c>
      <c r="W647">
        <v>5000</v>
      </c>
      <c r="X647">
        <v>603</v>
      </c>
      <c r="Y647">
        <v>0</v>
      </c>
      <c r="Z647">
        <v>358670</v>
      </c>
      <c r="AA647" t="s">
        <v>105</v>
      </c>
      <c r="AB647">
        <v>20110428</v>
      </c>
    </row>
    <row r="648" spans="12:28" x14ac:dyDescent="0.25">
      <c r="L648" s="8">
        <v>1</v>
      </c>
      <c r="M648">
        <v>3</v>
      </c>
      <c r="N648" t="s">
        <v>79</v>
      </c>
      <c r="O648">
        <f t="shared" si="31"/>
        <v>2011</v>
      </c>
      <c r="P648">
        <f t="shared" si="32"/>
        <v>5</v>
      </c>
      <c r="Q648">
        <f t="shared" si="33"/>
        <v>481158</v>
      </c>
      <c r="R648">
        <v>86</v>
      </c>
      <c r="S648">
        <v>5000</v>
      </c>
      <c r="T648">
        <v>118990</v>
      </c>
      <c r="W648">
        <v>0</v>
      </c>
      <c r="X648">
        <v>357168</v>
      </c>
      <c r="AA648" t="s">
        <v>127</v>
      </c>
      <c r="AB648">
        <v>20110525</v>
      </c>
    </row>
    <row r="649" spans="12:28" x14ac:dyDescent="0.25">
      <c r="L649" s="8">
        <v>1</v>
      </c>
      <c r="M649">
        <v>3</v>
      </c>
      <c r="N649" t="s">
        <v>79</v>
      </c>
      <c r="O649">
        <f t="shared" si="31"/>
        <v>2011</v>
      </c>
      <c r="P649">
        <f t="shared" si="32"/>
        <v>4</v>
      </c>
      <c r="Q649">
        <f t="shared" si="33"/>
        <v>462438</v>
      </c>
      <c r="R649">
        <v>67</v>
      </c>
      <c r="S649">
        <v>5000</v>
      </c>
      <c r="T649">
        <v>114286</v>
      </c>
      <c r="W649">
        <v>0</v>
      </c>
      <c r="X649">
        <v>343152</v>
      </c>
      <c r="AA649" t="s">
        <v>105</v>
      </c>
      <c r="AB649">
        <v>20110422</v>
      </c>
    </row>
    <row r="650" spans="12:28" x14ac:dyDescent="0.25">
      <c r="L650" s="8">
        <v>1</v>
      </c>
      <c r="M650">
        <v>3</v>
      </c>
      <c r="N650" t="s">
        <v>79</v>
      </c>
      <c r="O650">
        <f t="shared" si="31"/>
        <v>2011</v>
      </c>
      <c r="P650">
        <f t="shared" si="32"/>
        <v>4</v>
      </c>
      <c r="Q650">
        <f t="shared" si="33"/>
        <v>485817</v>
      </c>
      <c r="R650">
        <v>69</v>
      </c>
      <c r="S650">
        <v>5000</v>
      </c>
      <c r="T650">
        <v>119307</v>
      </c>
      <c r="U650">
        <v>0</v>
      </c>
      <c r="V650">
        <v>834</v>
      </c>
      <c r="W650">
        <v>0</v>
      </c>
      <c r="X650">
        <v>360676</v>
      </c>
      <c r="AA650" t="s">
        <v>105</v>
      </c>
      <c r="AB650">
        <v>20110422</v>
      </c>
    </row>
    <row r="651" spans="12:28" x14ac:dyDescent="0.25">
      <c r="L651" s="8">
        <v>1</v>
      </c>
      <c r="M651">
        <v>3</v>
      </c>
      <c r="N651" t="s">
        <v>79</v>
      </c>
      <c r="O651">
        <f t="shared" si="31"/>
        <v>2011</v>
      </c>
      <c r="P651">
        <f t="shared" si="32"/>
        <v>4</v>
      </c>
      <c r="Q651">
        <f t="shared" si="33"/>
        <v>445713</v>
      </c>
      <c r="R651">
        <v>69</v>
      </c>
      <c r="S651">
        <v>5000</v>
      </c>
      <c r="T651">
        <v>110103</v>
      </c>
      <c r="W651">
        <v>0</v>
      </c>
      <c r="X651">
        <v>330610</v>
      </c>
      <c r="AA651" t="s">
        <v>105</v>
      </c>
      <c r="AB651">
        <v>20110422</v>
      </c>
    </row>
    <row r="652" spans="12:28" x14ac:dyDescent="0.25">
      <c r="L652" s="8">
        <v>1</v>
      </c>
      <c r="M652">
        <v>3</v>
      </c>
      <c r="N652" t="s">
        <v>79</v>
      </c>
      <c r="O652">
        <f t="shared" si="31"/>
        <v>2011</v>
      </c>
      <c r="P652">
        <f t="shared" si="32"/>
        <v>4</v>
      </c>
      <c r="Q652">
        <f t="shared" si="33"/>
        <v>496646</v>
      </c>
      <c r="R652">
        <v>69</v>
      </c>
      <c r="S652">
        <v>5000</v>
      </c>
      <c r="T652">
        <v>122856</v>
      </c>
      <c r="W652">
        <v>0</v>
      </c>
      <c r="X652">
        <v>368790</v>
      </c>
      <c r="AA652" t="s">
        <v>105</v>
      </c>
      <c r="AB652">
        <v>20110422</v>
      </c>
    </row>
    <row r="653" spans="12:28" x14ac:dyDescent="0.25">
      <c r="L653" s="8">
        <v>1</v>
      </c>
      <c r="M653">
        <v>3</v>
      </c>
      <c r="N653" t="s">
        <v>79</v>
      </c>
      <c r="O653">
        <f t="shared" si="31"/>
        <v>2011</v>
      </c>
      <c r="P653">
        <f t="shared" si="32"/>
        <v>4</v>
      </c>
      <c r="Q653">
        <f t="shared" si="33"/>
        <v>475726</v>
      </c>
      <c r="R653">
        <v>68</v>
      </c>
      <c r="S653">
        <v>5000</v>
      </c>
      <c r="T653">
        <v>117642</v>
      </c>
      <c r="W653">
        <v>0</v>
      </c>
      <c r="X653">
        <v>353084</v>
      </c>
      <c r="AA653" t="s">
        <v>105</v>
      </c>
      <c r="AB653">
        <v>20110422</v>
      </c>
    </row>
    <row r="654" spans="12:28" x14ac:dyDescent="0.25">
      <c r="L654" s="8">
        <v>1</v>
      </c>
      <c r="M654">
        <v>7</v>
      </c>
      <c r="N654" t="s">
        <v>77</v>
      </c>
      <c r="O654">
        <f t="shared" si="31"/>
        <v>2011</v>
      </c>
      <c r="P654">
        <f t="shared" si="32"/>
        <v>12</v>
      </c>
      <c r="Q654">
        <f t="shared" si="33"/>
        <v>95537</v>
      </c>
      <c r="R654">
        <v>142</v>
      </c>
      <c r="S654">
        <v>5000</v>
      </c>
      <c r="T654">
        <v>85109</v>
      </c>
      <c r="W654">
        <v>5000</v>
      </c>
      <c r="X654">
        <v>428</v>
      </c>
      <c r="AA654" t="s">
        <v>105</v>
      </c>
      <c r="AB654">
        <v>20111216</v>
      </c>
    </row>
    <row r="655" spans="12:28" x14ac:dyDescent="0.25">
      <c r="L655" s="8">
        <v>1</v>
      </c>
      <c r="M655">
        <v>7</v>
      </c>
      <c r="N655" t="s">
        <v>77</v>
      </c>
      <c r="O655">
        <f t="shared" si="31"/>
        <v>2011</v>
      </c>
      <c r="P655">
        <f t="shared" si="32"/>
        <v>12</v>
      </c>
      <c r="Q655">
        <f t="shared" si="33"/>
        <v>86665</v>
      </c>
      <c r="R655">
        <v>139</v>
      </c>
      <c r="S655">
        <v>5000</v>
      </c>
      <c r="T655">
        <v>81665</v>
      </c>
      <c r="AA655" t="s">
        <v>105</v>
      </c>
      <c r="AB655">
        <v>20111216</v>
      </c>
    </row>
    <row r="656" spans="12:28" x14ac:dyDescent="0.25">
      <c r="L656" s="8">
        <v>1</v>
      </c>
      <c r="M656">
        <v>7</v>
      </c>
      <c r="N656" t="s">
        <v>77</v>
      </c>
      <c r="O656">
        <f t="shared" si="31"/>
        <v>2011</v>
      </c>
      <c r="P656">
        <f t="shared" si="32"/>
        <v>12</v>
      </c>
      <c r="Q656">
        <f t="shared" si="33"/>
        <v>91615</v>
      </c>
      <c r="R656">
        <v>138</v>
      </c>
      <c r="S656">
        <v>5000</v>
      </c>
      <c r="T656">
        <v>80799</v>
      </c>
      <c r="W656">
        <v>5000</v>
      </c>
      <c r="X656">
        <v>816</v>
      </c>
      <c r="AA656" t="s">
        <v>105</v>
      </c>
      <c r="AB656">
        <v>20111216</v>
      </c>
    </row>
    <row r="657" spans="12:28" x14ac:dyDescent="0.25">
      <c r="L657" s="8">
        <v>1</v>
      </c>
      <c r="M657">
        <v>7</v>
      </c>
      <c r="N657" t="s">
        <v>77</v>
      </c>
      <c r="O657">
        <f t="shared" si="31"/>
        <v>2011</v>
      </c>
      <c r="P657">
        <f t="shared" si="32"/>
        <v>12</v>
      </c>
      <c r="Q657">
        <f t="shared" si="33"/>
        <v>91304</v>
      </c>
      <c r="R657">
        <v>136</v>
      </c>
      <c r="S657">
        <v>5000</v>
      </c>
      <c r="T657">
        <v>80897</v>
      </c>
      <c r="W657">
        <v>5000</v>
      </c>
      <c r="X657">
        <v>407</v>
      </c>
      <c r="AA657" t="s">
        <v>105</v>
      </c>
      <c r="AB657">
        <v>20111216</v>
      </c>
    </row>
    <row r="658" spans="12:28" x14ac:dyDescent="0.25">
      <c r="L658" s="8">
        <v>1</v>
      </c>
      <c r="M658">
        <v>7</v>
      </c>
      <c r="N658" t="s">
        <v>77</v>
      </c>
      <c r="O658">
        <f t="shared" si="31"/>
        <v>2012</v>
      </c>
      <c r="P658">
        <f t="shared" si="32"/>
        <v>1</v>
      </c>
      <c r="Q658">
        <f t="shared" si="33"/>
        <v>90851</v>
      </c>
      <c r="R658">
        <v>143</v>
      </c>
      <c r="S658">
        <v>5000</v>
      </c>
      <c r="T658">
        <v>79638</v>
      </c>
      <c r="U658">
        <v>0</v>
      </c>
      <c r="V658">
        <v>404</v>
      </c>
      <c r="W658">
        <v>5000</v>
      </c>
      <c r="X658">
        <v>809</v>
      </c>
      <c r="AA658" t="s">
        <v>105</v>
      </c>
      <c r="AB658">
        <v>20120113</v>
      </c>
    </row>
    <row r="659" spans="12:28" x14ac:dyDescent="0.25">
      <c r="L659" s="8">
        <v>1</v>
      </c>
      <c r="M659">
        <v>7</v>
      </c>
      <c r="N659" t="s">
        <v>77</v>
      </c>
      <c r="O659">
        <f t="shared" si="31"/>
        <v>2011</v>
      </c>
      <c r="P659">
        <f t="shared" si="32"/>
        <v>12</v>
      </c>
      <c r="Q659">
        <f t="shared" si="33"/>
        <v>69773</v>
      </c>
      <c r="R659">
        <v>139</v>
      </c>
      <c r="S659">
        <v>5000</v>
      </c>
      <c r="T659">
        <v>64773</v>
      </c>
      <c r="AA659" t="s">
        <v>105</v>
      </c>
      <c r="AB659">
        <v>20111216</v>
      </c>
    </row>
    <row r="660" spans="12:28" x14ac:dyDescent="0.25">
      <c r="L660" s="8">
        <v>1</v>
      </c>
      <c r="M660">
        <v>7</v>
      </c>
      <c r="N660" t="s">
        <v>77</v>
      </c>
      <c r="O660">
        <f t="shared" si="31"/>
        <v>2012</v>
      </c>
      <c r="P660">
        <f t="shared" si="32"/>
        <v>1</v>
      </c>
      <c r="Q660">
        <f t="shared" si="33"/>
        <v>74220</v>
      </c>
      <c r="R660">
        <v>144</v>
      </c>
      <c r="S660">
        <v>5000</v>
      </c>
      <c r="T660">
        <v>63899</v>
      </c>
      <c r="W660">
        <v>5000</v>
      </c>
      <c r="X660">
        <v>321</v>
      </c>
      <c r="AA660" t="s">
        <v>105</v>
      </c>
      <c r="AB660">
        <v>20120103</v>
      </c>
    </row>
    <row r="661" spans="12:28" x14ac:dyDescent="0.25">
      <c r="L661" s="8">
        <v>1</v>
      </c>
      <c r="M661">
        <v>7</v>
      </c>
      <c r="N661" t="s">
        <v>77</v>
      </c>
      <c r="O661">
        <f t="shared" si="31"/>
        <v>2012</v>
      </c>
      <c r="P661">
        <f t="shared" si="32"/>
        <v>1</v>
      </c>
      <c r="Q661">
        <f t="shared" si="33"/>
        <v>72400</v>
      </c>
      <c r="R661">
        <v>149</v>
      </c>
      <c r="S661">
        <v>5000</v>
      </c>
      <c r="T661">
        <v>61464</v>
      </c>
      <c r="U661">
        <v>0</v>
      </c>
      <c r="V661">
        <v>312</v>
      </c>
      <c r="W661">
        <v>5000</v>
      </c>
      <c r="X661">
        <v>624</v>
      </c>
      <c r="AA661" t="s">
        <v>105</v>
      </c>
      <c r="AB661">
        <v>20120103</v>
      </c>
    </row>
    <row r="662" spans="12:28" x14ac:dyDescent="0.25">
      <c r="L662" s="8">
        <v>1</v>
      </c>
      <c r="M662">
        <v>7</v>
      </c>
      <c r="N662" t="s">
        <v>77</v>
      </c>
      <c r="O662">
        <f t="shared" si="31"/>
        <v>2011</v>
      </c>
      <c r="P662">
        <f t="shared" si="32"/>
        <v>12</v>
      </c>
      <c r="Q662">
        <f t="shared" si="33"/>
        <v>72422</v>
      </c>
      <c r="R662">
        <v>140</v>
      </c>
      <c r="S662">
        <v>5000</v>
      </c>
      <c r="T662">
        <v>61174</v>
      </c>
      <c r="U662">
        <v>0</v>
      </c>
      <c r="V662">
        <v>312</v>
      </c>
      <c r="W662">
        <v>5000</v>
      </c>
      <c r="X662">
        <v>936</v>
      </c>
      <c r="AA662" t="s">
        <v>105</v>
      </c>
      <c r="AB662">
        <v>20111223</v>
      </c>
    </row>
    <row r="663" spans="12:28" x14ac:dyDescent="0.25">
      <c r="L663" s="8">
        <v>1</v>
      </c>
      <c r="M663">
        <v>7</v>
      </c>
      <c r="N663" t="s">
        <v>77</v>
      </c>
      <c r="O663">
        <f t="shared" si="31"/>
        <v>2012</v>
      </c>
      <c r="P663">
        <f t="shared" si="32"/>
        <v>1</v>
      </c>
      <c r="Q663">
        <f t="shared" si="33"/>
        <v>71627</v>
      </c>
      <c r="R663">
        <v>151</v>
      </c>
      <c r="S663">
        <v>5000</v>
      </c>
      <c r="T663">
        <v>61011</v>
      </c>
      <c r="W663">
        <v>5000</v>
      </c>
      <c r="X663">
        <v>616</v>
      </c>
      <c r="AA663" t="s">
        <v>105</v>
      </c>
      <c r="AB663">
        <v>20120120</v>
      </c>
    </row>
    <row r="664" spans="12:28" x14ac:dyDescent="0.25">
      <c r="L664" s="8">
        <v>1</v>
      </c>
      <c r="M664">
        <v>7</v>
      </c>
      <c r="N664" t="s">
        <v>77</v>
      </c>
      <c r="O664">
        <f t="shared" si="31"/>
        <v>2012</v>
      </c>
      <c r="P664">
        <f t="shared" si="32"/>
        <v>1</v>
      </c>
      <c r="Q664">
        <f t="shared" si="33"/>
        <v>92204</v>
      </c>
      <c r="R664">
        <v>135</v>
      </c>
      <c r="S664">
        <v>5000</v>
      </c>
      <c r="T664">
        <v>78916</v>
      </c>
      <c r="U664">
        <v>0</v>
      </c>
      <c r="V664">
        <v>822</v>
      </c>
      <c r="W664">
        <v>5000</v>
      </c>
      <c r="X664">
        <v>2466</v>
      </c>
      <c r="AA664" t="s">
        <v>105</v>
      </c>
      <c r="AB664">
        <v>20120103</v>
      </c>
    </row>
    <row r="665" spans="12:28" x14ac:dyDescent="0.25">
      <c r="L665" s="8">
        <v>1</v>
      </c>
      <c r="M665">
        <v>7</v>
      </c>
      <c r="N665" t="s">
        <v>77</v>
      </c>
      <c r="O665">
        <f t="shared" si="31"/>
        <v>2012</v>
      </c>
      <c r="P665">
        <f t="shared" si="32"/>
        <v>1</v>
      </c>
      <c r="Q665">
        <f t="shared" si="33"/>
        <v>87909</v>
      </c>
      <c r="R665">
        <v>142</v>
      </c>
      <c r="S665">
        <v>5000</v>
      </c>
      <c r="T665">
        <v>77130</v>
      </c>
      <c r="U665">
        <v>0</v>
      </c>
      <c r="V665">
        <v>390</v>
      </c>
      <c r="W665">
        <v>5000</v>
      </c>
      <c r="X665">
        <v>389</v>
      </c>
      <c r="AA665" t="s">
        <v>105</v>
      </c>
      <c r="AB665">
        <v>20120103</v>
      </c>
    </row>
    <row r="666" spans="12:28" x14ac:dyDescent="0.25">
      <c r="L666" s="8">
        <v>1</v>
      </c>
      <c r="M666">
        <v>7</v>
      </c>
      <c r="N666" t="s">
        <v>77</v>
      </c>
      <c r="O666">
        <f t="shared" si="31"/>
        <v>2012</v>
      </c>
      <c r="P666">
        <f t="shared" si="32"/>
        <v>1</v>
      </c>
      <c r="Q666">
        <f t="shared" si="33"/>
        <v>94696</v>
      </c>
      <c r="R666">
        <v>134</v>
      </c>
      <c r="S666">
        <v>5000</v>
      </c>
      <c r="T666">
        <v>83427</v>
      </c>
      <c r="U666">
        <v>0</v>
      </c>
      <c r="V666">
        <v>423</v>
      </c>
      <c r="W666">
        <v>5000</v>
      </c>
      <c r="X666">
        <v>423</v>
      </c>
      <c r="Y666">
        <v>0</v>
      </c>
      <c r="Z666">
        <v>423</v>
      </c>
      <c r="AA666" t="s">
        <v>105</v>
      </c>
      <c r="AB666">
        <v>20120103</v>
      </c>
    </row>
    <row r="667" spans="12:28" x14ac:dyDescent="0.25">
      <c r="L667" s="8">
        <v>1</v>
      </c>
      <c r="M667">
        <v>7</v>
      </c>
      <c r="N667" t="s">
        <v>77</v>
      </c>
      <c r="O667">
        <f t="shared" si="31"/>
        <v>2012</v>
      </c>
      <c r="P667">
        <f t="shared" si="32"/>
        <v>1</v>
      </c>
      <c r="Q667">
        <f t="shared" si="33"/>
        <v>92059</v>
      </c>
      <c r="R667">
        <v>135</v>
      </c>
      <c r="S667">
        <v>5000</v>
      </c>
      <c r="T667">
        <v>77957</v>
      </c>
      <c r="U667">
        <v>0</v>
      </c>
      <c r="V667">
        <v>410</v>
      </c>
      <c r="W667">
        <v>5000</v>
      </c>
      <c r="X667">
        <v>3282</v>
      </c>
      <c r="Y667">
        <v>0</v>
      </c>
      <c r="Z667">
        <v>410</v>
      </c>
      <c r="AA667" t="s">
        <v>105</v>
      </c>
      <c r="AB667">
        <v>20120103</v>
      </c>
    </row>
    <row r="668" spans="12:28" x14ac:dyDescent="0.25">
      <c r="L668" s="8">
        <v>1</v>
      </c>
      <c r="M668">
        <v>3</v>
      </c>
      <c r="N668" t="s">
        <v>79</v>
      </c>
      <c r="O668">
        <f t="shared" si="31"/>
        <v>2012</v>
      </c>
      <c r="P668">
        <f t="shared" si="32"/>
        <v>4</v>
      </c>
      <c r="Q668">
        <f t="shared" si="33"/>
        <v>494804</v>
      </c>
      <c r="R668">
        <v>81</v>
      </c>
      <c r="S668">
        <v>5000</v>
      </c>
      <c r="T668">
        <v>120615</v>
      </c>
      <c r="U668">
        <v>0</v>
      </c>
      <c r="V668">
        <v>112</v>
      </c>
      <c r="W668">
        <v>5000</v>
      </c>
      <c r="X668">
        <v>307</v>
      </c>
      <c r="Y668">
        <v>0</v>
      </c>
      <c r="Z668">
        <v>363770</v>
      </c>
      <c r="AA668" t="s">
        <v>105</v>
      </c>
      <c r="AB668">
        <v>20120419</v>
      </c>
    </row>
    <row r="669" spans="12:28" x14ac:dyDescent="0.25">
      <c r="L669" s="8">
        <v>1</v>
      </c>
      <c r="M669">
        <v>3</v>
      </c>
      <c r="N669" t="s">
        <v>79</v>
      </c>
      <c r="O669">
        <f t="shared" si="31"/>
        <v>2012</v>
      </c>
      <c r="P669">
        <f t="shared" si="32"/>
        <v>4</v>
      </c>
      <c r="Q669">
        <f t="shared" si="33"/>
        <v>457972</v>
      </c>
      <c r="R669">
        <v>80</v>
      </c>
      <c r="S669">
        <v>5000</v>
      </c>
      <c r="T669">
        <v>111444</v>
      </c>
      <c r="U669">
        <v>0</v>
      </c>
      <c r="V669">
        <v>103</v>
      </c>
      <c r="W669">
        <v>5000</v>
      </c>
      <c r="X669">
        <v>284</v>
      </c>
      <c r="Y669">
        <v>0</v>
      </c>
      <c r="Z669">
        <v>336141</v>
      </c>
      <c r="AA669" t="s">
        <v>105</v>
      </c>
      <c r="AB669">
        <v>20120419</v>
      </c>
    </row>
    <row r="670" spans="12:28" x14ac:dyDescent="0.25">
      <c r="L670" s="8">
        <v>1</v>
      </c>
      <c r="M670">
        <v>3</v>
      </c>
      <c r="N670" t="s">
        <v>79</v>
      </c>
      <c r="O670">
        <f t="shared" si="31"/>
        <v>2012</v>
      </c>
      <c r="P670">
        <f t="shared" si="32"/>
        <v>4</v>
      </c>
      <c r="Q670">
        <f t="shared" si="33"/>
        <v>439609</v>
      </c>
      <c r="R670">
        <v>80</v>
      </c>
      <c r="S670">
        <v>5000</v>
      </c>
      <c r="T670">
        <v>106881</v>
      </c>
      <c r="U670">
        <v>0</v>
      </c>
      <c r="V670">
        <v>99</v>
      </c>
      <c r="W670">
        <v>5000</v>
      </c>
      <c r="X670">
        <v>272</v>
      </c>
      <c r="Y670">
        <v>0</v>
      </c>
      <c r="Z670">
        <v>322357</v>
      </c>
      <c r="AA670" t="s">
        <v>105</v>
      </c>
      <c r="AB670">
        <v>20120419</v>
      </c>
    </row>
    <row r="671" spans="12:28" x14ac:dyDescent="0.25">
      <c r="L671" s="8">
        <v>1</v>
      </c>
      <c r="M671">
        <v>3</v>
      </c>
      <c r="N671" t="s">
        <v>79</v>
      </c>
      <c r="O671">
        <f t="shared" si="31"/>
        <v>2012</v>
      </c>
      <c r="P671">
        <f t="shared" si="32"/>
        <v>4</v>
      </c>
      <c r="Q671">
        <f t="shared" si="33"/>
        <v>485844</v>
      </c>
      <c r="R671">
        <v>78</v>
      </c>
      <c r="S671">
        <v>5000</v>
      </c>
      <c r="T671">
        <v>118364</v>
      </c>
      <c r="U671">
        <v>0</v>
      </c>
      <c r="V671">
        <v>110</v>
      </c>
      <c r="W671">
        <v>5000</v>
      </c>
      <c r="X671">
        <v>301</v>
      </c>
      <c r="Y671">
        <v>0</v>
      </c>
      <c r="Z671">
        <v>357069</v>
      </c>
      <c r="AA671" t="s">
        <v>105</v>
      </c>
      <c r="AB671">
        <v>20120419</v>
      </c>
    </row>
    <row r="672" spans="12:28" x14ac:dyDescent="0.25">
      <c r="L672" s="8">
        <v>1</v>
      </c>
      <c r="M672">
        <v>3</v>
      </c>
      <c r="N672" t="s">
        <v>79</v>
      </c>
      <c r="O672">
        <f t="shared" si="31"/>
        <v>2012</v>
      </c>
      <c r="P672">
        <f t="shared" si="32"/>
        <v>4</v>
      </c>
      <c r="Q672">
        <f t="shared" si="33"/>
        <v>484258</v>
      </c>
      <c r="R672">
        <v>78</v>
      </c>
      <c r="S672">
        <v>5000</v>
      </c>
      <c r="T672">
        <v>117986</v>
      </c>
      <c r="U672">
        <v>0</v>
      </c>
      <c r="V672">
        <v>109</v>
      </c>
      <c r="W672">
        <v>5000</v>
      </c>
      <c r="X672">
        <v>300</v>
      </c>
      <c r="Y672">
        <v>0</v>
      </c>
      <c r="Z672">
        <v>355863</v>
      </c>
      <c r="AA672" t="s">
        <v>105</v>
      </c>
      <c r="AB672">
        <v>20120419</v>
      </c>
    </row>
    <row r="673" spans="12:28" x14ac:dyDescent="0.25">
      <c r="L673" s="8">
        <v>1</v>
      </c>
      <c r="M673">
        <v>3</v>
      </c>
      <c r="N673" t="s">
        <v>79</v>
      </c>
      <c r="O673">
        <f t="shared" si="31"/>
        <v>2012</v>
      </c>
      <c r="P673">
        <f t="shared" si="32"/>
        <v>4</v>
      </c>
      <c r="Q673">
        <f t="shared" si="33"/>
        <v>441650</v>
      </c>
      <c r="R673">
        <v>75</v>
      </c>
      <c r="S673">
        <v>5000</v>
      </c>
      <c r="T673">
        <v>109094</v>
      </c>
      <c r="W673">
        <v>0</v>
      </c>
      <c r="X673">
        <v>327556</v>
      </c>
      <c r="AA673" t="s">
        <v>105</v>
      </c>
      <c r="AB673">
        <v>20120419</v>
      </c>
    </row>
    <row r="674" spans="12:28" x14ac:dyDescent="0.25">
      <c r="L674" s="8">
        <v>1</v>
      </c>
      <c r="M674">
        <v>3</v>
      </c>
      <c r="N674" t="s">
        <v>79</v>
      </c>
      <c r="O674">
        <f t="shared" si="31"/>
        <v>2012</v>
      </c>
      <c r="P674">
        <f t="shared" si="32"/>
        <v>4</v>
      </c>
      <c r="Q674">
        <f t="shared" si="33"/>
        <v>466002</v>
      </c>
      <c r="R674">
        <v>77</v>
      </c>
      <c r="S674">
        <v>5000</v>
      </c>
      <c r="T674">
        <v>115185</v>
      </c>
      <c r="W674">
        <v>0</v>
      </c>
      <c r="X674">
        <v>345817</v>
      </c>
      <c r="AA674" t="s">
        <v>105</v>
      </c>
      <c r="AB674">
        <v>20120419</v>
      </c>
    </row>
    <row r="675" spans="12:28" x14ac:dyDescent="0.25">
      <c r="L675" s="8">
        <v>1</v>
      </c>
      <c r="M675">
        <v>3</v>
      </c>
      <c r="N675" t="s">
        <v>79</v>
      </c>
      <c r="O675">
        <f t="shared" si="31"/>
        <v>2012</v>
      </c>
      <c r="P675">
        <f t="shared" si="32"/>
        <v>4</v>
      </c>
      <c r="Q675">
        <f t="shared" si="33"/>
        <v>409833</v>
      </c>
      <c r="R675">
        <v>76</v>
      </c>
      <c r="S675">
        <v>5000</v>
      </c>
      <c r="T675">
        <v>101112</v>
      </c>
      <c r="W675">
        <v>0</v>
      </c>
      <c r="X675">
        <v>303721</v>
      </c>
      <c r="AA675" t="s">
        <v>105</v>
      </c>
      <c r="AB675">
        <v>20120419</v>
      </c>
    </row>
    <row r="676" spans="12:28" x14ac:dyDescent="0.25">
      <c r="L676" s="8">
        <v>1</v>
      </c>
      <c r="M676">
        <v>3</v>
      </c>
      <c r="N676" t="s">
        <v>79</v>
      </c>
      <c r="O676">
        <f t="shared" si="31"/>
        <v>2012</v>
      </c>
      <c r="P676">
        <f t="shared" si="32"/>
        <v>4</v>
      </c>
      <c r="Q676">
        <f t="shared" si="33"/>
        <v>454103</v>
      </c>
      <c r="R676">
        <v>76</v>
      </c>
      <c r="S676">
        <v>5000</v>
      </c>
      <c r="T676">
        <v>112234</v>
      </c>
      <c r="W676">
        <v>0</v>
      </c>
      <c r="X676">
        <v>336869</v>
      </c>
      <c r="AA676" t="s">
        <v>105</v>
      </c>
      <c r="AB676">
        <v>20120419</v>
      </c>
    </row>
    <row r="677" spans="12:28" x14ac:dyDescent="0.25">
      <c r="L677" s="8">
        <v>1</v>
      </c>
      <c r="M677">
        <v>3</v>
      </c>
      <c r="N677" t="s">
        <v>79</v>
      </c>
      <c r="O677">
        <f t="shared" si="31"/>
        <v>2012</v>
      </c>
      <c r="P677">
        <f t="shared" si="32"/>
        <v>4</v>
      </c>
      <c r="Q677">
        <f t="shared" si="33"/>
        <v>481162</v>
      </c>
      <c r="R677">
        <v>76</v>
      </c>
      <c r="S677">
        <v>5000</v>
      </c>
      <c r="T677">
        <v>117215</v>
      </c>
      <c r="U677">
        <v>0</v>
      </c>
      <c r="V677">
        <v>109</v>
      </c>
      <c r="W677">
        <v>5000</v>
      </c>
      <c r="X677">
        <v>298</v>
      </c>
      <c r="Y677">
        <v>0</v>
      </c>
      <c r="Z677">
        <v>353540</v>
      </c>
      <c r="AA677" t="s">
        <v>105</v>
      </c>
      <c r="AB677">
        <v>20120419</v>
      </c>
    </row>
    <row r="678" spans="12:28" x14ac:dyDescent="0.25">
      <c r="L678" s="8">
        <v>1</v>
      </c>
      <c r="M678">
        <v>3</v>
      </c>
      <c r="N678" t="s">
        <v>79</v>
      </c>
      <c r="O678">
        <f t="shared" si="31"/>
        <v>2012</v>
      </c>
      <c r="P678">
        <f t="shared" si="32"/>
        <v>4</v>
      </c>
      <c r="Q678">
        <f t="shared" si="33"/>
        <v>431217</v>
      </c>
      <c r="R678">
        <v>76</v>
      </c>
      <c r="S678">
        <v>5000</v>
      </c>
      <c r="T678">
        <v>104717</v>
      </c>
      <c r="U678">
        <v>0</v>
      </c>
      <c r="V678">
        <v>97</v>
      </c>
      <c r="W678">
        <v>5000</v>
      </c>
      <c r="X678">
        <v>267</v>
      </c>
      <c r="Y678">
        <v>0</v>
      </c>
      <c r="Z678">
        <v>316136</v>
      </c>
      <c r="AA678" t="s">
        <v>105</v>
      </c>
      <c r="AB678">
        <v>20120419</v>
      </c>
    </row>
    <row r="679" spans="12:28" x14ac:dyDescent="0.25">
      <c r="L679" s="8">
        <v>1</v>
      </c>
      <c r="M679">
        <v>3</v>
      </c>
      <c r="N679" t="s">
        <v>79</v>
      </c>
      <c r="O679">
        <f t="shared" si="31"/>
        <v>2012</v>
      </c>
      <c r="P679">
        <f t="shared" si="32"/>
        <v>4</v>
      </c>
      <c r="Q679">
        <f t="shared" si="33"/>
        <v>492783</v>
      </c>
      <c r="R679">
        <v>77</v>
      </c>
      <c r="S679">
        <v>5000</v>
      </c>
      <c r="T679">
        <v>120103</v>
      </c>
      <c r="U679">
        <v>0</v>
      </c>
      <c r="V679">
        <v>111</v>
      </c>
      <c r="W679">
        <v>5000</v>
      </c>
      <c r="X679">
        <v>306</v>
      </c>
      <c r="Y679">
        <v>0</v>
      </c>
      <c r="Z679">
        <v>362263</v>
      </c>
      <c r="AA679" t="s">
        <v>105</v>
      </c>
      <c r="AB679">
        <v>20120419</v>
      </c>
    </row>
    <row r="680" spans="12:28" x14ac:dyDescent="0.25">
      <c r="L680" s="8">
        <v>1</v>
      </c>
      <c r="M680">
        <v>3</v>
      </c>
      <c r="N680" t="s">
        <v>79</v>
      </c>
      <c r="O680">
        <f t="shared" si="31"/>
        <v>2012</v>
      </c>
      <c r="P680">
        <f t="shared" si="32"/>
        <v>4</v>
      </c>
      <c r="Q680">
        <f t="shared" si="33"/>
        <v>441489</v>
      </c>
      <c r="R680">
        <v>77</v>
      </c>
      <c r="S680">
        <v>5000</v>
      </c>
      <c r="T680">
        <v>107344</v>
      </c>
      <c r="U680">
        <v>0</v>
      </c>
      <c r="V680">
        <v>99</v>
      </c>
      <c r="W680">
        <v>5000</v>
      </c>
      <c r="X680">
        <v>273</v>
      </c>
      <c r="Y680">
        <v>0</v>
      </c>
      <c r="Z680">
        <v>323773</v>
      </c>
      <c r="AA680" t="s">
        <v>105</v>
      </c>
      <c r="AB680">
        <v>20120419</v>
      </c>
    </row>
    <row r="681" spans="12:28" x14ac:dyDescent="0.25">
      <c r="L681" s="8">
        <v>1</v>
      </c>
      <c r="M681">
        <v>3</v>
      </c>
      <c r="N681" t="s">
        <v>79</v>
      </c>
      <c r="O681">
        <f t="shared" si="31"/>
        <v>2012</v>
      </c>
      <c r="P681">
        <f t="shared" si="32"/>
        <v>4</v>
      </c>
      <c r="Q681">
        <f t="shared" si="33"/>
        <v>431846</v>
      </c>
      <c r="R681">
        <v>78</v>
      </c>
      <c r="S681">
        <v>5000</v>
      </c>
      <c r="T681">
        <v>104962</v>
      </c>
      <c r="U681">
        <v>0</v>
      </c>
      <c r="V681">
        <v>97</v>
      </c>
      <c r="W681">
        <v>5000</v>
      </c>
      <c r="X681">
        <v>267</v>
      </c>
      <c r="Y681">
        <v>0</v>
      </c>
      <c r="Z681">
        <v>316520</v>
      </c>
      <c r="AA681" t="s">
        <v>105</v>
      </c>
      <c r="AB681">
        <v>20120419</v>
      </c>
    </row>
    <row r="682" spans="12:28" x14ac:dyDescent="0.25">
      <c r="L682" s="8">
        <v>1</v>
      </c>
      <c r="M682">
        <v>3</v>
      </c>
      <c r="N682" t="s">
        <v>79</v>
      </c>
      <c r="O682">
        <f t="shared" si="31"/>
        <v>2012</v>
      </c>
      <c r="P682">
        <f t="shared" si="32"/>
        <v>4</v>
      </c>
      <c r="Q682">
        <f t="shared" si="33"/>
        <v>478128</v>
      </c>
      <c r="R682">
        <v>75</v>
      </c>
      <c r="S682">
        <v>5000</v>
      </c>
      <c r="T682">
        <v>115993</v>
      </c>
      <c r="W682">
        <v>5000</v>
      </c>
      <c r="X682">
        <v>999</v>
      </c>
      <c r="Y682">
        <v>0</v>
      </c>
      <c r="Z682">
        <v>351136</v>
      </c>
      <c r="AA682" t="s">
        <v>105</v>
      </c>
      <c r="AB682">
        <v>20120420</v>
      </c>
    </row>
    <row r="683" spans="12:28" x14ac:dyDescent="0.25">
      <c r="L683" s="8">
        <v>1</v>
      </c>
      <c r="M683">
        <v>3</v>
      </c>
      <c r="N683" t="s">
        <v>79</v>
      </c>
      <c r="O683">
        <f t="shared" si="31"/>
        <v>2012</v>
      </c>
      <c r="P683">
        <f t="shared" si="32"/>
        <v>4</v>
      </c>
      <c r="Q683">
        <f t="shared" si="33"/>
        <v>342166</v>
      </c>
      <c r="R683">
        <v>75</v>
      </c>
      <c r="S683">
        <v>5000</v>
      </c>
      <c r="T683">
        <v>84243</v>
      </c>
      <c r="W683">
        <v>0</v>
      </c>
      <c r="X683">
        <v>252923</v>
      </c>
      <c r="AA683" t="s">
        <v>105</v>
      </c>
      <c r="AB683">
        <v>20120420</v>
      </c>
    </row>
    <row r="684" spans="12:28" x14ac:dyDescent="0.25">
      <c r="L684" s="8">
        <v>1</v>
      </c>
      <c r="M684">
        <v>3</v>
      </c>
      <c r="N684" t="s">
        <v>79</v>
      </c>
      <c r="O684">
        <f t="shared" si="31"/>
        <v>2012</v>
      </c>
      <c r="P684">
        <f t="shared" si="32"/>
        <v>5</v>
      </c>
      <c r="Q684">
        <f t="shared" si="33"/>
        <v>479534</v>
      </c>
      <c r="R684">
        <v>77</v>
      </c>
      <c r="S684">
        <v>5000</v>
      </c>
      <c r="T684">
        <v>116318</v>
      </c>
      <c r="W684">
        <v>5000</v>
      </c>
      <c r="X684">
        <v>1002</v>
      </c>
      <c r="Y684">
        <v>0</v>
      </c>
      <c r="Z684">
        <v>352214</v>
      </c>
      <c r="AA684" t="s">
        <v>105</v>
      </c>
      <c r="AB684">
        <v>20120501</v>
      </c>
    </row>
    <row r="685" spans="12:28" x14ac:dyDescent="0.25">
      <c r="L685" s="8">
        <v>1</v>
      </c>
      <c r="M685">
        <v>3</v>
      </c>
      <c r="N685" t="s">
        <v>79</v>
      </c>
      <c r="O685">
        <f t="shared" si="31"/>
        <v>2012</v>
      </c>
      <c r="P685">
        <f t="shared" si="32"/>
        <v>5</v>
      </c>
      <c r="Q685">
        <f t="shared" si="33"/>
        <v>387116</v>
      </c>
      <c r="R685">
        <v>77</v>
      </c>
      <c r="S685">
        <v>5000</v>
      </c>
      <c r="T685">
        <v>93426</v>
      </c>
      <c r="W685">
        <v>5000</v>
      </c>
      <c r="X685">
        <v>805</v>
      </c>
      <c r="Y685">
        <v>0</v>
      </c>
      <c r="Z685">
        <v>282885</v>
      </c>
      <c r="AA685" t="s">
        <v>105</v>
      </c>
      <c r="AB685">
        <v>20120501</v>
      </c>
    </row>
    <row r="686" spans="12:28" x14ac:dyDescent="0.25">
      <c r="L686" s="8">
        <v>1</v>
      </c>
      <c r="M686">
        <v>3</v>
      </c>
      <c r="N686" t="s">
        <v>79</v>
      </c>
      <c r="O686">
        <f t="shared" si="31"/>
        <v>2012</v>
      </c>
      <c r="P686">
        <f t="shared" si="32"/>
        <v>5</v>
      </c>
      <c r="Q686">
        <f t="shared" si="33"/>
        <v>465678</v>
      </c>
      <c r="R686">
        <v>75</v>
      </c>
      <c r="S686">
        <v>5000</v>
      </c>
      <c r="T686">
        <v>113261</v>
      </c>
      <c r="W686">
        <v>5000</v>
      </c>
      <c r="X686">
        <v>596</v>
      </c>
      <c r="Y686">
        <v>0</v>
      </c>
      <c r="Z686">
        <v>341821</v>
      </c>
      <c r="AA686" t="s">
        <v>105</v>
      </c>
      <c r="AB686">
        <v>20120501</v>
      </c>
    </row>
    <row r="687" spans="12:28" x14ac:dyDescent="0.25">
      <c r="L687" s="8">
        <v>1</v>
      </c>
      <c r="M687">
        <v>3</v>
      </c>
      <c r="N687" t="s">
        <v>79</v>
      </c>
      <c r="O687">
        <f t="shared" si="31"/>
        <v>2012</v>
      </c>
      <c r="P687">
        <f t="shared" si="32"/>
        <v>5</v>
      </c>
      <c r="Q687">
        <f t="shared" si="33"/>
        <v>391562</v>
      </c>
      <c r="R687">
        <v>77</v>
      </c>
      <c r="S687">
        <v>5000</v>
      </c>
      <c r="T687">
        <v>96596</v>
      </c>
      <c r="W687">
        <v>0</v>
      </c>
      <c r="X687">
        <v>289966</v>
      </c>
      <c r="AA687" t="s">
        <v>105</v>
      </c>
      <c r="AB687">
        <v>20120501</v>
      </c>
    </row>
    <row r="688" spans="12:28" x14ac:dyDescent="0.25">
      <c r="L688" s="8">
        <v>1</v>
      </c>
      <c r="M688">
        <v>3</v>
      </c>
      <c r="N688" t="s">
        <v>79</v>
      </c>
      <c r="O688">
        <f t="shared" si="31"/>
        <v>2012</v>
      </c>
      <c r="P688">
        <f t="shared" si="32"/>
        <v>5</v>
      </c>
      <c r="Q688">
        <f t="shared" si="33"/>
        <v>483885</v>
      </c>
      <c r="R688">
        <v>75</v>
      </c>
      <c r="S688">
        <v>5000</v>
      </c>
      <c r="T688">
        <v>119684</v>
      </c>
      <c r="W688">
        <v>0</v>
      </c>
      <c r="X688">
        <v>359201</v>
      </c>
      <c r="AA688" t="s">
        <v>105</v>
      </c>
      <c r="AB688">
        <v>20120501</v>
      </c>
    </row>
    <row r="689" spans="12:28" x14ac:dyDescent="0.25">
      <c r="L689" s="8">
        <v>1</v>
      </c>
      <c r="M689">
        <v>3</v>
      </c>
      <c r="N689" t="s">
        <v>79</v>
      </c>
      <c r="O689">
        <f t="shared" si="31"/>
        <v>2012</v>
      </c>
      <c r="P689">
        <f t="shared" si="32"/>
        <v>5</v>
      </c>
      <c r="Q689">
        <f t="shared" si="33"/>
        <v>449565</v>
      </c>
      <c r="R689">
        <v>74</v>
      </c>
      <c r="S689">
        <v>5000</v>
      </c>
      <c r="T689">
        <v>111093</v>
      </c>
      <c r="W689">
        <v>0</v>
      </c>
      <c r="X689">
        <v>333472</v>
      </c>
      <c r="AA689" t="s">
        <v>105</v>
      </c>
      <c r="AB689">
        <v>20120501</v>
      </c>
    </row>
    <row r="690" spans="12:28" x14ac:dyDescent="0.25">
      <c r="L690" s="8">
        <v>1</v>
      </c>
      <c r="M690">
        <v>3</v>
      </c>
      <c r="N690" t="s">
        <v>79</v>
      </c>
      <c r="O690">
        <f t="shared" si="31"/>
        <v>2012</v>
      </c>
      <c r="P690">
        <f t="shared" si="32"/>
        <v>5</v>
      </c>
      <c r="Q690">
        <f t="shared" si="33"/>
        <v>447422</v>
      </c>
      <c r="R690">
        <v>74</v>
      </c>
      <c r="S690">
        <v>5000</v>
      </c>
      <c r="T690">
        <v>110545</v>
      </c>
      <c r="W690">
        <v>0</v>
      </c>
      <c r="X690">
        <v>331877</v>
      </c>
      <c r="AA690" t="s">
        <v>105</v>
      </c>
      <c r="AB690">
        <v>20120501</v>
      </c>
    </row>
    <row r="691" spans="12:28" x14ac:dyDescent="0.25">
      <c r="L691" s="8">
        <v>1</v>
      </c>
      <c r="M691">
        <v>3</v>
      </c>
      <c r="N691" t="s">
        <v>79</v>
      </c>
      <c r="O691">
        <f t="shared" si="31"/>
        <v>2012</v>
      </c>
      <c r="P691">
        <f t="shared" si="32"/>
        <v>5</v>
      </c>
      <c r="Q691">
        <f t="shared" si="33"/>
        <v>478996</v>
      </c>
      <c r="R691">
        <v>73</v>
      </c>
      <c r="S691">
        <v>5000</v>
      </c>
      <c r="T691">
        <v>118451</v>
      </c>
      <c r="W691">
        <v>0</v>
      </c>
      <c r="X691">
        <v>355545</v>
      </c>
      <c r="AA691" t="s">
        <v>105</v>
      </c>
      <c r="AB691">
        <v>20120501</v>
      </c>
    </row>
    <row r="692" spans="12:28" x14ac:dyDescent="0.25">
      <c r="L692" s="8">
        <v>1</v>
      </c>
      <c r="M692">
        <v>3</v>
      </c>
      <c r="N692" t="s">
        <v>79</v>
      </c>
      <c r="O692">
        <f t="shared" si="31"/>
        <v>2012</v>
      </c>
      <c r="P692">
        <f t="shared" si="32"/>
        <v>5</v>
      </c>
      <c r="Q692">
        <f t="shared" si="33"/>
        <v>510862</v>
      </c>
      <c r="R692">
        <v>66</v>
      </c>
      <c r="S692">
        <v>5000</v>
      </c>
      <c r="T692">
        <v>126404</v>
      </c>
      <c r="W692">
        <v>0</v>
      </c>
      <c r="X692">
        <v>379458</v>
      </c>
      <c r="AA692" t="s">
        <v>105</v>
      </c>
      <c r="AB692">
        <v>20120501</v>
      </c>
    </row>
    <row r="693" spans="12:28" x14ac:dyDescent="0.25">
      <c r="L693" s="8">
        <v>1</v>
      </c>
      <c r="M693">
        <v>3</v>
      </c>
      <c r="N693" t="s">
        <v>79</v>
      </c>
      <c r="O693">
        <f t="shared" si="31"/>
        <v>2012</v>
      </c>
      <c r="P693">
        <f t="shared" si="32"/>
        <v>5</v>
      </c>
      <c r="Q693">
        <f t="shared" si="33"/>
        <v>484604</v>
      </c>
      <c r="R693">
        <v>67</v>
      </c>
      <c r="S693">
        <v>5000</v>
      </c>
      <c r="T693">
        <v>119849</v>
      </c>
      <c r="W693">
        <v>0</v>
      </c>
      <c r="X693">
        <v>359755</v>
      </c>
      <c r="AA693" t="s">
        <v>105</v>
      </c>
      <c r="AB693">
        <v>20120501</v>
      </c>
    </row>
    <row r="694" spans="12:28" x14ac:dyDescent="0.25">
      <c r="L694" s="8">
        <v>1</v>
      </c>
      <c r="M694">
        <v>3</v>
      </c>
      <c r="N694" t="s">
        <v>79</v>
      </c>
      <c r="O694">
        <f t="shared" si="31"/>
        <v>2012</v>
      </c>
      <c r="P694">
        <f t="shared" si="32"/>
        <v>5</v>
      </c>
      <c r="Q694">
        <f t="shared" si="33"/>
        <v>471197</v>
      </c>
      <c r="R694">
        <v>63</v>
      </c>
      <c r="S694">
        <v>5000</v>
      </c>
      <c r="T694">
        <v>116492</v>
      </c>
      <c r="W694">
        <v>0</v>
      </c>
      <c r="X694">
        <v>349705</v>
      </c>
      <c r="AA694" t="s">
        <v>105</v>
      </c>
      <c r="AB694">
        <v>20120501</v>
      </c>
    </row>
    <row r="695" spans="12:28" x14ac:dyDescent="0.25">
      <c r="L695" s="8">
        <v>1</v>
      </c>
      <c r="M695">
        <v>3</v>
      </c>
      <c r="N695" t="s">
        <v>79</v>
      </c>
      <c r="O695">
        <f t="shared" si="31"/>
        <v>2012</v>
      </c>
      <c r="P695">
        <f t="shared" si="32"/>
        <v>5</v>
      </c>
      <c r="Q695">
        <f t="shared" si="33"/>
        <v>434874</v>
      </c>
      <c r="R695">
        <v>62</v>
      </c>
      <c r="S695">
        <v>5000</v>
      </c>
      <c r="T695">
        <v>107431</v>
      </c>
      <c r="W695">
        <v>0</v>
      </c>
      <c r="X695">
        <v>322443</v>
      </c>
      <c r="AA695" t="s">
        <v>105</v>
      </c>
      <c r="AB695">
        <v>20120501</v>
      </c>
    </row>
    <row r="696" spans="12:28" x14ac:dyDescent="0.25">
      <c r="L696" s="8">
        <v>1</v>
      </c>
      <c r="M696">
        <v>7</v>
      </c>
      <c r="N696" t="s">
        <v>77</v>
      </c>
      <c r="O696">
        <f t="shared" si="31"/>
        <v>2012</v>
      </c>
      <c r="P696">
        <f t="shared" si="32"/>
        <v>11</v>
      </c>
      <c r="Q696">
        <f t="shared" si="33"/>
        <v>82581</v>
      </c>
      <c r="R696">
        <v>132</v>
      </c>
      <c r="S696">
        <v>5000</v>
      </c>
      <c r="T696">
        <v>74090</v>
      </c>
      <c r="U696">
        <v>0</v>
      </c>
      <c r="V696">
        <v>3491</v>
      </c>
      <c r="AA696" t="s">
        <v>105</v>
      </c>
      <c r="AB696">
        <v>20121129</v>
      </c>
    </row>
    <row r="697" spans="12:28" x14ac:dyDescent="0.25">
      <c r="L697" s="8">
        <v>1</v>
      </c>
      <c r="M697">
        <v>7</v>
      </c>
      <c r="N697" t="s">
        <v>77</v>
      </c>
      <c r="O697">
        <f t="shared" si="31"/>
        <v>2012</v>
      </c>
      <c r="P697">
        <f t="shared" si="32"/>
        <v>11</v>
      </c>
      <c r="Q697">
        <f t="shared" si="33"/>
        <v>96292</v>
      </c>
      <c r="R697">
        <v>147</v>
      </c>
      <c r="S697">
        <v>5000</v>
      </c>
      <c r="T697">
        <v>84135</v>
      </c>
      <c r="U697">
        <v>0</v>
      </c>
      <c r="V697">
        <v>1726</v>
      </c>
      <c r="W697">
        <v>5000</v>
      </c>
      <c r="X697">
        <v>431</v>
      </c>
      <c r="AA697" t="s">
        <v>105</v>
      </c>
      <c r="AB697">
        <v>20121129</v>
      </c>
    </row>
    <row r="698" spans="12:28" x14ac:dyDescent="0.25">
      <c r="L698" s="8">
        <v>1</v>
      </c>
      <c r="M698">
        <v>7</v>
      </c>
      <c r="N698" t="s">
        <v>77</v>
      </c>
      <c r="O698">
        <f t="shared" si="31"/>
        <v>2012</v>
      </c>
      <c r="P698">
        <f t="shared" si="32"/>
        <v>11</v>
      </c>
      <c r="Q698">
        <f t="shared" si="33"/>
        <v>87833</v>
      </c>
      <c r="R698">
        <v>148</v>
      </c>
      <c r="S698">
        <v>5000</v>
      </c>
      <c r="T698">
        <v>74331</v>
      </c>
      <c r="U698">
        <v>0</v>
      </c>
      <c r="V698">
        <v>2724</v>
      </c>
      <c r="W698">
        <v>5000</v>
      </c>
      <c r="X698">
        <v>778</v>
      </c>
      <c r="AA698" t="s">
        <v>105</v>
      </c>
      <c r="AB698">
        <v>20121129</v>
      </c>
    </row>
    <row r="699" spans="12:28" x14ac:dyDescent="0.25">
      <c r="L699" s="8">
        <v>1</v>
      </c>
      <c r="M699">
        <v>7</v>
      </c>
      <c r="N699" t="s">
        <v>77</v>
      </c>
      <c r="O699">
        <f t="shared" si="31"/>
        <v>2013</v>
      </c>
      <c r="P699">
        <f t="shared" si="32"/>
        <v>1</v>
      </c>
      <c r="Q699">
        <f t="shared" si="33"/>
        <v>90765</v>
      </c>
      <c r="R699">
        <v>158</v>
      </c>
      <c r="S699">
        <v>5000</v>
      </c>
      <c r="T699">
        <v>80191</v>
      </c>
      <c r="U699">
        <v>0</v>
      </c>
      <c r="V699">
        <v>3859</v>
      </c>
      <c r="W699">
        <v>0</v>
      </c>
      <c r="X699">
        <v>1715</v>
      </c>
      <c r="AA699" t="s">
        <v>105</v>
      </c>
      <c r="AB699">
        <v>20130125</v>
      </c>
    </row>
    <row r="700" spans="12:28" x14ac:dyDescent="0.25">
      <c r="L700" s="8">
        <v>1</v>
      </c>
      <c r="M700">
        <v>7</v>
      </c>
      <c r="N700" t="s">
        <v>77</v>
      </c>
      <c r="O700">
        <f t="shared" si="31"/>
        <v>2012</v>
      </c>
      <c r="P700">
        <f t="shared" si="32"/>
        <v>11</v>
      </c>
      <c r="Q700">
        <f t="shared" si="33"/>
        <v>89031</v>
      </c>
      <c r="R700">
        <v>144</v>
      </c>
      <c r="S700">
        <v>5000</v>
      </c>
      <c r="T700">
        <v>78569</v>
      </c>
      <c r="U700">
        <v>0</v>
      </c>
      <c r="V700">
        <v>5042</v>
      </c>
      <c r="W700">
        <v>0</v>
      </c>
      <c r="X700">
        <v>420</v>
      </c>
      <c r="AA700" t="s">
        <v>105</v>
      </c>
      <c r="AB700">
        <v>20121129</v>
      </c>
    </row>
    <row r="701" spans="12:28" x14ac:dyDescent="0.25">
      <c r="L701" s="8">
        <v>1</v>
      </c>
      <c r="M701">
        <v>7</v>
      </c>
      <c r="N701" t="s">
        <v>77</v>
      </c>
      <c r="O701">
        <f t="shared" si="31"/>
        <v>2012</v>
      </c>
      <c r="P701">
        <f t="shared" si="32"/>
        <v>11</v>
      </c>
      <c r="Q701">
        <f t="shared" si="33"/>
        <v>63494</v>
      </c>
      <c r="R701">
        <v>155</v>
      </c>
      <c r="S701">
        <v>5000</v>
      </c>
      <c r="T701">
        <v>58202</v>
      </c>
      <c r="U701">
        <v>0</v>
      </c>
      <c r="V701">
        <v>292</v>
      </c>
      <c r="AA701" t="s">
        <v>105</v>
      </c>
      <c r="AB701">
        <v>20121129</v>
      </c>
    </row>
    <row r="702" spans="12:28" x14ac:dyDescent="0.25">
      <c r="L702" s="8">
        <v>1</v>
      </c>
      <c r="M702">
        <v>7</v>
      </c>
      <c r="N702" t="s">
        <v>77</v>
      </c>
      <c r="O702">
        <f t="shared" si="31"/>
        <v>2012</v>
      </c>
      <c r="P702">
        <f t="shared" si="32"/>
        <v>11</v>
      </c>
      <c r="Q702">
        <f t="shared" si="33"/>
        <v>68688</v>
      </c>
      <c r="R702">
        <v>147</v>
      </c>
      <c r="S702">
        <v>5000</v>
      </c>
      <c r="T702">
        <v>61459</v>
      </c>
      <c r="U702">
        <v>0</v>
      </c>
      <c r="V702">
        <v>1911</v>
      </c>
      <c r="W702">
        <v>0</v>
      </c>
      <c r="X702">
        <v>318</v>
      </c>
      <c r="AA702" t="s">
        <v>105</v>
      </c>
      <c r="AB702">
        <v>20121129</v>
      </c>
    </row>
    <row r="703" spans="12:28" x14ac:dyDescent="0.25">
      <c r="L703" s="8">
        <v>1</v>
      </c>
      <c r="M703">
        <v>7</v>
      </c>
      <c r="N703" t="s">
        <v>77</v>
      </c>
      <c r="O703">
        <f t="shared" si="31"/>
        <v>2012</v>
      </c>
      <c r="P703">
        <f t="shared" si="32"/>
        <v>12</v>
      </c>
      <c r="Q703">
        <f t="shared" si="33"/>
        <v>87221</v>
      </c>
      <c r="R703">
        <v>156</v>
      </c>
      <c r="S703">
        <v>5000</v>
      </c>
      <c r="T703">
        <v>72974</v>
      </c>
      <c r="U703">
        <v>0</v>
      </c>
      <c r="V703">
        <v>3089</v>
      </c>
      <c r="W703">
        <v>5000</v>
      </c>
      <c r="X703">
        <v>1158</v>
      </c>
      <c r="AA703" t="s">
        <v>105</v>
      </c>
      <c r="AB703">
        <v>20121218</v>
      </c>
    </row>
    <row r="704" spans="12:28" x14ac:dyDescent="0.25">
      <c r="L704" s="8">
        <v>1</v>
      </c>
      <c r="M704">
        <v>7</v>
      </c>
      <c r="N704" t="s">
        <v>77</v>
      </c>
      <c r="O704">
        <f t="shared" si="31"/>
        <v>2012</v>
      </c>
      <c r="P704">
        <f t="shared" si="32"/>
        <v>11</v>
      </c>
      <c r="Q704">
        <f t="shared" si="33"/>
        <v>87964</v>
      </c>
      <c r="R704">
        <v>154</v>
      </c>
      <c r="S704">
        <v>5000</v>
      </c>
      <c r="T704">
        <v>74845</v>
      </c>
      <c r="U704">
        <v>0</v>
      </c>
      <c r="V704">
        <v>1949</v>
      </c>
      <c r="W704">
        <v>5000</v>
      </c>
      <c r="X704">
        <v>390</v>
      </c>
      <c r="Y704">
        <v>0</v>
      </c>
      <c r="Z704">
        <v>780</v>
      </c>
      <c r="AA704" t="s">
        <v>105</v>
      </c>
      <c r="AB704">
        <v>20121129</v>
      </c>
    </row>
    <row r="705" spans="12:28" x14ac:dyDescent="0.25">
      <c r="L705" s="8">
        <v>1</v>
      </c>
      <c r="M705">
        <v>7</v>
      </c>
      <c r="N705" t="s">
        <v>77</v>
      </c>
      <c r="O705">
        <f t="shared" si="31"/>
        <v>2013</v>
      </c>
      <c r="P705">
        <f t="shared" si="32"/>
        <v>1</v>
      </c>
      <c r="Q705">
        <f t="shared" si="33"/>
        <v>89872</v>
      </c>
      <c r="R705">
        <v>154</v>
      </c>
      <c r="S705">
        <v>5000</v>
      </c>
      <c r="T705">
        <v>70287</v>
      </c>
      <c r="U705">
        <v>0</v>
      </c>
      <c r="V705">
        <v>6789</v>
      </c>
      <c r="W705">
        <v>5000</v>
      </c>
      <c r="X705">
        <v>2796</v>
      </c>
      <c r="AA705" t="s">
        <v>105</v>
      </c>
      <c r="AB705">
        <v>20130108</v>
      </c>
    </row>
    <row r="706" spans="12:28" x14ac:dyDescent="0.25">
      <c r="L706" s="8">
        <v>1</v>
      </c>
      <c r="M706">
        <v>7</v>
      </c>
      <c r="N706" t="s">
        <v>77</v>
      </c>
      <c r="O706">
        <f t="shared" si="31"/>
        <v>2012</v>
      </c>
      <c r="P706">
        <f t="shared" si="32"/>
        <v>11</v>
      </c>
      <c r="Q706">
        <f t="shared" si="33"/>
        <v>90564</v>
      </c>
      <c r="R706">
        <v>152</v>
      </c>
      <c r="S706">
        <v>5000</v>
      </c>
      <c r="T706">
        <v>81286</v>
      </c>
      <c r="U706">
        <v>0</v>
      </c>
      <c r="V706">
        <v>4278</v>
      </c>
      <c r="AA706" t="s">
        <v>105</v>
      </c>
      <c r="AB706">
        <v>20121129</v>
      </c>
    </row>
    <row r="707" spans="12:28" x14ac:dyDescent="0.25">
      <c r="L707" s="8">
        <v>1</v>
      </c>
      <c r="M707">
        <v>7</v>
      </c>
      <c r="N707" t="s">
        <v>77</v>
      </c>
      <c r="O707">
        <f t="shared" ref="O707:O770" si="34">IF(LEN(AB707)&gt;=8,LEFT(AB707,4),"")*1</f>
        <v>2012</v>
      </c>
      <c r="P707">
        <f t="shared" ref="P707:P770" si="35">IF(LEN(AB707)&gt;=8,MID(AB707,5,2),"")*1</f>
        <v>11</v>
      </c>
      <c r="Q707">
        <f t="shared" ref="Q707:Q770" si="36">SUM(S707:Z707)</f>
        <v>91134</v>
      </c>
      <c r="R707">
        <v>136</v>
      </c>
      <c r="S707">
        <v>5000</v>
      </c>
      <c r="T707">
        <v>72209</v>
      </c>
      <c r="U707">
        <v>0</v>
      </c>
      <c r="V707">
        <v>3651</v>
      </c>
      <c r="W707">
        <v>5000</v>
      </c>
      <c r="X707">
        <v>3651</v>
      </c>
      <c r="Y707">
        <v>0</v>
      </c>
      <c r="Z707">
        <v>1623</v>
      </c>
      <c r="AA707" t="s">
        <v>105</v>
      </c>
      <c r="AB707">
        <v>20121129</v>
      </c>
    </row>
    <row r="708" spans="12:28" x14ac:dyDescent="0.25">
      <c r="L708" s="8">
        <v>1</v>
      </c>
      <c r="M708">
        <v>7</v>
      </c>
      <c r="N708" t="s">
        <v>77</v>
      </c>
      <c r="O708">
        <f t="shared" si="34"/>
        <v>2012</v>
      </c>
      <c r="P708">
        <f t="shared" si="35"/>
        <v>11</v>
      </c>
      <c r="Q708">
        <f t="shared" si="36"/>
        <v>85746</v>
      </c>
      <c r="R708">
        <v>144</v>
      </c>
      <c r="S708">
        <v>5000</v>
      </c>
      <c r="T708">
        <v>70823</v>
      </c>
      <c r="U708">
        <v>0</v>
      </c>
      <c r="V708">
        <v>1894</v>
      </c>
      <c r="W708">
        <v>5000</v>
      </c>
      <c r="X708">
        <v>1515</v>
      </c>
      <c r="Y708">
        <v>0</v>
      </c>
      <c r="Z708">
        <v>1514</v>
      </c>
      <c r="AA708" t="s">
        <v>105</v>
      </c>
      <c r="AB708">
        <v>20121129</v>
      </c>
    </row>
    <row r="709" spans="12:28" x14ac:dyDescent="0.25">
      <c r="L709" s="8">
        <v>1</v>
      </c>
      <c r="M709">
        <v>7</v>
      </c>
      <c r="N709" t="s">
        <v>77</v>
      </c>
      <c r="O709">
        <f t="shared" si="34"/>
        <v>2012</v>
      </c>
      <c r="P709">
        <f t="shared" si="35"/>
        <v>11</v>
      </c>
      <c r="Q709">
        <f t="shared" si="36"/>
        <v>93103</v>
      </c>
      <c r="R709">
        <v>132</v>
      </c>
      <c r="S709">
        <v>5000</v>
      </c>
      <c r="T709">
        <v>78018</v>
      </c>
      <c r="U709">
        <v>0</v>
      </c>
      <c r="V709">
        <v>2347</v>
      </c>
      <c r="W709">
        <v>5000</v>
      </c>
      <c r="X709">
        <v>1173</v>
      </c>
      <c r="Y709">
        <v>0</v>
      </c>
      <c r="Z709">
        <v>1565</v>
      </c>
      <c r="AA709" t="s">
        <v>105</v>
      </c>
      <c r="AB709">
        <v>20121129</v>
      </c>
    </row>
    <row r="710" spans="12:28" x14ac:dyDescent="0.25">
      <c r="L710" s="8">
        <v>1</v>
      </c>
      <c r="M710">
        <v>3</v>
      </c>
      <c r="N710" t="s">
        <v>79</v>
      </c>
      <c r="O710">
        <f t="shared" si="34"/>
        <v>2013</v>
      </c>
      <c r="P710">
        <f t="shared" si="35"/>
        <v>4</v>
      </c>
      <c r="Q710">
        <f t="shared" si="36"/>
        <v>410425</v>
      </c>
      <c r="R710">
        <v>75</v>
      </c>
      <c r="S710">
        <v>5000</v>
      </c>
      <c r="T710">
        <v>101248</v>
      </c>
      <c r="W710">
        <v>0</v>
      </c>
      <c r="X710">
        <v>304177</v>
      </c>
      <c r="AA710" t="s">
        <v>105</v>
      </c>
      <c r="AB710">
        <v>20130411</v>
      </c>
    </row>
    <row r="711" spans="12:28" x14ac:dyDescent="0.25">
      <c r="L711" s="8">
        <v>1</v>
      </c>
      <c r="M711">
        <v>3</v>
      </c>
      <c r="N711" t="s">
        <v>79</v>
      </c>
      <c r="O711">
        <f t="shared" si="34"/>
        <v>2013</v>
      </c>
      <c r="P711">
        <f t="shared" si="35"/>
        <v>4</v>
      </c>
      <c r="Q711">
        <f t="shared" si="36"/>
        <v>452328</v>
      </c>
      <c r="R711">
        <v>72</v>
      </c>
      <c r="S711">
        <v>5000</v>
      </c>
      <c r="T711">
        <v>110916</v>
      </c>
      <c r="U711">
        <v>0</v>
      </c>
      <c r="V711">
        <v>847</v>
      </c>
      <c r="W711">
        <v>0</v>
      </c>
      <c r="X711">
        <v>335565</v>
      </c>
      <c r="AA711" t="s">
        <v>105</v>
      </c>
      <c r="AB711">
        <v>20130424</v>
      </c>
    </row>
    <row r="712" spans="12:28" x14ac:dyDescent="0.25">
      <c r="L712" s="8">
        <v>1</v>
      </c>
      <c r="M712">
        <v>3</v>
      </c>
      <c r="N712" t="s">
        <v>79</v>
      </c>
      <c r="O712">
        <f t="shared" si="34"/>
        <v>2013</v>
      </c>
      <c r="P712">
        <f t="shared" si="35"/>
        <v>4</v>
      </c>
      <c r="Q712">
        <f t="shared" si="36"/>
        <v>463346</v>
      </c>
      <c r="R712">
        <v>66</v>
      </c>
      <c r="S712">
        <v>5000</v>
      </c>
      <c r="T712">
        <v>112454</v>
      </c>
      <c r="U712">
        <v>0</v>
      </c>
      <c r="V712">
        <v>278</v>
      </c>
      <c r="W712">
        <v>5000</v>
      </c>
      <c r="X712">
        <v>557</v>
      </c>
      <c r="Y712">
        <v>0</v>
      </c>
      <c r="Z712">
        <v>340057</v>
      </c>
      <c r="AA712" t="s">
        <v>105</v>
      </c>
      <c r="AB712">
        <v>20130424</v>
      </c>
    </row>
    <row r="713" spans="12:28" x14ac:dyDescent="0.25">
      <c r="L713" s="8">
        <v>1</v>
      </c>
      <c r="M713">
        <v>3</v>
      </c>
      <c r="N713" t="s">
        <v>79</v>
      </c>
      <c r="O713">
        <f t="shared" si="34"/>
        <v>2013</v>
      </c>
      <c r="P713">
        <f t="shared" si="35"/>
        <v>4</v>
      </c>
      <c r="Q713">
        <f t="shared" si="36"/>
        <v>829146</v>
      </c>
      <c r="R713">
        <v>75</v>
      </c>
      <c r="S713">
        <v>5000</v>
      </c>
      <c r="T713">
        <v>205914</v>
      </c>
      <c r="W713">
        <v>0</v>
      </c>
      <c r="X713">
        <v>618232</v>
      </c>
      <c r="AA713" t="s">
        <v>105</v>
      </c>
      <c r="AB713">
        <v>20130410</v>
      </c>
    </row>
    <row r="714" spans="12:28" x14ac:dyDescent="0.25">
      <c r="L714" s="8">
        <v>1</v>
      </c>
      <c r="M714">
        <v>3</v>
      </c>
      <c r="N714" t="s">
        <v>79</v>
      </c>
      <c r="O714">
        <f t="shared" si="34"/>
        <v>2013</v>
      </c>
      <c r="P714">
        <f t="shared" si="35"/>
        <v>4</v>
      </c>
      <c r="Q714">
        <f t="shared" si="36"/>
        <v>817100</v>
      </c>
      <c r="R714">
        <v>79</v>
      </c>
      <c r="S714">
        <v>5000</v>
      </c>
      <c r="T714">
        <v>202868</v>
      </c>
      <c r="W714">
        <v>0</v>
      </c>
      <c r="X714">
        <v>609232</v>
      </c>
      <c r="AA714" t="s">
        <v>105</v>
      </c>
      <c r="AB714">
        <v>20130411</v>
      </c>
    </row>
    <row r="715" spans="12:28" x14ac:dyDescent="0.25">
      <c r="L715" s="8">
        <v>1</v>
      </c>
      <c r="M715">
        <v>3</v>
      </c>
      <c r="N715" t="s">
        <v>79</v>
      </c>
      <c r="O715">
        <f t="shared" si="34"/>
        <v>2013</v>
      </c>
      <c r="P715">
        <f t="shared" si="35"/>
        <v>4</v>
      </c>
      <c r="Q715">
        <f t="shared" si="36"/>
        <v>847949</v>
      </c>
      <c r="R715">
        <v>71</v>
      </c>
      <c r="S715">
        <v>5000</v>
      </c>
      <c r="T715">
        <v>208282</v>
      </c>
      <c r="W715">
        <v>5000</v>
      </c>
      <c r="X715">
        <v>1065</v>
      </c>
      <c r="Y715">
        <v>0</v>
      </c>
      <c r="Z715">
        <v>628602</v>
      </c>
      <c r="AA715" t="s">
        <v>105</v>
      </c>
      <c r="AB715">
        <v>20130410</v>
      </c>
    </row>
    <row r="716" spans="12:28" x14ac:dyDescent="0.25">
      <c r="L716" s="8">
        <v>1</v>
      </c>
      <c r="M716">
        <v>3</v>
      </c>
      <c r="N716" t="s">
        <v>79</v>
      </c>
      <c r="O716">
        <f t="shared" si="34"/>
        <v>2013</v>
      </c>
      <c r="P716">
        <f t="shared" si="35"/>
        <v>4</v>
      </c>
      <c r="Q716">
        <f t="shared" si="36"/>
        <v>815035</v>
      </c>
      <c r="R716">
        <v>74</v>
      </c>
      <c r="S716">
        <v>5000</v>
      </c>
      <c r="T716">
        <v>200608</v>
      </c>
      <c r="W716">
        <v>5000</v>
      </c>
      <c r="X716">
        <v>529</v>
      </c>
      <c r="Y716">
        <v>0</v>
      </c>
      <c r="Z716">
        <v>603898</v>
      </c>
      <c r="AA716" t="s">
        <v>105</v>
      </c>
      <c r="AB716">
        <v>20130410</v>
      </c>
    </row>
    <row r="717" spans="12:28" x14ac:dyDescent="0.25">
      <c r="L717" s="8">
        <v>1</v>
      </c>
      <c r="M717">
        <v>3</v>
      </c>
      <c r="N717" t="s">
        <v>79</v>
      </c>
      <c r="O717">
        <f t="shared" si="34"/>
        <v>2013</v>
      </c>
      <c r="P717">
        <f t="shared" si="35"/>
        <v>4</v>
      </c>
      <c r="Q717">
        <f t="shared" si="36"/>
        <v>847207</v>
      </c>
      <c r="R717">
        <v>74</v>
      </c>
      <c r="S717">
        <v>5000</v>
      </c>
      <c r="T717">
        <v>209839</v>
      </c>
      <c r="W717">
        <v>0</v>
      </c>
      <c r="X717">
        <v>632368</v>
      </c>
      <c r="AA717" t="s">
        <v>105</v>
      </c>
      <c r="AB717">
        <v>20130424</v>
      </c>
    </row>
    <row r="718" spans="12:28" x14ac:dyDescent="0.25">
      <c r="L718" s="8">
        <v>1</v>
      </c>
      <c r="M718">
        <v>3</v>
      </c>
      <c r="N718" t="s">
        <v>79</v>
      </c>
      <c r="O718">
        <f t="shared" si="34"/>
        <v>2013</v>
      </c>
      <c r="P718">
        <f t="shared" si="35"/>
        <v>4</v>
      </c>
      <c r="Q718">
        <f t="shared" si="36"/>
        <v>841742</v>
      </c>
      <c r="R718">
        <v>74</v>
      </c>
      <c r="S718">
        <v>5000</v>
      </c>
      <c r="T718">
        <v>209065</v>
      </c>
      <c r="W718">
        <v>0</v>
      </c>
      <c r="X718">
        <v>627677</v>
      </c>
      <c r="AA718" t="s">
        <v>105</v>
      </c>
      <c r="AB718">
        <v>20130424</v>
      </c>
    </row>
    <row r="719" spans="12:28" x14ac:dyDescent="0.25">
      <c r="L719" s="8">
        <v>1</v>
      </c>
      <c r="M719">
        <v>3</v>
      </c>
      <c r="N719" t="s">
        <v>79</v>
      </c>
      <c r="O719">
        <f t="shared" si="34"/>
        <v>2013</v>
      </c>
      <c r="P719">
        <f t="shared" si="35"/>
        <v>4</v>
      </c>
      <c r="Q719">
        <f t="shared" si="36"/>
        <v>887489</v>
      </c>
      <c r="R719">
        <v>73</v>
      </c>
      <c r="S719">
        <v>5000</v>
      </c>
      <c r="T719">
        <v>218177</v>
      </c>
      <c r="W719">
        <v>5000</v>
      </c>
      <c r="X719">
        <v>1077</v>
      </c>
      <c r="Y719">
        <v>0</v>
      </c>
      <c r="Z719">
        <v>658235</v>
      </c>
      <c r="AA719" t="s">
        <v>105</v>
      </c>
      <c r="AB719">
        <v>20130424</v>
      </c>
    </row>
    <row r="720" spans="12:28" x14ac:dyDescent="0.25">
      <c r="L720" s="8">
        <v>1</v>
      </c>
      <c r="M720">
        <v>3</v>
      </c>
      <c r="N720" t="s">
        <v>79</v>
      </c>
      <c r="O720">
        <f t="shared" si="34"/>
        <v>2013</v>
      </c>
      <c r="P720">
        <f t="shared" si="35"/>
        <v>4</v>
      </c>
      <c r="Q720">
        <f t="shared" si="36"/>
        <v>908939</v>
      </c>
      <c r="R720">
        <v>72</v>
      </c>
      <c r="S720">
        <v>5000</v>
      </c>
      <c r="T720">
        <v>222915</v>
      </c>
      <c r="W720">
        <v>5000</v>
      </c>
      <c r="X720">
        <v>1697</v>
      </c>
      <c r="Y720">
        <v>0</v>
      </c>
      <c r="Z720">
        <v>674327</v>
      </c>
      <c r="AA720" t="s">
        <v>105</v>
      </c>
      <c r="AB720">
        <v>20130424</v>
      </c>
    </row>
    <row r="721" spans="12:28" x14ac:dyDescent="0.25">
      <c r="L721" s="8">
        <v>1</v>
      </c>
      <c r="M721">
        <v>3</v>
      </c>
      <c r="N721" t="s">
        <v>79</v>
      </c>
      <c r="O721">
        <f t="shared" si="34"/>
        <v>2013</v>
      </c>
      <c r="P721">
        <f t="shared" si="35"/>
        <v>4</v>
      </c>
      <c r="Q721">
        <f t="shared" si="36"/>
        <v>1237882</v>
      </c>
      <c r="R721">
        <v>71</v>
      </c>
      <c r="S721">
        <v>5000</v>
      </c>
      <c r="T721">
        <v>305185</v>
      </c>
      <c r="W721">
        <v>5000</v>
      </c>
      <c r="X721">
        <v>1553</v>
      </c>
      <c r="Y721">
        <v>0</v>
      </c>
      <c r="Z721">
        <v>921144</v>
      </c>
      <c r="AA721" t="s">
        <v>105</v>
      </c>
      <c r="AB721">
        <v>20130410</v>
      </c>
    </row>
    <row r="722" spans="12:28" x14ac:dyDescent="0.25">
      <c r="L722" s="8">
        <v>1</v>
      </c>
      <c r="M722">
        <v>3</v>
      </c>
      <c r="N722" t="s">
        <v>79</v>
      </c>
      <c r="O722">
        <f t="shared" si="34"/>
        <v>2013</v>
      </c>
      <c r="P722">
        <f t="shared" si="35"/>
        <v>4</v>
      </c>
      <c r="Q722">
        <f t="shared" si="36"/>
        <v>1324229</v>
      </c>
      <c r="R722">
        <v>65</v>
      </c>
      <c r="S722">
        <v>5000</v>
      </c>
      <c r="T722">
        <v>325833</v>
      </c>
      <c r="W722">
        <v>5000</v>
      </c>
      <c r="X722">
        <v>2456</v>
      </c>
      <c r="Y722">
        <v>0</v>
      </c>
      <c r="Z722">
        <v>985940</v>
      </c>
      <c r="AA722" t="s">
        <v>105</v>
      </c>
      <c r="AB722">
        <v>20130410</v>
      </c>
    </row>
    <row r="723" spans="12:28" x14ac:dyDescent="0.25">
      <c r="L723" s="8">
        <v>1</v>
      </c>
      <c r="M723">
        <v>3</v>
      </c>
      <c r="N723" t="s">
        <v>79</v>
      </c>
      <c r="O723">
        <f t="shared" si="34"/>
        <v>2013</v>
      </c>
      <c r="P723">
        <f t="shared" si="35"/>
        <v>4</v>
      </c>
      <c r="Q723">
        <f t="shared" si="36"/>
        <v>1300104</v>
      </c>
      <c r="R723">
        <v>76</v>
      </c>
      <c r="S723">
        <v>5000</v>
      </c>
      <c r="T723">
        <v>323569</v>
      </c>
      <c r="W723">
        <v>0</v>
      </c>
      <c r="X723">
        <v>971535</v>
      </c>
      <c r="AA723" t="s">
        <v>105</v>
      </c>
      <c r="AB723">
        <v>20130424</v>
      </c>
    </row>
    <row r="724" spans="12:28" x14ac:dyDescent="0.25">
      <c r="L724" s="8">
        <v>1</v>
      </c>
      <c r="M724">
        <v>7</v>
      </c>
      <c r="N724" t="s">
        <v>77</v>
      </c>
      <c r="O724">
        <f t="shared" si="34"/>
        <v>2013</v>
      </c>
      <c r="P724">
        <f t="shared" si="35"/>
        <v>12</v>
      </c>
      <c r="Q724">
        <f t="shared" si="36"/>
        <v>60648</v>
      </c>
      <c r="R724">
        <v>147</v>
      </c>
      <c r="S724">
        <v>5000</v>
      </c>
      <c r="T724">
        <v>55092</v>
      </c>
      <c r="U724">
        <v>0</v>
      </c>
      <c r="V724">
        <v>556</v>
      </c>
      <c r="AA724" t="s">
        <v>105</v>
      </c>
      <c r="AB724">
        <v>20131210</v>
      </c>
    </row>
    <row r="725" spans="12:28" x14ac:dyDescent="0.25">
      <c r="L725" s="8">
        <v>1</v>
      </c>
      <c r="M725">
        <v>7</v>
      </c>
      <c r="N725" t="s">
        <v>77</v>
      </c>
      <c r="O725">
        <f t="shared" si="34"/>
        <v>2013</v>
      </c>
      <c r="P725">
        <f t="shared" si="35"/>
        <v>12</v>
      </c>
      <c r="Q725">
        <f t="shared" si="36"/>
        <v>74561</v>
      </c>
      <c r="R725">
        <v>148</v>
      </c>
      <c r="S725">
        <v>5000</v>
      </c>
      <c r="T725">
        <v>65040</v>
      </c>
      <c r="U725">
        <v>0</v>
      </c>
      <c r="V725">
        <v>4521</v>
      </c>
      <c r="AA725" t="s">
        <v>105</v>
      </c>
      <c r="AB725">
        <v>20131210</v>
      </c>
    </row>
    <row r="726" spans="12:28" x14ac:dyDescent="0.25">
      <c r="L726" s="8">
        <v>1</v>
      </c>
      <c r="M726">
        <v>7</v>
      </c>
      <c r="N726" t="s">
        <v>77</v>
      </c>
      <c r="O726">
        <f t="shared" si="34"/>
        <v>2014</v>
      </c>
      <c r="P726">
        <f t="shared" si="35"/>
        <v>1</v>
      </c>
      <c r="Q726">
        <f t="shared" si="36"/>
        <v>77903</v>
      </c>
      <c r="R726">
        <v>145</v>
      </c>
      <c r="S726">
        <v>5000</v>
      </c>
      <c r="T726">
        <v>65187</v>
      </c>
      <c r="U726">
        <v>0</v>
      </c>
      <c r="V726">
        <v>1358</v>
      </c>
      <c r="W726">
        <v>5000</v>
      </c>
      <c r="X726">
        <v>1019</v>
      </c>
      <c r="Y726">
        <v>0</v>
      </c>
      <c r="Z726">
        <v>339</v>
      </c>
      <c r="AA726" t="s">
        <v>105</v>
      </c>
      <c r="AB726">
        <v>20140113</v>
      </c>
    </row>
    <row r="727" spans="12:28" x14ac:dyDescent="0.25">
      <c r="L727" s="8">
        <v>1</v>
      </c>
      <c r="M727">
        <v>7</v>
      </c>
      <c r="N727" t="s">
        <v>77</v>
      </c>
      <c r="O727">
        <f t="shared" si="34"/>
        <v>2014</v>
      </c>
      <c r="P727">
        <f t="shared" si="35"/>
        <v>1</v>
      </c>
      <c r="Q727">
        <f t="shared" si="36"/>
        <v>92790</v>
      </c>
      <c r="R727">
        <v>145</v>
      </c>
      <c r="S727">
        <v>5000</v>
      </c>
      <c r="T727">
        <v>81962</v>
      </c>
      <c r="U727">
        <v>0</v>
      </c>
      <c r="V727">
        <v>414</v>
      </c>
      <c r="W727">
        <v>5000</v>
      </c>
      <c r="X727">
        <v>414</v>
      </c>
      <c r="AA727" t="s">
        <v>105</v>
      </c>
      <c r="AB727">
        <v>20140113</v>
      </c>
    </row>
    <row r="728" spans="12:28" x14ac:dyDescent="0.25">
      <c r="L728" s="8">
        <v>1</v>
      </c>
      <c r="M728">
        <v>7</v>
      </c>
      <c r="N728" t="s">
        <v>77</v>
      </c>
      <c r="O728">
        <f t="shared" si="34"/>
        <v>2013</v>
      </c>
      <c r="P728">
        <f t="shared" si="35"/>
        <v>12</v>
      </c>
      <c r="Q728">
        <f t="shared" si="36"/>
        <v>85205</v>
      </c>
      <c r="R728">
        <v>142</v>
      </c>
      <c r="S728">
        <v>5000</v>
      </c>
      <c r="T728">
        <v>77398</v>
      </c>
      <c r="U728">
        <v>0</v>
      </c>
      <c r="V728">
        <v>2406</v>
      </c>
      <c r="W728">
        <v>0</v>
      </c>
      <c r="X728">
        <v>401</v>
      </c>
      <c r="AA728" t="s">
        <v>105</v>
      </c>
      <c r="AB728">
        <v>20131210</v>
      </c>
    </row>
    <row r="729" spans="12:28" x14ac:dyDescent="0.25">
      <c r="L729" s="8">
        <v>1</v>
      </c>
      <c r="M729">
        <v>7</v>
      </c>
      <c r="N729" t="s">
        <v>77</v>
      </c>
      <c r="O729">
        <f t="shared" si="34"/>
        <v>2013</v>
      </c>
      <c r="P729">
        <f t="shared" si="35"/>
        <v>12</v>
      </c>
      <c r="Q729">
        <f t="shared" si="36"/>
        <v>75122</v>
      </c>
      <c r="R729">
        <v>145</v>
      </c>
      <c r="S729">
        <v>5000</v>
      </c>
      <c r="T729">
        <v>69771</v>
      </c>
      <c r="U729">
        <v>0</v>
      </c>
      <c r="V729">
        <v>351</v>
      </c>
      <c r="AA729" t="s">
        <v>105</v>
      </c>
      <c r="AB729">
        <v>20131210</v>
      </c>
    </row>
    <row r="730" spans="12:28" x14ac:dyDescent="0.25">
      <c r="L730" s="8">
        <v>1</v>
      </c>
      <c r="M730">
        <v>7</v>
      </c>
      <c r="N730" t="s">
        <v>77</v>
      </c>
      <c r="O730">
        <f t="shared" si="34"/>
        <v>2014</v>
      </c>
      <c r="P730">
        <f t="shared" si="35"/>
        <v>1</v>
      </c>
      <c r="Q730">
        <f t="shared" si="36"/>
        <v>82122</v>
      </c>
      <c r="R730">
        <v>158</v>
      </c>
      <c r="S730">
        <v>5000</v>
      </c>
      <c r="T730">
        <v>68516</v>
      </c>
      <c r="U730">
        <v>0</v>
      </c>
      <c r="V730">
        <v>3245</v>
      </c>
      <c r="W730">
        <v>5000</v>
      </c>
      <c r="X730">
        <v>361</v>
      </c>
      <c r="AA730" t="s">
        <v>105</v>
      </c>
      <c r="AB730">
        <v>20140107</v>
      </c>
    </row>
    <row r="731" spans="12:28" x14ac:dyDescent="0.25">
      <c r="L731" s="8">
        <v>1</v>
      </c>
      <c r="M731">
        <v>7</v>
      </c>
      <c r="N731" t="s">
        <v>77</v>
      </c>
      <c r="O731">
        <f t="shared" si="34"/>
        <v>2014</v>
      </c>
      <c r="P731">
        <f t="shared" si="35"/>
        <v>1</v>
      </c>
      <c r="Q731">
        <f t="shared" si="36"/>
        <v>58933</v>
      </c>
      <c r="R731">
        <v>159</v>
      </c>
      <c r="S731">
        <v>5000</v>
      </c>
      <c r="T731">
        <v>52854</v>
      </c>
      <c r="U731">
        <v>0</v>
      </c>
      <c r="V731">
        <v>1079</v>
      </c>
      <c r="AA731" t="s">
        <v>105</v>
      </c>
      <c r="AB731">
        <v>20140113</v>
      </c>
    </row>
    <row r="732" spans="12:28" x14ac:dyDescent="0.25">
      <c r="L732" s="8">
        <v>1</v>
      </c>
      <c r="M732">
        <v>7</v>
      </c>
      <c r="N732" t="s">
        <v>77</v>
      </c>
      <c r="O732">
        <f t="shared" si="34"/>
        <v>2014</v>
      </c>
      <c r="P732">
        <f t="shared" si="35"/>
        <v>1</v>
      </c>
      <c r="Q732">
        <f t="shared" si="36"/>
        <v>63787</v>
      </c>
      <c r="R732">
        <v>153</v>
      </c>
      <c r="S732">
        <v>5000</v>
      </c>
      <c r="T732">
        <v>52173</v>
      </c>
      <c r="U732">
        <v>0</v>
      </c>
      <c r="V732">
        <v>538</v>
      </c>
      <c r="W732">
        <v>5000</v>
      </c>
      <c r="X732">
        <v>1076</v>
      </c>
      <c r="AA732" t="s">
        <v>105</v>
      </c>
      <c r="AB732">
        <v>20140113</v>
      </c>
    </row>
    <row r="733" spans="12:28" x14ac:dyDescent="0.25">
      <c r="L733" s="8">
        <v>1</v>
      </c>
      <c r="M733">
        <v>7</v>
      </c>
      <c r="N733" t="s">
        <v>77</v>
      </c>
      <c r="O733">
        <f t="shared" si="34"/>
        <v>2014</v>
      </c>
      <c r="P733">
        <f t="shared" si="35"/>
        <v>1</v>
      </c>
      <c r="Q733">
        <f t="shared" si="36"/>
        <v>81202</v>
      </c>
      <c r="R733">
        <v>143</v>
      </c>
      <c r="S733">
        <v>5000</v>
      </c>
      <c r="T733">
        <v>69778</v>
      </c>
      <c r="U733">
        <v>0</v>
      </c>
      <c r="V733">
        <v>356</v>
      </c>
      <c r="W733">
        <v>5000</v>
      </c>
      <c r="X733">
        <v>1068</v>
      </c>
      <c r="AA733" t="s">
        <v>105</v>
      </c>
      <c r="AB733">
        <v>20140114</v>
      </c>
    </row>
    <row r="734" spans="12:28" x14ac:dyDescent="0.25">
      <c r="L734" s="8">
        <v>1</v>
      </c>
      <c r="M734">
        <v>7</v>
      </c>
      <c r="N734" t="s">
        <v>77</v>
      </c>
      <c r="O734">
        <f t="shared" si="34"/>
        <v>2014</v>
      </c>
      <c r="P734">
        <f t="shared" si="35"/>
        <v>1</v>
      </c>
      <c r="Q734">
        <f t="shared" si="36"/>
        <v>83593</v>
      </c>
      <c r="R734">
        <v>148</v>
      </c>
      <c r="S734">
        <v>5000</v>
      </c>
      <c r="T734">
        <v>72857</v>
      </c>
      <c r="W734">
        <v>5000</v>
      </c>
      <c r="X734">
        <v>736</v>
      </c>
      <c r="AA734" t="s">
        <v>105</v>
      </c>
      <c r="AB734">
        <v>20140123</v>
      </c>
    </row>
    <row r="735" spans="12:28" x14ac:dyDescent="0.25">
      <c r="L735" s="8">
        <v>1</v>
      </c>
      <c r="M735">
        <v>7</v>
      </c>
      <c r="N735" t="s">
        <v>77</v>
      </c>
      <c r="O735">
        <f t="shared" si="34"/>
        <v>2014</v>
      </c>
      <c r="P735">
        <f t="shared" si="35"/>
        <v>1</v>
      </c>
      <c r="Q735">
        <f t="shared" si="36"/>
        <v>83066</v>
      </c>
      <c r="R735">
        <v>143</v>
      </c>
      <c r="S735">
        <v>5000</v>
      </c>
      <c r="T735">
        <v>70144</v>
      </c>
      <c r="U735">
        <v>0</v>
      </c>
      <c r="V735">
        <v>365</v>
      </c>
      <c r="W735">
        <v>5000</v>
      </c>
      <c r="X735">
        <v>2557</v>
      </c>
      <c r="AA735" t="s">
        <v>105</v>
      </c>
      <c r="AB735">
        <v>20140114</v>
      </c>
    </row>
    <row r="736" spans="12:28" x14ac:dyDescent="0.25">
      <c r="L736" s="8">
        <v>1</v>
      </c>
      <c r="M736">
        <v>7</v>
      </c>
      <c r="N736" t="s">
        <v>77</v>
      </c>
      <c r="O736">
        <f t="shared" si="34"/>
        <v>2014</v>
      </c>
      <c r="P736">
        <f t="shared" si="35"/>
        <v>1</v>
      </c>
      <c r="Q736">
        <f t="shared" si="36"/>
        <v>93924</v>
      </c>
      <c r="R736">
        <v>144</v>
      </c>
      <c r="S736">
        <v>5000</v>
      </c>
      <c r="T736">
        <v>83085</v>
      </c>
      <c r="U736">
        <v>0</v>
      </c>
      <c r="V736">
        <v>419</v>
      </c>
      <c r="W736">
        <v>5000</v>
      </c>
      <c r="X736">
        <v>420</v>
      </c>
      <c r="AA736" t="s">
        <v>105</v>
      </c>
      <c r="AB736">
        <v>20140114</v>
      </c>
    </row>
    <row r="737" spans="12:28" x14ac:dyDescent="0.25">
      <c r="L737" s="8">
        <v>1</v>
      </c>
      <c r="M737">
        <v>7</v>
      </c>
      <c r="N737" t="s">
        <v>77</v>
      </c>
      <c r="O737">
        <f t="shared" si="34"/>
        <v>2014</v>
      </c>
      <c r="P737">
        <f t="shared" si="35"/>
        <v>1</v>
      </c>
      <c r="Q737">
        <f t="shared" si="36"/>
        <v>87121</v>
      </c>
      <c r="R737">
        <v>148</v>
      </c>
      <c r="S737">
        <v>5000</v>
      </c>
      <c r="T737">
        <v>76218</v>
      </c>
      <c r="W737">
        <v>5000</v>
      </c>
      <c r="X737">
        <v>903</v>
      </c>
      <c r="AA737" t="s">
        <v>105</v>
      </c>
      <c r="AB737">
        <v>20140114</v>
      </c>
    </row>
    <row r="738" spans="12:28" x14ac:dyDescent="0.25">
      <c r="L738" s="8">
        <v>1</v>
      </c>
      <c r="M738">
        <v>3</v>
      </c>
      <c r="N738" t="s">
        <v>79</v>
      </c>
      <c r="O738">
        <f t="shared" si="34"/>
        <v>2014</v>
      </c>
      <c r="P738">
        <f t="shared" si="35"/>
        <v>3</v>
      </c>
      <c r="Q738">
        <f t="shared" si="36"/>
        <v>427440</v>
      </c>
      <c r="R738">
        <v>76</v>
      </c>
      <c r="S738">
        <v>5000</v>
      </c>
      <c r="T738">
        <v>103991</v>
      </c>
      <c r="W738">
        <v>5000</v>
      </c>
      <c r="X738">
        <v>254</v>
      </c>
      <c r="Y738">
        <v>0</v>
      </c>
      <c r="Z738">
        <v>313195</v>
      </c>
      <c r="AA738" t="s">
        <v>129</v>
      </c>
      <c r="AB738">
        <v>20140325</v>
      </c>
    </row>
    <row r="739" spans="12:28" x14ac:dyDescent="0.25">
      <c r="L739" s="8">
        <v>1</v>
      </c>
      <c r="M739">
        <v>3</v>
      </c>
      <c r="N739" t="s">
        <v>79</v>
      </c>
      <c r="O739">
        <f t="shared" si="34"/>
        <v>2014</v>
      </c>
      <c r="P739">
        <f t="shared" si="35"/>
        <v>4</v>
      </c>
      <c r="Q739">
        <f t="shared" si="36"/>
        <v>444740</v>
      </c>
      <c r="R739">
        <v>78</v>
      </c>
      <c r="S739">
        <v>5000</v>
      </c>
      <c r="T739">
        <v>108312</v>
      </c>
      <c r="W739">
        <v>5000</v>
      </c>
      <c r="X739">
        <v>270</v>
      </c>
      <c r="Y739">
        <v>0</v>
      </c>
      <c r="Z739">
        <v>326158</v>
      </c>
      <c r="AA739" t="s">
        <v>127</v>
      </c>
      <c r="AB739">
        <v>20140425</v>
      </c>
    </row>
    <row r="740" spans="12:28" x14ac:dyDescent="0.25">
      <c r="L740" s="8">
        <v>1</v>
      </c>
      <c r="M740">
        <v>3</v>
      </c>
      <c r="N740" t="s">
        <v>79</v>
      </c>
      <c r="O740">
        <f t="shared" si="34"/>
        <v>2014</v>
      </c>
      <c r="P740">
        <f t="shared" si="35"/>
        <v>4</v>
      </c>
      <c r="Q740">
        <f t="shared" si="36"/>
        <v>430119</v>
      </c>
      <c r="R740">
        <v>81</v>
      </c>
      <c r="S740">
        <v>5000</v>
      </c>
      <c r="T740">
        <v>106227</v>
      </c>
      <c r="W740">
        <v>0</v>
      </c>
      <c r="X740">
        <v>318892</v>
      </c>
      <c r="AA740" t="s">
        <v>127</v>
      </c>
      <c r="AB740">
        <v>20140425</v>
      </c>
    </row>
    <row r="741" spans="12:28" x14ac:dyDescent="0.25">
      <c r="L741" s="8">
        <v>1</v>
      </c>
      <c r="M741">
        <v>3</v>
      </c>
      <c r="N741" t="s">
        <v>79</v>
      </c>
      <c r="O741">
        <f t="shared" si="34"/>
        <v>2014</v>
      </c>
      <c r="P741">
        <f t="shared" si="35"/>
        <v>4</v>
      </c>
      <c r="Q741">
        <f t="shared" si="36"/>
        <v>438134</v>
      </c>
      <c r="R741">
        <v>76</v>
      </c>
      <c r="S741">
        <v>5000</v>
      </c>
      <c r="T741">
        <v>107940</v>
      </c>
      <c r="W741">
        <v>0</v>
      </c>
      <c r="X741">
        <v>325194</v>
      </c>
      <c r="AA741" t="s">
        <v>127</v>
      </c>
      <c r="AB741">
        <v>20140426</v>
      </c>
    </row>
    <row r="742" spans="12:28" x14ac:dyDescent="0.25">
      <c r="L742" s="8">
        <v>1</v>
      </c>
      <c r="M742">
        <v>3</v>
      </c>
      <c r="N742" t="s">
        <v>79</v>
      </c>
      <c r="O742">
        <f t="shared" si="34"/>
        <v>2014</v>
      </c>
      <c r="P742">
        <f t="shared" si="35"/>
        <v>5</v>
      </c>
      <c r="Q742">
        <f t="shared" si="36"/>
        <v>439973</v>
      </c>
      <c r="R742">
        <v>89</v>
      </c>
      <c r="S742">
        <v>5000</v>
      </c>
      <c r="T742">
        <v>108496</v>
      </c>
      <c r="W742">
        <v>0</v>
      </c>
      <c r="X742">
        <v>326477</v>
      </c>
      <c r="AA742" t="s">
        <v>127</v>
      </c>
      <c r="AB742">
        <v>20140528</v>
      </c>
    </row>
    <row r="743" spans="12:28" x14ac:dyDescent="0.25">
      <c r="L743" s="8">
        <v>1</v>
      </c>
      <c r="M743">
        <v>3</v>
      </c>
      <c r="N743" t="s">
        <v>79</v>
      </c>
      <c r="O743">
        <f t="shared" si="34"/>
        <v>2014</v>
      </c>
      <c r="P743">
        <f t="shared" si="35"/>
        <v>5</v>
      </c>
      <c r="Q743">
        <f t="shared" si="36"/>
        <v>465405</v>
      </c>
      <c r="R743">
        <v>85</v>
      </c>
      <c r="S743">
        <v>5000</v>
      </c>
      <c r="T743">
        <v>113008</v>
      </c>
      <c r="W743">
        <v>5000</v>
      </c>
      <c r="X743">
        <v>549</v>
      </c>
      <c r="Y743">
        <v>0</v>
      </c>
      <c r="Z743">
        <v>341848</v>
      </c>
      <c r="AA743" t="s">
        <v>127</v>
      </c>
      <c r="AB743">
        <v>20140529</v>
      </c>
    </row>
    <row r="744" spans="12:28" x14ac:dyDescent="0.25">
      <c r="L744" s="8">
        <v>1</v>
      </c>
      <c r="M744">
        <v>3</v>
      </c>
      <c r="N744" t="s">
        <v>79</v>
      </c>
      <c r="O744">
        <f t="shared" si="34"/>
        <v>2014</v>
      </c>
      <c r="P744">
        <f t="shared" si="35"/>
        <v>3</v>
      </c>
      <c r="Q744">
        <f t="shared" si="36"/>
        <v>841493</v>
      </c>
      <c r="R744">
        <v>72</v>
      </c>
      <c r="S744">
        <v>5000</v>
      </c>
      <c r="T744">
        <v>208978</v>
      </c>
      <c r="W744">
        <v>0</v>
      </c>
      <c r="X744">
        <v>627515</v>
      </c>
      <c r="AA744" t="s">
        <v>129</v>
      </c>
      <c r="AB744">
        <v>20140327</v>
      </c>
    </row>
    <row r="745" spans="12:28" x14ac:dyDescent="0.25">
      <c r="L745" s="8">
        <v>1</v>
      </c>
      <c r="M745">
        <v>3</v>
      </c>
      <c r="N745" t="s">
        <v>79</v>
      </c>
      <c r="O745">
        <f t="shared" si="34"/>
        <v>2014</v>
      </c>
      <c r="P745">
        <f t="shared" si="35"/>
        <v>4</v>
      </c>
      <c r="Q745">
        <f t="shared" si="36"/>
        <v>791566</v>
      </c>
      <c r="R745">
        <v>72</v>
      </c>
      <c r="S745">
        <v>5000</v>
      </c>
      <c r="T745">
        <v>196513</v>
      </c>
      <c r="W745">
        <v>0</v>
      </c>
      <c r="X745">
        <v>590053</v>
      </c>
      <c r="AA745" t="s">
        <v>105</v>
      </c>
      <c r="AB745">
        <v>20140404</v>
      </c>
    </row>
    <row r="746" spans="12:28" x14ac:dyDescent="0.25">
      <c r="L746" s="8">
        <v>1</v>
      </c>
      <c r="M746">
        <v>3</v>
      </c>
      <c r="N746" t="s">
        <v>79</v>
      </c>
      <c r="O746">
        <f t="shared" si="34"/>
        <v>2014</v>
      </c>
      <c r="P746">
        <f t="shared" si="35"/>
        <v>4</v>
      </c>
      <c r="Q746">
        <f t="shared" si="36"/>
        <v>867591</v>
      </c>
      <c r="R746">
        <v>71</v>
      </c>
      <c r="S746">
        <v>5000</v>
      </c>
      <c r="T746">
        <v>215501</v>
      </c>
      <c r="W746">
        <v>0</v>
      </c>
      <c r="X746">
        <v>647090</v>
      </c>
      <c r="AA746" t="s">
        <v>105</v>
      </c>
      <c r="AB746">
        <v>20140404</v>
      </c>
    </row>
    <row r="747" spans="12:28" x14ac:dyDescent="0.25">
      <c r="L747" s="8">
        <v>1</v>
      </c>
      <c r="M747">
        <v>3</v>
      </c>
      <c r="N747" t="s">
        <v>79</v>
      </c>
      <c r="O747">
        <f t="shared" si="34"/>
        <v>2014</v>
      </c>
      <c r="P747">
        <f t="shared" si="35"/>
        <v>4</v>
      </c>
      <c r="Q747">
        <f t="shared" si="36"/>
        <v>872431</v>
      </c>
      <c r="R747">
        <v>82</v>
      </c>
      <c r="S747">
        <v>5000</v>
      </c>
      <c r="T747">
        <v>216603</v>
      </c>
      <c r="W747">
        <v>0</v>
      </c>
      <c r="X747">
        <v>650828</v>
      </c>
      <c r="AA747" t="s">
        <v>127</v>
      </c>
      <c r="AB747">
        <v>20140422</v>
      </c>
    </row>
    <row r="748" spans="12:28" x14ac:dyDescent="0.25">
      <c r="L748" s="8">
        <v>1</v>
      </c>
      <c r="M748">
        <v>3</v>
      </c>
      <c r="N748" t="s">
        <v>79</v>
      </c>
      <c r="O748">
        <f t="shared" si="34"/>
        <v>2014</v>
      </c>
      <c r="P748">
        <f t="shared" si="35"/>
        <v>4</v>
      </c>
      <c r="Q748">
        <f t="shared" si="36"/>
        <v>854549</v>
      </c>
      <c r="R748">
        <v>82</v>
      </c>
      <c r="S748">
        <v>5000</v>
      </c>
      <c r="T748">
        <v>207787</v>
      </c>
      <c r="U748">
        <v>0</v>
      </c>
      <c r="V748">
        <v>527</v>
      </c>
      <c r="W748">
        <v>5000</v>
      </c>
      <c r="X748">
        <v>2108</v>
      </c>
      <c r="Y748">
        <v>0</v>
      </c>
      <c r="Z748">
        <v>634127</v>
      </c>
      <c r="AA748" t="s">
        <v>127</v>
      </c>
      <c r="AB748">
        <v>20140423</v>
      </c>
    </row>
    <row r="749" spans="12:28" x14ac:dyDescent="0.25">
      <c r="L749" s="8">
        <v>1</v>
      </c>
      <c r="M749">
        <v>3</v>
      </c>
      <c r="N749" t="s">
        <v>79</v>
      </c>
      <c r="O749">
        <f t="shared" si="34"/>
        <v>2014</v>
      </c>
      <c r="P749">
        <f t="shared" si="35"/>
        <v>4</v>
      </c>
      <c r="Q749">
        <f t="shared" si="36"/>
        <v>869946</v>
      </c>
      <c r="R749">
        <v>79</v>
      </c>
      <c r="S749">
        <v>5000</v>
      </c>
      <c r="T749">
        <v>213633</v>
      </c>
      <c r="W749">
        <v>5000</v>
      </c>
      <c r="X749">
        <v>1048</v>
      </c>
      <c r="Y749">
        <v>0</v>
      </c>
      <c r="Z749">
        <v>645265</v>
      </c>
      <c r="AA749" t="s">
        <v>127</v>
      </c>
      <c r="AB749">
        <v>20140424</v>
      </c>
    </row>
    <row r="750" spans="12:28" x14ac:dyDescent="0.25">
      <c r="L750" s="8">
        <v>1</v>
      </c>
      <c r="M750">
        <v>3</v>
      </c>
      <c r="N750" t="s">
        <v>79</v>
      </c>
      <c r="O750">
        <f t="shared" si="34"/>
        <v>2014</v>
      </c>
      <c r="P750">
        <f t="shared" si="35"/>
        <v>3</v>
      </c>
      <c r="Q750">
        <f t="shared" si="36"/>
        <v>1269617</v>
      </c>
      <c r="R750">
        <v>72</v>
      </c>
      <c r="S750">
        <v>5000</v>
      </c>
      <c r="T750">
        <v>315997</v>
      </c>
      <c r="W750">
        <v>0</v>
      </c>
      <c r="X750">
        <v>948620</v>
      </c>
      <c r="AA750" t="s">
        <v>129</v>
      </c>
      <c r="AB750">
        <v>20140324</v>
      </c>
    </row>
    <row r="751" spans="12:28" x14ac:dyDescent="0.25">
      <c r="L751" s="8">
        <v>1</v>
      </c>
      <c r="M751">
        <v>3</v>
      </c>
      <c r="N751" t="s">
        <v>79</v>
      </c>
      <c r="O751">
        <f t="shared" si="34"/>
        <v>2014</v>
      </c>
      <c r="P751">
        <f t="shared" si="35"/>
        <v>4</v>
      </c>
      <c r="Q751">
        <f t="shared" si="36"/>
        <v>1222146</v>
      </c>
      <c r="R751">
        <v>74</v>
      </c>
      <c r="S751">
        <v>5000</v>
      </c>
      <c r="T751">
        <v>304012</v>
      </c>
      <c r="W751">
        <v>0</v>
      </c>
      <c r="X751">
        <v>913134</v>
      </c>
      <c r="AA751" t="s">
        <v>105</v>
      </c>
      <c r="AB751">
        <v>20140404</v>
      </c>
    </row>
    <row r="752" spans="12:28" x14ac:dyDescent="0.25">
      <c r="L752" s="8">
        <v>1</v>
      </c>
      <c r="M752">
        <v>3</v>
      </c>
      <c r="N752" t="s">
        <v>79</v>
      </c>
      <c r="O752">
        <f t="shared" si="34"/>
        <v>2014</v>
      </c>
      <c r="P752">
        <f t="shared" si="35"/>
        <v>4</v>
      </c>
      <c r="Q752">
        <f t="shared" si="36"/>
        <v>1644857</v>
      </c>
      <c r="R752">
        <v>77</v>
      </c>
      <c r="S752">
        <v>5000</v>
      </c>
      <c r="T752">
        <v>409680</v>
      </c>
      <c r="W752">
        <v>0</v>
      </c>
      <c r="X752">
        <v>1230177</v>
      </c>
      <c r="AA752" t="s">
        <v>105</v>
      </c>
      <c r="AB752">
        <v>20140404</v>
      </c>
    </row>
    <row r="753" spans="12:28" x14ac:dyDescent="0.25">
      <c r="L753" s="8">
        <v>1</v>
      </c>
      <c r="M753">
        <v>7</v>
      </c>
      <c r="N753" t="s">
        <v>77</v>
      </c>
      <c r="O753">
        <f t="shared" si="34"/>
        <v>2014</v>
      </c>
      <c r="P753">
        <f t="shared" si="35"/>
        <v>12</v>
      </c>
      <c r="Q753">
        <f t="shared" si="36"/>
        <v>86733</v>
      </c>
      <c r="R753">
        <v>149</v>
      </c>
      <c r="S753">
        <v>5000</v>
      </c>
      <c r="T753">
        <v>75198</v>
      </c>
      <c r="W753">
        <v>5000</v>
      </c>
      <c r="X753">
        <v>1535</v>
      </c>
      <c r="AA753" t="s">
        <v>105</v>
      </c>
      <c r="AB753">
        <v>20141204</v>
      </c>
    </row>
    <row r="754" spans="12:28" x14ac:dyDescent="0.25">
      <c r="L754" s="8">
        <v>1</v>
      </c>
      <c r="M754">
        <v>7</v>
      </c>
      <c r="N754" t="s">
        <v>77</v>
      </c>
      <c r="O754">
        <f t="shared" si="34"/>
        <v>2014</v>
      </c>
      <c r="P754">
        <f t="shared" si="35"/>
        <v>12</v>
      </c>
      <c r="Q754">
        <f t="shared" si="36"/>
        <v>83175</v>
      </c>
      <c r="R754">
        <v>148</v>
      </c>
      <c r="S754">
        <v>5000</v>
      </c>
      <c r="T754">
        <v>77393</v>
      </c>
      <c r="U754">
        <v>0</v>
      </c>
      <c r="V754">
        <v>782</v>
      </c>
      <c r="AA754" t="s">
        <v>105</v>
      </c>
      <c r="AB754">
        <v>20141201</v>
      </c>
    </row>
    <row r="755" spans="12:28" x14ac:dyDescent="0.25">
      <c r="L755" s="8">
        <v>1</v>
      </c>
      <c r="M755">
        <v>7</v>
      </c>
      <c r="N755" t="s">
        <v>77</v>
      </c>
      <c r="O755">
        <f t="shared" si="34"/>
        <v>2014</v>
      </c>
      <c r="P755">
        <f t="shared" si="35"/>
        <v>12</v>
      </c>
      <c r="Q755">
        <f t="shared" si="36"/>
        <v>87885</v>
      </c>
      <c r="R755">
        <v>139</v>
      </c>
      <c r="S755">
        <v>5000</v>
      </c>
      <c r="T755">
        <v>80583</v>
      </c>
      <c r="U755">
        <v>0</v>
      </c>
      <c r="V755">
        <v>2302</v>
      </c>
      <c r="AA755" t="s">
        <v>105</v>
      </c>
      <c r="AB755">
        <v>20141201</v>
      </c>
    </row>
    <row r="756" spans="12:28" x14ac:dyDescent="0.25">
      <c r="L756" s="8">
        <v>1</v>
      </c>
      <c r="M756">
        <v>7</v>
      </c>
      <c r="N756" t="s">
        <v>77</v>
      </c>
      <c r="O756">
        <f t="shared" si="34"/>
        <v>2014</v>
      </c>
      <c r="P756">
        <f t="shared" si="35"/>
        <v>12</v>
      </c>
      <c r="Q756">
        <f t="shared" si="36"/>
        <v>97367</v>
      </c>
      <c r="R756">
        <v>133</v>
      </c>
      <c r="S756">
        <v>5000</v>
      </c>
      <c r="T756">
        <v>83872</v>
      </c>
      <c r="U756">
        <v>0</v>
      </c>
      <c r="V756">
        <v>2184</v>
      </c>
      <c r="W756">
        <v>5000</v>
      </c>
      <c r="X756">
        <v>874</v>
      </c>
      <c r="Y756">
        <v>0</v>
      </c>
      <c r="Z756">
        <v>437</v>
      </c>
      <c r="AA756" t="s">
        <v>105</v>
      </c>
      <c r="AB756">
        <v>20141201</v>
      </c>
    </row>
    <row r="757" spans="12:28" x14ac:dyDescent="0.25">
      <c r="L757" s="8">
        <v>1</v>
      </c>
      <c r="M757">
        <v>7</v>
      </c>
      <c r="N757" t="s">
        <v>77</v>
      </c>
      <c r="O757">
        <f t="shared" si="34"/>
        <v>2014</v>
      </c>
      <c r="P757">
        <f t="shared" si="35"/>
        <v>12</v>
      </c>
      <c r="Q757">
        <f t="shared" si="36"/>
        <v>95177</v>
      </c>
      <c r="R757">
        <v>142</v>
      </c>
      <c r="S757">
        <v>5000</v>
      </c>
      <c r="T757">
        <v>78789</v>
      </c>
      <c r="U757">
        <v>0</v>
      </c>
      <c r="V757">
        <v>3407</v>
      </c>
      <c r="W757">
        <v>5000</v>
      </c>
      <c r="X757">
        <v>2981</v>
      </c>
      <c r="AA757" t="s">
        <v>105</v>
      </c>
      <c r="AB757">
        <v>20141201</v>
      </c>
    </row>
    <row r="758" spans="12:28" x14ac:dyDescent="0.25">
      <c r="L758" s="8">
        <v>1</v>
      </c>
      <c r="M758">
        <v>7</v>
      </c>
      <c r="N758" t="s">
        <v>77</v>
      </c>
      <c r="O758">
        <f t="shared" si="34"/>
        <v>2014</v>
      </c>
      <c r="P758">
        <f t="shared" si="35"/>
        <v>12</v>
      </c>
      <c r="Q758">
        <f t="shared" si="36"/>
        <v>83130</v>
      </c>
      <c r="R758">
        <v>148</v>
      </c>
      <c r="S758">
        <v>5000</v>
      </c>
      <c r="T758">
        <v>77739</v>
      </c>
      <c r="U758">
        <v>0</v>
      </c>
      <c r="V758">
        <v>391</v>
      </c>
      <c r="AA758" t="s">
        <v>105</v>
      </c>
      <c r="AB758">
        <v>20141218</v>
      </c>
    </row>
    <row r="759" spans="12:28" x14ac:dyDescent="0.25">
      <c r="L759" s="8">
        <v>1</v>
      </c>
      <c r="M759">
        <v>7</v>
      </c>
      <c r="N759" t="s">
        <v>77</v>
      </c>
      <c r="O759">
        <f t="shared" si="34"/>
        <v>2014</v>
      </c>
      <c r="P759">
        <f t="shared" si="35"/>
        <v>12</v>
      </c>
      <c r="Q759">
        <f t="shared" si="36"/>
        <v>86619</v>
      </c>
      <c r="R759">
        <v>139</v>
      </c>
      <c r="S759">
        <v>5000</v>
      </c>
      <c r="T759">
        <v>80450</v>
      </c>
      <c r="U759">
        <v>0</v>
      </c>
      <c r="V759">
        <v>1169</v>
      </c>
      <c r="AA759" t="s">
        <v>105</v>
      </c>
      <c r="AB759">
        <v>20141201</v>
      </c>
    </row>
    <row r="760" spans="12:28" x14ac:dyDescent="0.25">
      <c r="L760" s="8">
        <v>1</v>
      </c>
      <c r="M760">
        <v>7</v>
      </c>
      <c r="N760" t="s">
        <v>77</v>
      </c>
      <c r="O760">
        <f t="shared" si="34"/>
        <v>2014</v>
      </c>
      <c r="P760">
        <f t="shared" si="35"/>
        <v>12</v>
      </c>
      <c r="Q760">
        <f t="shared" si="36"/>
        <v>98706</v>
      </c>
      <c r="R760">
        <v>138</v>
      </c>
      <c r="S760">
        <v>5000</v>
      </c>
      <c r="T760">
        <v>87814</v>
      </c>
      <c r="U760">
        <v>0</v>
      </c>
      <c r="V760">
        <v>446</v>
      </c>
      <c r="W760">
        <v>5000</v>
      </c>
      <c r="X760">
        <v>446</v>
      </c>
      <c r="AA760" t="s">
        <v>105</v>
      </c>
      <c r="AB760">
        <v>20141201</v>
      </c>
    </row>
    <row r="761" spans="12:28" x14ac:dyDescent="0.25">
      <c r="L761" s="8">
        <v>1</v>
      </c>
      <c r="M761">
        <v>7</v>
      </c>
      <c r="N761" t="s">
        <v>77</v>
      </c>
      <c r="O761">
        <f t="shared" si="34"/>
        <v>2014</v>
      </c>
      <c r="P761">
        <f t="shared" si="35"/>
        <v>12</v>
      </c>
      <c r="Q761">
        <f t="shared" si="36"/>
        <v>84560</v>
      </c>
      <c r="R761">
        <v>143</v>
      </c>
      <c r="S761">
        <v>5000</v>
      </c>
      <c r="T761">
        <v>75582</v>
      </c>
      <c r="U761">
        <v>0</v>
      </c>
      <c r="V761">
        <v>3580</v>
      </c>
      <c r="W761">
        <v>0</v>
      </c>
      <c r="X761">
        <v>398</v>
      </c>
      <c r="AA761" t="s">
        <v>105</v>
      </c>
      <c r="AB761">
        <v>20141201</v>
      </c>
    </row>
    <row r="762" spans="12:28" x14ac:dyDescent="0.25">
      <c r="L762" s="8">
        <v>1</v>
      </c>
      <c r="M762">
        <v>7</v>
      </c>
      <c r="N762" t="s">
        <v>77</v>
      </c>
      <c r="O762">
        <f t="shared" si="34"/>
        <v>2014</v>
      </c>
      <c r="P762">
        <f t="shared" si="35"/>
        <v>12</v>
      </c>
      <c r="Q762">
        <f t="shared" si="36"/>
        <v>91418</v>
      </c>
      <c r="R762">
        <v>140</v>
      </c>
      <c r="S762">
        <v>5000</v>
      </c>
      <c r="T762">
        <v>74091</v>
      </c>
      <c r="U762">
        <v>0</v>
      </c>
      <c r="V762">
        <v>6106</v>
      </c>
      <c r="W762">
        <v>5000</v>
      </c>
      <c r="X762">
        <v>1221</v>
      </c>
      <c r="AA762" t="s">
        <v>105</v>
      </c>
      <c r="AB762">
        <v>20141201</v>
      </c>
    </row>
    <row r="763" spans="12:28" x14ac:dyDescent="0.25">
      <c r="L763" s="8">
        <v>1</v>
      </c>
      <c r="M763">
        <v>7</v>
      </c>
      <c r="N763" t="s">
        <v>77</v>
      </c>
      <c r="O763">
        <f t="shared" si="34"/>
        <v>2015</v>
      </c>
      <c r="P763">
        <f t="shared" si="35"/>
        <v>2</v>
      </c>
      <c r="Q763">
        <f t="shared" si="36"/>
        <v>93123</v>
      </c>
      <c r="R763">
        <v>159</v>
      </c>
      <c r="S763">
        <v>5000</v>
      </c>
      <c r="T763">
        <v>78967</v>
      </c>
      <c r="U763">
        <v>0</v>
      </c>
      <c r="V763">
        <v>2909</v>
      </c>
      <c r="W763">
        <v>5000</v>
      </c>
      <c r="X763">
        <v>831</v>
      </c>
      <c r="Y763">
        <v>0</v>
      </c>
      <c r="Z763">
        <v>416</v>
      </c>
      <c r="AA763" t="s">
        <v>105</v>
      </c>
      <c r="AB763">
        <v>20150205</v>
      </c>
    </row>
    <row r="764" spans="12:28" x14ac:dyDescent="0.25">
      <c r="L764" s="8">
        <v>1</v>
      </c>
      <c r="M764">
        <v>7</v>
      </c>
      <c r="N764" t="s">
        <v>77</v>
      </c>
      <c r="O764">
        <f t="shared" si="34"/>
        <v>2014</v>
      </c>
      <c r="P764">
        <f t="shared" si="35"/>
        <v>12</v>
      </c>
      <c r="Q764">
        <f t="shared" si="36"/>
        <v>78133</v>
      </c>
      <c r="R764">
        <v>139</v>
      </c>
      <c r="S764">
        <v>5000</v>
      </c>
      <c r="T764">
        <v>71305</v>
      </c>
      <c r="U764">
        <v>0</v>
      </c>
      <c r="V764">
        <v>1828</v>
      </c>
      <c r="AA764" t="s">
        <v>105</v>
      </c>
      <c r="AB764">
        <v>20141201</v>
      </c>
    </row>
    <row r="765" spans="12:28" x14ac:dyDescent="0.25">
      <c r="L765" s="8">
        <v>1</v>
      </c>
      <c r="M765">
        <v>7</v>
      </c>
      <c r="N765" t="s">
        <v>77</v>
      </c>
      <c r="O765">
        <f t="shared" si="34"/>
        <v>2014</v>
      </c>
      <c r="P765">
        <f t="shared" si="35"/>
        <v>12</v>
      </c>
      <c r="Q765">
        <f t="shared" si="36"/>
        <v>82242</v>
      </c>
      <c r="R765">
        <v>136</v>
      </c>
      <c r="S765">
        <v>5000</v>
      </c>
      <c r="T765">
        <v>69714</v>
      </c>
      <c r="U765">
        <v>0</v>
      </c>
      <c r="V765">
        <v>1806</v>
      </c>
      <c r="W765">
        <v>5000</v>
      </c>
      <c r="X765">
        <v>722</v>
      </c>
      <c r="AA765" t="s">
        <v>105</v>
      </c>
      <c r="AB765">
        <v>20141201</v>
      </c>
    </row>
    <row r="766" spans="12:28" x14ac:dyDescent="0.25">
      <c r="L766" s="8">
        <v>1</v>
      </c>
      <c r="M766">
        <v>7</v>
      </c>
      <c r="N766" t="s">
        <v>77</v>
      </c>
      <c r="O766">
        <f t="shared" si="34"/>
        <v>2014</v>
      </c>
      <c r="P766">
        <f t="shared" si="35"/>
        <v>12</v>
      </c>
      <c r="Q766">
        <f t="shared" si="36"/>
        <v>51451</v>
      </c>
      <c r="R766">
        <v>138</v>
      </c>
      <c r="S766">
        <v>5000</v>
      </c>
      <c r="T766">
        <v>44825</v>
      </c>
      <c r="U766">
        <v>0</v>
      </c>
      <c r="V766">
        <v>1626</v>
      </c>
      <c r="AA766" t="s">
        <v>105</v>
      </c>
      <c r="AB766">
        <v>20141201</v>
      </c>
    </row>
    <row r="767" spans="12:28" x14ac:dyDescent="0.25">
      <c r="L767" s="8">
        <v>1</v>
      </c>
      <c r="M767">
        <v>3</v>
      </c>
      <c r="N767" t="s">
        <v>79</v>
      </c>
      <c r="O767">
        <f t="shared" si="34"/>
        <v>2015</v>
      </c>
      <c r="P767">
        <f t="shared" si="35"/>
        <v>3</v>
      </c>
      <c r="Q767">
        <f t="shared" si="36"/>
        <v>429013</v>
      </c>
      <c r="R767">
        <v>75</v>
      </c>
      <c r="S767">
        <v>5000</v>
      </c>
      <c r="T767">
        <v>105661</v>
      </c>
      <c r="U767">
        <v>0</v>
      </c>
      <c r="V767">
        <v>266</v>
      </c>
      <c r="W767">
        <v>0</v>
      </c>
      <c r="X767">
        <v>318086</v>
      </c>
      <c r="AA767" t="s">
        <v>129</v>
      </c>
      <c r="AB767">
        <v>20150325</v>
      </c>
    </row>
    <row r="768" spans="12:28" x14ac:dyDescent="0.25">
      <c r="L768" s="8">
        <v>1</v>
      </c>
      <c r="M768">
        <v>3</v>
      </c>
      <c r="N768" t="s">
        <v>79</v>
      </c>
      <c r="O768">
        <f t="shared" si="34"/>
        <v>2015</v>
      </c>
      <c r="P768">
        <f t="shared" si="35"/>
        <v>3</v>
      </c>
      <c r="Q768">
        <f t="shared" si="36"/>
        <v>418698</v>
      </c>
      <c r="R768">
        <v>79</v>
      </c>
      <c r="S768">
        <v>5000</v>
      </c>
      <c r="T768">
        <v>103366</v>
      </c>
      <c r="W768">
        <v>0</v>
      </c>
      <c r="X768">
        <v>310332</v>
      </c>
      <c r="AA768" t="s">
        <v>129</v>
      </c>
      <c r="AB768">
        <v>20150325</v>
      </c>
    </row>
    <row r="769" spans="12:28" x14ac:dyDescent="0.25">
      <c r="L769" s="8">
        <v>1</v>
      </c>
      <c r="M769">
        <v>3</v>
      </c>
      <c r="N769" t="s">
        <v>79</v>
      </c>
      <c r="O769">
        <f t="shared" si="34"/>
        <v>2015</v>
      </c>
      <c r="P769">
        <f t="shared" si="35"/>
        <v>3</v>
      </c>
      <c r="Q769">
        <f t="shared" si="36"/>
        <v>418770</v>
      </c>
      <c r="R769">
        <v>79</v>
      </c>
      <c r="S769">
        <v>5000</v>
      </c>
      <c r="T769">
        <v>103407</v>
      </c>
      <c r="W769">
        <v>0</v>
      </c>
      <c r="X769">
        <v>310363</v>
      </c>
      <c r="AA769" t="s">
        <v>129</v>
      </c>
      <c r="AB769">
        <v>20150327</v>
      </c>
    </row>
    <row r="770" spans="12:28" x14ac:dyDescent="0.25">
      <c r="L770" s="8">
        <v>1</v>
      </c>
      <c r="M770">
        <v>3</v>
      </c>
      <c r="N770" t="s">
        <v>79</v>
      </c>
      <c r="O770">
        <f t="shared" si="34"/>
        <v>2015</v>
      </c>
      <c r="P770">
        <f t="shared" si="35"/>
        <v>3</v>
      </c>
      <c r="Q770">
        <f t="shared" si="36"/>
        <v>450156</v>
      </c>
      <c r="R770">
        <v>79</v>
      </c>
      <c r="S770">
        <v>5000</v>
      </c>
      <c r="T770">
        <v>111208</v>
      </c>
      <c r="W770">
        <v>0</v>
      </c>
      <c r="X770">
        <v>333948</v>
      </c>
      <c r="AA770" t="s">
        <v>129</v>
      </c>
      <c r="AB770">
        <v>20150327</v>
      </c>
    </row>
    <row r="771" spans="12:28" x14ac:dyDescent="0.25">
      <c r="L771" s="8">
        <v>1</v>
      </c>
      <c r="M771">
        <v>3</v>
      </c>
      <c r="N771" t="s">
        <v>79</v>
      </c>
      <c r="O771">
        <f t="shared" ref="O771:O799" si="37">IF(LEN(AB771)&gt;=8,LEFT(AB771,4),"")*1</f>
        <v>2015</v>
      </c>
      <c r="P771">
        <f t="shared" ref="P771:P799" si="38">IF(LEN(AB771)&gt;=8,MID(AB771,5,2),"")*1</f>
        <v>3</v>
      </c>
      <c r="Q771">
        <f t="shared" ref="Q771:Q799" si="39">SUM(S771:Z771)</f>
        <v>425772</v>
      </c>
      <c r="R771">
        <v>77</v>
      </c>
      <c r="S771">
        <v>5000</v>
      </c>
      <c r="T771">
        <v>105129</v>
      </c>
      <c r="W771">
        <v>0</v>
      </c>
      <c r="X771">
        <v>315643</v>
      </c>
      <c r="AA771" t="s">
        <v>129</v>
      </c>
      <c r="AB771">
        <v>20150328</v>
      </c>
    </row>
    <row r="772" spans="12:28" x14ac:dyDescent="0.25">
      <c r="L772" s="8">
        <v>1</v>
      </c>
      <c r="M772">
        <v>3</v>
      </c>
      <c r="N772" t="s">
        <v>79</v>
      </c>
      <c r="O772">
        <f t="shared" si="37"/>
        <v>2015</v>
      </c>
      <c r="P772">
        <f t="shared" si="38"/>
        <v>3</v>
      </c>
      <c r="Q772">
        <f t="shared" si="39"/>
        <v>449778</v>
      </c>
      <c r="R772">
        <v>75</v>
      </c>
      <c r="S772">
        <v>5000</v>
      </c>
      <c r="T772">
        <v>111112</v>
      </c>
      <c r="W772">
        <v>0</v>
      </c>
      <c r="X772">
        <v>333666</v>
      </c>
      <c r="AA772" t="s">
        <v>129</v>
      </c>
      <c r="AB772">
        <v>20150329</v>
      </c>
    </row>
    <row r="773" spans="12:28" x14ac:dyDescent="0.25">
      <c r="L773" s="8">
        <v>1</v>
      </c>
      <c r="M773">
        <v>3</v>
      </c>
      <c r="N773" t="s">
        <v>79</v>
      </c>
      <c r="O773">
        <f t="shared" si="37"/>
        <v>2015</v>
      </c>
      <c r="P773">
        <f t="shared" si="38"/>
        <v>3</v>
      </c>
      <c r="Q773">
        <f t="shared" si="39"/>
        <v>352316</v>
      </c>
      <c r="R773">
        <v>78</v>
      </c>
      <c r="S773">
        <v>5000</v>
      </c>
      <c r="T773">
        <v>86765</v>
      </c>
      <c r="W773">
        <v>0</v>
      </c>
      <c r="X773">
        <v>260551</v>
      </c>
      <c r="AA773" t="s">
        <v>129</v>
      </c>
      <c r="AB773">
        <v>20150330</v>
      </c>
    </row>
    <row r="774" spans="12:28" x14ac:dyDescent="0.25">
      <c r="L774" s="8">
        <v>1</v>
      </c>
      <c r="M774">
        <v>3</v>
      </c>
      <c r="N774" t="s">
        <v>79</v>
      </c>
      <c r="O774">
        <f t="shared" si="37"/>
        <v>2015</v>
      </c>
      <c r="P774">
        <f t="shared" si="38"/>
        <v>3</v>
      </c>
      <c r="Q774">
        <f t="shared" si="39"/>
        <v>464104</v>
      </c>
      <c r="R774">
        <v>74</v>
      </c>
      <c r="S774">
        <v>5000</v>
      </c>
      <c r="T774">
        <v>114397</v>
      </c>
      <c r="U774">
        <v>0</v>
      </c>
      <c r="V774">
        <v>288</v>
      </c>
      <c r="W774">
        <v>0</v>
      </c>
      <c r="X774">
        <v>344419</v>
      </c>
      <c r="AA774" t="s">
        <v>129</v>
      </c>
      <c r="AB774">
        <v>20150331</v>
      </c>
    </row>
    <row r="775" spans="12:28" x14ac:dyDescent="0.25">
      <c r="L775" s="8">
        <v>1</v>
      </c>
      <c r="M775">
        <v>3</v>
      </c>
      <c r="N775" t="s">
        <v>79</v>
      </c>
      <c r="O775">
        <f t="shared" si="37"/>
        <v>2015</v>
      </c>
      <c r="P775">
        <f t="shared" si="38"/>
        <v>3</v>
      </c>
      <c r="Q775">
        <f t="shared" si="39"/>
        <v>392224</v>
      </c>
      <c r="R775">
        <v>78</v>
      </c>
      <c r="S775">
        <v>5000</v>
      </c>
      <c r="T775">
        <v>96479</v>
      </c>
      <c r="W775">
        <v>0</v>
      </c>
      <c r="X775">
        <v>290745</v>
      </c>
      <c r="AA775" t="s">
        <v>129</v>
      </c>
      <c r="AB775">
        <v>20150331</v>
      </c>
    </row>
    <row r="776" spans="12:28" x14ac:dyDescent="0.25">
      <c r="L776" s="8">
        <v>1</v>
      </c>
      <c r="M776">
        <v>3</v>
      </c>
      <c r="N776" t="s">
        <v>79</v>
      </c>
      <c r="O776">
        <f t="shared" si="37"/>
        <v>2015</v>
      </c>
      <c r="P776">
        <f t="shared" si="38"/>
        <v>4</v>
      </c>
      <c r="Q776">
        <f t="shared" si="39"/>
        <v>442963</v>
      </c>
      <c r="R776">
        <v>81</v>
      </c>
      <c r="S776">
        <v>5000</v>
      </c>
      <c r="T776">
        <v>109417</v>
      </c>
      <c r="W776">
        <v>0</v>
      </c>
      <c r="X776">
        <v>328546</v>
      </c>
      <c r="AA776" t="s">
        <v>129</v>
      </c>
      <c r="AB776">
        <v>20150402</v>
      </c>
    </row>
    <row r="777" spans="12:28" x14ac:dyDescent="0.25">
      <c r="L777" s="8">
        <v>1</v>
      </c>
      <c r="M777">
        <v>3</v>
      </c>
      <c r="N777" t="s">
        <v>79</v>
      </c>
      <c r="O777">
        <f t="shared" si="37"/>
        <v>2015</v>
      </c>
      <c r="P777">
        <f t="shared" si="38"/>
        <v>4</v>
      </c>
      <c r="Q777">
        <f t="shared" si="39"/>
        <v>431854</v>
      </c>
      <c r="R777">
        <v>84</v>
      </c>
      <c r="S777">
        <v>5000</v>
      </c>
      <c r="T777">
        <v>106614</v>
      </c>
      <c r="W777">
        <v>0</v>
      </c>
      <c r="X777">
        <v>320240</v>
      </c>
      <c r="AA777" t="s">
        <v>129</v>
      </c>
      <c r="AB777">
        <v>20150410</v>
      </c>
    </row>
    <row r="778" spans="12:28" x14ac:dyDescent="0.25">
      <c r="L778" s="8">
        <v>1</v>
      </c>
      <c r="M778">
        <v>3</v>
      </c>
      <c r="N778" t="s">
        <v>79</v>
      </c>
      <c r="O778">
        <f t="shared" si="37"/>
        <v>2015</v>
      </c>
      <c r="P778">
        <f t="shared" si="38"/>
        <v>4</v>
      </c>
      <c r="Q778">
        <f t="shared" si="39"/>
        <v>429244</v>
      </c>
      <c r="R778">
        <v>81</v>
      </c>
      <c r="S778">
        <v>5000</v>
      </c>
      <c r="T778">
        <v>106009</v>
      </c>
      <c r="W778">
        <v>0</v>
      </c>
      <c r="X778">
        <v>318235</v>
      </c>
      <c r="AA778" t="s">
        <v>129</v>
      </c>
      <c r="AB778">
        <v>20150411</v>
      </c>
    </row>
    <row r="779" spans="12:28" x14ac:dyDescent="0.25">
      <c r="L779" s="8">
        <v>1</v>
      </c>
      <c r="M779">
        <v>3</v>
      </c>
      <c r="N779" t="s">
        <v>79</v>
      </c>
      <c r="O779">
        <f t="shared" si="37"/>
        <v>2015</v>
      </c>
      <c r="P779">
        <f t="shared" si="38"/>
        <v>4</v>
      </c>
      <c r="Q779">
        <f t="shared" si="39"/>
        <v>417652</v>
      </c>
      <c r="R779">
        <v>83</v>
      </c>
      <c r="S779">
        <v>5000</v>
      </c>
      <c r="T779">
        <v>103126</v>
      </c>
      <c r="W779">
        <v>0</v>
      </c>
      <c r="X779">
        <v>309526</v>
      </c>
      <c r="AA779" t="s">
        <v>129</v>
      </c>
      <c r="AB779">
        <v>20150412</v>
      </c>
    </row>
    <row r="780" spans="12:28" x14ac:dyDescent="0.25">
      <c r="L780" s="8">
        <v>1</v>
      </c>
      <c r="M780">
        <v>3</v>
      </c>
      <c r="N780" t="s">
        <v>79</v>
      </c>
      <c r="O780">
        <f t="shared" si="37"/>
        <v>2015</v>
      </c>
      <c r="P780">
        <f t="shared" si="38"/>
        <v>4</v>
      </c>
      <c r="Q780">
        <f t="shared" si="39"/>
        <v>450036</v>
      </c>
      <c r="R780">
        <v>81</v>
      </c>
      <c r="S780">
        <v>5000</v>
      </c>
      <c r="T780">
        <v>111213</v>
      </c>
      <c r="W780">
        <v>0</v>
      </c>
      <c r="X780">
        <v>333823</v>
      </c>
      <c r="AA780" t="s">
        <v>129</v>
      </c>
      <c r="AB780">
        <v>20150412</v>
      </c>
    </row>
    <row r="781" spans="12:28" x14ac:dyDescent="0.25">
      <c r="L781" s="8">
        <v>1</v>
      </c>
      <c r="M781">
        <v>3</v>
      </c>
      <c r="N781" t="s">
        <v>79</v>
      </c>
      <c r="O781">
        <f t="shared" si="37"/>
        <v>2015</v>
      </c>
      <c r="P781">
        <f t="shared" si="38"/>
        <v>4</v>
      </c>
      <c r="Q781">
        <f t="shared" si="39"/>
        <v>433695</v>
      </c>
      <c r="R781">
        <v>76</v>
      </c>
      <c r="S781">
        <v>5000</v>
      </c>
      <c r="T781">
        <v>107111</v>
      </c>
      <c r="W781">
        <v>0</v>
      </c>
      <c r="X781">
        <v>321584</v>
      </c>
      <c r="AA781" t="s">
        <v>129</v>
      </c>
      <c r="AB781">
        <v>20150413</v>
      </c>
    </row>
    <row r="782" spans="12:28" x14ac:dyDescent="0.25">
      <c r="L782" s="8">
        <v>1</v>
      </c>
      <c r="M782">
        <v>3</v>
      </c>
      <c r="N782" t="s">
        <v>77</v>
      </c>
      <c r="O782">
        <f t="shared" si="37"/>
        <v>2015</v>
      </c>
      <c r="P782">
        <f t="shared" si="38"/>
        <v>4</v>
      </c>
      <c r="Q782">
        <f t="shared" si="39"/>
        <v>466069</v>
      </c>
      <c r="R782">
        <v>73</v>
      </c>
      <c r="S782">
        <v>5000</v>
      </c>
      <c r="T782">
        <v>115207</v>
      </c>
      <c r="W782">
        <v>0</v>
      </c>
      <c r="X782">
        <v>345862</v>
      </c>
      <c r="AA782" t="s">
        <v>129</v>
      </c>
      <c r="AB782">
        <v>20150413</v>
      </c>
    </row>
    <row r="783" spans="12:28" x14ac:dyDescent="0.25">
      <c r="L783" s="8">
        <v>1</v>
      </c>
      <c r="M783">
        <v>3</v>
      </c>
      <c r="N783" t="s">
        <v>77</v>
      </c>
      <c r="O783">
        <f t="shared" si="37"/>
        <v>2015</v>
      </c>
      <c r="P783">
        <f t="shared" si="38"/>
        <v>4</v>
      </c>
      <c r="Q783">
        <f t="shared" si="39"/>
        <v>372099</v>
      </c>
      <c r="R783">
        <v>79</v>
      </c>
      <c r="S783">
        <v>5000</v>
      </c>
      <c r="T783">
        <v>91680</v>
      </c>
      <c r="W783">
        <v>0</v>
      </c>
      <c r="X783">
        <v>275419</v>
      </c>
      <c r="AA783" t="s">
        <v>129</v>
      </c>
      <c r="AB783">
        <v>20150414</v>
      </c>
    </row>
    <row r="784" spans="12:28" x14ac:dyDescent="0.25">
      <c r="L784" s="8">
        <v>1</v>
      </c>
      <c r="M784">
        <v>3</v>
      </c>
      <c r="N784" t="s">
        <v>77</v>
      </c>
      <c r="O784">
        <f t="shared" si="37"/>
        <v>2015</v>
      </c>
      <c r="P784">
        <f t="shared" si="38"/>
        <v>4</v>
      </c>
      <c r="Q784">
        <f t="shared" si="39"/>
        <v>421194</v>
      </c>
      <c r="R784">
        <v>76</v>
      </c>
      <c r="S784">
        <v>5000</v>
      </c>
      <c r="T784">
        <v>102470</v>
      </c>
      <c r="W784">
        <v>5000</v>
      </c>
      <c r="X784">
        <v>257</v>
      </c>
      <c r="Y784">
        <v>0</v>
      </c>
      <c r="Z784">
        <v>308467</v>
      </c>
      <c r="AA784" t="s">
        <v>129</v>
      </c>
      <c r="AB784">
        <v>20150414</v>
      </c>
    </row>
    <row r="785" spans="12:28" x14ac:dyDescent="0.25">
      <c r="L785" s="8">
        <v>1</v>
      </c>
      <c r="M785">
        <v>3</v>
      </c>
      <c r="N785" t="s">
        <v>77</v>
      </c>
      <c r="O785">
        <f t="shared" si="37"/>
        <v>2015</v>
      </c>
      <c r="P785">
        <f t="shared" si="38"/>
        <v>4</v>
      </c>
      <c r="Q785">
        <f t="shared" si="39"/>
        <v>462950</v>
      </c>
      <c r="R785">
        <v>76</v>
      </c>
      <c r="S785">
        <v>5000</v>
      </c>
      <c r="T785">
        <v>114111</v>
      </c>
      <c r="W785">
        <v>0</v>
      </c>
      <c r="X785">
        <v>343839</v>
      </c>
      <c r="AA785" t="s">
        <v>129</v>
      </c>
      <c r="AB785">
        <v>20150415</v>
      </c>
    </row>
    <row r="786" spans="12:28" x14ac:dyDescent="0.25">
      <c r="L786" s="8">
        <v>1</v>
      </c>
      <c r="M786">
        <v>3</v>
      </c>
      <c r="N786" t="s">
        <v>77</v>
      </c>
      <c r="O786">
        <f t="shared" si="37"/>
        <v>2015</v>
      </c>
      <c r="P786">
        <f t="shared" si="38"/>
        <v>4</v>
      </c>
      <c r="Q786">
        <f t="shared" si="39"/>
        <v>457447</v>
      </c>
      <c r="R786">
        <v>74</v>
      </c>
      <c r="S786">
        <v>5000</v>
      </c>
      <c r="T786">
        <v>113039</v>
      </c>
      <c r="W786">
        <v>0</v>
      </c>
      <c r="X786">
        <v>339408</v>
      </c>
      <c r="AA786" t="s">
        <v>129</v>
      </c>
      <c r="AB786">
        <v>20150415</v>
      </c>
    </row>
    <row r="787" spans="12:28" x14ac:dyDescent="0.25">
      <c r="L787" s="8">
        <v>1</v>
      </c>
      <c r="M787">
        <v>3</v>
      </c>
      <c r="N787" t="s">
        <v>77</v>
      </c>
      <c r="O787">
        <f t="shared" si="37"/>
        <v>2015</v>
      </c>
      <c r="P787">
        <f t="shared" si="38"/>
        <v>4</v>
      </c>
      <c r="Q787">
        <f t="shared" si="39"/>
        <v>450001</v>
      </c>
      <c r="R787">
        <v>76</v>
      </c>
      <c r="S787">
        <v>5000</v>
      </c>
      <c r="T787">
        <v>109600</v>
      </c>
      <c r="W787">
        <v>5000</v>
      </c>
      <c r="X787">
        <v>304</v>
      </c>
      <c r="Y787">
        <v>0</v>
      </c>
      <c r="Z787">
        <v>330097</v>
      </c>
      <c r="AA787" t="s">
        <v>129</v>
      </c>
      <c r="AB787">
        <v>20150416</v>
      </c>
    </row>
    <row r="788" spans="12:28" x14ac:dyDescent="0.25">
      <c r="L788" s="8">
        <v>1</v>
      </c>
      <c r="M788">
        <v>3</v>
      </c>
      <c r="N788" t="s">
        <v>77</v>
      </c>
      <c r="O788">
        <f t="shared" si="37"/>
        <v>2015</v>
      </c>
      <c r="P788">
        <f t="shared" si="38"/>
        <v>4</v>
      </c>
      <c r="Q788">
        <f t="shared" si="39"/>
        <v>451874</v>
      </c>
      <c r="R788">
        <v>72</v>
      </c>
      <c r="S788">
        <v>5000</v>
      </c>
      <c r="T788">
        <v>108834</v>
      </c>
      <c r="W788">
        <v>5000</v>
      </c>
      <c r="X788">
        <v>1216</v>
      </c>
      <c r="Y788">
        <v>0</v>
      </c>
      <c r="Z788">
        <v>331824</v>
      </c>
      <c r="AA788" t="s">
        <v>129</v>
      </c>
      <c r="AB788">
        <v>20150417</v>
      </c>
    </row>
    <row r="789" spans="12:28" x14ac:dyDescent="0.25">
      <c r="L789" s="8">
        <v>1</v>
      </c>
      <c r="M789">
        <v>3</v>
      </c>
      <c r="N789" t="s">
        <v>77</v>
      </c>
      <c r="O789">
        <f t="shared" si="37"/>
        <v>2015</v>
      </c>
      <c r="P789">
        <f t="shared" si="38"/>
        <v>4</v>
      </c>
      <c r="Q789">
        <f t="shared" si="39"/>
        <v>408825</v>
      </c>
      <c r="R789">
        <v>74</v>
      </c>
      <c r="S789">
        <v>5000</v>
      </c>
      <c r="T789">
        <v>100607</v>
      </c>
      <c r="U789">
        <v>0</v>
      </c>
      <c r="V789">
        <v>256</v>
      </c>
      <c r="W789">
        <v>0</v>
      </c>
      <c r="X789">
        <v>302962</v>
      </c>
      <c r="AA789" t="s">
        <v>129</v>
      </c>
      <c r="AB789">
        <v>20150417</v>
      </c>
    </row>
    <row r="790" spans="12:28" x14ac:dyDescent="0.25">
      <c r="L790" s="8">
        <v>1</v>
      </c>
      <c r="M790">
        <v>3</v>
      </c>
      <c r="N790" t="s">
        <v>77</v>
      </c>
      <c r="O790">
        <f t="shared" si="37"/>
        <v>2015</v>
      </c>
      <c r="P790">
        <f t="shared" si="38"/>
        <v>4</v>
      </c>
      <c r="Q790">
        <f t="shared" si="39"/>
        <v>439835</v>
      </c>
      <c r="R790">
        <v>74</v>
      </c>
      <c r="S790">
        <v>5000</v>
      </c>
      <c r="T790">
        <v>106747</v>
      </c>
      <c r="U790">
        <v>0</v>
      </c>
      <c r="V790">
        <v>321</v>
      </c>
      <c r="W790">
        <v>5000</v>
      </c>
      <c r="X790">
        <v>321</v>
      </c>
      <c r="Y790">
        <v>0</v>
      </c>
      <c r="Z790">
        <v>322446</v>
      </c>
      <c r="AA790" t="s">
        <v>129</v>
      </c>
      <c r="AB790">
        <v>20150418</v>
      </c>
    </row>
    <row r="791" spans="12:28" x14ac:dyDescent="0.25">
      <c r="L791" s="8">
        <v>1</v>
      </c>
      <c r="M791">
        <v>3</v>
      </c>
      <c r="N791" t="s">
        <v>77</v>
      </c>
      <c r="O791">
        <f t="shared" si="37"/>
        <v>2015</v>
      </c>
      <c r="P791">
        <f t="shared" si="38"/>
        <v>4</v>
      </c>
      <c r="Q791">
        <f t="shared" si="39"/>
        <v>420494</v>
      </c>
      <c r="R791">
        <v>74</v>
      </c>
      <c r="S791">
        <v>5000</v>
      </c>
      <c r="T791">
        <v>101499</v>
      </c>
      <c r="U791">
        <v>0</v>
      </c>
      <c r="V791">
        <v>783</v>
      </c>
      <c r="W791">
        <v>5000</v>
      </c>
      <c r="X791">
        <v>261</v>
      </c>
      <c r="Y791">
        <v>0</v>
      </c>
      <c r="Z791">
        <v>307951</v>
      </c>
      <c r="AA791" t="s">
        <v>129</v>
      </c>
      <c r="AB791">
        <v>20150418</v>
      </c>
    </row>
    <row r="792" spans="12:28" x14ac:dyDescent="0.25">
      <c r="L792" s="8">
        <v>1</v>
      </c>
      <c r="M792">
        <v>3</v>
      </c>
      <c r="N792" t="s">
        <v>77</v>
      </c>
      <c r="O792">
        <f t="shared" si="37"/>
        <v>2015</v>
      </c>
      <c r="P792">
        <f t="shared" si="38"/>
        <v>4</v>
      </c>
      <c r="Q792">
        <f t="shared" si="39"/>
        <v>428018</v>
      </c>
      <c r="R792">
        <v>73</v>
      </c>
      <c r="S792">
        <v>5000</v>
      </c>
      <c r="T792">
        <v>103877</v>
      </c>
      <c r="W792">
        <v>5000</v>
      </c>
      <c r="X792">
        <v>550</v>
      </c>
      <c r="Y792">
        <v>0</v>
      </c>
      <c r="Z792">
        <v>313591</v>
      </c>
      <c r="AA792" t="s">
        <v>129</v>
      </c>
      <c r="AB792">
        <v>20150419</v>
      </c>
    </row>
    <row r="793" spans="12:28" x14ac:dyDescent="0.25">
      <c r="L793" s="8">
        <v>1</v>
      </c>
      <c r="M793">
        <v>3</v>
      </c>
      <c r="N793" t="s">
        <v>77</v>
      </c>
      <c r="O793">
        <f t="shared" si="37"/>
        <v>2015</v>
      </c>
      <c r="P793">
        <f t="shared" si="38"/>
        <v>5</v>
      </c>
      <c r="Q793">
        <f t="shared" si="39"/>
        <v>428802</v>
      </c>
      <c r="R793">
        <v>83</v>
      </c>
      <c r="S793">
        <v>5000</v>
      </c>
      <c r="T793">
        <v>103338</v>
      </c>
      <c r="U793">
        <v>0</v>
      </c>
      <c r="V793">
        <v>518</v>
      </c>
      <c r="W793">
        <v>5000</v>
      </c>
      <c r="X793">
        <v>259</v>
      </c>
      <c r="Y793">
        <v>0</v>
      </c>
      <c r="Z793">
        <v>314687</v>
      </c>
      <c r="AA793" t="s">
        <v>127</v>
      </c>
      <c r="AB793">
        <v>20150513</v>
      </c>
    </row>
    <row r="794" spans="12:28" x14ac:dyDescent="0.25">
      <c r="L794" s="8">
        <v>1</v>
      </c>
      <c r="M794">
        <v>3</v>
      </c>
      <c r="N794" t="s">
        <v>77</v>
      </c>
      <c r="O794">
        <f t="shared" si="37"/>
        <v>2015</v>
      </c>
      <c r="P794">
        <f t="shared" si="38"/>
        <v>5</v>
      </c>
      <c r="Q794">
        <f t="shared" si="39"/>
        <v>413068</v>
      </c>
      <c r="R794">
        <v>79</v>
      </c>
      <c r="S794">
        <v>5000</v>
      </c>
      <c r="T794">
        <v>99921</v>
      </c>
      <c r="U794">
        <v>0</v>
      </c>
      <c r="V794">
        <v>258</v>
      </c>
      <c r="W794">
        <v>5000</v>
      </c>
      <c r="X794">
        <v>515</v>
      </c>
      <c r="Y794">
        <v>0</v>
      </c>
      <c r="Z794">
        <v>302374</v>
      </c>
      <c r="AA794" t="s">
        <v>127</v>
      </c>
      <c r="AB794">
        <v>20150514</v>
      </c>
    </row>
    <row r="795" spans="12:28" x14ac:dyDescent="0.25">
      <c r="L795" s="8">
        <v>1</v>
      </c>
      <c r="M795">
        <v>3</v>
      </c>
      <c r="N795" t="s">
        <v>77</v>
      </c>
      <c r="O795">
        <f t="shared" si="37"/>
        <v>1993</v>
      </c>
      <c r="P795">
        <f t="shared" si="38"/>
        <v>4</v>
      </c>
      <c r="Q795">
        <f t="shared" si="39"/>
        <v>41665</v>
      </c>
      <c r="S795">
        <v>5000</v>
      </c>
      <c r="T795">
        <v>30715</v>
      </c>
      <c r="W795">
        <v>5000</v>
      </c>
      <c r="X795">
        <v>950</v>
      </c>
      <c r="AA795" t="s">
        <v>105</v>
      </c>
      <c r="AB795">
        <v>19930413</v>
      </c>
    </row>
    <row r="796" spans="12:28" x14ac:dyDescent="0.25">
      <c r="L796" s="8">
        <v>1</v>
      </c>
      <c r="M796">
        <v>3</v>
      </c>
      <c r="N796" t="s">
        <v>77</v>
      </c>
      <c r="O796">
        <f t="shared" si="37"/>
        <v>1993</v>
      </c>
      <c r="P796">
        <f t="shared" si="38"/>
        <v>4</v>
      </c>
      <c r="Q796">
        <f t="shared" si="39"/>
        <v>38676</v>
      </c>
      <c r="S796">
        <v>5000</v>
      </c>
      <c r="T796">
        <v>28361</v>
      </c>
      <c r="W796">
        <v>5000</v>
      </c>
      <c r="X796">
        <v>315</v>
      </c>
      <c r="AA796" t="s">
        <v>105</v>
      </c>
      <c r="AB796">
        <v>19930413</v>
      </c>
    </row>
    <row r="797" spans="12:28" x14ac:dyDescent="0.25">
      <c r="L797" s="8">
        <v>1</v>
      </c>
      <c r="M797">
        <v>7</v>
      </c>
      <c r="N797" t="s">
        <v>77</v>
      </c>
      <c r="O797">
        <f t="shared" si="37"/>
        <v>1995</v>
      </c>
      <c r="P797">
        <f t="shared" si="38"/>
        <v>1</v>
      </c>
      <c r="Q797">
        <f t="shared" si="39"/>
        <v>41876</v>
      </c>
      <c r="S797">
        <v>5000</v>
      </c>
      <c r="T797">
        <v>31557</v>
      </c>
      <c r="W797">
        <v>5000</v>
      </c>
      <c r="X797">
        <v>319</v>
      </c>
      <c r="AA797" t="s">
        <v>122</v>
      </c>
      <c r="AB797">
        <v>19950105</v>
      </c>
    </row>
    <row r="798" spans="12:28" x14ac:dyDescent="0.25">
      <c r="L798" s="8">
        <v>1</v>
      </c>
      <c r="M798">
        <v>7</v>
      </c>
      <c r="N798" t="s">
        <v>77</v>
      </c>
      <c r="O798">
        <f t="shared" si="37"/>
        <v>1995</v>
      </c>
      <c r="P798">
        <f t="shared" si="38"/>
        <v>1</v>
      </c>
      <c r="Q798">
        <f t="shared" si="39"/>
        <v>41644</v>
      </c>
      <c r="S798">
        <v>5000</v>
      </c>
      <c r="T798">
        <v>31328</v>
      </c>
      <c r="W798">
        <v>5000</v>
      </c>
      <c r="X798">
        <v>316</v>
      </c>
      <c r="AA798" t="s">
        <v>115</v>
      </c>
      <c r="AB798">
        <v>19950104</v>
      </c>
    </row>
    <row r="799" spans="12:28" x14ac:dyDescent="0.25">
      <c r="L799" s="8">
        <v>1</v>
      </c>
      <c r="M799">
        <v>3</v>
      </c>
      <c r="N799" t="s">
        <v>77</v>
      </c>
      <c r="O799">
        <f t="shared" si="37"/>
        <v>1976</v>
      </c>
      <c r="P799">
        <f t="shared" si="38"/>
        <v>4</v>
      </c>
      <c r="Q799">
        <f t="shared" si="39"/>
        <v>160520</v>
      </c>
      <c r="S799">
        <v>5000</v>
      </c>
      <c r="T799">
        <v>19444</v>
      </c>
      <c r="W799">
        <v>9</v>
      </c>
      <c r="X799">
        <v>130466</v>
      </c>
      <c r="Y799">
        <v>5000</v>
      </c>
      <c r="Z799">
        <v>601</v>
      </c>
      <c r="AA799" t="s">
        <v>130</v>
      </c>
      <c r="AB799">
        <v>19760401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64"/>
  <sheetViews>
    <sheetView workbookViewId="0">
      <selection activeCell="P45" sqref="P45"/>
    </sheetView>
  </sheetViews>
  <sheetFormatPr defaultRowHeight="15" x14ac:dyDescent="0.25"/>
  <sheetData>
    <row r="4" spans="1:11" x14ac:dyDescent="0.25">
      <c r="A4" t="s">
        <v>97</v>
      </c>
      <c r="B4" t="s">
        <v>74</v>
      </c>
    </row>
    <row r="5" spans="1:11" x14ac:dyDescent="0.25">
      <c r="B5">
        <v>1</v>
      </c>
      <c r="E5" t="s">
        <v>91</v>
      </c>
      <c r="F5">
        <v>3</v>
      </c>
      <c r="J5" t="s">
        <v>92</v>
      </c>
      <c r="K5" t="s">
        <v>18</v>
      </c>
    </row>
    <row r="6" spans="1:11" x14ac:dyDescent="0.25">
      <c r="A6" t="s">
        <v>17</v>
      </c>
      <c r="B6" t="s">
        <v>78</v>
      </c>
      <c r="C6" t="s">
        <v>98</v>
      </c>
      <c r="D6" t="s">
        <v>99</v>
      </c>
      <c r="F6" t="s">
        <v>78</v>
      </c>
      <c r="G6" t="s">
        <v>77</v>
      </c>
      <c r="H6" t="s">
        <v>98</v>
      </c>
      <c r="I6" t="s">
        <v>99</v>
      </c>
    </row>
    <row r="8" spans="1:11" x14ac:dyDescent="0.25">
      <c r="A8" t="s">
        <v>85</v>
      </c>
      <c r="I8">
        <v>181</v>
      </c>
      <c r="J8">
        <v>181</v>
      </c>
      <c r="K8">
        <v>181</v>
      </c>
    </row>
    <row r="9" spans="1:11" x14ac:dyDescent="0.25">
      <c r="A9" t="s">
        <v>89</v>
      </c>
      <c r="B9">
        <v>63.25</v>
      </c>
      <c r="D9">
        <v>170.5</v>
      </c>
      <c r="E9">
        <v>99</v>
      </c>
      <c r="F9">
        <v>54</v>
      </c>
      <c r="I9">
        <v>179</v>
      </c>
      <c r="J9">
        <v>129</v>
      </c>
      <c r="K9">
        <v>112.63636363636364</v>
      </c>
    </row>
    <row r="10" spans="1:11" x14ac:dyDescent="0.25">
      <c r="A10" t="s">
        <v>90</v>
      </c>
      <c r="F10">
        <v>58</v>
      </c>
      <c r="J10">
        <v>58</v>
      </c>
      <c r="K10">
        <v>58</v>
      </c>
    </row>
    <row r="11" spans="1:11" x14ac:dyDescent="0.25">
      <c r="A11" t="s">
        <v>87</v>
      </c>
      <c r="B11">
        <v>76.8</v>
      </c>
      <c r="C11">
        <v>88</v>
      </c>
      <c r="E11">
        <v>78.666666666666671</v>
      </c>
      <c r="F11">
        <v>67.6875</v>
      </c>
      <c r="J11">
        <v>67.6875</v>
      </c>
      <c r="K11">
        <v>70.681818181818187</v>
      </c>
    </row>
    <row r="12" spans="1:11" x14ac:dyDescent="0.25">
      <c r="A12" t="s">
        <v>83</v>
      </c>
      <c r="B12">
        <v>80.5</v>
      </c>
      <c r="C12">
        <v>92.486486486486484</v>
      </c>
      <c r="E12">
        <v>87.323076923076925</v>
      </c>
      <c r="F12">
        <v>70.907692307692301</v>
      </c>
      <c r="H12">
        <v>92</v>
      </c>
      <c r="I12">
        <v>180</v>
      </c>
      <c r="J12">
        <v>74.423841059602651</v>
      </c>
      <c r="K12">
        <v>78.305555555555557</v>
      </c>
    </row>
    <row r="13" spans="1:11" x14ac:dyDescent="0.25">
      <c r="A13" t="s">
        <v>88</v>
      </c>
    </row>
    <row r="14" spans="1:11" x14ac:dyDescent="0.25">
      <c r="A14" t="s">
        <v>81</v>
      </c>
      <c r="D14">
        <v>147.33333333333334</v>
      </c>
      <c r="E14">
        <v>147.33333333333334</v>
      </c>
      <c r="I14">
        <v>139.75</v>
      </c>
      <c r="J14">
        <v>139.75</v>
      </c>
      <c r="K14">
        <v>143</v>
      </c>
    </row>
    <row r="15" spans="1:11" x14ac:dyDescent="0.25">
      <c r="A15" t="s">
        <v>84</v>
      </c>
      <c r="D15">
        <v>191.17948717948718</v>
      </c>
      <c r="E15">
        <v>191.17948717948718</v>
      </c>
      <c r="G15">
        <v>157.5</v>
      </c>
      <c r="H15">
        <v>90</v>
      </c>
      <c r="I15">
        <v>183.09090909090909</v>
      </c>
      <c r="J15">
        <v>180.60344827586206</v>
      </c>
      <c r="K15">
        <v>184.85567010309279</v>
      </c>
    </row>
    <row r="16" spans="1:11" x14ac:dyDescent="0.25">
      <c r="A16" t="s">
        <v>82</v>
      </c>
      <c r="D16">
        <v>162.66666666666666</v>
      </c>
      <c r="E16">
        <v>162.66666666666666</v>
      </c>
      <c r="I16">
        <v>154.2258064516129</v>
      </c>
      <c r="J16">
        <v>154.2258064516129</v>
      </c>
      <c r="K16">
        <v>154.97058823529412</v>
      </c>
    </row>
    <row r="17" spans="1:19" x14ac:dyDescent="0.25">
      <c r="A17" t="s">
        <v>86</v>
      </c>
      <c r="I17">
        <v>166</v>
      </c>
      <c r="J17">
        <v>166</v>
      </c>
      <c r="K17">
        <v>166</v>
      </c>
    </row>
    <row r="18" spans="1:19" x14ac:dyDescent="0.25">
      <c r="A18" t="s">
        <v>18</v>
      </c>
      <c r="B18">
        <v>78.13513513513513</v>
      </c>
      <c r="C18">
        <v>92.368421052631575</v>
      </c>
      <c r="D18">
        <v>185.68085106382978</v>
      </c>
      <c r="E18">
        <v>124</v>
      </c>
      <c r="F18">
        <v>70.166666666666671</v>
      </c>
      <c r="G18">
        <v>157.5</v>
      </c>
      <c r="H18">
        <v>91.904761904761898</v>
      </c>
      <c r="I18">
        <v>171.64285714285714</v>
      </c>
      <c r="J18">
        <v>109.19188191881919</v>
      </c>
      <c r="K18">
        <v>113.78880407124682</v>
      </c>
    </row>
    <row r="21" spans="1:19" x14ac:dyDescent="0.25">
      <c r="A21" t="s">
        <v>75</v>
      </c>
      <c r="B21" t="s">
        <v>74</v>
      </c>
    </row>
    <row r="22" spans="1:19" x14ac:dyDescent="0.25">
      <c r="B22">
        <v>1</v>
      </c>
      <c r="E22" t="s">
        <v>91</v>
      </c>
      <c r="F22">
        <v>3</v>
      </c>
      <c r="J22" t="s">
        <v>92</v>
      </c>
      <c r="K22" t="s">
        <v>18</v>
      </c>
    </row>
    <row r="23" spans="1:19" x14ac:dyDescent="0.25">
      <c r="A23" t="s">
        <v>17</v>
      </c>
      <c r="B23" t="s">
        <v>78</v>
      </c>
      <c r="C23" t="s">
        <v>98</v>
      </c>
      <c r="D23" t="s">
        <v>99</v>
      </c>
      <c r="F23" t="s">
        <v>78</v>
      </c>
      <c r="G23" t="s">
        <v>77</v>
      </c>
      <c r="H23" t="s">
        <v>98</v>
      </c>
      <c r="I23" t="s">
        <v>99</v>
      </c>
    </row>
    <row r="24" spans="1:19" x14ac:dyDescent="0.25">
      <c r="F24">
        <v>152396</v>
      </c>
      <c r="J24">
        <v>152396</v>
      </c>
      <c r="K24">
        <v>152396</v>
      </c>
      <c r="Q24" t="s">
        <v>101</v>
      </c>
      <c r="R24" t="s">
        <v>100</v>
      </c>
      <c r="S24" t="s">
        <v>42</v>
      </c>
    </row>
    <row r="25" spans="1:19" x14ac:dyDescent="0.25">
      <c r="A25" t="s">
        <v>85</v>
      </c>
      <c r="I25">
        <v>278049</v>
      </c>
      <c r="J25">
        <v>278049</v>
      </c>
      <c r="K25">
        <v>278049</v>
      </c>
      <c r="M25" t="s">
        <v>7</v>
      </c>
      <c r="N25" t="s">
        <v>21</v>
      </c>
      <c r="O25">
        <v>2</v>
      </c>
      <c r="P25" t="s">
        <v>26</v>
      </c>
      <c r="Q25">
        <f>(R25*10+S25*4)/14</f>
        <v>0</v>
      </c>
      <c r="R25">
        <f>SUM(B25:C25)/SUM($B$25:$C$34)</f>
        <v>0</v>
      </c>
      <c r="S25">
        <f>SUM(OR!B42:C42)/SUM(OR!$B$41:$C$52)</f>
        <v>0</v>
      </c>
    </row>
    <row r="26" spans="1:19" x14ac:dyDescent="0.25">
      <c r="A26" t="s">
        <v>89</v>
      </c>
      <c r="B26">
        <v>228102</v>
      </c>
      <c r="D26">
        <v>216818</v>
      </c>
      <c r="E26">
        <v>444920</v>
      </c>
      <c r="F26">
        <v>64150</v>
      </c>
      <c r="I26">
        <v>732478</v>
      </c>
      <c r="J26">
        <v>796628</v>
      </c>
      <c r="K26">
        <v>1241548</v>
      </c>
      <c r="M26" t="s">
        <v>7</v>
      </c>
      <c r="N26" t="s">
        <v>21</v>
      </c>
      <c r="O26">
        <f>O25+1</f>
        <v>3</v>
      </c>
      <c r="P26" t="s">
        <v>26</v>
      </c>
      <c r="Q26">
        <f>(R26*10+S26*4)/14</f>
        <v>4.1000461591767625E-3</v>
      </c>
      <c r="R26">
        <f>SUM(B26:C26)/SUM($B$25:$C$34)</f>
        <v>5.7400646228474668E-3</v>
      </c>
      <c r="S26">
        <f>SUM(OR!B43:C43)/SUM(OR!$B$41:$C$52)</f>
        <v>0</v>
      </c>
    </row>
    <row r="27" spans="1:19" x14ac:dyDescent="0.25">
      <c r="A27" t="s">
        <v>90</v>
      </c>
      <c r="F27">
        <v>3508367</v>
      </c>
      <c r="J27">
        <v>3508367</v>
      </c>
      <c r="K27">
        <v>3508367</v>
      </c>
      <c r="M27" t="s">
        <v>7</v>
      </c>
      <c r="N27" t="s">
        <v>21</v>
      </c>
      <c r="O27">
        <f t="shared" ref="O27:O33" si="0">O26+1</f>
        <v>4</v>
      </c>
      <c r="P27" t="s">
        <v>26</v>
      </c>
      <c r="Q27">
        <f>(R27*10+S27*4)/14</f>
        <v>0</v>
      </c>
      <c r="R27">
        <f>SUM(B27:C27)/SUM($B$25:$C$34)</f>
        <v>0</v>
      </c>
      <c r="S27">
        <f>SUM(OR!B44:C44)/SUM(OR!$B$41:$C$52)</f>
        <v>0</v>
      </c>
    </row>
    <row r="28" spans="1:19" x14ac:dyDescent="0.25">
      <c r="A28" t="s">
        <v>87</v>
      </c>
      <c r="B28">
        <v>9116128</v>
      </c>
      <c r="C28">
        <v>1005217</v>
      </c>
      <c r="E28">
        <v>10121345</v>
      </c>
      <c r="F28">
        <v>52438485</v>
      </c>
      <c r="G28">
        <v>3544972</v>
      </c>
      <c r="H28">
        <v>5526071</v>
      </c>
      <c r="I28">
        <v>28899</v>
      </c>
      <c r="J28">
        <v>61538427</v>
      </c>
      <c r="K28">
        <v>71659772</v>
      </c>
      <c r="M28" t="s">
        <v>7</v>
      </c>
      <c r="N28" t="s">
        <v>21</v>
      </c>
      <c r="O28">
        <f t="shared" si="0"/>
        <v>5</v>
      </c>
      <c r="P28" t="s">
        <v>26</v>
      </c>
      <c r="Q28">
        <f>(R28*10+S28*4)/14</f>
        <v>0.30880536240967499</v>
      </c>
      <c r="R28">
        <f>SUM(B28:C28)/SUM($B$25:$C$34)</f>
        <v>0.25469822434759049</v>
      </c>
      <c r="S28">
        <f>SUM(OR!B45:C45)/SUM(OR!$B$41:$C$52)</f>
        <v>0.44407320756488605</v>
      </c>
    </row>
    <row r="29" spans="1:19" x14ac:dyDescent="0.25">
      <c r="A29" t="s">
        <v>83</v>
      </c>
      <c r="B29">
        <v>12284990</v>
      </c>
      <c r="C29">
        <v>17104140</v>
      </c>
      <c r="E29">
        <v>29389130</v>
      </c>
      <c r="F29">
        <v>168978830</v>
      </c>
      <c r="G29">
        <v>5540985</v>
      </c>
      <c r="H29">
        <v>10284576</v>
      </c>
      <c r="I29">
        <v>896374</v>
      </c>
      <c r="J29">
        <v>185700765</v>
      </c>
      <c r="K29">
        <v>215089895</v>
      </c>
      <c r="M29" t="s">
        <v>7</v>
      </c>
      <c r="N29" t="s">
        <v>21</v>
      </c>
      <c r="O29">
        <f t="shared" si="0"/>
        <v>6</v>
      </c>
      <c r="P29" t="s">
        <v>26</v>
      </c>
      <c r="Q29">
        <f>(R29*10+S29*4)/14</f>
        <v>0.61245431443162313</v>
      </c>
      <c r="R29">
        <f>SUM(B29:C29)/SUM($B$25:$C$34)</f>
        <v>0.73956171102956203</v>
      </c>
      <c r="S29">
        <f>SUM(OR!B46:C46)/SUM(OR!$B$41:$C$52)</f>
        <v>0.29468582293677559</v>
      </c>
    </row>
    <row r="30" spans="1:19" x14ac:dyDescent="0.25">
      <c r="A30" t="s">
        <v>88</v>
      </c>
      <c r="F30">
        <v>56204</v>
      </c>
      <c r="J30">
        <v>56204</v>
      </c>
      <c r="K30">
        <v>56204</v>
      </c>
      <c r="M30" t="s">
        <v>7</v>
      </c>
      <c r="N30" t="s">
        <v>21</v>
      </c>
      <c r="O30">
        <f t="shared" si="0"/>
        <v>7</v>
      </c>
      <c r="P30" t="s">
        <v>26</v>
      </c>
      <c r="Q30">
        <f>(R30*10+S30*4)/14</f>
        <v>7.4640276999525246E-2</v>
      </c>
      <c r="R30">
        <f>SUM(B30:C30)/SUM($B$25:$C$34)</f>
        <v>0</v>
      </c>
      <c r="S30">
        <f>SUM(OR!B47:C47)/SUM(OR!$B$41:$C$52)</f>
        <v>0.26124096949833836</v>
      </c>
    </row>
    <row r="31" spans="1:19" x14ac:dyDescent="0.25">
      <c r="A31" t="s">
        <v>81</v>
      </c>
      <c r="D31">
        <v>1225146</v>
      </c>
      <c r="E31">
        <v>1225146</v>
      </c>
      <c r="I31">
        <v>3815619</v>
      </c>
      <c r="J31">
        <v>3815619</v>
      </c>
      <c r="K31">
        <v>5040765</v>
      </c>
      <c r="M31" t="s">
        <v>7</v>
      </c>
      <c r="N31" t="s">
        <v>21</v>
      </c>
      <c r="O31">
        <f t="shared" si="0"/>
        <v>8</v>
      </c>
      <c r="P31" t="s">
        <v>26</v>
      </c>
      <c r="Q31">
        <f>(R31*10+S31*4)/14</f>
        <v>0</v>
      </c>
      <c r="R31">
        <f>SUM(B31:C31)/SUM($B$25:$C$34)</f>
        <v>0</v>
      </c>
      <c r="S31">
        <f>SUM(OR!B48:C48)/SUM(OR!$B$41:$C$52)</f>
        <v>0</v>
      </c>
    </row>
    <row r="32" spans="1:19" x14ac:dyDescent="0.25">
      <c r="A32" t="s">
        <v>84</v>
      </c>
      <c r="D32">
        <v>14308537</v>
      </c>
      <c r="E32">
        <v>14308537</v>
      </c>
      <c r="G32">
        <v>76462</v>
      </c>
      <c r="H32">
        <v>21650</v>
      </c>
      <c r="I32">
        <v>33445088</v>
      </c>
      <c r="J32">
        <v>33543200</v>
      </c>
      <c r="K32">
        <v>47851737</v>
      </c>
      <c r="M32" t="s">
        <v>7</v>
      </c>
      <c r="N32" t="s">
        <v>21</v>
      </c>
      <c r="O32">
        <f t="shared" si="0"/>
        <v>9</v>
      </c>
      <c r="P32" t="s">
        <v>26</v>
      </c>
      <c r="Q32">
        <f>(R32*10+S32*4)/14</f>
        <v>0</v>
      </c>
      <c r="R32">
        <f>SUM(B32:C32)/SUM($B$25:$C$34)</f>
        <v>0</v>
      </c>
      <c r="S32">
        <f>SUM(OR!B49:C49)/SUM(OR!$B$41:$C$52)</f>
        <v>0</v>
      </c>
    </row>
    <row r="33" spans="1:19" x14ac:dyDescent="0.25">
      <c r="A33" t="s">
        <v>82</v>
      </c>
      <c r="D33">
        <v>656763</v>
      </c>
      <c r="E33">
        <v>656763</v>
      </c>
      <c r="G33">
        <v>85828</v>
      </c>
      <c r="H33">
        <v>44984</v>
      </c>
      <c r="I33">
        <v>31159923</v>
      </c>
      <c r="J33">
        <v>31290735</v>
      </c>
      <c r="K33">
        <v>31947498</v>
      </c>
      <c r="M33" t="s">
        <v>7</v>
      </c>
      <c r="N33" t="s">
        <v>21</v>
      </c>
      <c r="O33">
        <f t="shared" si="0"/>
        <v>10</v>
      </c>
      <c r="P33" t="s">
        <v>26</v>
      </c>
      <c r="Q33">
        <f>(R33*10+S33*4)/14</f>
        <v>0</v>
      </c>
      <c r="R33">
        <f>SUM(B33:C33)/SUM($B$25:$C$34)</f>
        <v>0</v>
      </c>
      <c r="S33">
        <f>SUM(OR!B50:C50)/SUM(OR!$B$41:$C$52)</f>
        <v>0</v>
      </c>
    </row>
    <row r="34" spans="1:19" x14ac:dyDescent="0.25">
      <c r="A34" t="s">
        <v>86</v>
      </c>
      <c r="I34">
        <v>71987</v>
      </c>
      <c r="J34">
        <v>71987</v>
      </c>
      <c r="K34">
        <v>71987</v>
      </c>
      <c r="M34" t="s">
        <v>7</v>
      </c>
      <c r="N34" t="s">
        <v>21</v>
      </c>
      <c r="O34">
        <f>O33+1</f>
        <v>11</v>
      </c>
      <c r="P34" t="s">
        <v>26</v>
      </c>
      <c r="Q34">
        <f>(R34*10+S34*4)/14</f>
        <v>0</v>
      </c>
      <c r="R34">
        <f>SUM(B34:C34)/SUM($B$25:$C$34)</f>
        <v>0</v>
      </c>
      <c r="S34">
        <f>SUM(OR!B51:C51)/SUM(OR!$B$41:$C$52)</f>
        <v>0</v>
      </c>
    </row>
    <row r="35" spans="1:19" x14ac:dyDescent="0.25">
      <c r="A35" t="s">
        <v>18</v>
      </c>
      <c r="B35">
        <v>21629220</v>
      </c>
      <c r="C35">
        <v>18109357</v>
      </c>
      <c r="D35">
        <v>16407264</v>
      </c>
      <c r="E35">
        <v>56145841</v>
      </c>
      <c r="F35">
        <v>225198432</v>
      </c>
      <c r="G35">
        <v>9248247</v>
      </c>
      <c r="H35">
        <v>15877281</v>
      </c>
      <c r="I35">
        <v>70428417</v>
      </c>
      <c r="J35">
        <v>320752377</v>
      </c>
      <c r="K35">
        <v>376898218</v>
      </c>
      <c r="M35" t="s">
        <v>7</v>
      </c>
      <c r="N35" t="s">
        <v>21</v>
      </c>
      <c r="O35">
        <f>O25</f>
        <v>2</v>
      </c>
      <c r="P35" t="s">
        <v>10</v>
      </c>
      <c r="Q35">
        <f>(R35*10+S35*4)/14</f>
        <v>1.6202369004715285E-2</v>
      </c>
      <c r="R35">
        <f>SUM(D25)/SUM($D$25:$D$34)</f>
        <v>0</v>
      </c>
      <c r="S35">
        <f>OR!D42/OR!$D$53</f>
        <v>5.6708291516503494E-2</v>
      </c>
    </row>
    <row r="36" spans="1:19" x14ac:dyDescent="0.25">
      <c r="M36" t="s">
        <v>7</v>
      </c>
      <c r="N36" t="s">
        <v>21</v>
      </c>
      <c r="O36">
        <f t="shared" ref="O36:O44" si="1">O26</f>
        <v>3</v>
      </c>
      <c r="P36" t="s">
        <v>10</v>
      </c>
      <c r="Q36">
        <f>(R36*10+S36*4)/14</f>
        <v>1.2875741059047987E-2</v>
      </c>
      <c r="R36">
        <f>SUM(D26)/SUM($D$25:$D$34)</f>
        <v>1.3214756585863432E-2</v>
      </c>
      <c r="S36">
        <f>OR!D43/OR!$D$53</f>
        <v>1.2028202242009374E-2</v>
      </c>
    </row>
    <row r="37" spans="1:19" x14ac:dyDescent="0.25">
      <c r="M37" t="s">
        <v>7</v>
      </c>
      <c r="N37" t="s">
        <v>21</v>
      </c>
      <c r="O37">
        <f t="shared" si="1"/>
        <v>4</v>
      </c>
      <c r="P37" t="s">
        <v>10</v>
      </c>
      <c r="Q37">
        <f>(R37*10+S37*4)/14</f>
        <v>2.0819761420306586E-3</v>
      </c>
      <c r="R37">
        <f>SUM(D27)/SUM($D$25:$D$34)</f>
        <v>0</v>
      </c>
      <c r="S37">
        <f>OR!D44/OR!$D$53</f>
        <v>7.2869164971073059E-3</v>
      </c>
    </row>
    <row r="38" spans="1:19" x14ac:dyDescent="0.25">
      <c r="M38" t="s">
        <v>7</v>
      </c>
      <c r="N38" t="s">
        <v>21</v>
      </c>
      <c r="O38">
        <f t="shared" si="1"/>
        <v>5</v>
      </c>
      <c r="P38" t="s">
        <v>10</v>
      </c>
      <c r="Q38">
        <f>(R38*10+S38*4)/14</f>
        <v>5.1433260487285725E-3</v>
      </c>
      <c r="R38">
        <f>SUM(D28)/SUM($D$25:$D$34)</f>
        <v>0</v>
      </c>
      <c r="S38">
        <f>OR!D45/OR!$D$53</f>
        <v>1.8001641170550003E-2</v>
      </c>
    </row>
    <row r="39" spans="1:19" x14ac:dyDescent="0.25">
      <c r="M39" t="s">
        <v>7</v>
      </c>
      <c r="N39" t="s">
        <v>21</v>
      </c>
      <c r="O39">
        <f t="shared" si="1"/>
        <v>6</v>
      </c>
      <c r="P39" t="s">
        <v>10</v>
      </c>
      <c r="Q39">
        <f>(R39*10+S39*4)/14</f>
        <v>1.4970599879565167E-3</v>
      </c>
      <c r="R39">
        <f>SUM(D29)/SUM($D$25:$D$34)</f>
        <v>0</v>
      </c>
      <c r="S39">
        <f>OR!D46/OR!$D$53</f>
        <v>5.2397099578478084E-3</v>
      </c>
    </row>
    <row r="40" spans="1:19" x14ac:dyDescent="0.25">
      <c r="M40" t="s">
        <v>7</v>
      </c>
      <c r="N40" t="s">
        <v>21</v>
      </c>
      <c r="O40">
        <f t="shared" si="1"/>
        <v>7</v>
      </c>
      <c r="P40" t="s">
        <v>10</v>
      </c>
      <c r="Q40">
        <f>(R40*10+S40*4)/14</f>
        <v>2.1630114983270856E-2</v>
      </c>
      <c r="R40">
        <f>SUM(D30)/SUM($D$25:$D$34)</f>
        <v>0</v>
      </c>
      <c r="S40">
        <f>OR!D47/OR!$D$53</f>
        <v>7.5705402441447994E-2</v>
      </c>
    </row>
    <row r="41" spans="1:19" x14ac:dyDescent="0.25">
      <c r="M41" t="s">
        <v>7</v>
      </c>
      <c r="N41" t="s">
        <v>21</v>
      </c>
      <c r="O41">
        <f t="shared" si="1"/>
        <v>8</v>
      </c>
      <c r="P41" t="s">
        <v>10</v>
      </c>
      <c r="Q41">
        <f>(R41*10+S41*4)/14</f>
        <v>0.15279400128551776</v>
      </c>
      <c r="R41">
        <f>SUM(D31)/SUM($D$25:$D$34)</f>
        <v>7.467095062284608E-2</v>
      </c>
      <c r="S41">
        <f>OR!D48/OR!$D$53</f>
        <v>0.34810162794219701</v>
      </c>
    </row>
    <row r="42" spans="1:19" x14ac:dyDescent="0.25">
      <c r="M42" t="s">
        <v>7</v>
      </c>
      <c r="N42" t="s">
        <v>21</v>
      </c>
      <c r="O42">
        <f t="shared" si="1"/>
        <v>9</v>
      </c>
      <c r="P42" t="s">
        <v>10</v>
      </c>
      <c r="Q42">
        <f>(R42*10+S42*4)/14</f>
        <v>0.72431152009975874</v>
      </c>
      <c r="R42">
        <f>SUM(D32)/SUM($D$25:$D$34)</f>
        <v>0.87208549822810189</v>
      </c>
      <c r="S42">
        <f>OR!D49/OR!$D$53</f>
        <v>0.35487657477890072</v>
      </c>
    </row>
    <row r="43" spans="1:19" x14ac:dyDescent="0.25">
      <c r="M43" t="s">
        <v>7</v>
      </c>
      <c r="N43" t="s">
        <v>21</v>
      </c>
      <c r="O43">
        <f t="shared" si="1"/>
        <v>10</v>
      </c>
      <c r="P43" t="s">
        <v>10</v>
      </c>
      <c r="Q43">
        <f>(R43*10+S43*4)/14</f>
        <v>5.8170698824696561E-2</v>
      </c>
      <c r="R43">
        <f>SUM(D33)/SUM($D$25:$D$34)</f>
        <v>4.0028794563188599E-2</v>
      </c>
      <c r="S43">
        <f>OR!D50/OR!$D$53</f>
        <v>0.10352545947846649</v>
      </c>
    </row>
    <row r="44" spans="1:19" x14ac:dyDescent="0.25">
      <c r="M44" t="s">
        <v>7</v>
      </c>
      <c r="N44" t="s">
        <v>21</v>
      </c>
      <c r="O44">
        <f t="shared" si="1"/>
        <v>11</v>
      </c>
      <c r="P44" t="s">
        <v>10</v>
      </c>
      <c r="Q44">
        <f>(R44*10+S44*4)/14</f>
        <v>1.1802265064701594E-3</v>
      </c>
      <c r="R44">
        <f>SUM(D34)/SUM($D$25:$D$34)</f>
        <v>0</v>
      </c>
      <c r="S44">
        <f>OR!D51/OR!$D$53</f>
        <v>4.1307927726455581E-3</v>
      </c>
    </row>
    <row r="45" spans="1:19" x14ac:dyDescent="0.25">
      <c r="M45" t="s">
        <v>11</v>
      </c>
      <c r="N45" t="s">
        <v>21</v>
      </c>
      <c r="O45">
        <v>2</v>
      </c>
      <c r="P45" t="s">
        <v>26</v>
      </c>
      <c r="Q45">
        <f>(R45*10+S45*4)/14</f>
        <v>0</v>
      </c>
      <c r="R45">
        <f>SUM(F25,H25)/SUM($F$25:$F$34,$H$25:$H$34)</f>
        <v>0</v>
      </c>
      <c r="S45">
        <f>SUM(OR!F42:H42)/SUM(OR!$F$41:$H$52)</f>
        <v>0</v>
      </c>
    </row>
    <row r="46" spans="1:19" x14ac:dyDescent="0.25">
      <c r="M46" t="s">
        <v>11</v>
      </c>
      <c r="N46" t="s">
        <v>21</v>
      </c>
      <c r="O46">
        <f>O45+1</f>
        <v>3</v>
      </c>
      <c r="P46" t="s">
        <v>26</v>
      </c>
      <c r="Q46">
        <f>(R46*10+S46*4)/14</f>
        <v>1.9019092523713083E-4</v>
      </c>
      <c r="R46">
        <f>SUM(F26,H26)/SUM($F$25:$F$34,$H$25:$H$34)</f>
        <v>2.6626729533198314E-4</v>
      </c>
      <c r="S46">
        <f>SUM(OR!F43:H43)/SUM(OR!$F$41:$H$52)</f>
        <v>0</v>
      </c>
    </row>
    <row r="47" spans="1:19" x14ac:dyDescent="0.25">
      <c r="M47" t="s">
        <v>11</v>
      </c>
      <c r="N47" t="s">
        <v>21</v>
      </c>
      <c r="O47">
        <f t="shared" ref="O47:O53" si="2">O46+1</f>
        <v>4</v>
      </c>
      <c r="P47" t="s">
        <v>26</v>
      </c>
      <c r="Q47">
        <f>(R47*10+S47*4)/14</f>
        <v>2.2641978522196515E-2</v>
      </c>
      <c r="R47">
        <f>SUM(F27,H27)/SUM($F$25:$F$34,$H$25:$H$34)</f>
        <v>1.4562172909150175E-2</v>
      </c>
      <c r="S47">
        <f>SUM(OR!F44:H44)/SUM(OR!$F$41:$H$52)</f>
        <v>4.2841492554812358E-2</v>
      </c>
    </row>
    <row r="48" spans="1:19" x14ac:dyDescent="0.25">
      <c r="M48" t="s">
        <v>11</v>
      </c>
      <c r="N48" t="s">
        <v>21</v>
      </c>
      <c r="O48">
        <f t="shared" si="2"/>
        <v>5</v>
      </c>
      <c r="P48" t="s">
        <v>26</v>
      </c>
      <c r="Q48">
        <f>(R48*10+S48*4)/14</f>
        <v>0.31585446722567767</v>
      </c>
      <c r="R48">
        <f>SUM(F28,H28)/SUM($F$25:$F$34,$H$25:$H$34)</f>
        <v>0.24059338349554601</v>
      </c>
      <c r="S48">
        <f>SUM(OR!F45:H45)/SUM(OR!$F$41:$H$52)</f>
        <v>0.5040071765510068</v>
      </c>
    </row>
    <row r="49" spans="13:19" x14ac:dyDescent="0.25">
      <c r="M49" t="s">
        <v>11</v>
      </c>
      <c r="N49" t="s">
        <v>21</v>
      </c>
      <c r="O49">
        <f t="shared" si="2"/>
        <v>6</v>
      </c>
      <c r="P49" t="s">
        <v>26</v>
      </c>
      <c r="Q49">
        <f>(R49*10+S49*4)/14</f>
        <v>0.62940743134758381</v>
      </c>
      <c r="R49">
        <f>SUM(F29,H29)/SUM($F$25:$F$34,$H$25:$H$34)</f>
        <v>0.74406831282337027</v>
      </c>
      <c r="S49">
        <f>SUM(OR!F46:H46)/SUM(OR!$F$41:$H$52)</f>
        <v>0.34275522765811778</v>
      </c>
    </row>
    <row r="50" spans="13:19" x14ac:dyDescent="0.25">
      <c r="M50" t="s">
        <v>11</v>
      </c>
      <c r="N50" t="s">
        <v>21</v>
      </c>
      <c r="O50">
        <f t="shared" si="2"/>
        <v>7</v>
      </c>
      <c r="P50" t="s">
        <v>26</v>
      </c>
      <c r="Q50">
        <f>(R50*10+S50*4)/14</f>
        <v>2.0179627799869291E-2</v>
      </c>
      <c r="R50">
        <f>SUM(F30,H30)/SUM($F$25:$F$34,$H$25:$H$34)</f>
        <v>2.3328584671611507E-4</v>
      </c>
      <c r="S50">
        <f>SUM(OR!F47:H47)/SUM(OR!$F$41:$H$52)</f>
        <v>7.0045482682752236E-2</v>
      </c>
    </row>
    <row r="51" spans="13:19" x14ac:dyDescent="0.25">
      <c r="M51" t="s">
        <v>11</v>
      </c>
      <c r="N51" t="s">
        <v>21</v>
      </c>
      <c r="O51">
        <f t="shared" si="2"/>
        <v>8</v>
      </c>
      <c r="P51" t="s">
        <v>26</v>
      </c>
      <c r="Q51">
        <f>(R51*10+S51*4)/14</f>
        <v>6.3954034670221553E-3</v>
      </c>
      <c r="R51">
        <f>SUM(F31,H31)/SUM($F$25:$F$34,$H$25:$H$34)</f>
        <v>0</v>
      </c>
      <c r="S51">
        <f>SUM(OR!F48:H48)/SUM(OR!$F$41:$H$52)</f>
        <v>2.2383912134577542E-2</v>
      </c>
    </row>
    <row r="52" spans="13:19" x14ac:dyDescent="0.25">
      <c r="M52" t="s">
        <v>11</v>
      </c>
      <c r="N52" t="s">
        <v>21</v>
      </c>
      <c r="O52">
        <f t="shared" si="2"/>
        <v>9</v>
      </c>
      <c r="P52" t="s">
        <v>26</v>
      </c>
      <c r="Q52">
        <f>(R52*10+S52*4)/14</f>
        <v>5.1975328467724373E-3</v>
      </c>
      <c r="R52">
        <f>SUM(F32,H32)/SUM($F$25:$F$34,$H$25:$H$34)</f>
        <v>8.9862617988112792E-5</v>
      </c>
      <c r="S52">
        <f>SUM(OR!F49:H49)/SUM(OR!$F$41:$H$52)</f>
        <v>1.7966708418733251E-2</v>
      </c>
    </row>
    <row r="53" spans="13:19" x14ac:dyDescent="0.25">
      <c r="M53" t="s">
        <v>11</v>
      </c>
      <c r="N53" t="s">
        <v>21</v>
      </c>
      <c r="O53">
        <f t="shared" si="2"/>
        <v>10</v>
      </c>
      <c r="P53" t="s">
        <v>26</v>
      </c>
      <c r="Q53">
        <f>(R53*10+S53*4)/14</f>
        <v>1.3336786564095235E-4</v>
      </c>
      <c r="R53">
        <f>SUM(F33,H33)/SUM($F$25:$F$34,$H$25:$H$34)</f>
        <v>1.867150118973333E-4</v>
      </c>
      <c r="S53">
        <f>SUM(OR!F50:H50)/SUM(OR!$F$41:$H$52)</f>
        <v>0</v>
      </c>
    </row>
    <row r="54" spans="13:19" x14ac:dyDescent="0.25">
      <c r="M54" t="s">
        <v>11</v>
      </c>
      <c r="N54" t="s">
        <v>21</v>
      </c>
      <c r="O54">
        <f>O53+1</f>
        <v>11</v>
      </c>
      <c r="P54" t="s">
        <v>26</v>
      </c>
      <c r="Q54">
        <f>(R54*10+S54*4)/14</f>
        <v>0</v>
      </c>
      <c r="R54">
        <f>SUM(F34,H34)/SUM($F$25:$F$34,$H$25:$H$34)</f>
        <v>0</v>
      </c>
      <c r="S54">
        <f>SUM(OR!F51:H51)/SUM(OR!$F$41:$H$52)</f>
        <v>0</v>
      </c>
    </row>
    <row r="55" spans="13:19" x14ac:dyDescent="0.25">
      <c r="M55" t="s">
        <v>11</v>
      </c>
      <c r="N55" t="s">
        <v>21</v>
      </c>
      <c r="O55">
        <f>O45</f>
        <v>2</v>
      </c>
      <c r="P55" t="s">
        <v>10</v>
      </c>
      <c r="Q55">
        <f>(R55*10+S55*4)/14</f>
        <v>2.4926549205351841E-3</v>
      </c>
      <c r="R55">
        <f>SUM(G25,I25)/SUM($G$25:$G$34,$I$25:$I$34)</f>
        <v>3.4897168887492577E-3</v>
      </c>
      <c r="S55">
        <f>OR!I42/OR!$I$53</f>
        <v>0</v>
      </c>
    </row>
    <row r="56" spans="13:19" x14ac:dyDescent="0.25">
      <c r="M56" t="s">
        <v>11</v>
      </c>
      <c r="N56" t="s">
        <v>21</v>
      </c>
      <c r="O56">
        <f t="shared" ref="O56:O64" si="3">O46</f>
        <v>3</v>
      </c>
      <c r="P56" t="s">
        <v>10</v>
      </c>
      <c r="Q56">
        <f>(R56*10+S56*4)/14</f>
        <v>6.5665220550470268E-3</v>
      </c>
      <c r="R56">
        <f>SUM(G26,I26)/SUM($G$25:$G$34,$I$25:$I$34)</f>
        <v>9.1931308770658374E-3</v>
      </c>
      <c r="S56">
        <f>OR!I43/OR!$I$53</f>
        <v>0</v>
      </c>
    </row>
    <row r="57" spans="13:19" x14ac:dyDescent="0.25">
      <c r="M57" t="s">
        <v>11</v>
      </c>
      <c r="N57" t="s">
        <v>21</v>
      </c>
      <c r="O57">
        <f t="shared" si="3"/>
        <v>4</v>
      </c>
      <c r="P57" t="s">
        <v>10</v>
      </c>
      <c r="Q57">
        <f>(R57*10+S57*4)/14</f>
        <v>5.7759350345774922E-3</v>
      </c>
      <c r="R57">
        <f>SUM(G27,I27)/SUM($G$25:$G$34,$I$25:$I$34)</f>
        <v>0</v>
      </c>
      <c r="S57">
        <f>OR!I44/OR!$I$53</f>
        <v>2.0215772621021224E-2</v>
      </c>
    </row>
    <row r="58" spans="13:19" x14ac:dyDescent="0.25">
      <c r="M58" t="s">
        <v>11</v>
      </c>
      <c r="N58" t="s">
        <v>21</v>
      </c>
      <c r="O58">
        <f t="shared" si="3"/>
        <v>5</v>
      </c>
      <c r="P58" t="s">
        <v>10</v>
      </c>
      <c r="Q58">
        <f>(R58*10+S58*4)/14</f>
        <v>6.1569923574519195E-2</v>
      </c>
      <c r="R58">
        <f>SUM(G28,I28)/SUM($G$25:$G$34,$I$25:$I$34)</f>
        <v>4.4854676646602573E-2</v>
      </c>
      <c r="S58">
        <f>OR!I45/OR!$I$53</f>
        <v>0.10335804089431076</v>
      </c>
    </row>
    <row r="59" spans="13:19" x14ac:dyDescent="0.25">
      <c r="M59" t="s">
        <v>11</v>
      </c>
      <c r="N59" t="s">
        <v>21</v>
      </c>
      <c r="O59">
        <f t="shared" si="3"/>
        <v>6</v>
      </c>
      <c r="P59" t="s">
        <v>10</v>
      </c>
      <c r="Q59">
        <f>(R59*10+S59*4)/14</f>
        <v>9.2042102522957095E-2</v>
      </c>
      <c r="R59">
        <f>SUM(G29,I29)/SUM($G$25:$G$34,$I$25:$I$34)</f>
        <v>8.0793530713083067E-2</v>
      </c>
      <c r="S59">
        <f>OR!I46/OR!$I$53</f>
        <v>0.12016353204764216</v>
      </c>
    </row>
    <row r="60" spans="13:19" x14ac:dyDescent="0.25">
      <c r="M60" t="s">
        <v>11</v>
      </c>
      <c r="N60" t="s">
        <v>21</v>
      </c>
      <c r="O60">
        <f t="shared" si="3"/>
        <v>7</v>
      </c>
      <c r="P60" t="s">
        <v>10</v>
      </c>
      <c r="Q60">
        <f>(R60*10+S60*4)/14</f>
        <v>7.6784654424935763E-3</v>
      </c>
      <c r="R60">
        <f>SUM(G30,I30)/SUM($G$25:$G$34,$I$25:$I$34)</f>
        <v>0</v>
      </c>
      <c r="S60">
        <f>OR!I47/OR!$I$53</f>
        <v>2.6874629048727516E-2</v>
      </c>
    </row>
    <row r="61" spans="13:19" x14ac:dyDescent="0.25">
      <c r="M61" t="s">
        <v>11</v>
      </c>
      <c r="N61" t="s">
        <v>21</v>
      </c>
      <c r="O61">
        <f t="shared" si="3"/>
        <v>8</v>
      </c>
      <c r="P61" t="s">
        <v>10</v>
      </c>
      <c r="Q61">
        <f>(R61*10+S61*4)/14</f>
        <v>0.10775799259131061</v>
      </c>
      <c r="R61">
        <f>SUM(G31,I31)/SUM($G$25:$G$34,$I$25:$I$34)</f>
        <v>4.7888789621011243E-2</v>
      </c>
      <c r="S61">
        <f>OR!I48/OR!$I$53</f>
        <v>0.25743100001705904</v>
      </c>
    </row>
    <row r="62" spans="13:19" x14ac:dyDescent="0.25">
      <c r="M62" t="s">
        <v>11</v>
      </c>
      <c r="N62" t="s">
        <v>21</v>
      </c>
      <c r="O62">
        <f t="shared" si="3"/>
        <v>9</v>
      </c>
      <c r="P62" t="s">
        <v>10</v>
      </c>
      <c r="Q62">
        <f>(R62*10+S62*4)/14</f>
        <v>0.37692469956633007</v>
      </c>
      <c r="R62">
        <f>SUM(G32,I32)/SUM($G$25:$G$34,$I$25:$I$34)</f>
        <v>0.42071979820841898</v>
      </c>
      <c r="S62">
        <f>OR!I49/OR!$I$53</f>
        <v>0.26743695296110781</v>
      </c>
    </row>
    <row r="63" spans="13:19" x14ac:dyDescent="0.25">
      <c r="M63" t="s">
        <v>11</v>
      </c>
      <c r="N63" t="s">
        <v>21</v>
      </c>
      <c r="O63">
        <f t="shared" si="3"/>
        <v>10</v>
      </c>
      <c r="P63" t="s">
        <v>10</v>
      </c>
      <c r="Q63">
        <f>(R63*10+S63*4)/14</f>
        <v>0.32450594597733318</v>
      </c>
      <c r="R63">
        <f>SUM(G33,I33)/SUM($G$25:$G$34,$I$25:$I$34)</f>
        <v>0.39215686791304416</v>
      </c>
      <c r="S63">
        <f>OR!I50/OR!$I$53</f>
        <v>0.1553786411380558</v>
      </c>
    </row>
    <row r="64" spans="13:19" x14ac:dyDescent="0.25">
      <c r="M64" t="s">
        <v>11</v>
      </c>
      <c r="N64" t="s">
        <v>21</v>
      </c>
      <c r="O64">
        <f t="shared" si="3"/>
        <v>11</v>
      </c>
      <c r="P64" t="s">
        <v>10</v>
      </c>
      <c r="Q64">
        <f>(R64*10+S64*4)/14</f>
        <v>1.4499153189098083E-2</v>
      </c>
      <c r="R64">
        <f>SUM(G34,I34)/SUM($G$25:$G$34,$I$25:$I$34)</f>
        <v>9.0348913202490506E-4</v>
      </c>
      <c r="S64">
        <f>OR!I51/OR!$I$53</f>
        <v>4.8488313331781031E-2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25"/>
  <sheetViews>
    <sheetView topLeftCell="A10" zoomScaleNormal="100" workbookViewId="0">
      <selection activeCell="I54" sqref="I54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9" customWidth="1"/>
    <col min="4" max="4" width="11.28515625" customWidth="1"/>
    <col min="5" max="5" width="9" customWidth="1"/>
    <col min="6" max="6" width="7" customWidth="1"/>
    <col min="7" max="8" width="8" customWidth="1"/>
    <col min="9" max="10" width="9" customWidth="1"/>
    <col min="11" max="11" width="11.28515625" bestFit="1" customWidth="1"/>
  </cols>
  <sheetData>
    <row r="1" spans="1:38" x14ac:dyDescent="0.25">
      <c r="S1" s="8" t="s">
        <v>28</v>
      </c>
      <c r="T1" t="s">
        <v>6</v>
      </c>
      <c r="U1" t="s">
        <v>71</v>
      </c>
      <c r="V1" t="s">
        <v>72</v>
      </c>
      <c r="W1" t="s">
        <v>73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76</v>
      </c>
      <c r="AK1" t="s">
        <v>39</v>
      </c>
      <c r="AL1" t="s">
        <v>40</v>
      </c>
    </row>
    <row r="2" spans="1:38" x14ac:dyDescent="0.25">
      <c r="S2" s="8">
        <v>1</v>
      </c>
      <c r="T2">
        <v>3</v>
      </c>
      <c r="U2">
        <f>LEFT(X2,4)*1</f>
        <v>1995</v>
      </c>
      <c r="V2">
        <f>IF(LEN(X2)&gt;=8,MID(X2,5,2),"")*1</f>
        <v>9</v>
      </c>
      <c r="W2">
        <f>SUM(Z2:AG2)</f>
        <v>175717</v>
      </c>
      <c r="X2">
        <v>19950920</v>
      </c>
      <c r="Z2">
        <v>5000</v>
      </c>
      <c r="AA2">
        <v>24971</v>
      </c>
      <c r="AB2">
        <v>0</v>
      </c>
      <c r="AC2">
        <v>733</v>
      </c>
      <c r="AD2">
        <v>5000</v>
      </c>
      <c r="AE2">
        <v>576</v>
      </c>
      <c r="AF2">
        <v>0</v>
      </c>
      <c r="AG2">
        <v>139437</v>
      </c>
      <c r="AH2" t="s">
        <v>41</v>
      </c>
      <c r="AI2" t="s">
        <v>42</v>
      </c>
      <c r="AJ2" t="s">
        <v>77</v>
      </c>
      <c r="AK2" t="s">
        <v>41</v>
      </c>
      <c r="AL2" t="s">
        <v>42</v>
      </c>
    </row>
    <row r="3" spans="1:38" x14ac:dyDescent="0.25">
      <c r="A3" s="1" t="s">
        <v>75</v>
      </c>
      <c r="B3" s="1" t="s">
        <v>74</v>
      </c>
      <c r="S3" s="8">
        <v>1</v>
      </c>
      <c r="T3">
        <v>1</v>
      </c>
      <c r="U3">
        <f t="shared" ref="U3:U66" si="0">LEFT(X3,4)*1</f>
        <v>1997</v>
      </c>
      <c r="V3">
        <f t="shared" ref="V3:V66" si="1">IF(LEN(X3)&gt;=8,MID(X3,5,2),"")*1</f>
        <v>8</v>
      </c>
      <c r="W3">
        <f t="shared" ref="W3:W66" si="2">SUM(Z3:AG3)</f>
        <v>225990</v>
      </c>
      <c r="X3">
        <v>19970815</v>
      </c>
      <c r="Z3">
        <v>5000</v>
      </c>
      <c r="AA3">
        <v>9847</v>
      </c>
      <c r="AB3">
        <v>0</v>
      </c>
      <c r="AC3">
        <v>59</v>
      </c>
      <c r="AD3">
        <v>5000</v>
      </c>
      <c r="AE3">
        <v>586</v>
      </c>
      <c r="AF3">
        <v>0</v>
      </c>
      <c r="AG3">
        <v>205498</v>
      </c>
      <c r="AH3" t="s">
        <v>43</v>
      </c>
      <c r="AI3" t="s">
        <v>42</v>
      </c>
      <c r="AJ3" t="s">
        <v>77</v>
      </c>
      <c r="AK3" t="s">
        <v>43</v>
      </c>
      <c r="AL3" t="s">
        <v>42</v>
      </c>
    </row>
    <row r="4" spans="1:38" x14ac:dyDescent="0.25">
      <c r="A4" s="1" t="s">
        <v>17</v>
      </c>
      <c r="B4">
        <v>1</v>
      </c>
      <c r="C4">
        <v>3</v>
      </c>
      <c r="D4" t="s">
        <v>18</v>
      </c>
      <c r="S4" s="8">
        <v>1</v>
      </c>
      <c r="T4">
        <v>1</v>
      </c>
      <c r="U4">
        <f t="shared" si="0"/>
        <v>1997</v>
      </c>
      <c r="V4">
        <f t="shared" si="1"/>
        <v>8</v>
      </c>
      <c r="W4">
        <f t="shared" si="2"/>
        <v>291177</v>
      </c>
      <c r="X4">
        <v>19970815</v>
      </c>
      <c r="Z4">
        <v>5000</v>
      </c>
      <c r="AA4">
        <v>10411</v>
      </c>
      <c r="AB4">
        <v>0</v>
      </c>
      <c r="AC4">
        <v>59</v>
      </c>
      <c r="AD4">
        <v>5000</v>
      </c>
      <c r="AE4">
        <v>118</v>
      </c>
      <c r="AF4">
        <v>0</v>
      </c>
      <c r="AG4">
        <v>270589</v>
      </c>
      <c r="AH4" t="s">
        <v>43</v>
      </c>
      <c r="AI4" t="s">
        <v>42</v>
      </c>
      <c r="AJ4" t="s">
        <v>77</v>
      </c>
      <c r="AK4" t="s">
        <v>43</v>
      </c>
      <c r="AL4" t="s">
        <v>42</v>
      </c>
    </row>
    <row r="5" spans="1:38" x14ac:dyDescent="0.25">
      <c r="A5" s="2">
        <v>1983</v>
      </c>
      <c r="B5" s="3">
        <v>10014</v>
      </c>
      <c r="C5" s="3"/>
      <c r="D5" s="3">
        <v>10014</v>
      </c>
      <c r="S5" s="8">
        <v>1</v>
      </c>
      <c r="T5">
        <v>1</v>
      </c>
      <c r="U5">
        <f t="shared" si="0"/>
        <v>1997</v>
      </c>
      <c r="V5">
        <f t="shared" si="1"/>
        <v>8</v>
      </c>
      <c r="W5">
        <f t="shared" si="2"/>
        <v>290358</v>
      </c>
      <c r="X5">
        <v>19970815</v>
      </c>
      <c r="Z5">
        <v>5000</v>
      </c>
      <c r="AA5">
        <v>9412</v>
      </c>
      <c r="AB5">
        <v>0</v>
      </c>
      <c r="AC5">
        <v>51</v>
      </c>
      <c r="AD5">
        <v>5000</v>
      </c>
      <c r="AE5">
        <v>1023</v>
      </c>
      <c r="AF5">
        <v>0</v>
      </c>
      <c r="AG5">
        <v>269872</v>
      </c>
      <c r="AH5" t="s">
        <v>43</v>
      </c>
      <c r="AI5" t="s">
        <v>42</v>
      </c>
      <c r="AJ5" t="s">
        <v>77</v>
      </c>
      <c r="AK5" t="s">
        <v>43</v>
      </c>
      <c r="AL5" t="s">
        <v>42</v>
      </c>
    </row>
    <row r="6" spans="1:38" x14ac:dyDescent="0.25">
      <c r="A6" s="2">
        <v>1987</v>
      </c>
      <c r="B6" s="3">
        <v>1113117</v>
      </c>
      <c r="C6" s="3">
        <v>1576004</v>
      </c>
      <c r="D6" s="3">
        <v>2689121</v>
      </c>
      <c r="S6" s="8">
        <v>1</v>
      </c>
      <c r="T6">
        <v>3</v>
      </c>
      <c r="U6">
        <f t="shared" si="0"/>
        <v>1993</v>
      </c>
      <c r="V6">
        <f t="shared" si="1"/>
        <v>11</v>
      </c>
      <c r="W6">
        <f t="shared" si="2"/>
        <v>46636</v>
      </c>
      <c r="X6">
        <v>19931122</v>
      </c>
      <c r="Z6">
        <v>5000</v>
      </c>
      <c r="AA6">
        <v>21855</v>
      </c>
      <c r="AB6">
        <v>0</v>
      </c>
      <c r="AC6">
        <v>476</v>
      </c>
      <c r="AD6">
        <v>5000</v>
      </c>
      <c r="AE6">
        <v>1489</v>
      </c>
      <c r="AF6">
        <v>0</v>
      </c>
      <c r="AG6">
        <v>12816</v>
      </c>
      <c r="AH6" t="s">
        <v>41</v>
      </c>
      <c r="AI6" t="s">
        <v>42</v>
      </c>
      <c r="AJ6" t="s">
        <v>77</v>
      </c>
      <c r="AK6" t="s">
        <v>41</v>
      </c>
      <c r="AL6" t="s">
        <v>42</v>
      </c>
    </row>
    <row r="7" spans="1:38" x14ac:dyDescent="0.25">
      <c r="A7" s="2">
        <v>1988</v>
      </c>
      <c r="B7" s="3">
        <v>1042439</v>
      </c>
      <c r="C7" s="3">
        <v>1309259</v>
      </c>
      <c r="D7" s="3">
        <v>2351698</v>
      </c>
      <c r="S7" s="8">
        <v>1</v>
      </c>
      <c r="T7">
        <v>3</v>
      </c>
      <c r="U7">
        <f t="shared" si="0"/>
        <v>1993</v>
      </c>
      <c r="V7">
        <f t="shared" si="1"/>
        <v>11</v>
      </c>
      <c r="W7">
        <f t="shared" si="2"/>
        <v>46354</v>
      </c>
      <c r="X7">
        <v>19931115</v>
      </c>
      <c r="Z7">
        <v>5000</v>
      </c>
      <c r="AA7">
        <v>22487</v>
      </c>
      <c r="AB7">
        <v>0</v>
      </c>
      <c r="AC7">
        <v>59</v>
      </c>
      <c r="AD7">
        <v>5000</v>
      </c>
      <c r="AE7">
        <v>176</v>
      </c>
      <c r="AF7">
        <v>0</v>
      </c>
      <c r="AG7">
        <v>13632</v>
      </c>
      <c r="AH7" t="s">
        <v>41</v>
      </c>
      <c r="AI7" t="s">
        <v>42</v>
      </c>
      <c r="AJ7" t="s">
        <v>77</v>
      </c>
      <c r="AK7" t="s">
        <v>41</v>
      </c>
      <c r="AL7" t="s">
        <v>42</v>
      </c>
    </row>
    <row r="8" spans="1:38" x14ac:dyDescent="0.25">
      <c r="A8" s="2">
        <v>1989</v>
      </c>
      <c r="B8" s="3">
        <v>2227852</v>
      </c>
      <c r="C8" s="3">
        <v>2132519</v>
      </c>
      <c r="D8" s="3">
        <v>4360371</v>
      </c>
      <c r="S8" s="8">
        <v>1</v>
      </c>
      <c r="T8">
        <v>3</v>
      </c>
      <c r="U8">
        <f t="shared" si="0"/>
        <v>1993</v>
      </c>
      <c r="V8">
        <f t="shared" si="1"/>
        <v>9</v>
      </c>
      <c r="W8">
        <f t="shared" si="2"/>
        <v>105360</v>
      </c>
      <c r="X8">
        <v>19930916</v>
      </c>
      <c r="Z8">
        <v>5000</v>
      </c>
      <c r="AA8">
        <v>25593</v>
      </c>
      <c r="AB8">
        <v>0</v>
      </c>
      <c r="AC8">
        <v>444</v>
      </c>
      <c r="AD8">
        <v>5000</v>
      </c>
      <c r="AE8">
        <v>814</v>
      </c>
      <c r="AF8">
        <v>0</v>
      </c>
      <c r="AG8">
        <v>68509</v>
      </c>
      <c r="AH8" t="s">
        <v>44</v>
      </c>
      <c r="AI8" t="s">
        <v>42</v>
      </c>
      <c r="AJ8" t="s">
        <v>77</v>
      </c>
      <c r="AK8" t="s">
        <v>44</v>
      </c>
      <c r="AL8" t="s">
        <v>42</v>
      </c>
    </row>
    <row r="9" spans="1:38" x14ac:dyDescent="0.25">
      <c r="A9" s="2">
        <v>1990</v>
      </c>
      <c r="B9" s="3">
        <v>1396668</v>
      </c>
      <c r="C9" s="3">
        <v>1958489</v>
      </c>
      <c r="D9" s="3">
        <v>3355157</v>
      </c>
      <c r="S9" s="8">
        <v>1</v>
      </c>
      <c r="T9">
        <v>3</v>
      </c>
      <c r="U9">
        <f t="shared" si="0"/>
        <v>1993</v>
      </c>
      <c r="V9">
        <f t="shared" si="1"/>
        <v>8</v>
      </c>
      <c r="W9">
        <f t="shared" si="2"/>
        <v>72601</v>
      </c>
      <c r="X9">
        <v>19930817</v>
      </c>
      <c r="Z9">
        <v>5000</v>
      </c>
      <c r="AA9">
        <v>26168</v>
      </c>
      <c r="AB9">
        <v>0</v>
      </c>
      <c r="AC9">
        <v>81</v>
      </c>
      <c r="AD9">
        <v>5000</v>
      </c>
      <c r="AE9">
        <v>969</v>
      </c>
      <c r="AF9">
        <v>0</v>
      </c>
      <c r="AG9">
        <v>35383</v>
      </c>
      <c r="AH9" t="s">
        <v>44</v>
      </c>
      <c r="AI9" t="s">
        <v>42</v>
      </c>
      <c r="AJ9" t="s">
        <v>78</v>
      </c>
      <c r="AK9" t="s">
        <v>44</v>
      </c>
      <c r="AL9" t="s">
        <v>42</v>
      </c>
    </row>
    <row r="10" spans="1:38" x14ac:dyDescent="0.25">
      <c r="A10" s="2">
        <v>1991</v>
      </c>
      <c r="B10" s="3">
        <v>2544131</v>
      </c>
      <c r="C10" s="3">
        <v>1684428</v>
      </c>
      <c r="D10" s="3">
        <v>4228559</v>
      </c>
      <c r="S10" s="8">
        <v>1</v>
      </c>
      <c r="T10">
        <v>3</v>
      </c>
      <c r="U10">
        <f t="shared" si="0"/>
        <v>1993</v>
      </c>
      <c r="V10">
        <f t="shared" si="1"/>
        <v>9</v>
      </c>
      <c r="W10">
        <f t="shared" si="2"/>
        <v>63723</v>
      </c>
      <c r="X10">
        <v>19930928</v>
      </c>
      <c r="Z10">
        <v>5000</v>
      </c>
      <c r="AA10">
        <v>25714</v>
      </c>
      <c r="AB10">
        <v>0</v>
      </c>
      <c r="AC10">
        <v>259</v>
      </c>
      <c r="AD10">
        <v>5000</v>
      </c>
      <c r="AE10">
        <v>604</v>
      </c>
      <c r="AF10">
        <v>0</v>
      </c>
      <c r="AG10">
        <v>27146</v>
      </c>
      <c r="AH10" t="s">
        <v>45</v>
      </c>
      <c r="AI10" t="s">
        <v>42</v>
      </c>
      <c r="AJ10" t="s">
        <v>77</v>
      </c>
      <c r="AK10" t="s">
        <v>45</v>
      </c>
      <c r="AL10" t="s">
        <v>42</v>
      </c>
    </row>
    <row r="11" spans="1:38" x14ac:dyDescent="0.25">
      <c r="A11" s="2">
        <v>1992</v>
      </c>
      <c r="B11" s="3">
        <v>1222009</v>
      </c>
      <c r="C11" s="3">
        <v>1924332</v>
      </c>
      <c r="D11" s="3">
        <v>3146341</v>
      </c>
      <c r="S11" s="8">
        <v>1</v>
      </c>
      <c r="T11">
        <v>3</v>
      </c>
      <c r="U11">
        <f t="shared" si="0"/>
        <v>1993</v>
      </c>
      <c r="V11">
        <f t="shared" si="1"/>
        <v>9</v>
      </c>
      <c r="W11">
        <f t="shared" si="2"/>
        <v>60835</v>
      </c>
      <c r="X11">
        <v>19930929</v>
      </c>
      <c r="Z11">
        <v>5000</v>
      </c>
      <c r="AA11">
        <v>26724</v>
      </c>
      <c r="AD11">
        <v>5000</v>
      </c>
      <c r="AE11">
        <v>99</v>
      </c>
      <c r="AF11">
        <v>0</v>
      </c>
      <c r="AG11">
        <v>24012</v>
      </c>
      <c r="AH11" t="s">
        <v>43</v>
      </c>
      <c r="AI11" t="s">
        <v>42</v>
      </c>
      <c r="AJ11" t="s">
        <v>77</v>
      </c>
      <c r="AK11" t="s">
        <v>43</v>
      </c>
      <c r="AL11" t="s">
        <v>42</v>
      </c>
    </row>
    <row r="12" spans="1:38" x14ac:dyDescent="0.25">
      <c r="A12" s="2">
        <v>1993</v>
      </c>
      <c r="B12" s="3">
        <v>1520061</v>
      </c>
      <c r="C12" s="3">
        <v>1891354</v>
      </c>
      <c r="D12" s="3">
        <v>3411415</v>
      </c>
      <c r="S12" s="8">
        <v>1</v>
      </c>
      <c r="T12">
        <v>1</v>
      </c>
      <c r="U12">
        <f t="shared" si="0"/>
        <v>1994</v>
      </c>
      <c r="V12">
        <f t="shared" si="1"/>
        <v>8</v>
      </c>
      <c r="W12">
        <f t="shared" si="2"/>
        <v>90402</v>
      </c>
      <c r="X12">
        <v>19940808</v>
      </c>
      <c r="Z12">
        <v>5000</v>
      </c>
      <c r="AA12">
        <v>19351</v>
      </c>
      <c r="AB12">
        <v>0</v>
      </c>
      <c r="AC12">
        <v>197</v>
      </c>
      <c r="AD12">
        <v>5000</v>
      </c>
      <c r="AE12">
        <v>1115</v>
      </c>
      <c r="AF12">
        <v>0</v>
      </c>
      <c r="AG12">
        <v>59739</v>
      </c>
      <c r="AH12" t="s">
        <v>46</v>
      </c>
      <c r="AI12" t="s">
        <v>42</v>
      </c>
      <c r="AJ12" t="s">
        <v>77</v>
      </c>
      <c r="AK12" t="s">
        <v>46</v>
      </c>
      <c r="AL12" t="s">
        <v>42</v>
      </c>
    </row>
    <row r="13" spans="1:38" x14ac:dyDescent="0.25">
      <c r="A13" s="2">
        <v>1994</v>
      </c>
      <c r="B13" s="3">
        <v>1021952</v>
      </c>
      <c r="C13" s="3">
        <v>2045046</v>
      </c>
      <c r="D13" s="3">
        <v>3066998</v>
      </c>
      <c r="S13" s="8">
        <v>1</v>
      </c>
      <c r="T13">
        <v>3</v>
      </c>
      <c r="U13">
        <f t="shared" si="0"/>
        <v>1994</v>
      </c>
      <c r="V13">
        <f t="shared" si="1"/>
        <v>6</v>
      </c>
      <c r="W13">
        <f t="shared" si="2"/>
        <v>134899</v>
      </c>
      <c r="X13">
        <v>19940623</v>
      </c>
      <c r="Z13">
        <v>5000</v>
      </c>
      <c r="AA13">
        <v>25741</v>
      </c>
      <c r="AB13">
        <v>0</v>
      </c>
      <c r="AC13">
        <v>293</v>
      </c>
      <c r="AD13">
        <v>1</v>
      </c>
      <c r="AE13">
        <v>585</v>
      </c>
      <c r="AF13">
        <v>0</v>
      </c>
      <c r="AG13">
        <v>103279</v>
      </c>
      <c r="AH13" t="s">
        <v>47</v>
      </c>
      <c r="AI13" t="s">
        <v>42</v>
      </c>
      <c r="AJ13" t="s">
        <v>78</v>
      </c>
      <c r="AK13" t="s">
        <v>47</v>
      </c>
      <c r="AL13" t="s">
        <v>42</v>
      </c>
    </row>
    <row r="14" spans="1:38" x14ac:dyDescent="0.25">
      <c r="A14" s="2">
        <v>1995</v>
      </c>
      <c r="B14" s="3">
        <v>1614881</v>
      </c>
      <c r="C14" s="3">
        <v>1848043</v>
      </c>
      <c r="D14" s="3">
        <v>3462924</v>
      </c>
      <c r="S14" s="8">
        <v>1</v>
      </c>
      <c r="T14">
        <v>3</v>
      </c>
      <c r="U14">
        <f t="shared" si="0"/>
        <v>1994</v>
      </c>
      <c r="V14">
        <f t="shared" si="1"/>
        <v>10</v>
      </c>
      <c r="W14">
        <f t="shared" si="2"/>
        <v>80664</v>
      </c>
      <c r="X14">
        <v>19941004</v>
      </c>
      <c r="Z14">
        <v>5000</v>
      </c>
      <c r="AA14">
        <v>25593</v>
      </c>
      <c r="AB14">
        <v>0</v>
      </c>
      <c r="AC14">
        <v>396</v>
      </c>
      <c r="AD14">
        <v>2</v>
      </c>
      <c r="AE14">
        <v>1189</v>
      </c>
      <c r="AF14">
        <v>0</v>
      </c>
      <c r="AG14">
        <v>48484</v>
      </c>
      <c r="AH14" t="s">
        <v>47</v>
      </c>
      <c r="AI14" t="s">
        <v>42</v>
      </c>
      <c r="AJ14" t="s">
        <v>77</v>
      </c>
      <c r="AK14" t="s">
        <v>47</v>
      </c>
      <c r="AL14" t="s">
        <v>42</v>
      </c>
    </row>
    <row r="15" spans="1:38" x14ac:dyDescent="0.25">
      <c r="A15" s="2">
        <v>1996</v>
      </c>
      <c r="B15" s="3">
        <v>2901641</v>
      </c>
      <c r="C15" s="3">
        <v>2093838</v>
      </c>
      <c r="D15" s="3">
        <v>4995479</v>
      </c>
      <c r="S15" s="8">
        <v>1</v>
      </c>
      <c r="T15">
        <v>1</v>
      </c>
      <c r="U15">
        <f t="shared" si="0"/>
        <v>1994</v>
      </c>
      <c r="V15">
        <f t="shared" si="1"/>
        <v>8</v>
      </c>
      <c r="W15">
        <f t="shared" si="2"/>
        <v>38259</v>
      </c>
      <c r="X15">
        <v>19940815</v>
      </c>
      <c r="Z15">
        <v>5000</v>
      </c>
      <c r="AA15">
        <v>19416</v>
      </c>
      <c r="AB15">
        <v>0</v>
      </c>
      <c r="AC15">
        <v>757</v>
      </c>
      <c r="AD15">
        <v>5000</v>
      </c>
      <c r="AE15">
        <v>1622</v>
      </c>
      <c r="AF15">
        <v>0</v>
      </c>
      <c r="AG15">
        <v>6464</v>
      </c>
      <c r="AH15" t="s">
        <v>44</v>
      </c>
      <c r="AI15" t="s">
        <v>42</v>
      </c>
      <c r="AJ15" t="s">
        <v>77</v>
      </c>
      <c r="AK15" t="s">
        <v>44</v>
      </c>
      <c r="AL15" t="s">
        <v>42</v>
      </c>
    </row>
    <row r="16" spans="1:38" x14ac:dyDescent="0.25">
      <c r="A16" s="2">
        <v>1997</v>
      </c>
      <c r="B16" s="3">
        <v>2560089</v>
      </c>
      <c r="C16" s="3">
        <v>2221518</v>
      </c>
      <c r="D16" s="3">
        <v>4781607</v>
      </c>
      <c r="S16" s="8">
        <v>1</v>
      </c>
      <c r="T16">
        <v>1</v>
      </c>
      <c r="U16">
        <f t="shared" si="0"/>
        <v>1994</v>
      </c>
      <c r="V16">
        <f t="shared" si="1"/>
        <v>9</v>
      </c>
      <c r="W16">
        <f t="shared" si="2"/>
        <v>39934</v>
      </c>
      <c r="X16">
        <v>19940915</v>
      </c>
      <c r="Z16">
        <v>5000</v>
      </c>
      <c r="AA16">
        <v>21132</v>
      </c>
      <c r="AB16">
        <v>0</v>
      </c>
      <c r="AC16">
        <v>1060</v>
      </c>
      <c r="AD16">
        <v>5000</v>
      </c>
      <c r="AE16">
        <v>1472</v>
      </c>
      <c r="AF16">
        <v>0</v>
      </c>
      <c r="AG16">
        <v>6270</v>
      </c>
      <c r="AH16" t="s">
        <v>44</v>
      </c>
      <c r="AI16" t="s">
        <v>42</v>
      </c>
      <c r="AJ16" t="s">
        <v>77</v>
      </c>
      <c r="AK16" t="s">
        <v>44</v>
      </c>
      <c r="AL16" t="s">
        <v>42</v>
      </c>
    </row>
    <row r="17" spans="1:38" x14ac:dyDescent="0.25">
      <c r="A17" s="2">
        <v>1998</v>
      </c>
      <c r="B17" s="3">
        <v>2376570</v>
      </c>
      <c r="C17" s="3">
        <v>2030499</v>
      </c>
      <c r="D17" s="3">
        <v>4407069</v>
      </c>
      <c r="S17" s="8">
        <v>1</v>
      </c>
      <c r="T17">
        <v>1</v>
      </c>
      <c r="U17">
        <f t="shared" si="0"/>
        <v>1994</v>
      </c>
      <c r="V17">
        <f t="shared" si="1"/>
        <v>8</v>
      </c>
      <c r="W17">
        <f t="shared" si="2"/>
        <v>182229</v>
      </c>
      <c r="X17">
        <v>19940816</v>
      </c>
      <c r="Z17">
        <v>5000</v>
      </c>
      <c r="AA17">
        <v>25561</v>
      </c>
      <c r="AB17">
        <v>0</v>
      </c>
      <c r="AC17">
        <v>639</v>
      </c>
      <c r="AD17">
        <v>5000</v>
      </c>
      <c r="AE17">
        <v>639</v>
      </c>
      <c r="AF17">
        <v>0</v>
      </c>
      <c r="AG17">
        <v>145390</v>
      </c>
      <c r="AH17" t="s">
        <v>48</v>
      </c>
      <c r="AI17" t="s">
        <v>42</v>
      </c>
      <c r="AJ17" t="s">
        <v>77</v>
      </c>
      <c r="AK17" t="s">
        <v>48</v>
      </c>
      <c r="AL17" t="s">
        <v>42</v>
      </c>
    </row>
    <row r="18" spans="1:38" x14ac:dyDescent="0.25">
      <c r="A18" s="2">
        <v>1999</v>
      </c>
      <c r="B18" s="3">
        <v>2678139</v>
      </c>
      <c r="C18" s="3">
        <v>1666281</v>
      </c>
      <c r="D18" s="3">
        <v>4344420</v>
      </c>
      <c r="S18" s="8">
        <v>1</v>
      </c>
      <c r="T18">
        <v>1</v>
      </c>
      <c r="U18">
        <f t="shared" si="0"/>
        <v>1993</v>
      </c>
      <c r="V18">
        <f t="shared" si="1"/>
        <v>8</v>
      </c>
      <c r="W18">
        <f t="shared" si="2"/>
        <v>24074</v>
      </c>
      <c r="X18">
        <v>19930817</v>
      </c>
      <c r="Z18">
        <v>5000</v>
      </c>
      <c r="AA18">
        <v>9140</v>
      </c>
      <c r="AB18">
        <v>0</v>
      </c>
      <c r="AC18">
        <v>86</v>
      </c>
      <c r="AD18">
        <v>5000</v>
      </c>
      <c r="AE18">
        <v>344</v>
      </c>
      <c r="AF18">
        <v>0</v>
      </c>
      <c r="AG18">
        <v>4504</v>
      </c>
      <c r="AH18" t="s">
        <v>44</v>
      </c>
      <c r="AI18" t="s">
        <v>42</v>
      </c>
      <c r="AJ18" t="s">
        <v>77</v>
      </c>
      <c r="AK18" t="s">
        <v>44</v>
      </c>
      <c r="AL18" t="s">
        <v>42</v>
      </c>
    </row>
    <row r="19" spans="1:38" x14ac:dyDescent="0.25">
      <c r="A19" s="2">
        <v>2000</v>
      </c>
      <c r="B19" s="3">
        <v>1266344</v>
      </c>
      <c r="C19" s="3">
        <v>1966029</v>
      </c>
      <c r="D19" s="3">
        <v>3232373</v>
      </c>
      <c r="S19" s="8">
        <v>1</v>
      </c>
      <c r="T19">
        <v>1</v>
      </c>
      <c r="U19">
        <f t="shared" si="0"/>
        <v>1993</v>
      </c>
      <c r="V19">
        <f t="shared" si="1"/>
        <v>8</v>
      </c>
      <c r="W19">
        <f t="shared" si="2"/>
        <v>24104</v>
      </c>
      <c r="X19">
        <v>19930817</v>
      </c>
      <c r="Z19">
        <v>5000</v>
      </c>
      <c r="AA19">
        <v>9593</v>
      </c>
      <c r="AD19">
        <v>5000</v>
      </c>
      <c r="AE19">
        <v>139</v>
      </c>
      <c r="AF19">
        <v>0</v>
      </c>
      <c r="AG19">
        <v>4372</v>
      </c>
      <c r="AH19" t="s">
        <v>44</v>
      </c>
      <c r="AI19" t="s">
        <v>42</v>
      </c>
      <c r="AJ19" t="s">
        <v>77</v>
      </c>
      <c r="AK19" t="s">
        <v>44</v>
      </c>
      <c r="AL19" t="s">
        <v>42</v>
      </c>
    </row>
    <row r="20" spans="1:38" x14ac:dyDescent="0.25">
      <c r="A20" s="2">
        <v>2001</v>
      </c>
      <c r="B20" s="3">
        <v>2508301</v>
      </c>
      <c r="C20" s="3">
        <v>1760559</v>
      </c>
      <c r="D20" s="3">
        <v>4268860</v>
      </c>
      <c r="S20" s="8">
        <v>1</v>
      </c>
      <c r="T20">
        <v>1</v>
      </c>
      <c r="U20">
        <f t="shared" si="0"/>
        <v>1993</v>
      </c>
      <c r="V20">
        <f t="shared" si="1"/>
        <v>9</v>
      </c>
      <c r="W20">
        <f t="shared" si="2"/>
        <v>23626</v>
      </c>
      <c r="X20">
        <v>19930915</v>
      </c>
      <c r="Z20">
        <v>5000</v>
      </c>
      <c r="AA20">
        <v>9088</v>
      </c>
      <c r="AB20">
        <v>0</v>
      </c>
      <c r="AC20">
        <v>114</v>
      </c>
      <c r="AD20">
        <v>5000</v>
      </c>
      <c r="AE20">
        <v>29</v>
      </c>
      <c r="AF20">
        <v>0</v>
      </c>
      <c r="AG20">
        <v>4395</v>
      </c>
      <c r="AH20" t="s">
        <v>44</v>
      </c>
      <c r="AI20" t="s">
        <v>42</v>
      </c>
      <c r="AJ20" t="s">
        <v>77</v>
      </c>
      <c r="AK20" t="s">
        <v>44</v>
      </c>
      <c r="AL20" t="s">
        <v>42</v>
      </c>
    </row>
    <row r="21" spans="1:38" x14ac:dyDescent="0.25">
      <c r="A21" s="2">
        <v>2002</v>
      </c>
      <c r="B21" s="3">
        <v>2677838</v>
      </c>
      <c r="C21" s="3">
        <v>2789978</v>
      </c>
      <c r="D21" s="3">
        <v>5467816</v>
      </c>
      <c r="S21" s="8">
        <v>1</v>
      </c>
      <c r="T21">
        <v>1</v>
      </c>
      <c r="U21">
        <f t="shared" si="0"/>
        <v>1993</v>
      </c>
      <c r="V21">
        <f t="shared" si="1"/>
        <v>9</v>
      </c>
      <c r="W21">
        <f t="shared" si="2"/>
        <v>23562</v>
      </c>
      <c r="X21">
        <v>19930915</v>
      </c>
      <c r="Z21">
        <v>5000</v>
      </c>
      <c r="AA21">
        <v>9147</v>
      </c>
      <c r="AB21">
        <v>0</v>
      </c>
      <c r="AC21">
        <v>61</v>
      </c>
      <c r="AD21">
        <v>5000</v>
      </c>
      <c r="AE21">
        <v>306</v>
      </c>
      <c r="AF21">
        <v>0</v>
      </c>
      <c r="AG21">
        <v>4048</v>
      </c>
      <c r="AH21" t="s">
        <v>44</v>
      </c>
      <c r="AI21" t="s">
        <v>42</v>
      </c>
      <c r="AJ21" t="s">
        <v>77</v>
      </c>
      <c r="AK21" t="s">
        <v>44</v>
      </c>
      <c r="AL21" t="s">
        <v>42</v>
      </c>
    </row>
    <row r="22" spans="1:38" x14ac:dyDescent="0.25">
      <c r="A22" s="2">
        <v>2003</v>
      </c>
      <c r="B22" s="3">
        <v>2834387</v>
      </c>
      <c r="C22" s="3">
        <v>2922569</v>
      </c>
      <c r="D22" s="3">
        <v>5756956</v>
      </c>
      <c r="S22" s="8">
        <v>1</v>
      </c>
      <c r="T22">
        <v>3</v>
      </c>
      <c r="U22">
        <f t="shared" si="0"/>
        <v>1995</v>
      </c>
      <c r="V22">
        <f t="shared" si="1"/>
        <v>6</v>
      </c>
      <c r="W22">
        <f t="shared" si="2"/>
        <v>399655</v>
      </c>
      <c r="X22">
        <v>19950609</v>
      </c>
      <c r="Z22">
        <v>5000</v>
      </c>
      <c r="AA22">
        <v>50812</v>
      </c>
      <c r="AD22">
        <v>0</v>
      </c>
      <c r="AE22">
        <v>343843</v>
      </c>
      <c r="AH22" t="s">
        <v>45</v>
      </c>
      <c r="AI22" t="s">
        <v>42</v>
      </c>
      <c r="AJ22" t="s">
        <v>78</v>
      </c>
      <c r="AK22" t="s">
        <v>45</v>
      </c>
      <c r="AL22" t="s">
        <v>42</v>
      </c>
    </row>
    <row r="23" spans="1:38" x14ac:dyDescent="0.25">
      <c r="A23" s="2">
        <v>2004</v>
      </c>
      <c r="B23" s="3">
        <v>2661188</v>
      </c>
      <c r="C23" s="3">
        <v>3277776</v>
      </c>
      <c r="D23" s="3">
        <v>5938964</v>
      </c>
      <c r="S23" s="8">
        <v>1</v>
      </c>
      <c r="T23">
        <v>1</v>
      </c>
      <c r="U23">
        <f t="shared" si="0"/>
        <v>1993</v>
      </c>
      <c r="V23">
        <f t="shared" si="1"/>
        <v>8</v>
      </c>
      <c r="W23">
        <f t="shared" si="2"/>
        <v>98778</v>
      </c>
      <c r="X23">
        <v>19930812</v>
      </c>
      <c r="Z23">
        <v>5000</v>
      </c>
      <c r="AA23">
        <v>21674</v>
      </c>
      <c r="AB23">
        <v>0</v>
      </c>
      <c r="AC23">
        <v>533</v>
      </c>
      <c r="AD23">
        <v>5000</v>
      </c>
      <c r="AE23">
        <v>320</v>
      </c>
      <c r="AF23">
        <v>0</v>
      </c>
      <c r="AG23">
        <v>66251</v>
      </c>
      <c r="AH23" t="s">
        <v>46</v>
      </c>
      <c r="AI23" t="s">
        <v>42</v>
      </c>
      <c r="AJ23" t="s">
        <v>77</v>
      </c>
      <c r="AK23" t="s">
        <v>46</v>
      </c>
      <c r="AL23" t="s">
        <v>42</v>
      </c>
    </row>
    <row r="24" spans="1:38" x14ac:dyDescent="0.25">
      <c r="A24" s="2">
        <v>2005</v>
      </c>
      <c r="B24" s="3">
        <v>2168992</v>
      </c>
      <c r="C24" s="3">
        <v>2821492</v>
      </c>
      <c r="D24" s="3">
        <v>4990484</v>
      </c>
      <c r="S24" s="8">
        <v>1</v>
      </c>
      <c r="T24">
        <v>3</v>
      </c>
      <c r="U24">
        <f t="shared" si="0"/>
        <v>1993</v>
      </c>
      <c r="V24">
        <f t="shared" si="1"/>
        <v>11</v>
      </c>
      <c r="W24">
        <f t="shared" si="2"/>
        <v>26359</v>
      </c>
      <c r="X24">
        <v>19931130</v>
      </c>
      <c r="Z24">
        <v>5000</v>
      </c>
      <c r="AA24">
        <v>19182</v>
      </c>
      <c r="AB24">
        <v>0</v>
      </c>
      <c r="AC24">
        <v>322</v>
      </c>
      <c r="AD24">
        <v>2</v>
      </c>
      <c r="AE24">
        <v>644</v>
      </c>
      <c r="AF24">
        <v>0</v>
      </c>
      <c r="AG24">
        <v>1209</v>
      </c>
      <c r="AH24" t="s">
        <v>41</v>
      </c>
      <c r="AI24" t="s">
        <v>42</v>
      </c>
      <c r="AJ24" t="s">
        <v>77</v>
      </c>
      <c r="AK24" t="s">
        <v>41</v>
      </c>
      <c r="AL24" t="s">
        <v>42</v>
      </c>
    </row>
    <row r="25" spans="1:38" x14ac:dyDescent="0.25">
      <c r="A25" s="2">
        <v>2006</v>
      </c>
      <c r="B25" s="3">
        <v>2284478</v>
      </c>
      <c r="C25" s="3">
        <v>1335336</v>
      </c>
      <c r="D25" s="3">
        <v>3619814</v>
      </c>
      <c r="S25" s="8">
        <v>1</v>
      </c>
      <c r="T25">
        <v>1</v>
      </c>
      <c r="U25">
        <f t="shared" si="0"/>
        <v>1994</v>
      </c>
      <c r="V25">
        <f t="shared" si="1"/>
        <v>10</v>
      </c>
      <c r="W25">
        <f t="shared" si="2"/>
        <v>77541</v>
      </c>
      <c r="X25">
        <v>19941003</v>
      </c>
      <c r="Z25">
        <v>5001</v>
      </c>
      <c r="AA25">
        <v>25150</v>
      </c>
      <c r="AB25">
        <v>0</v>
      </c>
      <c r="AC25">
        <v>280</v>
      </c>
      <c r="AD25">
        <v>5001</v>
      </c>
      <c r="AE25">
        <v>1191</v>
      </c>
      <c r="AF25">
        <v>0</v>
      </c>
      <c r="AG25">
        <v>40918</v>
      </c>
      <c r="AH25" t="s">
        <v>47</v>
      </c>
      <c r="AI25" t="s">
        <v>42</v>
      </c>
      <c r="AJ25" t="s">
        <v>77</v>
      </c>
      <c r="AK25" t="s">
        <v>47</v>
      </c>
      <c r="AL25" t="s">
        <v>42</v>
      </c>
    </row>
    <row r="26" spans="1:38" x14ac:dyDescent="0.25">
      <c r="A26" s="2">
        <v>2007</v>
      </c>
      <c r="B26" s="3">
        <v>2123510</v>
      </c>
      <c r="C26" s="3">
        <v>2116161</v>
      </c>
      <c r="D26" s="3">
        <v>4239671</v>
      </c>
      <c r="S26" s="8">
        <v>1</v>
      </c>
      <c r="T26">
        <v>1</v>
      </c>
      <c r="U26">
        <f t="shared" si="0"/>
        <v>1995</v>
      </c>
      <c r="V26">
        <f t="shared" si="1"/>
        <v>2</v>
      </c>
      <c r="W26">
        <f t="shared" si="2"/>
        <v>240552</v>
      </c>
      <c r="X26">
        <v>19950215</v>
      </c>
      <c r="Z26">
        <v>5000</v>
      </c>
      <c r="AA26">
        <v>24029</v>
      </c>
      <c r="AB26">
        <v>0</v>
      </c>
      <c r="AC26">
        <v>211</v>
      </c>
      <c r="AD26">
        <v>1</v>
      </c>
      <c r="AE26">
        <v>1973</v>
      </c>
      <c r="AF26">
        <v>0</v>
      </c>
      <c r="AG26">
        <v>209338</v>
      </c>
      <c r="AH26" t="s">
        <v>47</v>
      </c>
      <c r="AI26" t="s">
        <v>42</v>
      </c>
      <c r="AJ26" t="s">
        <v>77</v>
      </c>
      <c r="AK26" t="s">
        <v>47</v>
      </c>
      <c r="AL26" t="s">
        <v>42</v>
      </c>
    </row>
    <row r="27" spans="1:38" x14ac:dyDescent="0.25">
      <c r="A27" s="2">
        <v>2008</v>
      </c>
      <c r="B27" s="3">
        <v>2141206</v>
      </c>
      <c r="C27" s="3">
        <v>2652845</v>
      </c>
      <c r="D27" s="3">
        <v>4794051</v>
      </c>
      <c r="S27" s="8">
        <v>1</v>
      </c>
      <c r="T27">
        <v>3</v>
      </c>
      <c r="U27">
        <f t="shared" si="0"/>
        <v>1993</v>
      </c>
      <c r="V27">
        <f t="shared" si="1"/>
        <v>10</v>
      </c>
      <c r="W27">
        <f t="shared" si="2"/>
        <v>19537</v>
      </c>
      <c r="X27">
        <v>19931020</v>
      </c>
      <c r="Z27">
        <v>5000</v>
      </c>
      <c r="AA27">
        <v>9021</v>
      </c>
      <c r="AB27">
        <v>0</v>
      </c>
      <c r="AC27">
        <v>182</v>
      </c>
      <c r="AD27">
        <v>5000</v>
      </c>
      <c r="AE27">
        <v>334</v>
      </c>
      <c r="AH27" t="s">
        <v>41</v>
      </c>
      <c r="AI27" t="s">
        <v>42</v>
      </c>
      <c r="AJ27" t="s">
        <v>77</v>
      </c>
      <c r="AK27" t="s">
        <v>41</v>
      </c>
      <c r="AL27" t="s">
        <v>42</v>
      </c>
    </row>
    <row r="28" spans="1:38" x14ac:dyDescent="0.25">
      <c r="A28" s="2">
        <v>2009</v>
      </c>
      <c r="B28" s="3">
        <v>2584270</v>
      </c>
      <c r="C28" s="3">
        <v>1948253</v>
      </c>
      <c r="D28" s="3">
        <v>4532523</v>
      </c>
      <c r="S28" s="8">
        <v>1</v>
      </c>
      <c r="T28">
        <v>3</v>
      </c>
      <c r="U28">
        <f t="shared" si="0"/>
        <v>1993</v>
      </c>
      <c r="V28">
        <f t="shared" si="1"/>
        <v>12</v>
      </c>
      <c r="W28">
        <f t="shared" si="2"/>
        <v>29480</v>
      </c>
      <c r="X28">
        <v>19931201</v>
      </c>
      <c r="Z28">
        <v>5000</v>
      </c>
      <c r="AA28">
        <v>18877</v>
      </c>
      <c r="AB28">
        <v>0</v>
      </c>
      <c r="AC28">
        <v>422</v>
      </c>
      <c r="AD28">
        <v>5000</v>
      </c>
      <c r="AE28">
        <v>181</v>
      </c>
      <c r="AH28" t="s">
        <v>41</v>
      </c>
      <c r="AI28" t="s">
        <v>42</v>
      </c>
      <c r="AJ28" t="s">
        <v>77</v>
      </c>
      <c r="AK28" t="s">
        <v>41</v>
      </c>
      <c r="AL28" t="s">
        <v>42</v>
      </c>
    </row>
    <row r="29" spans="1:38" x14ac:dyDescent="0.25">
      <c r="A29" s="2">
        <v>2010</v>
      </c>
      <c r="B29" s="3">
        <v>1958279</v>
      </c>
      <c r="C29" s="3">
        <v>2444582</v>
      </c>
      <c r="D29" s="3">
        <v>4402861</v>
      </c>
      <c r="S29" s="8">
        <v>1</v>
      </c>
      <c r="T29">
        <v>3</v>
      </c>
      <c r="U29">
        <f t="shared" si="0"/>
        <v>1995</v>
      </c>
      <c r="V29">
        <f t="shared" si="1"/>
        <v>8</v>
      </c>
      <c r="W29">
        <f t="shared" si="2"/>
        <v>113214</v>
      </c>
      <c r="X29">
        <v>19950818</v>
      </c>
      <c r="Z29">
        <v>5000</v>
      </c>
      <c r="AA29">
        <v>24562</v>
      </c>
      <c r="AB29">
        <v>0</v>
      </c>
      <c r="AC29">
        <v>1418</v>
      </c>
      <c r="AD29">
        <v>5000</v>
      </c>
      <c r="AE29">
        <v>454</v>
      </c>
      <c r="AF29">
        <v>0</v>
      </c>
      <c r="AG29">
        <v>76780</v>
      </c>
      <c r="AH29" t="s">
        <v>49</v>
      </c>
      <c r="AI29" t="s">
        <v>42</v>
      </c>
      <c r="AJ29" t="s">
        <v>77</v>
      </c>
      <c r="AK29" t="s">
        <v>49</v>
      </c>
      <c r="AL29" t="s">
        <v>42</v>
      </c>
    </row>
    <row r="30" spans="1:38" x14ac:dyDescent="0.25">
      <c r="A30" s="2">
        <v>2011</v>
      </c>
      <c r="B30" s="3">
        <v>2190439</v>
      </c>
      <c r="C30" s="3">
        <v>2852457</v>
      </c>
      <c r="D30" s="3">
        <v>5042896</v>
      </c>
      <c r="S30" s="8">
        <v>1</v>
      </c>
      <c r="T30">
        <v>3</v>
      </c>
      <c r="U30">
        <f t="shared" si="0"/>
        <v>1993</v>
      </c>
      <c r="V30">
        <f t="shared" si="1"/>
        <v>8</v>
      </c>
      <c r="W30">
        <f t="shared" si="2"/>
        <v>50325</v>
      </c>
      <c r="X30">
        <v>19930817</v>
      </c>
      <c r="Z30">
        <v>5000</v>
      </c>
      <c r="AA30">
        <v>34476</v>
      </c>
      <c r="AB30">
        <v>0</v>
      </c>
      <c r="AC30">
        <v>373</v>
      </c>
      <c r="AD30">
        <v>5000</v>
      </c>
      <c r="AE30">
        <v>5352</v>
      </c>
      <c r="AF30">
        <v>0</v>
      </c>
      <c r="AG30">
        <v>124</v>
      </c>
      <c r="AH30" t="s">
        <v>50</v>
      </c>
      <c r="AI30" t="s">
        <v>42</v>
      </c>
      <c r="AJ30" t="s">
        <v>77</v>
      </c>
      <c r="AK30" t="s">
        <v>50</v>
      </c>
      <c r="AL30" t="s">
        <v>42</v>
      </c>
    </row>
    <row r="31" spans="1:38" x14ac:dyDescent="0.25">
      <c r="A31" s="2">
        <v>2012</v>
      </c>
      <c r="B31" s="3">
        <v>2036498</v>
      </c>
      <c r="C31" s="3">
        <v>2687280</v>
      </c>
      <c r="D31" s="3">
        <v>4723778</v>
      </c>
      <c r="S31" s="8">
        <v>1</v>
      </c>
      <c r="T31">
        <v>3</v>
      </c>
      <c r="U31">
        <f t="shared" si="0"/>
        <v>1993</v>
      </c>
      <c r="V31">
        <f t="shared" si="1"/>
        <v>8</v>
      </c>
      <c r="W31">
        <f t="shared" si="2"/>
        <v>50711</v>
      </c>
      <c r="X31">
        <v>19930817</v>
      </c>
      <c r="Z31">
        <v>5000</v>
      </c>
      <c r="AA31">
        <v>32518</v>
      </c>
      <c r="AB31">
        <v>0</v>
      </c>
      <c r="AC31">
        <v>768</v>
      </c>
      <c r="AD31">
        <v>5000</v>
      </c>
      <c r="AE31">
        <v>6785</v>
      </c>
      <c r="AF31">
        <v>0</v>
      </c>
      <c r="AG31">
        <v>640</v>
      </c>
      <c r="AH31" t="s">
        <v>50</v>
      </c>
      <c r="AI31" t="s">
        <v>42</v>
      </c>
      <c r="AJ31" t="s">
        <v>77</v>
      </c>
      <c r="AK31" t="s">
        <v>50</v>
      </c>
      <c r="AL31" t="s">
        <v>42</v>
      </c>
    </row>
    <row r="32" spans="1:38" x14ac:dyDescent="0.25">
      <c r="A32" s="2">
        <v>2013</v>
      </c>
      <c r="B32" s="3">
        <v>1793501</v>
      </c>
      <c r="C32" s="3">
        <v>2856246</v>
      </c>
      <c r="D32" s="3">
        <v>4649747</v>
      </c>
      <c r="S32" s="8">
        <v>1</v>
      </c>
      <c r="T32">
        <v>3</v>
      </c>
      <c r="U32">
        <f t="shared" si="0"/>
        <v>1993</v>
      </c>
      <c r="V32">
        <f t="shared" si="1"/>
        <v>8</v>
      </c>
      <c r="W32">
        <f t="shared" si="2"/>
        <v>50652</v>
      </c>
      <c r="X32">
        <v>19930817</v>
      </c>
      <c r="Z32">
        <v>5000</v>
      </c>
      <c r="AA32">
        <v>33634</v>
      </c>
      <c r="AB32">
        <v>0</v>
      </c>
      <c r="AC32">
        <v>530</v>
      </c>
      <c r="AD32">
        <v>5000</v>
      </c>
      <c r="AE32">
        <v>6488</v>
      </c>
      <c r="AH32" t="s">
        <v>50</v>
      </c>
      <c r="AI32" t="s">
        <v>42</v>
      </c>
      <c r="AJ32" t="s">
        <v>77</v>
      </c>
      <c r="AK32" t="s">
        <v>50</v>
      </c>
      <c r="AL32" t="s">
        <v>42</v>
      </c>
    </row>
    <row r="33" spans="1:38" x14ac:dyDescent="0.25">
      <c r="A33" s="2">
        <v>2014</v>
      </c>
      <c r="B33" s="3">
        <v>1796309</v>
      </c>
      <c r="C33" s="3">
        <v>3037172</v>
      </c>
      <c r="D33" s="3">
        <v>4833481</v>
      </c>
      <c r="S33" s="8">
        <v>1</v>
      </c>
      <c r="T33">
        <v>3</v>
      </c>
      <c r="U33">
        <f t="shared" si="0"/>
        <v>1993</v>
      </c>
      <c r="V33">
        <f t="shared" si="1"/>
        <v>8</v>
      </c>
      <c r="W33">
        <f t="shared" si="2"/>
        <v>50658</v>
      </c>
      <c r="X33">
        <v>19930817</v>
      </c>
      <c r="Z33">
        <v>5000</v>
      </c>
      <c r="AA33">
        <v>28386</v>
      </c>
      <c r="AB33">
        <v>0</v>
      </c>
      <c r="AC33">
        <v>640</v>
      </c>
      <c r="AD33">
        <v>5000</v>
      </c>
      <c r="AE33">
        <v>11098</v>
      </c>
      <c r="AF33">
        <v>0</v>
      </c>
      <c r="AG33">
        <v>534</v>
      </c>
      <c r="AH33" t="s">
        <v>50</v>
      </c>
      <c r="AI33" t="s">
        <v>42</v>
      </c>
      <c r="AJ33" t="s">
        <v>77</v>
      </c>
      <c r="AK33" t="s">
        <v>50</v>
      </c>
      <c r="AL33" t="s">
        <v>42</v>
      </c>
    </row>
    <row r="34" spans="1:38" x14ac:dyDescent="0.25">
      <c r="A34" s="2">
        <v>2015</v>
      </c>
      <c r="B34" s="3">
        <v>1666380</v>
      </c>
      <c r="C34" s="3">
        <v>1880875</v>
      </c>
      <c r="D34" s="3">
        <v>3547255</v>
      </c>
      <c r="S34" s="8">
        <v>1</v>
      </c>
      <c r="T34">
        <v>3</v>
      </c>
      <c r="U34">
        <f t="shared" si="0"/>
        <v>1993</v>
      </c>
      <c r="V34">
        <f t="shared" si="1"/>
        <v>8</v>
      </c>
      <c r="W34">
        <f t="shared" si="2"/>
        <v>52829</v>
      </c>
      <c r="X34">
        <v>19930817</v>
      </c>
      <c r="Z34">
        <v>5000</v>
      </c>
      <c r="AA34">
        <v>40339</v>
      </c>
      <c r="AB34">
        <v>0</v>
      </c>
      <c r="AC34">
        <v>747</v>
      </c>
      <c r="AD34">
        <v>5000</v>
      </c>
      <c r="AE34">
        <v>1743</v>
      </c>
      <c r="AH34" t="s">
        <v>50</v>
      </c>
      <c r="AI34" t="s">
        <v>42</v>
      </c>
      <c r="AJ34" t="s">
        <v>77</v>
      </c>
      <c r="AK34" t="s">
        <v>50</v>
      </c>
      <c r="AL34" t="s">
        <v>42</v>
      </c>
    </row>
    <row r="35" spans="1:38" x14ac:dyDescent="0.25">
      <c r="A35" s="2" t="s">
        <v>18</v>
      </c>
      <c r="B35" s="3">
        <v>58921483</v>
      </c>
      <c r="C35" s="3">
        <v>63731220</v>
      </c>
      <c r="D35" s="9">
        <v>122652703</v>
      </c>
      <c r="S35" s="8">
        <v>1</v>
      </c>
      <c r="T35">
        <v>3</v>
      </c>
      <c r="U35">
        <f t="shared" si="0"/>
        <v>1993</v>
      </c>
      <c r="V35">
        <f t="shared" si="1"/>
        <v>11</v>
      </c>
      <c r="W35">
        <f t="shared" si="2"/>
        <v>46954</v>
      </c>
      <c r="X35">
        <v>19931129</v>
      </c>
      <c r="Z35">
        <v>5000</v>
      </c>
      <c r="AA35">
        <v>35509</v>
      </c>
      <c r="AB35">
        <v>0</v>
      </c>
      <c r="AC35">
        <v>1204</v>
      </c>
      <c r="AD35">
        <v>5000</v>
      </c>
      <c r="AE35">
        <v>241</v>
      </c>
      <c r="AH35" t="s">
        <v>41</v>
      </c>
      <c r="AI35" t="s">
        <v>42</v>
      </c>
      <c r="AJ35" t="s">
        <v>77</v>
      </c>
      <c r="AK35" t="s">
        <v>41</v>
      </c>
      <c r="AL35" t="s">
        <v>42</v>
      </c>
    </row>
    <row r="36" spans="1:38" x14ac:dyDescent="0.25">
      <c r="B36">
        <f>GETPIVOTDATA("total",$A$3,"run",1)/GETPIVOTDATA("total",$A$3)</f>
        <v>0.48039286178633994</v>
      </c>
      <c r="S36" s="8">
        <v>1</v>
      </c>
      <c r="T36">
        <v>3</v>
      </c>
      <c r="U36">
        <f t="shared" si="0"/>
        <v>1993</v>
      </c>
      <c r="V36">
        <f t="shared" si="1"/>
        <v>11</v>
      </c>
      <c r="W36">
        <f t="shared" si="2"/>
        <v>46967</v>
      </c>
      <c r="X36">
        <v>19931129</v>
      </c>
      <c r="Z36">
        <v>5000</v>
      </c>
      <c r="AA36">
        <v>36278</v>
      </c>
      <c r="AB36">
        <v>0</v>
      </c>
      <c r="AC36">
        <v>574</v>
      </c>
      <c r="AD36">
        <v>5000</v>
      </c>
      <c r="AE36">
        <v>115</v>
      </c>
      <c r="AH36" t="s">
        <v>41</v>
      </c>
      <c r="AI36" t="s">
        <v>42</v>
      </c>
      <c r="AJ36" t="s">
        <v>77</v>
      </c>
      <c r="AK36" t="s">
        <v>41</v>
      </c>
      <c r="AL36" t="s">
        <v>42</v>
      </c>
    </row>
    <row r="37" spans="1:38" x14ac:dyDescent="0.25">
      <c r="S37" s="8">
        <v>1</v>
      </c>
      <c r="T37">
        <v>3</v>
      </c>
      <c r="U37">
        <f t="shared" si="0"/>
        <v>1993</v>
      </c>
      <c r="V37">
        <f t="shared" si="1"/>
        <v>11</v>
      </c>
      <c r="W37">
        <f t="shared" si="2"/>
        <v>47902</v>
      </c>
      <c r="X37">
        <v>19931122</v>
      </c>
      <c r="Z37">
        <v>5000</v>
      </c>
      <c r="AA37">
        <v>35468</v>
      </c>
      <c r="AB37">
        <v>0</v>
      </c>
      <c r="AC37">
        <v>1739</v>
      </c>
      <c r="AD37">
        <v>5000</v>
      </c>
      <c r="AE37">
        <v>695</v>
      </c>
      <c r="AH37" t="s">
        <v>41</v>
      </c>
      <c r="AI37" t="s">
        <v>42</v>
      </c>
      <c r="AJ37" t="s">
        <v>77</v>
      </c>
      <c r="AK37" t="s">
        <v>41</v>
      </c>
      <c r="AL37" t="s">
        <v>42</v>
      </c>
    </row>
    <row r="38" spans="1:38" x14ac:dyDescent="0.25">
      <c r="A38" s="1" t="s">
        <v>75</v>
      </c>
      <c r="B38" s="1" t="s">
        <v>74</v>
      </c>
      <c r="S38" s="8">
        <v>1</v>
      </c>
      <c r="T38">
        <v>3</v>
      </c>
      <c r="U38">
        <f t="shared" si="0"/>
        <v>1993</v>
      </c>
      <c r="V38">
        <f t="shared" si="1"/>
        <v>11</v>
      </c>
      <c r="W38">
        <f t="shared" si="2"/>
        <v>47098</v>
      </c>
      <c r="X38">
        <v>19931116</v>
      </c>
      <c r="Z38">
        <v>5000</v>
      </c>
      <c r="AA38">
        <v>32475</v>
      </c>
      <c r="AB38">
        <v>0</v>
      </c>
      <c r="AC38">
        <v>578</v>
      </c>
      <c r="AD38">
        <v>5000</v>
      </c>
      <c r="AE38">
        <v>4045</v>
      </c>
      <c r="AH38" t="s">
        <v>41</v>
      </c>
      <c r="AI38" t="s">
        <v>42</v>
      </c>
      <c r="AJ38" t="s">
        <v>77</v>
      </c>
      <c r="AK38" t="s">
        <v>41</v>
      </c>
      <c r="AL38" t="s">
        <v>42</v>
      </c>
    </row>
    <row r="39" spans="1:38" x14ac:dyDescent="0.25">
      <c r="B39">
        <v>1</v>
      </c>
      <c r="E39" t="s">
        <v>91</v>
      </c>
      <c r="F39">
        <v>3</v>
      </c>
      <c r="J39" t="s">
        <v>92</v>
      </c>
      <c r="K39" t="s">
        <v>18</v>
      </c>
      <c r="N39" t="s">
        <v>96</v>
      </c>
      <c r="P39" t="s">
        <v>93</v>
      </c>
      <c r="S39" s="8">
        <v>1</v>
      </c>
      <c r="T39">
        <v>3</v>
      </c>
      <c r="U39">
        <f t="shared" si="0"/>
        <v>1993</v>
      </c>
      <c r="V39">
        <f t="shared" si="1"/>
        <v>11</v>
      </c>
      <c r="W39">
        <f t="shared" si="2"/>
        <v>45693</v>
      </c>
      <c r="X39">
        <v>19931117</v>
      </c>
      <c r="Z39">
        <v>5000</v>
      </c>
      <c r="AA39">
        <v>34191</v>
      </c>
      <c r="AB39">
        <v>0</v>
      </c>
      <c r="AC39">
        <v>1271</v>
      </c>
      <c r="AD39">
        <v>5000</v>
      </c>
      <c r="AE39">
        <v>231</v>
      </c>
      <c r="AH39" t="s">
        <v>41</v>
      </c>
      <c r="AI39" t="s">
        <v>42</v>
      </c>
      <c r="AJ39" t="s">
        <v>77</v>
      </c>
      <c r="AK39" t="s">
        <v>41</v>
      </c>
      <c r="AL39" t="s">
        <v>42</v>
      </c>
    </row>
    <row r="40" spans="1:38" x14ac:dyDescent="0.25">
      <c r="A40" s="1" t="s">
        <v>17</v>
      </c>
      <c r="B40" t="s">
        <v>78</v>
      </c>
      <c r="C40" t="s">
        <v>79</v>
      </c>
      <c r="D40" t="s">
        <v>77</v>
      </c>
      <c r="F40" t="s">
        <v>80</v>
      </c>
      <c r="G40" t="s">
        <v>78</v>
      </c>
      <c r="H40" t="s">
        <v>79</v>
      </c>
      <c r="I40" t="s">
        <v>77</v>
      </c>
      <c r="N40" t="s">
        <v>94</v>
      </c>
      <c r="O40" t="s">
        <v>95</v>
      </c>
      <c r="P40" t="s">
        <v>94</v>
      </c>
      <c r="Q40" t="s">
        <v>95</v>
      </c>
      <c r="S40" s="8">
        <v>1</v>
      </c>
      <c r="T40">
        <v>1</v>
      </c>
      <c r="U40">
        <f t="shared" si="0"/>
        <v>1995</v>
      </c>
      <c r="V40">
        <f t="shared" si="1"/>
        <v>8</v>
      </c>
      <c r="W40">
        <f t="shared" si="2"/>
        <v>39938</v>
      </c>
      <c r="X40">
        <v>19950809</v>
      </c>
      <c r="Z40">
        <v>5000</v>
      </c>
      <c r="AA40">
        <v>26600</v>
      </c>
      <c r="AB40">
        <v>0</v>
      </c>
      <c r="AC40">
        <v>3229</v>
      </c>
      <c r="AD40">
        <v>5000</v>
      </c>
      <c r="AE40">
        <v>109</v>
      </c>
      <c r="AH40" t="s">
        <v>44</v>
      </c>
      <c r="AI40" t="s">
        <v>42</v>
      </c>
      <c r="AJ40" t="s">
        <v>77</v>
      </c>
      <c r="AK40" t="s">
        <v>44</v>
      </c>
      <c r="AL40" t="s">
        <v>42</v>
      </c>
    </row>
    <row r="41" spans="1:38" x14ac:dyDescent="0.25">
      <c r="A41" s="2">
        <v>1</v>
      </c>
      <c r="B41" s="3"/>
      <c r="C41" s="3"/>
      <c r="D41" s="3">
        <v>835319</v>
      </c>
      <c r="E41" s="3">
        <v>835319</v>
      </c>
      <c r="F41" s="3"/>
      <c r="G41" s="3"/>
      <c r="H41" s="3"/>
      <c r="I41" s="3"/>
      <c r="J41" s="3"/>
      <c r="K41" s="3">
        <v>835319</v>
      </c>
      <c r="N41">
        <f>SUM(B41:C41)/SUM($B$41:$C$52)</f>
        <v>0</v>
      </c>
      <c r="O41">
        <f>D41/$D$53</f>
        <v>1.4395381202324246E-2</v>
      </c>
      <c r="P41">
        <f>SUM(F41:H41)/SUM($F$41:$H$52)</f>
        <v>0</v>
      </c>
      <c r="Q41">
        <f>I41/$I$53</f>
        <v>0</v>
      </c>
      <c r="S41" s="8">
        <v>1</v>
      </c>
      <c r="T41">
        <v>1</v>
      </c>
      <c r="U41">
        <f t="shared" si="0"/>
        <v>1993</v>
      </c>
      <c r="V41">
        <f t="shared" si="1"/>
        <v>5</v>
      </c>
      <c r="W41">
        <f t="shared" si="2"/>
        <v>94824</v>
      </c>
      <c r="X41">
        <v>19930525</v>
      </c>
      <c r="Z41">
        <v>5000</v>
      </c>
      <c r="AA41">
        <v>81983</v>
      </c>
      <c r="AB41">
        <v>0</v>
      </c>
      <c r="AC41">
        <v>406</v>
      </c>
      <c r="AD41">
        <v>5000</v>
      </c>
      <c r="AE41">
        <v>2435</v>
      </c>
      <c r="AH41" t="s">
        <v>51</v>
      </c>
      <c r="AI41" t="s">
        <v>42</v>
      </c>
      <c r="AJ41" t="s">
        <v>79</v>
      </c>
      <c r="AK41" t="s">
        <v>51</v>
      </c>
      <c r="AL41" t="s">
        <v>42</v>
      </c>
    </row>
    <row r="42" spans="1:38" x14ac:dyDescent="0.25">
      <c r="A42" s="2">
        <v>2</v>
      </c>
      <c r="B42" s="3"/>
      <c r="C42" s="3"/>
      <c r="D42" s="3">
        <v>3290605</v>
      </c>
      <c r="E42" s="3">
        <v>3290605</v>
      </c>
      <c r="F42" s="3"/>
      <c r="G42" s="3"/>
      <c r="H42" s="3"/>
      <c r="I42" s="3"/>
      <c r="J42" s="3"/>
      <c r="K42" s="3">
        <v>3290605</v>
      </c>
      <c r="S42" s="8">
        <v>1</v>
      </c>
      <c r="T42">
        <v>3</v>
      </c>
      <c r="U42">
        <f t="shared" si="0"/>
        <v>1994</v>
      </c>
      <c r="V42">
        <f t="shared" si="1"/>
        <v>8</v>
      </c>
      <c r="W42">
        <f t="shared" si="2"/>
        <v>71072</v>
      </c>
      <c r="X42">
        <v>19940815</v>
      </c>
      <c r="Z42">
        <v>5000</v>
      </c>
      <c r="AA42">
        <v>22304</v>
      </c>
      <c r="AD42">
        <v>5000</v>
      </c>
      <c r="AE42">
        <v>173</v>
      </c>
      <c r="AF42">
        <v>0</v>
      </c>
      <c r="AG42">
        <v>38595</v>
      </c>
      <c r="AH42" t="s">
        <v>44</v>
      </c>
      <c r="AI42" t="s">
        <v>42</v>
      </c>
      <c r="AJ42" t="s">
        <v>78</v>
      </c>
      <c r="AK42" t="s">
        <v>44</v>
      </c>
      <c r="AL42" t="s">
        <v>42</v>
      </c>
    </row>
    <row r="43" spans="1:38" x14ac:dyDescent="0.25">
      <c r="A43" s="2">
        <v>3</v>
      </c>
      <c r="B43" s="3"/>
      <c r="C43" s="3"/>
      <c r="D43" s="3">
        <v>697959</v>
      </c>
      <c r="E43" s="3">
        <v>697959</v>
      </c>
      <c r="F43" s="3"/>
      <c r="G43" s="3"/>
      <c r="H43" s="3"/>
      <c r="I43" s="3"/>
      <c r="J43" s="3"/>
      <c r="K43" s="3">
        <v>697959</v>
      </c>
      <c r="S43" s="8">
        <v>1</v>
      </c>
      <c r="T43">
        <v>3</v>
      </c>
      <c r="U43">
        <f t="shared" si="0"/>
        <v>1994</v>
      </c>
      <c r="V43">
        <f t="shared" si="1"/>
        <v>8</v>
      </c>
      <c r="W43">
        <f t="shared" si="2"/>
        <v>50990</v>
      </c>
      <c r="X43">
        <v>19940815</v>
      </c>
      <c r="Z43">
        <v>5000</v>
      </c>
      <c r="AA43">
        <v>32486</v>
      </c>
      <c r="AB43">
        <v>0</v>
      </c>
      <c r="AC43">
        <v>4013</v>
      </c>
      <c r="AD43">
        <v>5000</v>
      </c>
      <c r="AE43">
        <v>4395</v>
      </c>
      <c r="AF43">
        <v>0</v>
      </c>
      <c r="AG43">
        <v>96</v>
      </c>
      <c r="AH43" t="s">
        <v>50</v>
      </c>
      <c r="AI43" t="s">
        <v>42</v>
      </c>
      <c r="AJ43" t="s">
        <v>77</v>
      </c>
      <c r="AK43" t="s">
        <v>50</v>
      </c>
      <c r="AL43" t="s">
        <v>42</v>
      </c>
    </row>
    <row r="44" spans="1:38" x14ac:dyDescent="0.25">
      <c r="A44" s="2">
        <v>4</v>
      </c>
      <c r="B44" s="3"/>
      <c r="C44" s="3"/>
      <c r="D44" s="3">
        <v>422837</v>
      </c>
      <c r="E44" s="3">
        <v>422837</v>
      </c>
      <c r="F44" s="3"/>
      <c r="G44" s="3"/>
      <c r="H44" s="3">
        <v>796590</v>
      </c>
      <c r="I44" s="3">
        <v>912486</v>
      </c>
      <c r="J44" s="3">
        <v>1709076</v>
      </c>
      <c r="K44" s="3">
        <v>2131913</v>
      </c>
      <c r="S44" s="8">
        <v>1</v>
      </c>
      <c r="T44">
        <v>3</v>
      </c>
      <c r="U44">
        <f t="shared" si="0"/>
        <v>1994</v>
      </c>
      <c r="V44">
        <f t="shared" si="1"/>
        <v>8</v>
      </c>
      <c r="W44">
        <f t="shared" si="2"/>
        <v>50992</v>
      </c>
      <c r="X44">
        <v>19940815</v>
      </c>
      <c r="Z44">
        <v>5000</v>
      </c>
      <c r="AA44">
        <v>36872</v>
      </c>
      <c r="AB44">
        <v>0</v>
      </c>
      <c r="AC44">
        <v>3316</v>
      </c>
      <c r="AD44">
        <v>5000</v>
      </c>
      <c r="AE44">
        <v>804</v>
      </c>
      <c r="AH44" t="s">
        <v>50</v>
      </c>
      <c r="AI44" t="s">
        <v>42</v>
      </c>
      <c r="AJ44" t="s">
        <v>77</v>
      </c>
      <c r="AK44" t="s">
        <v>50</v>
      </c>
      <c r="AL44" t="s">
        <v>42</v>
      </c>
    </row>
    <row r="45" spans="1:38" x14ac:dyDescent="0.25">
      <c r="A45" s="2">
        <v>5</v>
      </c>
      <c r="B45" s="3">
        <v>302447</v>
      </c>
      <c r="C45" s="3">
        <v>94824</v>
      </c>
      <c r="D45" s="3">
        <v>1044579</v>
      </c>
      <c r="E45" s="3">
        <v>1441850</v>
      </c>
      <c r="F45" s="3">
        <v>106328</v>
      </c>
      <c r="G45" s="3">
        <v>2405092</v>
      </c>
      <c r="H45" s="3">
        <v>6860034</v>
      </c>
      <c r="I45" s="3">
        <v>4665306</v>
      </c>
      <c r="J45" s="3">
        <v>14036760</v>
      </c>
      <c r="K45" s="3">
        <v>15478610</v>
      </c>
      <c r="S45" s="8">
        <v>1</v>
      </c>
      <c r="T45">
        <v>3</v>
      </c>
      <c r="U45">
        <f t="shared" si="0"/>
        <v>1994</v>
      </c>
      <c r="V45">
        <f t="shared" si="1"/>
        <v>8</v>
      </c>
      <c r="W45">
        <f t="shared" si="2"/>
        <v>51109</v>
      </c>
      <c r="X45">
        <v>19940810</v>
      </c>
      <c r="Z45">
        <v>5000</v>
      </c>
      <c r="AA45">
        <v>37513</v>
      </c>
      <c r="AB45">
        <v>0</v>
      </c>
      <c r="AC45">
        <v>2527</v>
      </c>
      <c r="AD45">
        <v>5000</v>
      </c>
      <c r="AE45">
        <v>972</v>
      </c>
      <c r="AF45">
        <v>0</v>
      </c>
      <c r="AG45">
        <v>97</v>
      </c>
      <c r="AH45" t="s">
        <v>50</v>
      </c>
      <c r="AI45" t="s">
        <v>42</v>
      </c>
      <c r="AJ45" t="s">
        <v>77</v>
      </c>
      <c r="AK45" t="s">
        <v>50</v>
      </c>
      <c r="AL45" t="s">
        <v>42</v>
      </c>
    </row>
    <row r="46" spans="1:38" x14ac:dyDescent="0.25">
      <c r="A46" s="2">
        <v>6</v>
      </c>
      <c r="B46" s="3"/>
      <c r="C46" s="3">
        <v>263628</v>
      </c>
      <c r="D46" s="3">
        <v>304044</v>
      </c>
      <c r="E46" s="3">
        <v>567672</v>
      </c>
      <c r="F46" s="3">
        <v>103941</v>
      </c>
      <c r="G46" s="3">
        <v>4181878</v>
      </c>
      <c r="H46" s="3">
        <v>2087334</v>
      </c>
      <c r="I46" s="3">
        <v>5423861</v>
      </c>
      <c r="J46" s="3">
        <v>11797014</v>
      </c>
      <c r="K46" s="3">
        <v>12364686</v>
      </c>
      <c r="S46" s="8">
        <v>1</v>
      </c>
      <c r="T46">
        <v>3</v>
      </c>
      <c r="U46">
        <f t="shared" si="0"/>
        <v>1994</v>
      </c>
      <c r="V46">
        <f t="shared" si="1"/>
        <v>8</v>
      </c>
      <c r="W46">
        <f t="shared" si="2"/>
        <v>52187</v>
      </c>
      <c r="X46">
        <v>19940810</v>
      </c>
      <c r="Z46">
        <v>5000</v>
      </c>
      <c r="AA46">
        <v>38497</v>
      </c>
      <c r="AB46">
        <v>0</v>
      </c>
      <c r="AC46">
        <v>2593</v>
      </c>
      <c r="AD46">
        <v>5000</v>
      </c>
      <c r="AE46">
        <v>997</v>
      </c>
      <c r="AF46">
        <v>0</v>
      </c>
      <c r="AG46">
        <v>100</v>
      </c>
      <c r="AH46" t="s">
        <v>50</v>
      </c>
      <c r="AI46" t="s">
        <v>42</v>
      </c>
      <c r="AJ46" t="s">
        <v>77</v>
      </c>
      <c r="AK46" t="s">
        <v>50</v>
      </c>
      <c r="AL46" t="s">
        <v>42</v>
      </c>
    </row>
    <row r="47" spans="1:38" x14ac:dyDescent="0.25">
      <c r="A47" s="2">
        <v>7</v>
      </c>
      <c r="B47" s="3">
        <v>233708</v>
      </c>
      <c r="C47" s="3"/>
      <c r="D47" s="3">
        <v>4392948</v>
      </c>
      <c r="E47" s="3">
        <v>4626656</v>
      </c>
      <c r="F47" s="3">
        <v>348013</v>
      </c>
      <c r="G47" s="3">
        <v>739408</v>
      </c>
      <c r="H47" s="3">
        <v>214997</v>
      </c>
      <c r="I47" s="3">
        <v>1213049</v>
      </c>
      <c r="J47" s="3">
        <v>2515467</v>
      </c>
      <c r="K47" s="3">
        <v>7142123</v>
      </c>
      <c r="S47" s="8">
        <v>1</v>
      </c>
      <c r="T47">
        <v>3</v>
      </c>
      <c r="U47">
        <f t="shared" si="0"/>
        <v>1994</v>
      </c>
      <c r="V47">
        <f t="shared" si="1"/>
        <v>8</v>
      </c>
      <c r="W47">
        <f t="shared" si="2"/>
        <v>51296</v>
      </c>
      <c r="X47">
        <v>19940815</v>
      </c>
      <c r="Z47">
        <v>5000</v>
      </c>
      <c r="AA47">
        <v>38686</v>
      </c>
      <c r="AB47">
        <v>0</v>
      </c>
      <c r="AC47">
        <v>1771</v>
      </c>
      <c r="AD47">
        <v>5000</v>
      </c>
      <c r="AE47">
        <v>653</v>
      </c>
      <c r="AF47">
        <v>0</v>
      </c>
      <c r="AG47">
        <v>186</v>
      </c>
      <c r="AH47" t="s">
        <v>50</v>
      </c>
      <c r="AI47" t="s">
        <v>42</v>
      </c>
      <c r="AJ47" t="s">
        <v>77</v>
      </c>
      <c r="AK47" t="s">
        <v>50</v>
      </c>
      <c r="AL47" t="s">
        <v>42</v>
      </c>
    </row>
    <row r="48" spans="1:38" x14ac:dyDescent="0.25">
      <c r="A48" s="2">
        <v>8</v>
      </c>
      <c r="B48" s="3"/>
      <c r="C48" s="3"/>
      <c r="D48" s="3">
        <v>20199250</v>
      </c>
      <c r="E48" s="3">
        <v>20199250</v>
      </c>
      <c r="F48" s="3"/>
      <c r="G48" s="3">
        <v>416204</v>
      </c>
      <c r="H48" s="3"/>
      <c r="I48" s="3">
        <v>11619748</v>
      </c>
      <c r="J48" s="3">
        <v>12035952</v>
      </c>
      <c r="K48" s="3">
        <v>32235202</v>
      </c>
      <c r="S48" s="8">
        <v>1</v>
      </c>
      <c r="T48">
        <v>3</v>
      </c>
      <c r="U48">
        <f t="shared" si="0"/>
        <v>1994</v>
      </c>
      <c r="V48">
        <f t="shared" si="1"/>
        <v>10</v>
      </c>
      <c r="W48">
        <f t="shared" si="2"/>
        <v>54589</v>
      </c>
      <c r="X48">
        <v>19941026</v>
      </c>
      <c r="Z48">
        <v>5000</v>
      </c>
      <c r="AA48">
        <v>38190</v>
      </c>
      <c r="AB48">
        <v>0</v>
      </c>
      <c r="AC48">
        <v>721</v>
      </c>
      <c r="AD48">
        <v>5000</v>
      </c>
      <c r="AE48">
        <v>360</v>
      </c>
      <c r="AF48">
        <v>0</v>
      </c>
      <c r="AG48">
        <v>5318</v>
      </c>
      <c r="AH48" t="s">
        <v>41</v>
      </c>
      <c r="AI48" t="s">
        <v>42</v>
      </c>
      <c r="AJ48" t="s">
        <v>77</v>
      </c>
      <c r="AK48" t="s">
        <v>41</v>
      </c>
      <c r="AL48" t="s">
        <v>42</v>
      </c>
    </row>
    <row r="49" spans="1:38" x14ac:dyDescent="0.25">
      <c r="A49" s="2">
        <v>9</v>
      </c>
      <c r="B49" s="3"/>
      <c r="C49" s="3"/>
      <c r="D49" s="3">
        <v>20592379</v>
      </c>
      <c r="E49" s="3">
        <v>20592379</v>
      </c>
      <c r="F49" s="3"/>
      <c r="G49" s="3">
        <v>334071</v>
      </c>
      <c r="H49" s="3"/>
      <c r="I49" s="3">
        <v>12071390</v>
      </c>
      <c r="J49" s="3">
        <v>12405461</v>
      </c>
      <c r="K49" s="3">
        <v>32997840</v>
      </c>
      <c r="S49" s="8">
        <v>1</v>
      </c>
      <c r="T49">
        <v>3</v>
      </c>
      <c r="U49">
        <f t="shared" si="0"/>
        <v>1994</v>
      </c>
      <c r="V49">
        <f t="shared" si="1"/>
        <v>10</v>
      </c>
      <c r="W49">
        <f t="shared" si="2"/>
        <v>54431</v>
      </c>
      <c r="X49">
        <v>19941026</v>
      </c>
      <c r="Z49">
        <v>5000</v>
      </c>
      <c r="AA49">
        <v>37690</v>
      </c>
      <c r="AB49">
        <v>0</v>
      </c>
      <c r="AC49">
        <v>948</v>
      </c>
      <c r="AD49">
        <v>5000</v>
      </c>
      <c r="AE49">
        <v>356</v>
      </c>
      <c r="AF49">
        <v>0</v>
      </c>
      <c r="AG49">
        <v>5437</v>
      </c>
      <c r="AH49" t="s">
        <v>41</v>
      </c>
      <c r="AI49" t="s">
        <v>42</v>
      </c>
      <c r="AJ49" t="s">
        <v>77</v>
      </c>
      <c r="AK49" t="s">
        <v>41</v>
      </c>
      <c r="AL49" t="s">
        <v>42</v>
      </c>
    </row>
    <row r="50" spans="1:38" x14ac:dyDescent="0.25">
      <c r="A50" s="2">
        <v>10</v>
      </c>
      <c r="B50" s="3"/>
      <c r="C50" s="3"/>
      <c r="D50" s="3">
        <v>6007259</v>
      </c>
      <c r="E50" s="3">
        <v>6007259</v>
      </c>
      <c r="F50" s="3"/>
      <c r="G50" s="3"/>
      <c r="H50" s="3"/>
      <c r="I50" s="3">
        <v>7013377</v>
      </c>
      <c r="J50" s="3">
        <v>7013377</v>
      </c>
      <c r="K50" s="3">
        <v>13020636</v>
      </c>
      <c r="S50" s="8">
        <v>1</v>
      </c>
      <c r="T50">
        <v>3</v>
      </c>
      <c r="U50">
        <f t="shared" si="0"/>
        <v>1994</v>
      </c>
      <c r="V50">
        <f t="shared" si="1"/>
        <v>10</v>
      </c>
      <c r="W50">
        <f t="shared" si="2"/>
        <v>52546</v>
      </c>
      <c r="X50">
        <v>19941026</v>
      </c>
      <c r="Z50">
        <v>5000</v>
      </c>
      <c r="AA50">
        <v>36060</v>
      </c>
      <c r="AB50">
        <v>0</v>
      </c>
      <c r="AC50">
        <v>467</v>
      </c>
      <c r="AD50">
        <v>5000</v>
      </c>
      <c r="AE50">
        <v>584</v>
      </c>
      <c r="AF50">
        <v>0</v>
      </c>
      <c r="AG50">
        <v>5435</v>
      </c>
      <c r="AH50" t="s">
        <v>41</v>
      </c>
      <c r="AI50" t="s">
        <v>42</v>
      </c>
      <c r="AJ50" t="s">
        <v>77</v>
      </c>
      <c r="AK50" t="s">
        <v>41</v>
      </c>
      <c r="AL50" t="s">
        <v>42</v>
      </c>
    </row>
    <row r="51" spans="1:38" x14ac:dyDescent="0.25">
      <c r="A51" s="2">
        <v>11</v>
      </c>
      <c r="B51" s="3"/>
      <c r="C51" s="3"/>
      <c r="D51" s="3">
        <v>239697</v>
      </c>
      <c r="E51" s="3">
        <v>239697</v>
      </c>
      <c r="F51" s="3"/>
      <c r="G51" s="3"/>
      <c r="H51" s="3"/>
      <c r="I51" s="3">
        <v>2188633</v>
      </c>
      <c r="J51" s="3">
        <v>2188633</v>
      </c>
      <c r="K51" s="3">
        <v>2428330</v>
      </c>
      <c r="S51" s="8">
        <v>1</v>
      </c>
      <c r="T51">
        <v>3</v>
      </c>
      <c r="U51">
        <f t="shared" si="0"/>
        <v>1994</v>
      </c>
      <c r="V51">
        <f t="shared" si="1"/>
        <v>10</v>
      </c>
      <c r="W51">
        <f t="shared" si="2"/>
        <v>58066</v>
      </c>
      <c r="X51">
        <v>19941015</v>
      </c>
      <c r="Z51">
        <v>5000</v>
      </c>
      <c r="AA51">
        <v>36155</v>
      </c>
      <c r="AB51">
        <v>0</v>
      </c>
      <c r="AC51">
        <v>1082</v>
      </c>
      <c r="AD51">
        <v>5000</v>
      </c>
      <c r="AE51">
        <v>325</v>
      </c>
      <c r="AF51">
        <v>0</v>
      </c>
      <c r="AG51">
        <v>10504</v>
      </c>
      <c r="AH51" t="s">
        <v>41</v>
      </c>
      <c r="AI51" t="s">
        <v>42</v>
      </c>
      <c r="AJ51" t="s">
        <v>77</v>
      </c>
      <c r="AK51" t="s">
        <v>41</v>
      </c>
      <c r="AL51" t="s">
        <v>42</v>
      </c>
    </row>
    <row r="52" spans="1:38" x14ac:dyDescent="0.25">
      <c r="A52" s="2">
        <v>12</v>
      </c>
      <c r="B52" s="3"/>
      <c r="C52" s="3"/>
      <c r="D52" s="3"/>
      <c r="E52" s="3"/>
      <c r="F52" s="3"/>
      <c r="G52" s="3"/>
      <c r="H52" s="3"/>
      <c r="I52" s="3">
        <v>29480</v>
      </c>
      <c r="J52" s="3">
        <v>29480</v>
      </c>
      <c r="K52" s="3">
        <v>29480</v>
      </c>
      <c r="N52">
        <f t="shared" ref="N42:N52" si="3">SUM(B52:C52)/SUM($B$41:$C$52)</f>
        <v>0</v>
      </c>
      <c r="O52">
        <f t="shared" ref="O42:O52" si="4">D52/$D$53</f>
        <v>0</v>
      </c>
      <c r="P52">
        <f>SUM(F52:H52)/SUM($F$41:$H$52)</f>
        <v>0</v>
      </c>
      <c r="Q52">
        <f>I52/$I$53</f>
        <v>6.5311794029465186E-4</v>
      </c>
      <c r="S52" s="8">
        <v>1</v>
      </c>
      <c r="T52">
        <v>3</v>
      </c>
      <c r="U52">
        <f t="shared" si="0"/>
        <v>1994</v>
      </c>
      <c r="V52">
        <f t="shared" si="1"/>
        <v>10</v>
      </c>
      <c r="W52">
        <f t="shared" si="2"/>
        <v>60898</v>
      </c>
      <c r="X52">
        <v>19941015</v>
      </c>
      <c r="Z52">
        <v>5000</v>
      </c>
      <c r="AA52">
        <v>39120</v>
      </c>
      <c r="AB52">
        <v>0</v>
      </c>
      <c r="AC52">
        <v>545</v>
      </c>
      <c r="AD52">
        <v>5000</v>
      </c>
      <c r="AE52">
        <v>436</v>
      </c>
      <c r="AF52">
        <v>0</v>
      </c>
      <c r="AG52">
        <v>10797</v>
      </c>
      <c r="AH52" t="s">
        <v>41</v>
      </c>
      <c r="AI52" t="s">
        <v>42</v>
      </c>
      <c r="AJ52" t="s">
        <v>77</v>
      </c>
      <c r="AK52" t="s">
        <v>41</v>
      </c>
      <c r="AL52" t="s">
        <v>42</v>
      </c>
    </row>
    <row r="53" spans="1:38" x14ac:dyDescent="0.25">
      <c r="A53" s="2" t="s">
        <v>18</v>
      </c>
      <c r="B53" s="3">
        <v>536155</v>
      </c>
      <c r="C53" s="3">
        <v>358452</v>
      </c>
      <c r="D53" s="3">
        <v>58026876</v>
      </c>
      <c r="E53" s="3">
        <v>58921483</v>
      </c>
      <c r="F53" s="3">
        <v>558282</v>
      </c>
      <c r="G53" s="3">
        <v>8076653</v>
      </c>
      <c r="H53" s="3">
        <v>9958955</v>
      </c>
      <c r="I53" s="3">
        <v>45137330</v>
      </c>
      <c r="J53" s="3">
        <v>63731220</v>
      </c>
      <c r="K53" s="3">
        <v>122652703</v>
      </c>
      <c r="S53" s="8">
        <v>1</v>
      </c>
      <c r="T53">
        <v>1</v>
      </c>
      <c r="U53">
        <f t="shared" si="0"/>
        <v>1994</v>
      </c>
      <c r="V53">
        <f t="shared" si="1"/>
        <v>7</v>
      </c>
      <c r="W53">
        <f t="shared" si="2"/>
        <v>112442</v>
      </c>
      <c r="X53">
        <v>19940728</v>
      </c>
      <c r="Z53">
        <v>5000</v>
      </c>
      <c r="AA53">
        <v>25440</v>
      </c>
      <c r="AB53">
        <v>0</v>
      </c>
      <c r="AC53">
        <v>353</v>
      </c>
      <c r="AD53">
        <v>5000</v>
      </c>
      <c r="AE53">
        <v>353</v>
      </c>
      <c r="AF53">
        <v>0</v>
      </c>
      <c r="AG53">
        <v>76296</v>
      </c>
      <c r="AH53" t="s">
        <v>52</v>
      </c>
      <c r="AI53" t="s">
        <v>42</v>
      </c>
      <c r="AJ53" t="s">
        <v>77</v>
      </c>
      <c r="AK53" t="s">
        <v>52</v>
      </c>
      <c r="AL53" t="s">
        <v>42</v>
      </c>
    </row>
    <row r="54" spans="1:38" x14ac:dyDescent="0.25">
      <c r="D54">
        <f>GETPIVOTDATA("total",$A$38,"run",1,"release_stage","S")/GETPIVOTDATA("total",$A$38,"run",1)</f>
        <v>0.9848169639586295</v>
      </c>
      <c r="F54">
        <f>F53/$J$53</f>
        <v>8.7599452827044587E-3</v>
      </c>
      <c r="G54">
        <f t="shared" ref="G54:I54" si="5">G53/$J$53</f>
        <v>0.1267299292246406</v>
      </c>
      <c r="H54">
        <f t="shared" si="5"/>
        <v>0.15626493577245187</v>
      </c>
      <c r="I54">
        <f t="shared" si="5"/>
        <v>0.70824518972020312</v>
      </c>
      <c r="S54" s="8">
        <v>1</v>
      </c>
      <c r="T54">
        <v>3</v>
      </c>
      <c r="U54">
        <f t="shared" si="0"/>
        <v>1996</v>
      </c>
      <c r="V54">
        <f t="shared" si="1"/>
        <v>5</v>
      </c>
      <c r="W54">
        <f t="shared" si="2"/>
        <v>41549</v>
      </c>
      <c r="X54">
        <v>19960521</v>
      </c>
      <c r="Z54">
        <v>5000</v>
      </c>
      <c r="AA54">
        <v>31239</v>
      </c>
      <c r="AB54">
        <v>0</v>
      </c>
      <c r="AC54">
        <v>155</v>
      </c>
      <c r="AD54">
        <v>5000</v>
      </c>
      <c r="AE54">
        <v>155</v>
      </c>
      <c r="AH54" t="s">
        <v>53</v>
      </c>
      <c r="AI54" t="s">
        <v>42</v>
      </c>
      <c r="AJ54" t="s">
        <v>78</v>
      </c>
      <c r="AK54" t="s">
        <v>53</v>
      </c>
      <c r="AL54" t="s">
        <v>42</v>
      </c>
    </row>
    <row r="55" spans="1:38" x14ac:dyDescent="0.25">
      <c r="S55" s="8">
        <v>1</v>
      </c>
      <c r="T55">
        <v>1</v>
      </c>
      <c r="U55">
        <f t="shared" si="0"/>
        <v>1997</v>
      </c>
      <c r="V55">
        <f t="shared" si="1"/>
        <v>9</v>
      </c>
      <c r="W55">
        <f t="shared" si="2"/>
        <v>58767</v>
      </c>
      <c r="X55">
        <v>19970908</v>
      </c>
      <c r="Z55">
        <v>5000</v>
      </c>
      <c r="AA55">
        <v>9076</v>
      </c>
      <c r="AB55">
        <v>0</v>
      </c>
      <c r="AC55">
        <v>761</v>
      </c>
      <c r="AD55">
        <v>5000</v>
      </c>
      <c r="AE55">
        <v>710</v>
      </c>
      <c r="AF55">
        <v>0</v>
      </c>
      <c r="AG55">
        <v>38220</v>
      </c>
      <c r="AH55" t="s">
        <v>43</v>
      </c>
      <c r="AI55" t="s">
        <v>42</v>
      </c>
      <c r="AJ55" t="s">
        <v>77</v>
      </c>
      <c r="AK55" t="s">
        <v>43</v>
      </c>
      <c r="AL55" t="s">
        <v>42</v>
      </c>
    </row>
    <row r="56" spans="1:38" x14ac:dyDescent="0.25">
      <c r="S56" s="8">
        <v>1</v>
      </c>
      <c r="T56">
        <v>1</v>
      </c>
      <c r="U56">
        <f t="shared" si="0"/>
        <v>1997</v>
      </c>
      <c r="V56">
        <f t="shared" si="1"/>
        <v>9</v>
      </c>
      <c r="W56">
        <f t="shared" si="2"/>
        <v>58725</v>
      </c>
      <c r="X56">
        <v>19970908</v>
      </c>
      <c r="Z56">
        <v>5000</v>
      </c>
      <c r="AA56">
        <v>10167</v>
      </c>
      <c r="AB56">
        <v>0</v>
      </c>
      <c r="AC56">
        <v>154</v>
      </c>
      <c r="AD56">
        <v>5000</v>
      </c>
      <c r="AE56">
        <v>205</v>
      </c>
      <c r="AF56">
        <v>0</v>
      </c>
      <c r="AG56">
        <v>38199</v>
      </c>
      <c r="AH56" t="s">
        <v>43</v>
      </c>
      <c r="AI56" t="s">
        <v>42</v>
      </c>
      <c r="AJ56" t="s">
        <v>77</v>
      </c>
      <c r="AK56" t="s">
        <v>43</v>
      </c>
      <c r="AL56" t="s">
        <v>42</v>
      </c>
    </row>
    <row r="57" spans="1:38" x14ac:dyDescent="0.25">
      <c r="S57" s="8">
        <v>1</v>
      </c>
      <c r="T57">
        <v>1</v>
      </c>
      <c r="U57">
        <f t="shared" si="0"/>
        <v>1997</v>
      </c>
      <c r="V57">
        <f t="shared" si="1"/>
        <v>9</v>
      </c>
      <c r="W57">
        <f t="shared" si="2"/>
        <v>58856</v>
      </c>
      <c r="X57">
        <v>19970908</v>
      </c>
      <c r="Z57">
        <v>5000</v>
      </c>
      <c r="AA57">
        <v>10332</v>
      </c>
      <c r="AB57">
        <v>0</v>
      </c>
      <c r="AC57">
        <v>138</v>
      </c>
      <c r="AD57">
        <v>5000</v>
      </c>
      <c r="AE57">
        <v>46</v>
      </c>
      <c r="AF57">
        <v>0</v>
      </c>
      <c r="AG57">
        <v>38340</v>
      </c>
      <c r="AH57" t="s">
        <v>43</v>
      </c>
      <c r="AI57" t="s">
        <v>42</v>
      </c>
      <c r="AJ57" t="s">
        <v>77</v>
      </c>
      <c r="AK57" t="s">
        <v>43</v>
      </c>
      <c r="AL57" t="s">
        <v>42</v>
      </c>
    </row>
    <row r="58" spans="1:38" x14ac:dyDescent="0.25">
      <c r="S58" s="8">
        <v>1</v>
      </c>
      <c r="T58">
        <v>1</v>
      </c>
      <c r="U58">
        <f t="shared" si="0"/>
        <v>1997</v>
      </c>
      <c r="V58">
        <f t="shared" si="1"/>
        <v>10</v>
      </c>
      <c r="W58">
        <f t="shared" si="2"/>
        <v>52374</v>
      </c>
      <c r="X58">
        <v>19971013</v>
      </c>
      <c r="Z58">
        <v>5000</v>
      </c>
      <c r="AA58">
        <v>10070</v>
      </c>
      <c r="AB58">
        <v>0</v>
      </c>
      <c r="AC58">
        <v>336</v>
      </c>
      <c r="AD58">
        <v>5000</v>
      </c>
      <c r="AE58">
        <v>56</v>
      </c>
      <c r="AF58">
        <v>0</v>
      </c>
      <c r="AG58">
        <v>31912</v>
      </c>
      <c r="AH58" t="s">
        <v>43</v>
      </c>
      <c r="AI58" t="s">
        <v>42</v>
      </c>
      <c r="AJ58" t="s">
        <v>77</v>
      </c>
      <c r="AK58" t="s">
        <v>43</v>
      </c>
      <c r="AL58" t="s">
        <v>42</v>
      </c>
    </row>
    <row r="59" spans="1:38" x14ac:dyDescent="0.25">
      <c r="S59" s="8">
        <v>1</v>
      </c>
      <c r="T59">
        <v>1</v>
      </c>
      <c r="U59">
        <f t="shared" si="0"/>
        <v>1994</v>
      </c>
      <c r="V59">
        <f t="shared" si="1"/>
        <v>8</v>
      </c>
      <c r="W59">
        <f t="shared" si="2"/>
        <v>20358</v>
      </c>
      <c r="X59">
        <v>19940817</v>
      </c>
      <c r="Z59">
        <v>5000</v>
      </c>
      <c r="AA59">
        <v>10310</v>
      </c>
      <c r="AD59">
        <v>5000</v>
      </c>
      <c r="AE59">
        <v>48</v>
      </c>
      <c r="AH59" t="s">
        <v>43</v>
      </c>
      <c r="AI59" t="s">
        <v>42</v>
      </c>
      <c r="AJ59" t="s">
        <v>77</v>
      </c>
      <c r="AK59" t="s">
        <v>43</v>
      </c>
      <c r="AL59" t="s">
        <v>42</v>
      </c>
    </row>
    <row r="60" spans="1:38" x14ac:dyDescent="0.25">
      <c r="S60" s="8">
        <v>1</v>
      </c>
      <c r="T60">
        <v>1</v>
      </c>
      <c r="U60">
        <f t="shared" si="0"/>
        <v>1994</v>
      </c>
      <c r="V60">
        <f t="shared" si="1"/>
        <v>8</v>
      </c>
      <c r="W60">
        <f t="shared" si="2"/>
        <v>20479</v>
      </c>
      <c r="X60">
        <v>19940816</v>
      </c>
      <c r="Z60">
        <v>5000</v>
      </c>
      <c r="AA60">
        <v>10425</v>
      </c>
      <c r="AD60">
        <v>5000</v>
      </c>
      <c r="AE60">
        <v>54</v>
      </c>
      <c r="AH60" t="s">
        <v>43</v>
      </c>
      <c r="AI60" t="s">
        <v>42</v>
      </c>
      <c r="AJ60" t="s">
        <v>77</v>
      </c>
      <c r="AK60" t="s">
        <v>43</v>
      </c>
      <c r="AL60" t="s">
        <v>42</v>
      </c>
    </row>
    <row r="61" spans="1:38" x14ac:dyDescent="0.25">
      <c r="S61" s="8">
        <v>1</v>
      </c>
      <c r="T61">
        <v>1</v>
      </c>
      <c r="U61">
        <f t="shared" si="0"/>
        <v>1994</v>
      </c>
      <c r="V61">
        <f t="shared" si="1"/>
        <v>8</v>
      </c>
      <c r="W61">
        <f t="shared" si="2"/>
        <v>15407</v>
      </c>
      <c r="X61">
        <v>19940815</v>
      </c>
      <c r="Z61">
        <v>5000</v>
      </c>
      <c r="AA61">
        <v>10356</v>
      </c>
      <c r="AB61">
        <v>0</v>
      </c>
      <c r="AC61">
        <v>51</v>
      </c>
      <c r="AH61" t="s">
        <v>43</v>
      </c>
      <c r="AI61" t="s">
        <v>42</v>
      </c>
      <c r="AJ61" t="s">
        <v>77</v>
      </c>
      <c r="AK61" t="s">
        <v>43</v>
      </c>
      <c r="AL61" t="s">
        <v>42</v>
      </c>
    </row>
    <row r="62" spans="1:38" x14ac:dyDescent="0.25">
      <c r="S62" s="8">
        <v>1</v>
      </c>
      <c r="T62">
        <v>1</v>
      </c>
      <c r="U62">
        <f t="shared" si="0"/>
        <v>1994</v>
      </c>
      <c r="V62">
        <f t="shared" si="1"/>
        <v>9</v>
      </c>
      <c r="W62">
        <f t="shared" si="2"/>
        <v>20520</v>
      </c>
      <c r="X62">
        <v>19940919</v>
      </c>
      <c r="Z62">
        <v>5000</v>
      </c>
      <c r="AA62">
        <v>10226</v>
      </c>
      <c r="AB62">
        <v>0</v>
      </c>
      <c r="AC62">
        <v>49</v>
      </c>
      <c r="AD62">
        <v>5000</v>
      </c>
      <c r="AE62">
        <v>245</v>
      </c>
      <c r="AH62" t="s">
        <v>43</v>
      </c>
      <c r="AI62" t="s">
        <v>42</v>
      </c>
      <c r="AJ62" t="s">
        <v>77</v>
      </c>
      <c r="AK62" t="s">
        <v>43</v>
      </c>
      <c r="AL62" t="s">
        <v>42</v>
      </c>
    </row>
    <row r="63" spans="1:38" x14ac:dyDescent="0.25">
      <c r="S63" s="8">
        <v>1</v>
      </c>
      <c r="T63">
        <v>1</v>
      </c>
      <c r="U63">
        <f t="shared" si="0"/>
        <v>1994</v>
      </c>
      <c r="V63">
        <f t="shared" si="1"/>
        <v>9</v>
      </c>
      <c r="W63">
        <f t="shared" si="2"/>
        <v>20453</v>
      </c>
      <c r="X63">
        <v>19940920</v>
      </c>
      <c r="Z63">
        <v>5000</v>
      </c>
      <c r="AA63">
        <v>10302</v>
      </c>
      <c r="AB63">
        <v>0</v>
      </c>
      <c r="AC63">
        <v>50</v>
      </c>
      <c r="AD63">
        <v>5000</v>
      </c>
      <c r="AE63">
        <v>101</v>
      </c>
      <c r="AH63" t="s">
        <v>43</v>
      </c>
      <c r="AI63" t="s">
        <v>42</v>
      </c>
      <c r="AJ63" t="s">
        <v>77</v>
      </c>
      <c r="AK63" t="s">
        <v>43</v>
      </c>
      <c r="AL63" t="s">
        <v>42</v>
      </c>
    </row>
    <row r="64" spans="1:38" x14ac:dyDescent="0.25">
      <c r="S64" s="8">
        <v>1</v>
      </c>
      <c r="T64">
        <v>1</v>
      </c>
      <c r="U64">
        <f t="shared" si="0"/>
        <v>1994</v>
      </c>
      <c r="V64">
        <f t="shared" si="1"/>
        <v>9</v>
      </c>
      <c r="W64">
        <f t="shared" si="2"/>
        <v>20592</v>
      </c>
      <c r="X64">
        <v>19940921</v>
      </c>
      <c r="Z64">
        <v>5000</v>
      </c>
      <c r="AA64">
        <v>10232</v>
      </c>
      <c r="AB64">
        <v>0</v>
      </c>
      <c r="AC64">
        <v>154</v>
      </c>
      <c r="AD64">
        <v>5000</v>
      </c>
      <c r="AE64">
        <v>206</v>
      </c>
      <c r="AH64" t="s">
        <v>43</v>
      </c>
      <c r="AI64" t="s">
        <v>42</v>
      </c>
      <c r="AJ64" t="s">
        <v>77</v>
      </c>
      <c r="AK64" t="s">
        <v>43</v>
      </c>
      <c r="AL64" t="s">
        <v>42</v>
      </c>
    </row>
    <row r="65" spans="19:38" x14ac:dyDescent="0.25">
      <c r="S65" s="8">
        <v>1</v>
      </c>
      <c r="T65">
        <v>1</v>
      </c>
      <c r="U65">
        <f t="shared" si="0"/>
        <v>1994</v>
      </c>
      <c r="V65">
        <f t="shared" si="1"/>
        <v>10</v>
      </c>
      <c r="W65">
        <f t="shared" si="2"/>
        <v>20343</v>
      </c>
      <c r="X65">
        <v>19941012</v>
      </c>
      <c r="Z65">
        <v>5000</v>
      </c>
      <c r="AA65">
        <v>10247</v>
      </c>
      <c r="AD65">
        <v>5000</v>
      </c>
      <c r="AE65">
        <v>96</v>
      </c>
      <c r="AH65" t="s">
        <v>43</v>
      </c>
      <c r="AI65" t="s">
        <v>42</v>
      </c>
      <c r="AJ65" t="s">
        <v>77</v>
      </c>
      <c r="AK65" t="s">
        <v>43</v>
      </c>
      <c r="AL65" t="s">
        <v>42</v>
      </c>
    </row>
    <row r="66" spans="19:38" x14ac:dyDescent="0.25">
      <c r="S66" s="8">
        <v>1</v>
      </c>
      <c r="T66">
        <v>1</v>
      </c>
      <c r="U66">
        <f t="shared" si="0"/>
        <v>1994</v>
      </c>
      <c r="V66">
        <f t="shared" si="1"/>
        <v>10</v>
      </c>
      <c r="W66">
        <f t="shared" si="2"/>
        <v>20449</v>
      </c>
      <c r="X66">
        <v>19941013</v>
      </c>
      <c r="Z66">
        <v>5000</v>
      </c>
      <c r="AA66">
        <v>10401</v>
      </c>
      <c r="AD66">
        <v>5000</v>
      </c>
      <c r="AE66">
        <v>48</v>
      </c>
      <c r="AH66" t="s">
        <v>43</v>
      </c>
      <c r="AI66" t="s">
        <v>42</v>
      </c>
      <c r="AJ66" t="s">
        <v>77</v>
      </c>
      <c r="AK66" t="s">
        <v>43</v>
      </c>
      <c r="AL66" t="s">
        <v>42</v>
      </c>
    </row>
    <row r="67" spans="19:38" x14ac:dyDescent="0.25">
      <c r="S67" s="8">
        <v>1</v>
      </c>
      <c r="T67">
        <v>1</v>
      </c>
      <c r="U67">
        <f t="shared" ref="U67:U130" si="6">LEFT(X67,4)*1</f>
        <v>1994</v>
      </c>
      <c r="V67">
        <f t="shared" ref="V67:V130" si="7">IF(LEN(X67)&gt;=8,MID(X67,5,2),"")*1</f>
        <v>10</v>
      </c>
      <c r="W67">
        <f t="shared" ref="W67:W130" si="8">SUM(Z67:AG67)</f>
        <v>62338</v>
      </c>
      <c r="X67">
        <v>19941012</v>
      </c>
      <c r="Z67">
        <v>5000</v>
      </c>
      <c r="AA67">
        <v>10269</v>
      </c>
      <c r="AB67">
        <v>0</v>
      </c>
      <c r="AC67">
        <v>46</v>
      </c>
      <c r="AD67">
        <v>5000</v>
      </c>
      <c r="AE67">
        <v>93</v>
      </c>
      <c r="AF67">
        <v>0</v>
      </c>
      <c r="AG67">
        <v>41930</v>
      </c>
      <c r="AH67" t="s">
        <v>43</v>
      </c>
      <c r="AI67" t="s">
        <v>42</v>
      </c>
      <c r="AJ67" t="s">
        <v>77</v>
      </c>
      <c r="AK67" t="s">
        <v>43</v>
      </c>
      <c r="AL67" t="s">
        <v>42</v>
      </c>
    </row>
    <row r="68" spans="19:38" x14ac:dyDescent="0.25">
      <c r="S68" s="8">
        <v>1</v>
      </c>
      <c r="T68">
        <v>1</v>
      </c>
      <c r="U68">
        <f t="shared" si="6"/>
        <v>1994</v>
      </c>
      <c r="V68">
        <f t="shared" si="7"/>
        <v>9</v>
      </c>
      <c r="W68">
        <f t="shared" si="8"/>
        <v>20421</v>
      </c>
      <c r="X68">
        <v>19940921</v>
      </c>
      <c r="Z68">
        <v>5000</v>
      </c>
      <c r="AA68">
        <v>10131</v>
      </c>
      <c r="AB68">
        <v>0</v>
      </c>
      <c r="AC68">
        <v>145</v>
      </c>
      <c r="AD68">
        <v>5000</v>
      </c>
      <c r="AE68">
        <v>145</v>
      </c>
      <c r="AH68" t="s">
        <v>43</v>
      </c>
      <c r="AI68" t="s">
        <v>42</v>
      </c>
      <c r="AJ68" t="s">
        <v>77</v>
      </c>
      <c r="AK68" t="s">
        <v>43</v>
      </c>
      <c r="AL68" t="s">
        <v>42</v>
      </c>
    </row>
    <row r="69" spans="19:38" x14ac:dyDescent="0.25">
      <c r="S69" s="8">
        <v>1</v>
      </c>
      <c r="T69">
        <v>1</v>
      </c>
      <c r="U69">
        <f t="shared" si="6"/>
        <v>1994</v>
      </c>
      <c r="V69">
        <f t="shared" si="7"/>
        <v>9</v>
      </c>
      <c r="W69">
        <f t="shared" si="8"/>
        <v>20407</v>
      </c>
      <c r="X69">
        <v>19940920</v>
      </c>
      <c r="Z69">
        <v>5000</v>
      </c>
      <c r="AA69">
        <v>10156</v>
      </c>
      <c r="AB69">
        <v>0</v>
      </c>
      <c r="AC69">
        <v>50</v>
      </c>
      <c r="AD69">
        <v>5000</v>
      </c>
      <c r="AE69">
        <v>201</v>
      </c>
      <c r="AH69" t="s">
        <v>43</v>
      </c>
      <c r="AI69" t="s">
        <v>42</v>
      </c>
      <c r="AJ69" t="s">
        <v>77</v>
      </c>
      <c r="AK69" t="s">
        <v>43</v>
      </c>
      <c r="AL69" t="s">
        <v>42</v>
      </c>
    </row>
    <row r="70" spans="19:38" x14ac:dyDescent="0.25">
      <c r="S70" s="8">
        <v>1</v>
      </c>
      <c r="T70">
        <v>1</v>
      </c>
      <c r="U70">
        <f t="shared" si="6"/>
        <v>1994</v>
      </c>
      <c r="V70">
        <f t="shared" si="7"/>
        <v>9</v>
      </c>
      <c r="W70">
        <f t="shared" si="8"/>
        <v>20418</v>
      </c>
      <c r="X70">
        <v>19940919</v>
      </c>
      <c r="Z70">
        <v>5000</v>
      </c>
      <c r="AA70">
        <v>10320</v>
      </c>
      <c r="AD70">
        <v>5000</v>
      </c>
      <c r="AE70">
        <v>98</v>
      </c>
      <c r="AH70" t="s">
        <v>43</v>
      </c>
      <c r="AI70" t="s">
        <v>42</v>
      </c>
      <c r="AJ70" t="s">
        <v>77</v>
      </c>
      <c r="AK70" t="s">
        <v>43</v>
      </c>
      <c r="AL70" t="s">
        <v>42</v>
      </c>
    </row>
    <row r="71" spans="19:38" x14ac:dyDescent="0.25">
      <c r="S71" s="8">
        <v>1</v>
      </c>
      <c r="T71">
        <v>3</v>
      </c>
      <c r="U71">
        <f t="shared" si="6"/>
        <v>1995</v>
      </c>
      <c r="V71">
        <f t="shared" si="7"/>
        <v>9</v>
      </c>
      <c r="W71">
        <f t="shared" si="8"/>
        <v>113534</v>
      </c>
      <c r="X71">
        <v>19950910</v>
      </c>
      <c r="Z71">
        <v>5000</v>
      </c>
      <c r="AA71">
        <v>26045</v>
      </c>
      <c r="AB71">
        <v>0</v>
      </c>
      <c r="AC71">
        <v>207</v>
      </c>
      <c r="AD71">
        <v>5000</v>
      </c>
      <c r="AE71">
        <v>207</v>
      </c>
      <c r="AF71">
        <v>0</v>
      </c>
      <c r="AG71">
        <v>77075</v>
      </c>
      <c r="AH71" t="s">
        <v>54</v>
      </c>
      <c r="AI71" t="s">
        <v>42</v>
      </c>
      <c r="AJ71" t="s">
        <v>77</v>
      </c>
      <c r="AK71" t="s">
        <v>54</v>
      </c>
      <c r="AL71" t="s">
        <v>42</v>
      </c>
    </row>
    <row r="72" spans="19:38" x14ac:dyDescent="0.25">
      <c r="S72" s="8">
        <v>1</v>
      </c>
      <c r="T72">
        <v>1</v>
      </c>
      <c r="U72">
        <f t="shared" si="6"/>
        <v>1994</v>
      </c>
      <c r="V72">
        <f t="shared" si="7"/>
        <v>8</v>
      </c>
      <c r="W72">
        <f t="shared" si="8"/>
        <v>41669</v>
      </c>
      <c r="X72">
        <v>19940822</v>
      </c>
      <c r="Z72">
        <v>5000</v>
      </c>
      <c r="AA72">
        <v>31217</v>
      </c>
      <c r="AD72">
        <v>5000</v>
      </c>
      <c r="AE72">
        <v>452</v>
      </c>
      <c r="AH72" t="s">
        <v>43</v>
      </c>
      <c r="AI72" t="s">
        <v>42</v>
      </c>
      <c r="AJ72" t="s">
        <v>77</v>
      </c>
      <c r="AK72" t="s">
        <v>43</v>
      </c>
      <c r="AL72" t="s">
        <v>42</v>
      </c>
    </row>
    <row r="73" spans="19:38" x14ac:dyDescent="0.25">
      <c r="S73" s="8">
        <v>1</v>
      </c>
      <c r="T73">
        <v>3</v>
      </c>
      <c r="U73">
        <f t="shared" si="6"/>
        <v>1996</v>
      </c>
      <c r="V73">
        <f t="shared" si="7"/>
        <v>10</v>
      </c>
      <c r="W73">
        <f t="shared" si="8"/>
        <v>94739</v>
      </c>
      <c r="X73">
        <v>19961001</v>
      </c>
      <c r="Z73">
        <v>5000</v>
      </c>
      <c r="AA73">
        <v>80680</v>
      </c>
      <c r="AB73">
        <v>0</v>
      </c>
      <c r="AC73">
        <v>3734</v>
      </c>
      <c r="AD73">
        <v>5000</v>
      </c>
      <c r="AE73">
        <v>325</v>
      </c>
      <c r="AH73" t="s">
        <v>47</v>
      </c>
      <c r="AI73" t="s">
        <v>42</v>
      </c>
      <c r="AJ73" t="s">
        <v>77</v>
      </c>
      <c r="AK73" t="s">
        <v>47</v>
      </c>
      <c r="AL73" t="s">
        <v>42</v>
      </c>
    </row>
    <row r="74" spans="19:38" x14ac:dyDescent="0.25">
      <c r="S74" s="8">
        <v>1</v>
      </c>
      <c r="T74">
        <v>3</v>
      </c>
      <c r="U74">
        <f t="shared" si="6"/>
        <v>1994</v>
      </c>
      <c r="V74">
        <f t="shared" si="7"/>
        <v>10</v>
      </c>
      <c r="W74">
        <f t="shared" si="8"/>
        <v>36867</v>
      </c>
      <c r="X74">
        <v>19941027</v>
      </c>
      <c r="Z74">
        <v>5000</v>
      </c>
      <c r="AA74">
        <v>25340</v>
      </c>
      <c r="AB74">
        <v>0</v>
      </c>
      <c r="AC74">
        <v>1069</v>
      </c>
      <c r="AD74">
        <v>5000</v>
      </c>
      <c r="AE74">
        <v>382</v>
      </c>
      <c r="AF74">
        <v>0</v>
      </c>
      <c r="AG74">
        <v>76</v>
      </c>
      <c r="AH74" t="s">
        <v>41</v>
      </c>
      <c r="AI74" t="s">
        <v>42</v>
      </c>
      <c r="AJ74" t="s">
        <v>77</v>
      </c>
      <c r="AK74" t="s">
        <v>41</v>
      </c>
      <c r="AL74" t="s">
        <v>42</v>
      </c>
    </row>
    <row r="75" spans="19:38" x14ac:dyDescent="0.25">
      <c r="S75" s="8">
        <v>1</v>
      </c>
      <c r="T75">
        <v>3</v>
      </c>
      <c r="U75">
        <f t="shared" si="6"/>
        <v>1994</v>
      </c>
      <c r="V75">
        <f t="shared" si="7"/>
        <v>10</v>
      </c>
      <c r="W75">
        <f t="shared" si="8"/>
        <v>45734</v>
      </c>
      <c r="X75">
        <v>19941028</v>
      </c>
      <c r="Z75">
        <v>5000</v>
      </c>
      <c r="AA75">
        <v>25368</v>
      </c>
      <c r="AB75">
        <v>0</v>
      </c>
      <c r="AC75">
        <v>1405</v>
      </c>
      <c r="AD75">
        <v>5000</v>
      </c>
      <c r="AE75">
        <v>661</v>
      </c>
      <c r="AF75">
        <v>0</v>
      </c>
      <c r="AG75">
        <v>8300</v>
      </c>
      <c r="AH75" t="s">
        <v>41</v>
      </c>
      <c r="AI75" t="s">
        <v>42</v>
      </c>
      <c r="AJ75" t="s">
        <v>77</v>
      </c>
      <c r="AK75" t="s">
        <v>41</v>
      </c>
      <c r="AL75" t="s">
        <v>42</v>
      </c>
    </row>
    <row r="76" spans="19:38" x14ac:dyDescent="0.25">
      <c r="S76" s="8">
        <v>1</v>
      </c>
      <c r="T76">
        <v>1</v>
      </c>
      <c r="U76">
        <f t="shared" si="6"/>
        <v>1995</v>
      </c>
      <c r="V76">
        <f t="shared" si="7"/>
        <v>8</v>
      </c>
      <c r="W76">
        <f t="shared" si="8"/>
        <v>32821</v>
      </c>
      <c r="X76">
        <v>19950809</v>
      </c>
      <c r="Z76">
        <v>5000</v>
      </c>
      <c r="AA76">
        <v>20435</v>
      </c>
      <c r="AB76">
        <v>0</v>
      </c>
      <c r="AC76">
        <v>2177</v>
      </c>
      <c r="AD76">
        <v>5000</v>
      </c>
      <c r="AE76">
        <v>209</v>
      </c>
      <c r="AH76" t="s">
        <v>44</v>
      </c>
      <c r="AI76" t="s">
        <v>42</v>
      </c>
      <c r="AJ76" t="s">
        <v>77</v>
      </c>
      <c r="AK76" t="s">
        <v>44</v>
      </c>
      <c r="AL76" t="s">
        <v>42</v>
      </c>
    </row>
    <row r="77" spans="19:38" x14ac:dyDescent="0.25">
      <c r="S77" s="8">
        <v>1</v>
      </c>
      <c r="T77">
        <v>3</v>
      </c>
      <c r="U77">
        <f t="shared" si="6"/>
        <v>1996</v>
      </c>
      <c r="V77">
        <f t="shared" si="7"/>
        <v>6</v>
      </c>
      <c r="W77">
        <f t="shared" si="8"/>
        <v>684137</v>
      </c>
      <c r="X77">
        <v>19960615</v>
      </c>
      <c r="Z77">
        <v>5000</v>
      </c>
      <c r="AA77">
        <v>53620</v>
      </c>
      <c r="AD77">
        <v>5000</v>
      </c>
      <c r="AE77">
        <v>324</v>
      </c>
      <c r="AF77">
        <v>0</v>
      </c>
      <c r="AG77">
        <v>620193</v>
      </c>
      <c r="AH77" t="s">
        <v>45</v>
      </c>
      <c r="AI77" t="s">
        <v>42</v>
      </c>
      <c r="AJ77" t="s">
        <v>78</v>
      </c>
      <c r="AK77" t="s">
        <v>45</v>
      </c>
      <c r="AL77" t="s">
        <v>42</v>
      </c>
    </row>
    <row r="78" spans="19:38" x14ac:dyDescent="0.25">
      <c r="S78" s="8">
        <v>1</v>
      </c>
      <c r="T78">
        <v>3</v>
      </c>
      <c r="U78">
        <f t="shared" si="6"/>
        <v>1995</v>
      </c>
      <c r="V78">
        <f t="shared" si="7"/>
        <v>9</v>
      </c>
      <c r="W78">
        <f t="shared" si="8"/>
        <v>335891</v>
      </c>
      <c r="X78">
        <v>19950928</v>
      </c>
      <c r="Z78">
        <v>5001</v>
      </c>
      <c r="AA78">
        <v>194243</v>
      </c>
      <c r="AB78">
        <v>0</v>
      </c>
      <c r="AC78">
        <v>15539</v>
      </c>
      <c r="AD78">
        <v>5001</v>
      </c>
      <c r="AE78">
        <v>2256</v>
      </c>
      <c r="AF78">
        <v>0</v>
      </c>
      <c r="AG78">
        <v>113851</v>
      </c>
      <c r="AH78" t="s">
        <v>41</v>
      </c>
      <c r="AI78" t="s">
        <v>42</v>
      </c>
      <c r="AJ78" t="s">
        <v>77</v>
      </c>
      <c r="AK78" t="s">
        <v>41</v>
      </c>
      <c r="AL78" t="s">
        <v>42</v>
      </c>
    </row>
    <row r="79" spans="19:38" x14ac:dyDescent="0.25">
      <c r="S79" s="8">
        <v>1</v>
      </c>
      <c r="T79">
        <v>3</v>
      </c>
      <c r="U79">
        <f t="shared" si="6"/>
        <v>1998</v>
      </c>
      <c r="V79">
        <f t="shared" si="7"/>
        <v>5</v>
      </c>
      <c r="W79">
        <f t="shared" si="8"/>
        <v>670098</v>
      </c>
      <c r="X79">
        <v>19980529</v>
      </c>
      <c r="Z79">
        <v>5000</v>
      </c>
      <c r="AA79">
        <v>54163</v>
      </c>
      <c r="AD79">
        <v>0</v>
      </c>
      <c r="AE79">
        <v>610935</v>
      </c>
      <c r="AH79" t="s">
        <v>55</v>
      </c>
      <c r="AI79" t="s">
        <v>42</v>
      </c>
      <c r="AJ79" t="s">
        <v>78</v>
      </c>
      <c r="AK79" t="s">
        <v>55</v>
      </c>
      <c r="AL79" t="s">
        <v>42</v>
      </c>
    </row>
    <row r="80" spans="19:38" x14ac:dyDescent="0.25">
      <c r="S80" s="8">
        <v>1</v>
      </c>
      <c r="T80">
        <v>3</v>
      </c>
      <c r="U80">
        <f t="shared" si="6"/>
        <v>1995</v>
      </c>
      <c r="V80">
        <f t="shared" si="7"/>
        <v>10</v>
      </c>
      <c r="W80">
        <f t="shared" si="8"/>
        <v>36944</v>
      </c>
      <c r="X80">
        <v>19951017</v>
      </c>
      <c r="Z80">
        <v>5000</v>
      </c>
      <c r="AA80">
        <v>23918</v>
      </c>
      <c r="AB80">
        <v>0</v>
      </c>
      <c r="AC80">
        <v>1691</v>
      </c>
      <c r="AD80">
        <v>5000</v>
      </c>
      <c r="AE80">
        <v>821</v>
      </c>
      <c r="AF80">
        <v>0</v>
      </c>
      <c r="AG80">
        <v>514</v>
      </c>
      <c r="AH80" t="s">
        <v>41</v>
      </c>
      <c r="AI80" t="s">
        <v>42</v>
      </c>
      <c r="AJ80" t="s">
        <v>77</v>
      </c>
      <c r="AK80" t="s">
        <v>41</v>
      </c>
      <c r="AL80" t="s">
        <v>42</v>
      </c>
    </row>
    <row r="81" spans="19:38" x14ac:dyDescent="0.25">
      <c r="S81" s="8">
        <v>1</v>
      </c>
      <c r="T81">
        <v>3</v>
      </c>
      <c r="U81">
        <f t="shared" si="6"/>
        <v>2005</v>
      </c>
      <c r="V81">
        <f t="shared" si="7"/>
        <v>8</v>
      </c>
      <c r="W81">
        <f t="shared" si="8"/>
        <v>167738</v>
      </c>
      <c r="X81">
        <v>20050831</v>
      </c>
      <c r="Z81">
        <v>5000</v>
      </c>
      <c r="AA81">
        <v>151428</v>
      </c>
      <c r="AB81">
        <v>0</v>
      </c>
      <c r="AC81">
        <v>1893</v>
      </c>
      <c r="AD81">
        <v>5000</v>
      </c>
      <c r="AE81">
        <v>4417</v>
      </c>
      <c r="AH81" t="s">
        <v>50</v>
      </c>
      <c r="AI81" t="s">
        <v>42</v>
      </c>
      <c r="AJ81" t="s">
        <v>77</v>
      </c>
      <c r="AK81" t="s">
        <v>50</v>
      </c>
      <c r="AL81" t="s">
        <v>42</v>
      </c>
    </row>
    <row r="82" spans="19:38" x14ac:dyDescent="0.25">
      <c r="S82" s="8">
        <v>1</v>
      </c>
      <c r="T82">
        <v>3</v>
      </c>
      <c r="U82">
        <f t="shared" si="6"/>
        <v>2014</v>
      </c>
      <c r="V82">
        <f t="shared" si="7"/>
        <v>5</v>
      </c>
      <c r="W82">
        <f t="shared" si="8"/>
        <v>1031600</v>
      </c>
      <c r="X82">
        <v>20140512</v>
      </c>
      <c r="Z82">
        <v>5000</v>
      </c>
      <c r="AA82">
        <v>45594</v>
      </c>
      <c r="AD82">
        <v>5000</v>
      </c>
      <c r="AE82">
        <v>976006</v>
      </c>
      <c r="AH82" t="s">
        <v>56</v>
      </c>
      <c r="AI82" t="s">
        <v>42</v>
      </c>
      <c r="AJ82" t="s">
        <v>77</v>
      </c>
      <c r="AK82" t="s">
        <v>56</v>
      </c>
      <c r="AL82" t="s">
        <v>42</v>
      </c>
    </row>
    <row r="83" spans="19:38" x14ac:dyDescent="0.25">
      <c r="S83" s="8">
        <v>1</v>
      </c>
      <c r="T83">
        <v>3</v>
      </c>
      <c r="U83">
        <f t="shared" si="6"/>
        <v>1998</v>
      </c>
      <c r="V83">
        <f t="shared" si="7"/>
        <v>7</v>
      </c>
      <c r="W83">
        <f t="shared" si="8"/>
        <v>80383</v>
      </c>
      <c r="X83">
        <v>19980704</v>
      </c>
      <c r="Z83">
        <v>5000</v>
      </c>
      <c r="AA83">
        <v>24617</v>
      </c>
      <c r="AD83">
        <v>2</v>
      </c>
      <c r="AE83">
        <v>50764</v>
      </c>
      <c r="AH83" t="s">
        <v>53</v>
      </c>
      <c r="AI83" t="s">
        <v>42</v>
      </c>
      <c r="AJ83" t="s">
        <v>78</v>
      </c>
      <c r="AK83" t="s">
        <v>53</v>
      </c>
      <c r="AL83" t="s">
        <v>42</v>
      </c>
    </row>
    <row r="84" spans="19:38" x14ac:dyDescent="0.25">
      <c r="S84" s="8">
        <v>1</v>
      </c>
      <c r="T84">
        <v>3</v>
      </c>
      <c r="U84">
        <f t="shared" si="6"/>
        <v>1996</v>
      </c>
      <c r="V84">
        <f t="shared" si="7"/>
        <v>9</v>
      </c>
      <c r="W84">
        <f t="shared" si="8"/>
        <v>58529</v>
      </c>
      <c r="X84">
        <v>19960905</v>
      </c>
      <c r="Z84">
        <v>5000</v>
      </c>
      <c r="AA84">
        <v>21288</v>
      </c>
      <c r="AB84">
        <v>0</v>
      </c>
      <c r="AC84">
        <v>1724</v>
      </c>
      <c r="AD84">
        <v>5000</v>
      </c>
      <c r="AE84">
        <v>1398</v>
      </c>
      <c r="AF84">
        <v>0</v>
      </c>
      <c r="AG84">
        <v>24119</v>
      </c>
      <c r="AH84" t="s">
        <v>45</v>
      </c>
      <c r="AI84" t="s">
        <v>42</v>
      </c>
      <c r="AJ84" t="s">
        <v>77</v>
      </c>
      <c r="AK84" t="s">
        <v>45</v>
      </c>
      <c r="AL84" t="s">
        <v>42</v>
      </c>
    </row>
    <row r="85" spans="19:38" x14ac:dyDescent="0.25">
      <c r="S85" s="8">
        <v>1</v>
      </c>
      <c r="T85">
        <v>3</v>
      </c>
      <c r="U85">
        <f t="shared" si="6"/>
        <v>1996</v>
      </c>
      <c r="V85">
        <f t="shared" si="7"/>
        <v>9</v>
      </c>
      <c r="W85">
        <f t="shared" si="8"/>
        <v>331567</v>
      </c>
      <c r="X85">
        <v>19960915</v>
      </c>
      <c r="Z85">
        <v>5000</v>
      </c>
      <c r="AA85">
        <v>174479</v>
      </c>
      <c r="AB85">
        <v>0</v>
      </c>
      <c r="AC85">
        <v>25082</v>
      </c>
      <c r="AD85">
        <v>5000</v>
      </c>
      <c r="AE85">
        <v>5453</v>
      </c>
      <c r="AF85">
        <v>0</v>
      </c>
      <c r="AG85">
        <v>116553</v>
      </c>
      <c r="AH85" t="s">
        <v>41</v>
      </c>
      <c r="AI85" t="s">
        <v>42</v>
      </c>
      <c r="AJ85" t="s">
        <v>77</v>
      </c>
      <c r="AK85" t="s">
        <v>41</v>
      </c>
      <c r="AL85" t="s">
        <v>42</v>
      </c>
    </row>
    <row r="86" spans="19:38" x14ac:dyDescent="0.25">
      <c r="S86" s="8">
        <v>1</v>
      </c>
      <c r="T86">
        <v>1</v>
      </c>
      <c r="U86">
        <f t="shared" si="6"/>
        <v>1995</v>
      </c>
      <c r="V86">
        <f t="shared" si="7"/>
        <v>8</v>
      </c>
      <c r="W86">
        <f t="shared" si="8"/>
        <v>119083</v>
      </c>
      <c r="X86">
        <v>19950801</v>
      </c>
      <c r="Z86">
        <v>5000</v>
      </c>
      <c r="AA86">
        <v>26639</v>
      </c>
      <c r="AB86">
        <v>0</v>
      </c>
      <c r="AC86">
        <v>84</v>
      </c>
      <c r="AD86">
        <v>5000</v>
      </c>
      <c r="AE86">
        <v>84</v>
      </c>
      <c r="AF86">
        <v>0</v>
      </c>
      <c r="AG86">
        <v>82276</v>
      </c>
      <c r="AH86" t="s">
        <v>46</v>
      </c>
      <c r="AI86" t="s">
        <v>42</v>
      </c>
      <c r="AJ86" t="s">
        <v>77</v>
      </c>
      <c r="AK86" t="s">
        <v>46</v>
      </c>
      <c r="AL86" t="s">
        <v>42</v>
      </c>
    </row>
    <row r="87" spans="19:38" x14ac:dyDescent="0.25">
      <c r="S87" s="8">
        <v>1</v>
      </c>
      <c r="T87">
        <v>1</v>
      </c>
      <c r="U87">
        <f t="shared" si="6"/>
        <v>1995</v>
      </c>
      <c r="V87">
        <f t="shared" si="7"/>
        <v>8</v>
      </c>
      <c r="W87">
        <f t="shared" si="8"/>
        <v>101539</v>
      </c>
      <c r="X87">
        <v>19950817</v>
      </c>
      <c r="Z87">
        <v>5000</v>
      </c>
      <c r="AA87">
        <v>25438</v>
      </c>
      <c r="AD87">
        <v>5000</v>
      </c>
      <c r="AE87">
        <v>1751</v>
      </c>
      <c r="AF87">
        <v>0</v>
      </c>
      <c r="AG87">
        <v>64350</v>
      </c>
      <c r="AH87" t="s">
        <v>48</v>
      </c>
      <c r="AI87" t="s">
        <v>42</v>
      </c>
      <c r="AJ87" t="s">
        <v>77</v>
      </c>
      <c r="AK87" t="s">
        <v>48</v>
      </c>
      <c r="AL87" t="s">
        <v>42</v>
      </c>
    </row>
    <row r="88" spans="19:38" x14ac:dyDescent="0.25">
      <c r="S88" s="8">
        <v>1</v>
      </c>
      <c r="T88">
        <v>3</v>
      </c>
      <c r="U88">
        <f t="shared" si="6"/>
        <v>1996</v>
      </c>
      <c r="V88">
        <f t="shared" si="7"/>
        <v>8</v>
      </c>
      <c r="W88">
        <f t="shared" si="8"/>
        <v>92655</v>
      </c>
      <c r="X88">
        <v>19960816</v>
      </c>
      <c r="Z88">
        <v>5000</v>
      </c>
      <c r="AA88">
        <v>24372</v>
      </c>
      <c r="AB88">
        <v>0</v>
      </c>
      <c r="AC88">
        <v>143</v>
      </c>
      <c r="AD88">
        <v>5000</v>
      </c>
      <c r="AE88">
        <v>1710</v>
      </c>
      <c r="AF88">
        <v>0</v>
      </c>
      <c r="AG88">
        <v>56430</v>
      </c>
      <c r="AH88" t="s">
        <v>44</v>
      </c>
      <c r="AI88" t="s">
        <v>42</v>
      </c>
      <c r="AJ88" t="s">
        <v>77</v>
      </c>
      <c r="AK88" t="s">
        <v>44</v>
      </c>
      <c r="AL88" t="s">
        <v>42</v>
      </c>
    </row>
    <row r="89" spans="19:38" x14ac:dyDescent="0.25">
      <c r="S89" s="8">
        <v>1</v>
      </c>
      <c r="T89">
        <v>3</v>
      </c>
      <c r="U89">
        <f t="shared" si="6"/>
        <v>1995</v>
      </c>
      <c r="V89">
        <f t="shared" si="7"/>
        <v>8</v>
      </c>
      <c r="W89">
        <f t="shared" si="8"/>
        <v>215215</v>
      </c>
      <c r="X89">
        <v>19950814</v>
      </c>
      <c r="Z89">
        <v>5000</v>
      </c>
      <c r="AA89">
        <v>172256</v>
      </c>
      <c r="AB89">
        <v>0</v>
      </c>
      <c r="AC89">
        <v>10883</v>
      </c>
      <c r="AD89">
        <v>5000</v>
      </c>
      <c r="AE89">
        <v>20832</v>
      </c>
      <c r="AF89">
        <v>0</v>
      </c>
      <c r="AG89">
        <v>1244</v>
      </c>
      <c r="AH89" t="s">
        <v>50</v>
      </c>
      <c r="AI89" t="s">
        <v>42</v>
      </c>
      <c r="AJ89" t="s">
        <v>77</v>
      </c>
      <c r="AK89" t="s">
        <v>50</v>
      </c>
      <c r="AL89" t="s">
        <v>42</v>
      </c>
    </row>
    <row r="90" spans="19:38" x14ac:dyDescent="0.25">
      <c r="S90" s="8">
        <v>1</v>
      </c>
      <c r="T90">
        <v>1</v>
      </c>
      <c r="U90">
        <f t="shared" si="6"/>
        <v>1996</v>
      </c>
      <c r="V90">
        <f t="shared" si="7"/>
        <v>8</v>
      </c>
      <c r="W90">
        <f t="shared" si="8"/>
        <v>206681</v>
      </c>
      <c r="X90">
        <v>19960814</v>
      </c>
      <c r="Z90">
        <v>5000</v>
      </c>
      <c r="AA90">
        <v>9652</v>
      </c>
      <c r="AB90">
        <v>0</v>
      </c>
      <c r="AC90">
        <v>154</v>
      </c>
      <c r="AD90">
        <v>5000</v>
      </c>
      <c r="AE90">
        <v>719</v>
      </c>
      <c r="AF90">
        <v>0</v>
      </c>
      <c r="AG90">
        <v>186156</v>
      </c>
      <c r="AH90" t="s">
        <v>43</v>
      </c>
      <c r="AI90" t="s">
        <v>42</v>
      </c>
      <c r="AJ90" t="s">
        <v>77</v>
      </c>
      <c r="AK90" t="s">
        <v>43</v>
      </c>
      <c r="AL90" t="s">
        <v>42</v>
      </c>
    </row>
    <row r="91" spans="19:38" x14ac:dyDescent="0.25">
      <c r="S91" s="8">
        <v>1</v>
      </c>
      <c r="T91">
        <v>1</v>
      </c>
      <c r="U91">
        <f t="shared" si="6"/>
        <v>1996</v>
      </c>
      <c r="V91">
        <f t="shared" si="7"/>
        <v>8</v>
      </c>
      <c r="W91">
        <f t="shared" si="8"/>
        <v>346780</v>
      </c>
      <c r="X91">
        <v>19960815</v>
      </c>
      <c r="Z91">
        <v>5000</v>
      </c>
      <c r="AA91">
        <v>10073</v>
      </c>
      <c r="AD91">
        <v>5000</v>
      </c>
      <c r="AE91">
        <v>472</v>
      </c>
      <c r="AF91">
        <v>0</v>
      </c>
      <c r="AG91">
        <v>326235</v>
      </c>
      <c r="AH91" t="s">
        <v>43</v>
      </c>
      <c r="AI91" t="s">
        <v>42</v>
      </c>
      <c r="AJ91" t="s">
        <v>77</v>
      </c>
      <c r="AK91" t="s">
        <v>43</v>
      </c>
      <c r="AL91" t="s">
        <v>42</v>
      </c>
    </row>
    <row r="92" spans="19:38" x14ac:dyDescent="0.25">
      <c r="S92" s="8">
        <v>1</v>
      </c>
      <c r="T92">
        <v>1</v>
      </c>
      <c r="U92">
        <f t="shared" si="6"/>
        <v>1996</v>
      </c>
      <c r="V92">
        <f t="shared" si="7"/>
        <v>8</v>
      </c>
      <c r="W92">
        <f t="shared" si="8"/>
        <v>201320</v>
      </c>
      <c r="X92">
        <v>19960814</v>
      </c>
      <c r="Z92">
        <v>5000</v>
      </c>
      <c r="AA92">
        <v>10382</v>
      </c>
      <c r="AB92">
        <v>0</v>
      </c>
      <c r="AC92">
        <v>201</v>
      </c>
      <c r="AD92">
        <v>0</v>
      </c>
      <c r="AE92">
        <v>185737</v>
      </c>
      <c r="AH92" t="s">
        <v>43</v>
      </c>
      <c r="AI92" t="s">
        <v>42</v>
      </c>
      <c r="AJ92" t="s">
        <v>77</v>
      </c>
      <c r="AK92" t="s">
        <v>43</v>
      </c>
      <c r="AL92" t="s">
        <v>42</v>
      </c>
    </row>
    <row r="93" spans="19:38" x14ac:dyDescent="0.25">
      <c r="S93" s="8">
        <v>1</v>
      </c>
      <c r="T93">
        <v>1</v>
      </c>
      <c r="U93">
        <f t="shared" si="6"/>
        <v>1996</v>
      </c>
      <c r="V93">
        <f t="shared" si="7"/>
        <v>9</v>
      </c>
      <c r="W93">
        <f t="shared" si="8"/>
        <v>106468</v>
      </c>
      <c r="X93">
        <v>19960911</v>
      </c>
      <c r="Z93">
        <v>5000</v>
      </c>
      <c r="AA93">
        <v>10280</v>
      </c>
      <c r="AB93">
        <v>0</v>
      </c>
      <c r="AC93">
        <v>101</v>
      </c>
      <c r="AD93">
        <v>5000</v>
      </c>
      <c r="AE93">
        <v>101</v>
      </c>
      <c r="AF93">
        <v>0</v>
      </c>
      <c r="AG93">
        <v>85986</v>
      </c>
      <c r="AH93" t="s">
        <v>43</v>
      </c>
      <c r="AI93" t="s">
        <v>42</v>
      </c>
      <c r="AJ93" t="s">
        <v>77</v>
      </c>
      <c r="AK93" t="s">
        <v>43</v>
      </c>
      <c r="AL93" t="s">
        <v>42</v>
      </c>
    </row>
    <row r="94" spans="19:38" x14ac:dyDescent="0.25">
      <c r="S94" s="8">
        <v>1</v>
      </c>
      <c r="T94">
        <v>1</v>
      </c>
      <c r="U94">
        <f t="shared" si="6"/>
        <v>1996</v>
      </c>
      <c r="V94">
        <f t="shared" si="7"/>
        <v>9</v>
      </c>
      <c r="W94">
        <f t="shared" si="8"/>
        <v>106611</v>
      </c>
      <c r="X94">
        <v>19960912</v>
      </c>
      <c r="Z94">
        <v>5000</v>
      </c>
      <c r="AA94">
        <v>10302</v>
      </c>
      <c r="AB94">
        <v>0</v>
      </c>
      <c r="AC94">
        <v>50</v>
      </c>
      <c r="AD94">
        <v>5000</v>
      </c>
      <c r="AE94">
        <v>199</v>
      </c>
      <c r="AF94">
        <v>0</v>
      </c>
      <c r="AG94">
        <v>86060</v>
      </c>
      <c r="AH94" t="s">
        <v>43</v>
      </c>
      <c r="AI94" t="s">
        <v>42</v>
      </c>
      <c r="AJ94" t="s">
        <v>77</v>
      </c>
      <c r="AK94" t="s">
        <v>43</v>
      </c>
      <c r="AL94" t="s">
        <v>42</v>
      </c>
    </row>
    <row r="95" spans="19:38" x14ac:dyDescent="0.25">
      <c r="S95" s="8">
        <v>1</v>
      </c>
      <c r="T95">
        <v>3</v>
      </c>
      <c r="U95">
        <f t="shared" si="6"/>
        <v>1995</v>
      </c>
      <c r="V95">
        <f t="shared" si="7"/>
        <v>10</v>
      </c>
      <c r="W95">
        <f t="shared" si="8"/>
        <v>16343</v>
      </c>
      <c r="X95">
        <v>19951012</v>
      </c>
      <c r="Z95">
        <v>5000</v>
      </c>
      <c r="AA95">
        <v>5166</v>
      </c>
      <c r="AB95">
        <v>0</v>
      </c>
      <c r="AC95">
        <v>1153</v>
      </c>
      <c r="AD95">
        <v>5000</v>
      </c>
      <c r="AE95">
        <v>12</v>
      </c>
      <c r="AF95">
        <v>0</v>
      </c>
      <c r="AG95">
        <v>12</v>
      </c>
      <c r="AH95" t="s">
        <v>41</v>
      </c>
      <c r="AI95" t="s">
        <v>42</v>
      </c>
      <c r="AJ95" t="s">
        <v>77</v>
      </c>
      <c r="AK95" t="s">
        <v>41</v>
      </c>
      <c r="AL95" t="s">
        <v>42</v>
      </c>
    </row>
    <row r="96" spans="19:38" x14ac:dyDescent="0.25">
      <c r="S96" s="8">
        <v>1</v>
      </c>
      <c r="T96">
        <v>1</v>
      </c>
      <c r="U96">
        <f t="shared" si="6"/>
        <v>1996</v>
      </c>
      <c r="V96">
        <f t="shared" si="7"/>
        <v>9</v>
      </c>
      <c r="W96">
        <f t="shared" si="8"/>
        <v>106544</v>
      </c>
      <c r="X96">
        <v>19960911</v>
      </c>
      <c r="Z96">
        <v>5000</v>
      </c>
      <c r="AA96">
        <v>9988</v>
      </c>
      <c r="AB96">
        <v>0</v>
      </c>
      <c r="AC96">
        <v>307</v>
      </c>
      <c r="AD96">
        <v>5000</v>
      </c>
      <c r="AE96">
        <v>256</v>
      </c>
      <c r="AF96">
        <v>0</v>
      </c>
      <c r="AG96">
        <v>85993</v>
      </c>
      <c r="AH96" t="s">
        <v>43</v>
      </c>
      <c r="AI96" t="s">
        <v>42</v>
      </c>
      <c r="AJ96" t="s">
        <v>77</v>
      </c>
      <c r="AK96" t="s">
        <v>43</v>
      </c>
      <c r="AL96" t="s">
        <v>42</v>
      </c>
    </row>
    <row r="97" spans="19:38" x14ac:dyDescent="0.25">
      <c r="S97" s="8">
        <v>1</v>
      </c>
      <c r="T97">
        <v>1</v>
      </c>
      <c r="U97">
        <f t="shared" si="6"/>
        <v>1996</v>
      </c>
      <c r="V97">
        <f t="shared" si="7"/>
        <v>10</v>
      </c>
      <c r="W97">
        <f t="shared" si="8"/>
        <v>94295</v>
      </c>
      <c r="X97">
        <v>19961013</v>
      </c>
      <c r="Z97">
        <v>5000</v>
      </c>
      <c r="AA97">
        <v>10217</v>
      </c>
      <c r="AB97">
        <v>0</v>
      </c>
      <c r="AC97">
        <v>51</v>
      </c>
      <c r="AD97">
        <v>5000</v>
      </c>
      <c r="AE97">
        <v>204</v>
      </c>
      <c r="AF97">
        <v>0</v>
      </c>
      <c r="AG97">
        <v>73823</v>
      </c>
      <c r="AH97" t="s">
        <v>43</v>
      </c>
      <c r="AI97" t="s">
        <v>42</v>
      </c>
      <c r="AJ97" t="s">
        <v>77</v>
      </c>
      <c r="AK97" t="s">
        <v>43</v>
      </c>
      <c r="AL97" t="s">
        <v>42</v>
      </c>
    </row>
    <row r="98" spans="19:38" x14ac:dyDescent="0.25">
      <c r="S98" s="8">
        <v>1</v>
      </c>
      <c r="T98">
        <v>1</v>
      </c>
      <c r="U98">
        <f t="shared" si="6"/>
        <v>1996</v>
      </c>
      <c r="V98">
        <f t="shared" si="7"/>
        <v>10</v>
      </c>
      <c r="W98">
        <f t="shared" si="8"/>
        <v>52531</v>
      </c>
      <c r="X98">
        <v>19961014</v>
      </c>
      <c r="Z98">
        <v>5000</v>
      </c>
      <c r="AA98">
        <v>10207</v>
      </c>
      <c r="AD98">
        <v>5000</v>
      </c>
      <c r="AE98">
        <v>347</v>
      </c>
      <c r="AF98">
        <v>0</v>
      </c>
      <c r="AG98">
        <v>31977</v>
      </c>
      <c r="AH98" t="s">
        <v>43</v>
      </c>
      <c r="AI98" t="s">
        <v>42</v>
      </c>
      <c r="AJ98" t="s">
        <v>77</v>
      </c>
      <c r="AK98" t="s">
        <v>43</v>
      </c>
      <c r="AL98" t="s">
        <v>42</v>
      </c>
    </row>
    <row r="99" spans="19:38" x14ac:dyDescent="0.25">
      <c r="S99" s="8">
        <v>1</v>
      </c>
      <c r="T99">
        <v>3</v>
      </c>
      <c r="U99">
        <f t="shared" si="6"/>
        <v>2002</v>
      </c>
      <c r="V99">
        <f t="shared" si="7"/>
        <v>5</v>
      </c>
      <c r="W99">
        <f t="shared" si="8"/>
        <v>900230</v>
      </c>
      <c r="X99">
        <v>20020521</v>
      </c>
      <c r="Z99">
        <v>5000</v>
      </c>
      <c r="AA99">
        <v>30939</v>
      </c>
      <c r="AD99">
        <v>0</v>
      </c>
      <c r="AE99">
        <v>864291</v>
      </c>
      <c r="AH99" t="s">
        <v>45</v>
      </c>
      <c r="AI99" t="s">
        <v>42</v>
      </c>
      <c r="AJ99" t="s">
        <v>79</v>
      </c>
      <c r="AK99" t="s">
        <v>45</v>
      </c>
      <c r="AL99" t="s">
        <v>42</v>
      </c>
    </row>
    <row r="100" spans="19:38" x14ac:dyDescent="0.25">
      <c r="S100" s="8">
        <v>1</v>
      </c>
      <c r="T100">
        <v>3</v>
      </c>
      <c r="U100">
        <f t="shared" si="6"/>
        <v>1996</v>
      </c>
      <c r="V100">
        <f t="shared" si="7"/>
        <v>6</v>
      </c>
      <c r="W100">
        <f t="shared" si="8"/>
        <v>59240</v>
      </c>
      <c r="X100">
        <v>19960629</v>
      </c>
      <c r="Z100">
        <v>5000</v>
      </c>
      <c r="AA100">
        <v>48758</v>
      </c>
      <c r="AB100">
        <v>0</v>
      </c>
      <c r="AC100">
        <v>241</v>
      </c>
      <c r="AD100">
        <v>5000</v>
      </c>
      <c r="AE100">
        <v>241</v>
      </c>
      <c r="AH100" t="s">
        <v>53</v>
      </c>
      <c r="AI100" t="s">
        <v>42</v>
      </c>
      <c r="AJ100" t="s">
        <v>78</v>
      </c>
      <c r="AK100" t="s">
        <v>53</v>
      </c>
      <c r="AL100" t="s">
        <v>42</v>
      </c>
    </row>
    <row r="101" spans="19:38" x14ac:dyDescent="0.25">
      <c r="S101" s="8">
        <v>1</v>
      </c>
      <c r="T101">
        <v>1</v>
      </c>
      <c r="U101">
        <f t="shared" si="6"/>
        <v>1996</v>
      </c>
      <c r="V101">
        <f t="shared" si="7"/>
        <v>7</v>
      </c>
      <c r="W101">
        <f t="shared" si="8"/>
        <v>209685</v>
      </c>
      <c r="X101">
        <v>19960729</v>
      </c>
      <c r="Z101">
        <v>5000</v>
      </c>
      <c r="AA101">
        <v>26215</v>
      </c>
      <c r="AB101">
        <v>0</v>
      </c>
      <c r="AC101">
        <v>556</v>
      </c>
      <c r="AD101">
        <v>5000</v>
      </c>
      <c r="AE101">
        <v>62</v>
      </c>
      <c r="AF101">
        <v>0</v>
      </c>
      <c r="AG101">
        <v>172852</v>
      </c>
      <c r="AH101" t="s">
        <v>48</v>
      </c>
      <c r="AI101" t="s">
        <v>42</v>
      </c>
      <c r="AJ101" t="s">
        <v>77</v>
      </c>
      <c r="AK101" t="s">
        <v>48</v>
      </c>
      <c r="AL101" t="s">
        <v>42</v>
      </c>
    </row>
    <row r="102" spans="19:38" x14ac:dyDescent="0.25">
      <c r="S102" s="8">
        <v>1</v>
      </c>
      <c r="T102">
        <v>3</v>
      </c>
      <c r="U102">
        <f t="shared" si="6"/>
        <v>2012</v>
      </c>
      <c r="V102">
        <f t="shared" si="7"/>
        <v>5</v>
      </c>
      <c r="W102">
        <f t="shared" si="8"/>
        <v>970869</v>
      </c>
      <c r="X102">
        <v>20120508</v>
      </c>
      <c r="Z102">
        <v>5000</v>
      </c>
      <c r="AA102">
        <v>34681</v>
      </c>
      <c r="AD102">
        <v>5000</v>
      </c>
      <c r="AE102">
        <v>725883</v>
      </c>
      <c r="AF102">
        <v>0</v>
      </c>
      <c r="AG102">
        <v>200305</v>
      </c>
      <c r="AH102" t="s">
        <v>56</v>
      </c>
      <c r="AI102" t="s">
        <v>42</v>
      </c>
      <c r="AJ102" t="s">
        <v>79</v>
      </c>
      <c r="AK102" t="s">
        <v>56</v>
      </c>
      <c r="AL102" t="s">
        <v>42</v>
      </c>
    </row>
    <row r="103" spans="19:38" x14ac:dyDescent="0.25">
      <c r="S103" s="8">
        <v>1</v>
      </c>
      <c r="T103">
        <v>3</v>
      </c>
      <c r="U103">
        <f t="shared" si="6"/>
        <v>2012</v>
      </c>
      <c r="V103">
        <f t="shared" si="7"/>
        <v>5</v>
      </c>
      <c r="W103">
        <f t="shared" si="8"/>
        <v>109760</v>
      </c>
      <c r="X103">
        <v>20120525</v>
      </c>
      <c r="Z103">
        <v>5000</v>
      </c>
      <c r="AA103">
        <v>30322</v>
      </c>
      <c r="AD103">
        <v>5000</v>
      </c>
      <c r="AE103">
        <v>69438</v>
      </c>
      <c r="AH103" t="s">
        <v>57</v>
      </c>
      <c r="AI103" t="s">
        <v>42</v>
      </c>
      <c r="AJ103" t="s">
        <v>79</v>
      </c>
      <c r="AK103" t="s">
        <v>57</v>
      </c>
      <c r="AL103" t="s">
        <v>42</v>
      </c>
    </row>
    <row r="104" spans="19:38" x14ac:dyDescent="0.25">
      <c r="S104" s="8">
        <v>1</v>
      </c>
      <c r="T104">
        <v>3</v>
      </c>
      <c r="U104">
        <f t="shared" si="6"/>
        <v>1997</v>
      </c>
      <c r="V104">
        <f t="shared" si="7"/>
        <v>5</v>
      </c>
      <c r="W104">
        <f t="shared" si="8"/>
        <v>838069</v>
      </c>
      <c r="X104">
        <v>19970508</v>
      </c>
      <c r="Z104">
        <v>5000</v>
      </c>
      <c r="AA104">
        <v>53725</v>
      </c>
      <c r="AD104">
        <v>5000</v>
      </c>
      <c r="AE104">
        <v>180</v>
      </c>
      <c r="AF104">
        <v>0</v>
      </c>
      <c r="AG104">
        <v>774164</v>
      </c>
      <c r="AH104" t="s">
        <v>45</v>
      </c>
      <c r="AI104" t="s">
        <v>42</v>
      </c>
      <c r="AJ104" t="s">
        <v>79</v>
      </c>
      <c r="AK104" t="s">
        <v>45</v>
      </c>
      <c r="AL104" t="s">
        <v>42</v>
      </c>
    </row>
    <row r="105" spans="19:38" x14ac:dyDescent="0.25">
      <c r="S105" s="8">
        <v>1</v>
      </c>
      <c r="T105">
        <v>1</v>
      </c>
      <c r="U105">
        <f t="shared" si="6"/>
        <v>1996</v>
      </c>
      <c r="V105">
        <f t="shared" si="7"/>
        <v>7</v>
      </c>
      <c r="W105">
        <f t="shared" si="8"/>
        <v>122316</v>
      </c>
      <c r="X105">
        <v>19960722</v>
      </c>
      <c r="Z105">
        <v>5002</v>
      </c>
      <c r="AA105">
        <v>25702</v>
      </c>
      <c r="AB105">
        <v>0</v>
      </c>
      <c r="AC105">
        <v>568</v>
      </c>
      <c r="AD105">
        <v>5002</v>
      </c>
      <c r="AE105">
        <v>1263</v>
      </c>
      <c r="AF105">
        <v>0</v>
      </c>
      <c r="AG105">
        <v>84779</v>
      </c>
      <c r="AH105" t="s">
        <v>52</v>
      </c>
      <c r="AI105" t="s">
        <v>42</v>
      </c>
      <c r="AJ105" t="s">
        <v>77</v>
      </c>
      <c r="AK105" t="s">
        <v>52</v>
      </c>
      <c r="AL105" t="s">
        <v>42</v>
      </c>
    </row>
    <row r="106" spans="19:38" x14ac:dyDescent="0.25">
      <c r="S106" s="8">
        <v>1</v>
      </c>
      <c r="T106">
        <v>1</v>
      </c>
      <c r="U106">
        <f t="shared" si="6"/>
        <v>1997</v>
      </c>
      <c r="V106">
        <f t="shared" si="7"/>
        <v>6</v>
      </c>
      <c r="W106">
        <f t="shared" si="8"/>
        <v>263628</v>
      </c>
      <c r="X106">
        <v>19970624</v>
      </c>
      <c r="Z106">
        <v>5000</v>
      </c>
      <c r="AA106">
        <v>54391</v>
      </c>
      <c r="AB106">
        <v>0</v>
      </c>
      <c r="AC106">
        <v>406</v>
      </c>
      <c r="AD106">
        <v>5000</v>
      </c>
      <c r="AE106">
        <v>1218</v>
      </c>
      <c r="AF106">
        <v>0</v>
      </c>
      <c r="AG106">
        <v>197613</v>
      </c>
      <c r="AH106" t="s">
        <v>43</v>
      </c>
      <c r="AI106" t="s">
        <v>42</v>
      </c>
      <c r="AJ106" t="s">
        <v>79</v>
      </c>
      <c r="AK106" t="s">
        <v>43</v>
      </c>
      <c r="AL106" t="s">
        <v>42</v>
      </c>
    </row>
    <row r="107" spans="19:38" x14ac:dyDescent="0.25">
      <c r="S107" s="8">
        <v>1</v>
      </c>
      <c r="T107">
        <v>3</v>
      </c>
      <c r="U107">
        <f t="shared" si="6"/>
        <v>2012</v>
      </c>
      <c r="V107">
        <f t="shared" si="7"/>
        <v>6</v>
      </c>
      <c r="W107">
        <f t="shared" si="8"/>
        <v>615041</v>
      </c>
      <c r="X107">
        <v>20120605</v>
      </c>
      <c r="Z107">
        <v>5000</v>
      </c>
      <c r="AA107">
        <v>35697</v>
      </c>
      <c r="AD107">
        <v>5000</v>
      </c>
      <c r="AE107">
        <v>166248</v>
      </c>
      <c r="AF107">
        <v>0</v>
      </c>
      <c r="AG107">
        <v>403096</v>
      </c>
      <c r="AH107" t="s">
        <v>56</v>
      </c>
      <c r="AI107" t="s">
        <v>42</v>
      </c>
      <c r="AJ107" t="s">
        <v>77</v>
      </c>
      <c r="AK107" t="s">
        <v>56</v>
      </c>
      <c r="AL107" t="s">
        <v>42</v>
      </c>
    </row>
    <row r="108" spans="19:38" x14ac:dyDescent="0.25">
      <c r="S108" s="8">
        <v>1</v>
      </c>
      <c r="T108">
        <v>1</v>
      </c>
      <c r="U108">
        <f t="shared" si="6"/>
        <v>1996</v>
      </c>
      <c r="V108">
        <f t="shared" si="7"/>
        <v>8</v>
      </c>
      <c r="W108">
        <f t="shared" si="8"/>
        <v>41146</v>
      </c>
      <c r="X108">
        <v>19960815</v>
      </c>
      <c r="Z108">
        <v>5000</v>
      </c>
      <c r="AA108">
        <v>28872</v>
      </c>
      <c r="AB108">
        <v>0</v>
      </c>
      <c r="AC108">
        <v>978</v>
      </c>
      <c r="AD108">
        <v>5000</v>
      </c>
      <c r="AE108">
        <v>1093</v>
      </c>
      <c r="AF108">
        <v>0</v>
      </c>
      <c r="AG108">
        <v>203</v>
      </c>
      <c r="AH108" t="s">
        <v>44</v>
      </c>
      <c r="AI108" t="s">
        <v>42</v>
      </c>
      <c r="AJ108" t="s">
        <v>77</v>
      </c>
      <c r="AK108" t="s">
        <v>44</v>
      </c>
      <c r="AL108" t="s">
        <v>42</v>
      </c>
    </row>
    <row r="109" spans="19:38" x14ac:dyDescent="0.25">
      <c r="S109" s="8">
        <v>1</v>
      </c>
      <c r="T109">
        <v>3</v>
      </c>
      <c r="U109">
        <f t="shared" si="6"/>
        <v>1996</v>
      </c>
      <c r="V109">
        <f t="shared" si="7"/>
        <v>8</v>
      </c>
      <c r="W109">
        <f t="shared" si="8"/>
        <v>196780</v>
      </c>
      <c r="X109">
        <v>19960815</v>
      </c>
      <c r="Z109">
        <v>5000</v>
      </c>
      <c r="AA109">
        <v>171301</v>
      </c>
      <c r="AB109">
        <v>0</v>
      </c>
      <c r="AC109">
        <v>3784</v>
      </c>
      <c r="AD109">
        <v>5000</v>
      </c>
      <c r="AE109">
        <v>11695</v>
      </c>
      <c r="AH109" t="s">
        <v>50</v>
      </c>
      <c r="AI109" t="s">
        <v>42</v>
      </c>
      <c r="AJ109" t="s">
        <v>77</v>
      </c>
      <c r="AK109" t="s">
        <v>50</v>
      </c>
      <c r="AL109" t="s">
        <v>42</v>
      </c>
    </row>
    <row r="110" spans="19:38" x14ac:dyDescent="0.25">
      <c r="S110" s="8">
        <v>1</v>
      </c>
      <c r="T110">
        <v>1</v>
      </c>
      <c r="U110">
        <f t="shared" si="6"/>
        <v>1996</v>
      </c>
      <c r="V110">
        <f t="shared" si="7"/>
        <v>8</v>
      </c>
      <c r="W110">
        <f t="shared" si="8"/>
        <v>33370</v>
      </c>
      <c r="X110">
        <v>19960815</v>
      </c>
      <c r="Z110">
        <v>5000</v>
      </c>
      <c r="AA110">
        <v>21506</v>
      </c>
      <c r="AB110">
        <v>0</v>
      </c>
      <c r="AC110">
        <v>688</v>
      </c>
      <c r="AD110">
        <v>5000</v>
      </c>
      <c r="AE110">
        <v>1086</v>
      </c>
      <c r="AF110">
        <v>0</v>
      </c>
      <c r="AG110">
        <v>90</v>
      </c>
      <c r="AH110" t="s">
        <v>44</v>
      </c>
      <c r="AI110" t="s">
        <v>42</v>
      </c>
      <c r="AJ110" t="s">
        <v>77</v>
      </c>
      <c r="AK110" t="s">
        <v>44</v>
      </c>
      <c r="AL110" t="s">
        <v>42</v>
      </c>
    </row>
    <row r="111" spans="19:38" x14ac:dyDescent="0.25">
      <c r="S111" s="8">
        <v>1</v>
      </c>
      <c r="T111">
        <v>3</v>
      </c>
      <c r="U111">
        <f t="shared" si="6"/>
        <v>1996</v>
      </c>
      <c r="V111">
        <f t="shared" si="7"/>
        <v>9</v>
      </c>
      <c r="W111">
        <f t="shared" si="8"/>
        <v>236309</v>
      </c>
      <c r="X111">
        <v>19960920</v>
      </c>
      <c r="Z111">
        <v>5000</v>
      </c>
      <c r="AA111">
        <v>24109</v>
      </c>
      <c r="AB111">
        <v>0</v>
      </c>
      <c r="AC111">
        <v>1231</v>
      </c>
      <c r="AD111">
        <v>5000</v>
      </c>
      <c r="AE111">
        <v>154</v>
      </c>
      <c r="AF111">
        <v>0</v>
      </c>
      <c r="AG111">
        <v>200815</v>
      </c>
      <c r="AH111" t="s">
        <v>41</v>
      </c>
      <c r="AI111" t="s">
        <v>42</v>
      </c>
      <c r="AJ111" t="s">
        <v>77</v>
      </c>
      <c r="AK111" t="s">
        <v>41</v>
      </c>
      <c r="AL111" t="s">
        <v>42</v>
      </c>
    </row>
    <row r="112" spans="19:38" x14ac:dyDescent="0.25">
      <c r="S112" s="8">
        <v>1</v>
      </c>
      <c r="T112">
        <v>1</v>
      </c>
      <c r="U112">
        <f t="shared" si="6"/>
        <v>1996</v>
      </c>
      <c r="V112">
        <f t="shared" si="7"/>
        <v>10</v>
      </c>
      <c r="W112">
        <f t="shared" si="8"/>
        <v>78827</v>
      </c>
      <c r="X112">
        <v>19961001</v>
      </c>
      <c r="Z112">
        <v>5000</v>
      </c>
      <c r="AA112">
        <v>25849</v>
      </c>
      <c r="AB112">
        <v>0</v>
      </c>
      <c r="AC112">
        <v>1327</v>
      </c>
      <c r="AD112">
        <v>1</v>
      </c>
      <c r="AE112">
        <v>637</v>
      </c>
      <c r="AF112">
        <v>0</v>
      </c>
      <c r="AG112">
        <v>46013</v>
      </c>
      <c r="AH112" t="s">
        <v>47</v>
      </c>
      <c r="AI112" t="s">
        <v>42</v>
      </c>
      <c r="AJ112" t="s">
        <v>77</v>
      </c>
      <c r="AK112" t="s">
        <v>47</v>
      </c>
      <c r="AL112" t="s">
        <v>42</v>
      </c>
    </row>
    <row r="113" spans="19:38" x14ac:dyDescent="0.25">
      <c r="S113" s="8">
        <v>1</v>
      </c>
      <c r="T113">
        <v>1</v>
      </c>
      <c r="U113">
        <f t="shared" si="6"/>
        <v>1996</v>
      </c>
      <c r="V113">
        <f t="shared" si="7"/>
        <v>11</v>
      </c>
      <c r="W113">
        <f t="shared" si="8"/>
        <v>239697</v>
      </c>
      <c r="X113">
        <v>19961118</v>
      </c>
      <c r="Z113">
        <v>5000</v>
      </c>
      <c r="AA113">
        <v>25360</v>
      </c>
      <c r="AB113">
        <v>0</v>
      </c>
      <c r="AC113">
        <v>320</v>
      </c>
      <c r="AD113">
        <v>53</v>
      </c>
      <c r="AE113">
        <v>1511</v>
      </c>
      <c r="AF113">
        <v>0</v>
      </c>
      <c r="AG113">
        <v>207453</v>
      </c>
      <c r="AH113" t="s">
        <v>47</v>
      </c>
      <c r="AI113" t="s">
        <v>42</v>
      </c>
      <c r="AJ113" t="s">
        <v>77</v>
      </c>
      <c r="AK113" t="s">
        <v>47</v>
      </c>
      <c r="AL113" t="s">
        <v>42</v>
      </c>
    </row>
    <row r="114" spans="19:38" x14ac:dyDescent="0.25">
      <c r="S114" s="8">
        <v>1</v>
      </c>
      <c r="T114">
        <v>3</v>
      </c>
      <c r="U114">
        <f t="shared" si="6"/>
        <v>1996</v>
      </c>
      <c r="V114">
        <f t="shared" si="7"/>
        <v>9</v>
      </c>
      <c r="W114">
        <f t="shared" si="8"/>
        <v>104405</v>
      </c>
      <c r="X114">
        <v>19960915</v>
      </c>
      <c r="Z114">
        <v>5000</v>
      </c>
      <c r="AA114">
        <v>23556</v>
      </c>
      <c r="AB114">
        <v>0</v>
      </c>
      <c r="AC114">
        <v>2841</v>
      </c>
      <c r="AD114">
        <v>5000</v>
      </c>
      <c r="AE114">
        <v>103</v>
      </c>
      <c r="AF114">
        <v>0</v>
      </c>
      <c r="AG114">
        <v>67905</v>
      </c>
      <c r="AH114" t="s">
        <v>54</v>
      </c>
      <c r="AI114" t="s">
        <v>42</v>
      </c>
      <c r="AJ114" t="s">
        <v>77</v>
      </c>
      <c r="AK114" t="s">
        <v>54</v>
      </c>
      <c r="AL114" t="s">
        <v>42</v>
      </c>
    </row>
    <row r="115" spans="19:38" x14ac:dyDescent="0.25">
      <c r="S115" s="8">
        <v>1</v>
      </c>
      <c r="T115">
        <v>1</v>
      </c>
      <c r="U115">
        <f t="shared" si="6"/>
        <v>1996</v>
      </c>
      <c r="V115">
        <f t="shared" si="7"/>
        <v>10</v>
      </c>
      <c r="W115">
        <f t="shared" si="8"/>
        <v>52725</v>
      </c>
      <c r="X115">
        <v>19961014</v>
      </c>
      <c r="Z115">
        <v>5000</v>
      </c>
      <c r="AA115">
        <v>10236</v>
      </c>
      <c r="AB115">
        <v>0</v>
      </c>
      <c r="AC115">
        <v>140</v>
      </c>
      <c r="AD115">
        <v>5000</v>
      </c>
      <c r="AE115">
        <v>186</v>
      </c>
      <c r="AF115">
        <v>0</v>
      </c>
      <c r="AG115">
        <v>32163</v>
      </c>
      <c r="AH115" t="s">
        <v>43</v>
      </c>
      <c r="AI115" t="s">
        <v>42</v>
      </c>
      <c r="AJ115" t="s">
        <v>77</v>
      </c>
      <c r="AK115" t="s">
        <v>43</v>
      </c>
      <c r="AL115" t="s">
        <v>42</v>
      </c>
    </row>
    <row r="116" spans="19:38" x14ac:dyDescent="0.25">
      <c r="S116" s="8">
        <v>1</v>
      </c>
      <c r="T116">
        <v>1</v>
      </c>
      <c r="U116">
        <f t="shared" si="6"/>
        <v>1996</v>
      </c>
      <c r="V116">
        <f t="shared" si="7"/>
        <v>9</v>
      </c>
      <c r="W116">
        <f t="shared" si="8"/>
        <v>202723</v>
      </c>
      <c r="X116">
        <v>19960909</v>
      </c>
      <c r="Z116">
        <v>5000</v>
      </c>
      <c r="AA116">
        <v>10339</v>
      </c>
      <c r="AB116">
        <v>0</v>
      </c>
      <c r="AC116">
        <v>99</v>
      </c>
      <c r="AD116">
        <v>5000</v>
      </c>
      <c r="AE116">
        <v>148</v>
      </c>
      <c r="AF116">
        <v>0</v>
      </c>
      <c r="AG116">
        <v>182137</v>
      </c>
      <c r="AH116" t="s">
        <v>43</v>
      </c>
      <c r="AI116" t="s">
        <v>42</v>
      </c>
      <c r="AJ116" t="s">
        <v>77</v>
      </c>
      <c r="AK116" t="s">
        <v>43</v>
      </c>
      <c r="AL116" t="s">
        <v>42</v>
      </c>
    </row>
    <row r="117" spans="19:38" x14ac:dyDescent="0.25">
      <c r="S117" s="8">
        <v>1</v>
      </c>
      <c r="T117">
        <v>1</v>
      </c>
      <c r="U117">
        <f t="shared" si="6"/>
        <v>1996</v>
      </c>
      <c r="V117">
        <f t="shared" si="7"/>
        <v>9</v>
      </c>
      <c r="W117">
        <f t="shared" si="8"/>
        <v>202417</v>
      </c>
      <c r="X117">
        <v>19960910</v>
      </c>
      <c r="Z117">
        <v>5000</v>
      </c>
      <c r="AA117">
        <v>10070</v>
      </c>
      <c r="AB117">
        <v>0</v>
      </c>
      <c r="AC117">
        <v>304</v>
      </c>
      <c r="AD117">
        <v>5000</v>
      </c>
      <c r="AE117">
        <v>202</v>
      </c>
      <c r="AF117">
        <v>0</v>
      </c>
      <c r="AG117">
        <v>181841</v>
      </c>
      <c r="AH117" t="s">
        <v>43</v>
      </c>
      <c r="AI117" t="s">
        <v>42</v>
      </c>
      <c r="AJ117" t="s">
        <v>77</v>
      </c>
      <c r="AK117" t="s">
        <v>43</v>
      </c>
      <c r="AL117" t="s">
        <v>42</v>
      </c>
    </row>
    <row r="118" spans="19:38" x14ac:dyDescent="0.25">
      <c r="S118" s="8">
        <v>1</v>
      </c>
      <c r="T118">
        <v>1</v>
      </c>
      <c r="U118">
        <f t="shared" si="6"/>
        <v>1996</v>
      </c>
      <c r="V118">
        <f t="shared" si="7"/>
        <v>9</v>
      </c>
      <c r="W118">
        <f t="shared" si="8"/>
        <v>106652</v>
      </c>
      <c r="X118">
        <v>19960912</v>
      </c>
      <c r="Z118">
        <v>5000</v>
      </c>
      <c r="AA118">
        <v>10210</v>
      </c>
      <c r="AB118">
        <v>0</v>
      </c>
      <c r="AC118">
        <v>308</v>
      </c>
      <c r="AD118">
        <v>5000</v>
      </c>
      <c r="AE118">
        <v>51</v>
      </c>
      <c r="AF118">
        <v>0</v>
      </c>
      <c r="AG118">
        <v>86083</v>
      </c>
      <c r="AH118" t="s">
        <v>43</v>
      </c>
      <c r="AI118" t="s">
        <v>42</v>
      </c>
      <c r="AJ118" t="s">
        <v>77</v>
      </c>
      <c r="AK118" t="s">
        <v>43</v>
      </c>
      <c r="AL118" t="s">
        <v>42</v>
      </c>
    </row>
    <row r="119" spans="19:38" x14ac:dyDescent="0.25">
      <c r="S119" s="8">
        <v>1</v>
      </c>
      <c r="T119">
        <v>1</v>
      </c>
      <c r="U119">
        <f t="shared" si="6"/>
        <v>1996</v>
      </c>
      <c r="V119">
        <f t="shared" si="7"/>
        <v>8</v>
      </c>
      <c r="W119">
        <f t="shared" si="8"/>
        <v>42121</v>
      </c>
      <c r="X119">
        <v>19960815</v>
      </c>
      <c r="Z119">
        <v>5000</v>
      </c>
      <c r="AA119">
        <v>31520</v>
      </c>
      <c r="AD119">
        <v>5000</v>
      </c>
      <c r="AE119">
        <v>601</v>
      </c>
      <c r="AH119" t="s">
        <v>43</v>
      </c>
      <c r="AI119" t="s">
        <v>42</v>
      </c>
      <c r="AJ119" t="s">
        <v>77</v>
      </c>
      <c r="AK119" t="s">
        <v>43</v>
      </c>
      <c r="AL119" t="s">
        <v>42</v>
      </c>
    </row>
    <row r="120" spans="19:38" x14ac:dyDescent="0.25">
      <c r="S120" s="8">
        <v>1</v>
      </c>
      <c r="T120">
        <v>1</v>
      </c>
      <c r="U120">
        <f t="shared" si="6"/>
        <v>1996</v>
      </c>
      <c r="V120">
        <f t="shared" si="7"/>
        <v>8</v>
      </c>
      <c r="W120">
        <f t="shared" si="8"/>
        <v>111312</v>
      </c>
      <c r="X120">
        <v>19960821</v>
      </c>
      <c r="Z120">
        <v>5002</v>
      </c>
      <c r="AA120">
        <v>52390</v>
      </c>
      <c r="AB120">
        <v>0</v>
      </c>
      <c r="AC120">
        <v>261</v>
      </c>
      <c r="AD120">
        <v>2</v>
      </c>
      <c r="AE120">
        <v>17250</v>
      </c>
      <c r="AF120">
        <v>5002</v>
      </c>
      <c r="AG120">
        <v>31405</v>
      </c>
      <c r="AH120" t="s">
        <v>43</v>
      </c>
      <c r="AI120" t="s">
        <v>42</v>
      </c>
      <c r="AJ120" t="s">
        <v>77</v>
      </c>
      <c r="AK120" t="s">
        <v>43</v>
      </c>
      <c r="AL120" t="s">
        <v>42</v>
      </c>
    </row>
    <row r="121" spans="19:38" x14ac:dyDescent="0.25">
      <c r="S121" s="8">
        <v>1</v>
      </c>
      <c r="T121">
        <v>3</v>
      </c>
      <c r="U121">
        <f t="shared" si="6"/>
        <v>1996</v>
      </c>
      <c r="V121">
        <f t="shared" si="7"/>
        <v>8</v>
      </c>
      <c r="W121">
        <f t="shared" si="8"/>
        <v>110278</v>
      </c>
      <c r="X121">
        <v>19960815</v>
      </c>
      <c r="Z121">
        <v>5000</v>
      </c>
      <c r="AA121">
        <v>29121</v>
      </c>
      <c r="AB121">
        <v>0</v>
      </c>
      <c r="AC121">
        <v>624</v>
      </c>
      <c r="AD121">
        <v>5000</v>
      </c>
      <c r="AE121">
        <v>170</v>
      </c>
      <c r="AF121">
        <v>0</v>
      </c>
      <c r="AG121">
        <v>70363</v>
      </c>
      <c r="AH121" t="s">
        <v>49</v>
      </c>
      <c r="AI121" t="s">
        <v>42</v>
      </c>
      <c r="AJ121" t="s">
        <v>77</v>
      </c>
      <c r="AK121" t="s">
        <v>49</v>
      </c>
      <c r="AL121" t="s">
        <v>42</v>
      </c>
    </row>
    <row r="122" spans="19:38" x14ac:dyDescent="0.25">
      <c r="S122" s="8">
        <v>1</v>
      </c>
      <c r="T122">
        <v>3</v>
      </c>
      <c r="U122">
        <f t="shared" si="6"/>
        <v>1996</v>
      </c>
      <c r="V122">
        <f t="shared" si="7"/>
        <v>10</v>
      </c>
      <c r="W122">
        <f t="shared" si="8"/>
        <v>34115</v>
      </c>
      <c r="X122">
        <v>19961015</v>
      </c>
      <c r="Z122">
        <v>5000</v>
      </c>
      <c r="AA122">
        <v>21288</v>
      </c>
      <c r="AB122">
        <v>0</v>
      </c>
      <c r="AC122">
        <v>2143</v>
      </c>
      <c r="AD122">
        <v>5000</v>
      </c>
      <c r="AE122">
        <v>638</v>
      </c>
      <c r="AF122">
        <v>0</v>
      </c>
      <c r="AG122">
        <v>46</v>
      </c>
      <c r="AH122" t="s">
        <v>41</v>
      </c>
      <c r="AI122" t="s">
        <v>42</v>
      </c>
      <c r="AJ122" t="s">
        <v>77</v>
      </c>
      <c r="AK122" t="s">
        <v>41</v>
      </c>
      <c r="AL122" t="s">
        <v>42</v>
      </c>
    </row>
    <row r="123" spans="19:38" x14ac:dyDescent="0.25">
      <c r="S123" s="8">
        <v>1</v>
      </c>
      <c r="T123">
        <v>3</v>
      </c>
      <c r="U123">
        <f t="shared" si="6"/>
        <v>1992</v>
      </c>
      <c r="V123">
        <f t="shared" si="7"/>
        <v>11</v>
      </c>
      <c r="W123">
        <f t="shared" si="8"/>
        <v>46043</v>
      </c>
      <c r="X123">
        <v>19921101</v>
      </c>
      <c r="Z123">
        <v>5000</v>
      </c>
      <c r="AA123">
        <v>18843</v>
      </c>
      <c r="AB123">
        <v>0</v>
      </c>
      <c r="AC123">
        <v>456</v>
      </c>
      <c r="AD123">
        <v>5000</v>
      </c>
      <c r="AE123">
        <v>1748</v>
      </c>
      <c r="AF123">
        <v>0</v>
      </c>
      <c r="AG123">
        <v>14996</v>
      </c>
      <c r="AH123" t="s">
        <v>41</v>
      </c>
      <c r="AI123" t="s">
        <v>42</v>
      </c>
      <c r="AJ123" t="s">
        <v>77</v>
      </c>
      <c r="AK123" t="s">
        <v>41</v>
      </c>
      <c r="AL123" t="s">
        <v>42</v>
      </c>
    </row>
    <row r="124" spans="19:38" x14ac:dyDescent="0.25">
      <c r="S124" s="8">
        <v>1</v>
      </c>
      <c r="T124">
        <v>3</v>
      </c>
      <c r="U124">
        <f t="shared" si="6"/>
        <v>1992</v>
      </c>
      <c r="V124">
        <f t="shared" si="7"/>
        <v>11</v>
      </c>
      <c r="W124">
        <f t="shared" si="8"/>
        <v>46408</v>
      </c>
      <c r="X124">
        <v>19921101</v>
      </c>
      <c r="Z124">
        <v>5000</v>
      </c>
      <c r="AA124">
        <v>18886</v>
      </c>
      <c r="AB124">
        <v>0</v>
      </c>
      <c r="AC124">
        <v>393</v>
      </c>
      <c r="AD124">
        <v>5000</v>
      </c>
      <c r="AE124">
        <v>2046</v>
      </c>
      <c r="AF124">
        <v>0</v>
      </c>
      <c r="AG124">
        <v>15083</v>
      </c>
      <c r="AH124" t="s">
        <v>41</v>
      </c>
      <c r="AI124" t="s">
        <v>42</v>
      </c>
      <c r="AJ124" t="s">
        <v>77</v>
      </c>
      <c r="AK124" t="s">
        <v>41</v>
      </c>
      <c r="AL124" t="s">
        <v>42</v>
      </c>
    </row>
    <row r="125" spans="19:38" x14ac:dyDescent="0.25">
      <c r="S125" s="8">
        <v>1</v>
      </c>
      <c r="T125">
        <v>1</v>
      </c>
      <c r="U125">
        <f t="shared" si="6"/>
        <v>1993</v>
      </c>
      <c r="V125">
        <f t="shared" si="7"/>
        <v>7</v>
      </c>
      <c r="W125">
        <f t="shared" si="8"/>
        <v>103851</v>
      </c>
      <c r="X125">
        <v>19930714</v>
      </c>
      <c r="Z125">
        <v>5000</v>
      </c>
      <c r="AA125">
        <v>22528</v>
      </c>
      <c r="AB125">
        <v>0</v>
      </c>
      <c r="AC125">
        <v>869</v>
      </c>
      <c r="AD125">
        <v>0</v>
      </c>
      <c r="AE125">
        <v>75454</v>
      </c>
      <c r="AH125" t="s">
        <v>44</v>
      </c>
      <c r="AI125" t="s">
        <v>42</v>
      </c>
      <c r="AJ125" t="s">
        <v>78</v>
      </c>
      <c r="AK125" t="s">
        <v>44</v>
      </c>
      <c r="AL125" t="s">
        <v>42</v>
      </c>
    </row>
    <row r="126" spans="19:38" x14ac:dyDescent="0.25">
      <c r="S126" s="8">
        <v>1</v>
      </c>
      <c r="T126">
        <v>3</v>
      </c>
      <c r="U126">
        <f t="shared" si="6"/>
        <v>1992</v>
      </c>
      <c r="V126">
        <f t="shared" si="7"/>
        <v>11</v>
      </c>
      <c r="W126">
        <f t="shared" si="8"/>
        <v>32273</v>
      </c>
      <c r="X126">
        <v>19921102</v>
      </c>
      <c r="Z126">
        <v>5000</v>
      </c>
      <c r="AA126">
        <v>21967</v>
      </c>
      <c r="AB126">
        <v>0</v>
      </c>
      <c r="AC126">
        <v>204</v>
      </c>
      <c r="AD126">
        <v>5000</v>
      </c>
      <c r="AE126">
        <v>102</v>
      </c>
      <c r="AH126" t="s">
        <v>41</v>
      </c>
      <c r="AI126" t="s">
        <v>42</v>
      </c>
      <c r="AJ126" t="s">
        <v>77</v>
      </c>
      <c r="AK126" t="s">
        <v>41</v>
      </c>
      <c r="AL126" t="s">
        <v>42</v>
      </c>
    </row>
    <row r="127" spans="19:38" x14ac:dyDescent="0.25">
      <c r="S127" s="8">
        <v>1</v>
      </c>
      <c r="T127">
        <v>3</v>
      </c>
      <c r="U127">
        <f t="shared" si="6"/>
        <v>1992</v>
      </c>
      <c r="V127">
        <f t="shared" si="7"/>
        <v>10</v>
      </c>
      <c r="W127">
        <f t="shared" si="8"/>
        <v>32375</v>
      </c>
      <c r="X127">
        <v>19921022</v>
      </c>
      <c r="Z127">
        <v>5000</v>
      </c>
      <c r="AA127">
        <v>21731</v>
      </c>
      <c r="AD127">
        <v>5000</v>
      </c>
      <c r="AE127">
        <v>552</v>
      </c>
      <c r="AF127">
        <v>0</v>
      </c>
      <c r="AG127">
        <v>92</v>
      </c>
      <c r="AH127" t="s">
        <v>41</v>
      </c>
      <c r="AI127" t="s">
        <v>42</v>
      </c>
      <c r="AJ127" t="s">
        <v>77</v>
      </c>
      <c r="AK127" t="s">
        <v>41</v>
      </c>
      <c r="AL127" t="s">
        <v>42</v>
      </c>
    </row>
    <row r="128" spans="19:38" x14ac:dyDescent="0.25">
      <c r="S128" s="8">
        <v>1</v>
      </c>
      <c r="T128">
        <v>3</v>
      </c>
      <c r="U128">
        <f t="shared" si="6"/>
        <v>1992</v>
      </c>
      <c r="V128">
        <f t="shared" si="7"/>
        <v>8</v>
      </c>
      <c r="W128">
        <f t="shared" si="8"/>
        <v>48888</v>
      </c>
      <c r="X128">
        <v>19920814</v>
      </c>
      <c r="Z128">
        <v>5000</v>
      </c>
      <c r="AA128">
        <v>36151</v>
      </c>
      <c r="AB128">
        <v>0</v>
      </c>
      <c r="AC128">
        <v>1473</v>
      </c>
      <c r="AD128">
        <v>5000</v>
      </c>
      <c r="AE128">
        <v>1159</v>
      </c>
      <c r="AF128">
        <v>0</v>
      </c>
      <c r="AG128">
        <v>105</v>
      </c>
      <c r="AH128" t="s">
        <v>50</v>
      </c>
      <c r="AI128" t="s">
        <v>42</v>
      </c>
      <c r="AJ128" t="s">
        <v>77</v>
      </c>
      <c r="AK128" t="s">
        <v>50</v>
      </c>
      <c r="AL128" t="s">
        <v>42</v>
      </c>
    </row>
    <row r="129" spans="19:38" x14ac:dyDescent="0.25">
      <c r="S129" s="8">
        <v>1</v>
      </c>
      <c r="T129">
        <v>3</v>
      </c>
      <c r="U129">
        <f t="shared" si="6"/>
        <v>1992</v>
      </c>
      <c r="V129">
        <f t="shared" si="7"/>
        <v>8</v>
      </c>
      <c r="W129">
        <f t="shared" si="8"/>
        <v>49080</v>
      </c>
      <c r="X129">
        <v>19920814</v>
      </c>
      <c r="Z129">
        <v>5000</v>
      </c>
      <c r="AA129">
        <v>37763</v>
      </c>
      <c r="AB129">
        <v>0</v>
      </c>
      <c r="AC129">
        <v>878</v>
      </c>
      <c r="AD129">
        <v>5000</v>
      </c>
      <c r="AE129">
        <v>439</v>
      </c>
      <c r="AH129" t="s">
        <v>50</v>
      </c>
      <c r="AI129" t="s">
        <v>42</v>
      </c>
      <c r="AJ129" t="s">
        <v>77</v>
      </c>
      <c r="AK129" t="s">
        <v>50</v>
      </c>
      <c r="AL129" t="s">
        <v>42</v>
      </c>
    </row>
    <row r="130" spans="19:38" x14ac:dyDescent="0.25">
      <c r="S130" s="8">
        <v>1</v>
      </c>
      <c r="T130">
        <v>3</v>
      </c>
      <c r="U130">
        <f t="shared" si="6"/>
        <v>1992</v>
      </c>
      <c r="V130">
        <f t="shared" si="7"/>
        <v>8</v>
      </c>
      <c r="W130">
        <f t="shared" si="8"/>
        <v>50195</v>
      </c>
      <c r="X130">
        <v>19920814</v>
      </c>
      <c r="Z130">
        <v>5000</v>
      </c>
      <c r="AA130">
        <v>38597</v>
      </c>
      <c r="AB130">
        <v>0</v>
      </c>
      <c r="AC130">
        <v>1229</v>
      </c>
      <c r="AD130">
        <v>5000</v>
      </c>
      <c r="AE130">
        <v>369</v>
      </c>
      <c r="AH130" t="s">
        <v>50</v>
      </c>
      <c r="AI130" t="s">
        <v>42</v>
      </c>
      <c r="AJ130" t="s">
        <v>77</v>
      </c>
      <c r="AK130" t="s">
        <v>50</v>
      </c>
      <c r="AL130" t="s">
        <v>42</v>
      </c>
    </row>
    <row r="131" spans="19:38" x14ac:dyDescent="0.25">
      <c r="S131" s="8">
        <v>1</v>
      </c>
      <c r="T131">
        <v>3</v>
      </c>
      <c r="U131">
        <f t="shared" ref="U131:U194" si="9">LEFT(X131,4)*1</f>
        <v>1992</v>
      </c>
      <c r="V131">
        <f t="shared" ref="V131:V194" si="10">IF(LEN(X131)&gt;=8,MID(X131,5,2),"")*1</f>
        <v>8</v>
      </c>
      <c r="W131">
        <f t="shared" ref="W131:W194" si="11">SUM(Z131:AG131)</f>
        <v>50335</v>
      </c>
      <c r="X131">
        <v>19920814</v>
      </c>
      <c r="Z131">
        <v>5000</v>
      </c>
      <c r="AA131">
        <v>39060</v>
      </c>
      <c r="AB131">
        <v>0</v>
      </c>
      <c r="AC131">
        <v>927</v>
      </c>
      <c r="AD131">
        <v>5000</v>
      </c>
      <c r="AE131">
        <v>348</v>
      </c>
      <c r="AH131" t="s">
        <v>50</v>
      </c>
      <c r="AI131" t="s">
        <v>42</v>
      </c>
      <c r="AJ131" t="s">
        <v>77</v>
      </c>
      <c r="AK131" t="s">
        <v>50</v>
      </c>
      <c r="AL131" t="s">
        <v>42</v>
      </c>
    </row>
    <row r="132" spans="19:38" x14ac:dyDescent="0.25">
      <c r="S132" s="8">
        <v>1</v>
      </c>
      <c r="T132">
        <v>3</v>
      </c>
      <c r="U132">
        <f t="shared" si="9"/>
        <v>1992</v>
      </c>
      <c r="V132">
        <f t="shared" si="10"/>
        <v>8</v>
      </c>
      <c r="W132">
        <f t="shared" si="11"/>
        <v>44686</v>
      </c>
      <c r="X132">
        <v>19920814</v>
      </c>
      <c r="Z132">
        <v>5000</v>
      </c>
      <c r="AA132">
        <v>33341</v>
      </c>
      <c r="AB132">
        <v>0</v>
      </c>
      <c r="AC132">
        <v>961</v>
      </c>
      <c r="AD132">
        <v>5000</v>
      </c>
      <c r="AE132">
        <v>96</v>
      </c>
      <c r="AF132">
        <v>0</v>
      </c>
      <c r="AG132">
        <v>288</v>
      </c>
      <c r="AH132" t="s">
        <v>50</v>
      </c>
      <c r="AI132" t="s">
        <v>42</v>
      </c>
      <c r="AJ132" t="s">
        <v>77</v>
      </c>
      <c r="AK132" t="s">
        <v>50</v>
      </c>
      <c r="AL132" t="s">
        <v>42</v>
      </c>
    </row>
    <row r="133" spans="19:38" x14ac:dyDescent="0.25">
      <c r="S133" s="8">
        <v>1</v>
      </c>
      <c r="T133">
        <v>1</v>
      </c>
      <c r="U133">
        <f t="shared" si="9"/>
        <v>1991</v>
      </c>
      <c r="V133">
        <f t="shared" si="10"/>
        <v>9</v>
      </c>
      <c r="W133">
        <f t="shared" si="11"/>
        <v>40444</v>
      </c>
      <c r="X133">
        <v>19910917</v>
      </c>
      <c r="Z133">
        <v>5000</v>
      </c>
      <c r="AA133">
        <v>19762</v>
      </c>
      <c r="AB133">
        <v>0</v>
      </c>
      <c r="AC133">
        <v>180</v>
      </c>
      <c r="AD133">
        <v>5000</v>
      </c>
      <c r="AE133">
        <v>721</v>
      </c>
      <c r="AF133">
        <v>0</v>
      </c>
      <c r="AG133">
        <v>9781</v>
      </c>
      <c r="AH133" t="s">
        <v>44</v>
      </c>
      <c r="AI133" t="s">
        <v>42</v>
      </c>
      <c r="AJ133" t="s">
        <v>77</v>
      </c>
      <c r="AK133" t="s">
        <v>44</v>
      </c>
      <c r="AL133" t="s">
        <v>42</v>
      </c>
    </row>
    <row r="134" spans="19:38" x14ac:dyDescent="0.25">
      <c r="S134" s="8">
        <v>1</v>
      </c>
      <c r="T134">
        <v>1</v>
      </c>
      <c r="U134">
        <f t="shared" si="9"/>
        <v>1989</v>
      </c>
      <c r="V134">
        <f t="shared" si="10"/>
        <v>8</v>
      </c>
      <c r="W134">
        <f t="shared" si="11"/>
        <v>192209</v>
      </c>
      <c r="X134">
        <v>19890815</v>
      </c>
      <c r="Z134">
        <v>5000</v>
      </c>
      <c r="AA134">
        <v>10394</v>
      </c>
      <c r="AB134">
        <v>0</v>
      </c>
      <c r="AC134">
        <v>50</v>
      </c>
      <c r="AD134">
        <v>5000</v>
      </c>
      <c r="AE134">
        <v>151</v>
      </c>
      <c r="AF134">
        <v>0</v>
      </c>
      <c r="AG134">
        <v>171614</v>
      </c>
      <c r="AH134" t="s">
        <v>43</v>
      </c>
      <c r="AI134" t="s">
        <v>42</v>
      </c>
      <c r="AJ134" t="s">
        <v>77</v>
      </c>
      <c r="AK134" t="s">
        <v>43</v>
      </c>
      <c r="AL134" t="s">
        <v>42</v>
      </c>
    </row>
    <row r="135" spans="19:38" x14ac:dyDescent="0.25">
      <c r="S135" s="8">
        <v>1</v>
      </c>
      <c r="T135">
        <v>1</v>
      </c>
      <c r="U135">
        <f t="shared" si="9"/>
        <v>1989</v>
      </c>
      <c r="V135">
        <f t="shared" si="10"/>
        <v>8</v>
      </c>
      <c r="W135">
        <f t="shared" si="11"/>
        <v>187208</v>
      </c>
      <c r="X135">
        <v>19890815</v>
      </c>
      <c r="Z135">
        <v>5000</v>
      </c>
      <c r="AA135">
        <v>10510</v>
      </c>
      <c r="AB135">
        <v>0</v>
      </c>
      <c r="AC135">
        <v>89</v>
      </c>
      <c r="AD135">
        <v>0</v>
      </c>
      <c r="AE135">
        <v>171609</v>
      </c>
      <c r="AH135" t="s">
        <v>43</v>
      </c>
      <c r="AI135" t="s">
        <v>42</v>
      </c>
      <c r="AJ135" t="s">
        <v>77</v>
      </c>
      <c r="AK135" t="s">
        <v>43</v>
      </c>
      <c r="AL135" t="s">
        <v>42</v>
      </c>
    </row>
    <row r="136" spans="19:38" x14ac:dyDescent="0.25">
      <c r="S136" s="8">
        <v>1</v>
      </c>
      <c r="T136">
        <v>3</v>
      </c>
      <c r="U136">
        <f t="shared" si="9"/>
        <v>1987</v>
      </c>
      <c r="V136">
        <f t="shared" si="10"/>
        <v>10</v>
      </c>
      <c r="W136">
        <f t="shared" si="11"/>
        <v>42084</v>
      </c>
      <c r="X136">
        <v>19871006</v>
      </c>
      <c r="Z136">
        <v>5000</v>
      </c>
      <c r="AA136">
        <v>23389</v>
      </c>
      <c r="AB136">
        <v>0</v>
      </c>
      <c r="AC136">
        <v>420</v>
      </c>
      <c r="AD136">
        <v>5000</v>
      </c>
      <c r="AE136">
        <v>1888</v>
      </c>
      <c r="AF136">
        <v>0</v>
      </c>
      <c r="AG136">
        <v>6387</v>
      </c>
      <c r="AH136" t="s">
        <v>41</v>
      </c>
      <c r="AI136" t="s">
        <v>42</v>
      </c>
      <c r="AJ136" t="s">
        <v>77</v>
      </c>
      <c r="AK136" t="s">
        <v>41</v>
      </c>
      <c r="AL136" t="s">
        <v>42</v>
      </c>
    </row>
    <row r="137" spans="19:38" x14ac:dyDescent="0.25">
      <c r="S137" s="8">
        <v>1</v>
      </c>
      <c r="T137">
        <v>1</v>
      </c>
      <c r="U137">
        <f t="shared" si="9"/>
        <v>1991</v>
      </c>
      <c r="V137">
        <f t="shared" si="10"/>
        <v>8</v>
      </c>
      <c r="W137">
        <f t="shared" si="11"/>
        <v>40131</v>
      </c>
      <c r="X137">
        <v>19910815</v>
      </c>
      <c r="Z137">
        <v>5000</v>
      </c>
      <c r="AA137">
        <v>20670</v>
      </c>
      <c r="AD137">
        <v>5000</v>
      </c>
      <c r="AE137">
        <v>422</v>
      </c>
      <c r="AF137">
        <v>0</v>
      </c>
      <c r="AG137">
        <v>9039</v>
      </c>
      <c r="AH137" t="s">
        <v>44</v>
      </c>
      <c r="AI137" t="s">
        <v>42</v>
      </c>
      <c r="AJ137" t="s">
        <v>77</v>
      </c>
      <c r="AK137" t="s">
        <v>44</v>
      </c>
      <c r="AL137" t="s">
        <v>42</v>
      </c>
    </row>
    <row r="138" spans="19:38" x14ac:dyDescent="0.25">
      <c r="S138" s="8">
        <v>1</v>
      </c>
      <c r="T138">
        <v>3</v>
      </c>
      <c r="U138">
        <f t="shared" si="9"/>
        <v>1987</v>
      </c>
      <c r="V138">
        <f t="shared" si="10"/>
        <v>9</v>
      </c>
      <c r="W138">
        <f t="shared" si="11"/>
        <v>114750</v>
      </c>
      <c r="X138">
        <v>19870911</v>
      </c>
      <c r="Z138">
        <v>5000</v>
      </c>
      <c r="AA138">
        <v>27277</v>
      </c>
      <c r="AD138">
        <v>0</v>
      </c>
      <c r="AE138">
        <v>82473</v>
      </c>
      <c r="AH138" t="s">
        <v>43</v>
      </c>
      <c r="AI138" t="s">
        <v>42</v>
      </c>
      <c r="AJ138" t="s">
        <v>77</v>
      </c>
      <c r="AK138" t="s">
        <v>43</v>
      </c>
      <c r="AL138" t="s">
        <v>42</v>
      </c>
    </row>
    <row r="139" spans="19:38" x14ac:dyDescent="0.25">
      <c r="S139" s="8">
        <v>1</v>
      </c>
      <c r="T139">
        <v>3</v>
      </c>
      <c r="U139">
        <f t="shared" si="9"/>
        <v>1987</v>
      </c>
      <c r="V139">
        <f t="shared" si="10"/>
        <v>8</v>
      </c>
      <c r="W139">
        <f t="shared" si="11"/>
        <v>42673</v>
      </c>
      <c r="X139">
        <v>19870812</v>
      </c>
      <c r="Z139">
        <v>5000</v>
      </c>
      <c r="AA139">
        <v>31811</v>
      </c>
      <c r="AD139">
        <v>5000</v>
      </c>
      <c r="AE139">
        <v>209</v>
      </c>
      <c r="AF139">
        <v>0</v>
      </c>
      <c r="AG139">
        <v>653</v>
      </c>
      <c r="AH139" t="s">
        <v>50</v>
      </c>
      <c r="AI139" t="s">
        <v>42</v>
      </c>
      <c r="AJ139" t="s">
        <v>77</v>
      </c>
      <c r="AK139" t="s">
        <v>50</v>
      </c>
      <c r="AL139" t="s">
        <v>42</v>
      </c>
    </row>
    <row r="140" spans="19:38" x14ac:dyDescent="0.25">
      <c r="S140" s="8">
        <v>1</v>
      </c>
      <c r="T140">
        <v>1</v>
      </c>
      <c r="U140">
        <f t="shared" si="9"/>
        <v>1987</v>
      </c>
      <c r="V140">
        <f t="shared" si="10"/>
        <v>9</v>
      </c>
      <c r="W140">
        <f t="shared" si="11"/>
        <v>22851</v>
      </c>
      <c r="X140">
        <v>19870914</v>
      </c>
      <c r="Z140">
        <v>5000</v>
      </c>
      <c r="AA140">
        <v>9135</v>
      </c>
      <c r="AD140">
        <v>5000</v>
      </c>
      <c r="AE140">
        <v>54</v>
      </c>
      <c r="AF140">
        <v>0</v>
      </c>
      <c r="AG140">
        <v>3662</v>
      </c>
      <c r="AH140" t="s">
        <v>44</v>
      </c>
      <c r="AI140" t="s">
        <v>42</v>
      </c>
      <c r="AJ140" t="s">
        <v>77</v>
      </c>
      <c r="AK140" t="s">
        <v>44</v>
      </c>
      <c r="AL140" t="s">
        <v>42</v>
      </c>
    </row>
    <row r="141" spans="19:38" x14ac:dyDescent="0.25">
      <c r="S141" s="8">
        <v>1</v>
      </c>
      <c r="T141">
        <v>1</v>
      </c>
      <c r="U141">
        <f t="shared" si="9"/>
        <v>1987</v>
      </c>
      <c r="V141">
        <f t="shared" si="10"/>
        <v>9</v>
      </c>
      <c r="W141">
        <f t="shared" si="11"/>
        <v>23101</v>
      </c>
      <c r="X141">
        <v>19870914</v>
      </c>
      <c r="Z141">
        <v>5000</v>
      </c>
      <c r="AA141">
        <v>9383</v>
      </c>
      <c r="AD141">
        <v>5000</v>
      </c>
      <c r="AE141">
        <v>56</v>
      </c>
      <c r="AF141">
        <v>0</v>
      </c>
      <c r="AG141">
        <v>3662</v>
      </c>
      <c r="AH141" t="s">
        <v>44</v>
      </c>
      <c r="AI141" t="s">
        <v>42</v>
      </c>
      <c r="AJ141" t="s">
        <v>77</v>
      </c>
      <c r="AK141" t="s">
        <v>44</v>
      </c>
      <c r="AL141" t="s">
        <v>42</v>
      </c>
    </row>
    <row r="142" spans="19:38" x14ac:dyDescent="0.25">
      <c r="S142" s="8">
        <v>1</v>
      </c>
      <c r="T142">
        <v>1</v>
      </c>
      <c r="U142">
        <f t="shared" si="9"/>
        <v>1987</v>
      </c>
      <c r="V142">
        <f t="shared" si="10"/>
        <v>9</v>
      </c>
      <c r="W142">
        <f t="shared" si="11"/>
        <v>22780</v>
      </c>
      <c r="X142">
        <v>19870914</v>
      </c>
      <c r="Z142">
        <v>5000</v>
      </c>
      <c r="AA142">
        <v>9064</v>
      </c>
      <c r="AD142">
        <v>5000</v>
      </c>
      <c r="AE142">
        <v>54</v>
      </c>
      <c r="AF142">
        <v>0</v>
      </c>
      <c r="AG142">
        <v>3662</v>
      </c>
      <c r="AH142" t="s">
        <v>44</v>
      </c>
      <c r="AI142" t="s">
        <v>42</v>
      </c>
      <c r="AJ142" t="s">
        <v>77</v>
      </c>
      <c r="AK142" t="s">
        <v>44</v>
      </c>
      <c r="AL142" t="s">
        <v>42</v>
      </c>
    </row>
    <row r="143" spans="19:38" x14ac:dyDescent="0.25">
      <c r="S143" s="8">
        <v>1</v>
      </c>
      <c r="T143">
        <v>1</v>
      </c>
      <c r="U143">
        <f t="shared" si="9"/>
        <v>1987</v>
      </c>
      <c r="V143">
        <f t="shared" si="10"/>
        <v>9</v>
      </c>
      <c r="W143">
        <f t="shared" si="11"/>
        <v>23170</v>
      </c>
      <c r="X143">
        <v>19870918</v>
      </c>
      <c r="Z143">
        <v>5000</v>
      </c>
      <c r="AA143">
        <v>10454</v>
      </c>
      <c r="AD143">
        <v>5000</v>
      </c>
      <c r="AE143">
        <v>60</v>
      </c>
      <c r="AF143">
        <v>0</v>
      </c>
      <c r="AG143">
        <v>2656</v>
      </c>
      <c r="AH143" t="s">
        <v>44</v>
      </c>
      <c r="AI143" t="s">
        <v>42</v>
      </c>
      <c r="AJ143" t="s">
        <v>77</v>
      </c>
      <c r="AK143" t="s">
        <v>44</v>
      </c>
      <c r="AL143" t="s">
        <v>42</v>
      </c>
    </row>
    <row r="144" spans="19:38" x14ac:dyDescent="0.25">
      <c r="S144" s="8">
        <v>1</v>
      </c>
      <c r="T144">
        <v>1</v>
      </c>
      <c r="U144">
        <f t="shared" si="9"/>
        <v>1987</v>
      </c>
      <c r="V144">
        <f t="shared" si="10"/>
        <v>9</v>
      </c>
      <c r="W144">
        <f t="shared" si="11"/>
        <v>23295</v>
      </c>
      <c r="X144">
        <v>19870918</v>
      </c>
      <c r="Z144">
        <v>5000</v>
      </c>
      <c r="AA144">
        <v>10578</v>
      </c>
      <c r="AD144">
        <v>5000</v>
      </c>
      <c r="AE144">
        <v>61</v>
      </c>
      <c r="AF144">
        <v>0</v>
      </c>
      <c r="AG144">
        <v>2656</v>
      </c>
      <c r="AH144" t="s">
        <v>44</v>
      </c>
      <c r="AI144" t="s">
        <v>42</v>
      </c>
      <c r="AJ144" t="s">
        <v>77</v>
      </c>
      <c r="AK144" t="s">
        <v>44</v>
      </c>
      <c r="AL144" t="s">
        <v>42</v>
      </c>
    </row>
    <row r="145" spans="19:38" x14ac:dyDescent="0.25">
      <c r="S145" s="8">
        <v>1</v>
      </c>
      <c r="T145">
        <v>1</v>
      </c>
      <c r="U145">
        <f t="shared" si="9"/>
        <v>1987</v>
      </c>
      <c r="V145">
        <f t="shared" si="10"/>
        <v>9</v>
      </c>
      <c r="W145">
        <f t="shared" si="11"/>
        <v>23063</v>
      </c>
      <c r="X145">
        <v>19870918</v>
      </c>
      <c r="Z145">
        <v>5000</v>
      </c>
      <c r="AA145">
        <v>10347</v>
      </c>
      <c r="AD145">
        <v>5000</v>
      </c>
      <c r="AE145">
        <v>60</v>
      </c>
      <c r="AF145">
        <v>0</v>
      </c>
      <c r="AG145">
        <v>2656</v>
      </c>
      <c r="AH145" t="s">
        <v>44</v>
      </c>
      <c r="AI145" t="s">
        <v>42</v>
      </c>
      <c r="AJ145" t="s">
        <v>77</v>
      </c>
      <c r="AK145" t="s">
        <v>44</v>
      </c>
      <c r="AL145" t="s">
        <v>42</v>
      </c>
    </row>
    <row r="146" spans="19:38" x14ac:dyDescent="0.25">
      <c r="S146" s="8">
        <v>1</v>
      </c>
      <c r="T146">
        <v>1</v>
      </c>
      <c r="U146">
        <f t="shared" si="9"/>
        <v>1987</v>
      </c>
      <c r="V146">
        <f t="shared" si="10"/>
        <v>9</v>
      </c>
      <c r="W146">
        <f t="shared" si="11"/>
        <v>49303</v>
      </c>
      <c r="X146">
        <v>19870915</v>
      </c>
      <c r="Z146">
        <v>5000</v>
      </c>
      <c r="AA146">
        <v>10439</v>
      </c>
      <c r="AB146">
        <v>0</v>
      </c>
      <c r="AC146">
        <v>115</v>
      </c>
      <c r="AD146">
        <v>5000</v>
      </c>
      <c r="AE146">
        <v>76</v>
      </c>
      <c r="AF146">
        <v>0</v>
      </c>
      <c r="AG146">
        <v>28673</v>
      </c>
      <c r="AH146" t="s">
        <v>43</v>
      </c>
      <c r="AI146" t="s">
        <v>42</v>
      </c>
      <c r="AJ146" t="s">
        <v>77</v>
      </c>
      <c r="AK146" t="s">
        <v>43</v>
      </c>
      <c r="AL146" t="s">
        <v>42</v>
      </c>
    </row>
    <row r="147" spans="19:38" x14ac:dyDescent="0.25">
      <c r="S147" s="8">
        <v>1</v>
      </c>
      <c r="T147">
        <v>1</v>
      </c>
      <c r="U147">
        <f t="shared" si="9"/>
        <v>1987</v>
      </c>
      <c r="V147">
        <f t="shared" si="10"/>
        <v>9</v>
      </c>
      <c r="W147">
        <f t="shared" si="11"/>
        <v>49467</v>
      </c>
      <c r="X147">
        <v>19870915</v>
      </c>
      <c r="Z147">
        <v>5000</v>
      </c>
      <c r="AA147">
        <v>10398</v>
      </c>
      <c r="AB147">
        <v>0</v>
      </c>
      <c r="AC147">
        <v>214</v>
      </c>
      <c r="AD147">
        <v>5000</v>
      </c>
      <c r="AE147">
        <v>71</v>
      </c>
      <c r="AF147">
        <v>0</v>
      </c>
      <c r="AG147">
        <v>28784</v>
      </c>
      <c r="AH147" t="s">
        <v>43</v>
      </c>
      <c r="AI147" t="s">
        <v>42</v>
      </c>
      <c r="AJ147" t="s">
        <v>77</v>
      </c>
      <c r="AK147" t="s">
        <v>43</v>
      </c>
      <c r="AL147" t="s">
        <v>42</v>
      </c>
    </row>
    <row r="148" spans="19:38" x14ac:dyDescent="0.25">
      <c r="S148" s="8">
        <v>1</v>
      </c>
      <c r="T148">
        <v>1</v>
      </c>
      <c r="U148">
        <f t="shared" si="9"/>
        <v>1987</v>
      </c>
      <c r="V148">
        <f t="shared" si="10"/>
        <v>9</v>
      </c>
      <c r="W148">
        <f t="shared" si="11"/>
        <v>49323</v>
      </c>
      <c r="X148">
        <v>19870915</v>
      </c>
      <c r="Z148">
        <v>5000</v>
      </c>
      <c r="AA148">
        <v>10394</v>
      </c>
      <c r="AB148">
        <v>0</v>
      </c>
      <c r="AC148">
        <v>122</v>
      </c>
      <c r="AD148">
        <v>5000</v>
      </c>
      <c r="AE148">
        <v>182</v>
      </c>
      <c r="AF148">
        <v>0</v>
      </c>
      <c r="AG148">
        <v>28625</v>
      </c>
      <c r="AH148" t="s">
        <v>43</v>
      </c>
      <c r="AI148" t="s">
        <v>42</v>
      </c>
      <c r="AJ148" t="s">
        <v>77</v>
      </c>
      <c r="AK148" t="s">
        <v>43</v>
      </c>
      <c r="AL148" t="s">
        <v>42</v>
      </c>
    </row>
    <row r="149" spans="19:38" x14ac:dyDescent="0.25">
      <c r="S149" s="8">
        <v>1</v>
      </c>
      <c r="T149">
        <v>1</v>
      </c>
      <c r="U149">
        <f t="shared" si="9"/>
        <v>1987</v>
      </c>
      <c r="V149">
        <f t="shared" si="10"/>
        <v>9</v>
      </c>
      <c r="W149">
        <f t="shared" si="11"/>
        <v>44880</v>
      </c>
      <c r="X149">
        <v>19870916</v>
      </c>
      <c r="Z149">
        <v>5000</v>
      </c>
      <c r="AA149">
        <v>10428</v>
      </c>
      <c r="AD149">
        <v>0</v>
      </c>
      <c r="AE149">
        <v>29452</v>
      </c>
      <c r="AH149" t="s">
        <v>43</v>
      </c>
      <c r="AI149" t="s">
        <v>42</v>
      </c>
      <c r="AJ149" t="s">
        <v>77</v>
      </c>
      <c r="AK149" t="s">
        <v>43</v>
      </c>
      <c r="AL149" t="s">
        <v>42</v>
      </c>
    </row>
    <row r="150" spans="19:38" x14ac:dyDescent="0.25">
      <c r="S150" s="8">
        <v>1</v>
      </c>
      <c r="T150">
        <v>1</v>
      </c>
      <c r="U150">
        <f t="shared" si="9"/>
        <v>1987</v>
      </c>
      <c r="V150">
        <f t="shared" si="10"/>
        <v>9</v>
      </c>
      <c r="W150">
        <f t="shared" si="11"/>
        <v>49959</v>
      </c>
      <c r="X150">
        <v>19870916</v>
      </c>
      <c r="Z150">
        <v>5000</v>
      </c>
      <c r="AA150">
        <v>10247</v>
      </c>
      <c r="AB150">
        <v>0</v>
      </c>
      <c r="AC150">
        <v>118</v>
      </c>
      <c r="AD150">
        <v>5000</v>
      </c>
      <c r="AE150">
        <v>59</v>
      </c>
      <c r="AF150">
        <v>0</v>
      </c>
      <c r="AG150">
        <v>29535</v>
      </c>
      <c r="AH150" t="s">
        <v>43</v>
      </c>
      <c r="AI150" t="s">
        <v>42</v>
      </c>
      <c r="AJ150" t="s">
        <v>77</v>
      </c>
      <c r="AK150" t="s">
        <v>43</v>
      </c>
      <c r="AL150" t="s">
        <v>42</v>
      </c>
    </row>
    <row r="151" spans="19:38" x14ac:dyDescent="0.25">
      <c r="S151" s="8">
        <v>1</v>
      </c>
      <c r="T151">
        <v>1</v>
      </c>
      <c r="U151">
        <f t="shared" si="9"/>
        <v>1987</v>
      </c>
      <c r="V151">
        <f t="shared" si="10"/>
        <v>9</v>
      </c>
      <c r="W151">
        <f t="shared" si="11"/>
        <v>49936</v>
      </c>
      <c r="X151">
        <v>19870916</v>
      </c>
      <c r="Z151">
        <v>5000</v>
      </c>
      <c r="AA151">
        <v>10291</v>
      </c>
      <c r="AB151">
        <v>0</v>
      </c>
      <c r="AC151">
        <v>130</v>
      </c>
      <c r="AD151">
        <v>5000</v>
      </c>
      <c r="AE151">
        <v>65</v>
      </c>
      <c r="AF151">
        <v>0</v>
      </c>
      <c r="AG151">
        <v>29450</v>
      </c>
      <c r="AH151" t="s">
        <v>43</v>
      </c>
      <c r="AI151" t="s">
        <v>42</v>
      </c>
      <c r="AJ151" t="s">
        <v>77</v>
      </c>
      <c r="AK151" t="s">
        <v>43</v>
      </c>
      <c r="AL151" t="s">
        <v>42</v>
      </c>
    </row>
    <row r="152" spans="19:38" x14ac:dyDescent="0.25">
      <c r="S152" s="8">
        <v>1</v>
      </c>
      <c r="T152">
        <v>1</v>
      </c>
      <c r="U152">
        <f t="shared" si="9"/>
        <v>1987</v>
      </c>
      <c r="V152">
        <f t="shared" si="10"/>
        <v>9</v>
      </c>
      <c r="W152">
        <f t="shared" si="11"/>
        <v>46286</v>
      </c>
      <c r="X152">
        <v>19870916</v>
      </c>
      <c r="Z152">
        <v>5000</v>
      </c>
      <c r="AA152">
        <v>10405</v>
      </c>
      <c r="AB152">
        <v>0</v>
      </c>
      <c r="AC152">
        <v>112</v>
      </c>
      <c r="AD152">
        <v>0</v>
      </c>
      <c r="AE152">
        <v>30769</v>
      </c>
      <c r="AH152" t="s">
        <v>43</v>
      </c>
      <c r="AI152" t="s">
        <v>42</v>
      </c>
      <c r="AJ152" t="s">
        <v>77</v>
      </c>
      <c r="AK152" t="s">
        <v>43</v>
      </c>
      <c r="AL152" t="s">
        <v>42</v>
      </c>
    </row>
    <row r="153" spans="19:38" x14ac:dyDescent="0.25">
      <c r="S153" s="8">
        <v>1</v>
      </c>
      <c r="T153">
        <v>1</v>
      </c>
      <c r="U153">
        <f t="shared" si="9"/>
        <v>1987</v>
      </c>
      <c r="V153">
        <f t="shared" si="10"/>
        <v>9</v>
      </c>
      <c r="W153">
        <f t="shared" si="11"/>
        <v>46076</v>
      </c>
      <c r="X153">
        <v>19870915</v>
      </c>
      <c r="Z153">
        <v>5000</v>
      </c>
      <c r="AA153">
        <v>10326</v>
      </c>
      <c r="AB153">
        <v>0</v>
      </c>
      <c r="AC153">
        <v>230</v>
      </c>
      <c r="AD153">
        <v>0</v>
      </c>
      <c r="AE153">
        <v>30520</v>
      </c>
      <c r="AH153" t="s">
        <v>43</v>
      </c>
      <c r="AI153" t="s">
        <v>42</v>
      </c>
      <c r="AJ153" t="s">
        <v>77</v>
      </c>
      <c r="AK153" t="s">
        <v>43</v>
      </c>
      <c r="AL153" t="s">
        <v>42</v>
      </c>
    </row>
    <row r="154" spans="19:38" x14ac:dyDescent="0.25">
      <c r="S154" s="8">
        <v>1</v>
      </c>
      <c r="T154">
        <v>1</v>
      </c>
      <c r="U154">
        <f t="shared" si="9"/>
        <v>1987</v>
      </c>
      <c r="V154">
        <f t="shared" si="10"/>
        <v>9</v>
      </c>
      <c r="W154">
        <f t="shared" si="11"/>
        <v>44803</v>
      </c>
      <c r="X154">
        <v>19870915</v>
      </c>
      <c r="Z154">
        <v>5000</v>
      </c>
      <c r="AA154">
        <v>10556</v>
      </c>
      <c r="AD154">
        <v>0</v>
      </c>
      <c r="AE154">
        <v>29247</v>
      </c>
      <c r="AH154" t="s">
        <v>43</v>
      </c>
      <c r="AI154" t="s">
        <v>42</v>
      </c>
      <c r="AJ154" t="s">
        <v>77</v>
      </c>
      <c r="AK154" t="s">
        <v>43</v>
      </c>
      <c r="AL154" t="s">
        <v>42</v>
      </c>
    </row>
    <row r="155" spans="19:38" x14ac:dyDescent="0.25">
      <c r="S155" s="8">
        <v>1</v>
      </c>
      <c r="T155">
        <v>3</v>
      </c>
      <c r="U155">
        <f t="shared" si="9"/>
        <v>1987</v>
      </c>
      <c r="V155">
        <f t="shared" si="10"/>
        <v>7</v>
      </c>
      <c r="W155">
        <f t="shared" si="11"/>
        <v>56532</v>
      </c>
      <c r="X155">
        <v>19870715</v>
      </c>
      <c r="Z155">
        <v>5000</v>
      </c>
      <c r="AA155">
        <v>10640</v>
      </c>
      <c r="AD155">
        <v>5000</v>
      </c>
      <c r="AE155">
        <v>135</v>
      </c>
      <c r="AF155">
        <v>0</v>
      </c>
      <c r="AG155">
        <v>35757</v>
      </c>
      <c r="AH155" t="s">
        <v>44</v>
      </c>
      <c r="AI155" t="s">
        <v>42</v>
      </c>
      <c r="AJ155" t="s">
        <v>77</v>
      </c>
      <c r="AK155" t="s">
        <v>44</v>
      </c>
      <c r="AL155" t="s">
        <v>42</v>
      </c>
    </row>
    <row r="156" spans="19:38" x14ac:dyDescent="0.25">
      <c r="S156" s="8">
        <v>1</v>
      </c>
      <c r="T156">
        <v>3</v>
      </c>
      <c r="U156">
        <f t="shared" si="9"/>
        <v>1987</v>
      </c>
      <c r="V156">
        <f t="shared" si="10"/>
        <v>7</v>
      </c>
      <c r="W156">
        <f t="shared" si="11"/>
        <v>56074</v>
      </c>
      <c r="X156">
        <v>19870715</v>
      </c>
      <c r="Z156">
        <v>5000</v>
      </c>
      <c r="AA156">
        <v>10189</v>
      </c>
      <c r="AD156">
        <v>5000</v>
      </c>
      <c r="AE156">
        <v>129</v>
      </c>
      <c r="AF156">
        <v>0</v>
      </c>
      <c r="AG156">
        <v>35756</v>
      </c>
      <c r="AH156" t="s">
        <v>44</v>
      </c>
      <c r="AI156" t="s">
        <v>42</v>
      </c>
      <c r="AJ156" t="s">
        <v>77</v>
      </c>
      <c r="AK156" t="s">
        <v>44</v>
      </c>
      <c r="AL156" t="s">
        <v>42</v>
      </c>
    </row>
    <row r="157" spans="19:38" x14ac:dyDescent="0.25">
      <c r="S157" s="8">
        <v>1</v>
      </c>
      <c r="T157">
        <v>3</v>
      </c>
      <c r="U157">
        <f t="shared" si="9"/>
        <v>1987</v>
      </c>
      <c r="V157">
        <f t="shared" si="10"/>
        <v>7</v>
      </c>
      <c r="W157">
        <f t="shared" si="11"/>
        <v>56183</v>
      </c>
      <c r="X157">
        <v>19870715</v>
      </c>
      <c r="Z157">
        <v>5000</v>
      </c>
      <c r="AA157">
        <v>10296</v>
      </c>
      <c r="AD157">
        <v>5000</v>
      </c>
      <c r="AE157">
        <v>130</v>
      </c>
      <c r="AF157">
        <v>0</v>
      </c>
      <c r="AG157">
        <v>35757</v>
      </c>
      <c r="AH157" t="s">
        <v>44</v>
      </c>
      <c r="AI157" t="s">
        <v>42</v>
      </c>
      <c r="AJ157" t="s">
        <v>77</v>
      </c>
      <c r="AK157" t="s">
        <v>44</v>
      </c>
      <c r="AL157" t="s">
        <v>42</v>
      </c>
    </row>
    <row r="158" spans="19:38" x14ac:dyDescent="0.25">
      <c r="S158" s="8">
        <v>1</v>
      </c>
      <c r="T158">
        <v>3</v>
      </c>
      <c r="U158">
        <f t="shared" si="9"/>
        <v>1987</v>
      </c>
      <c r="V158">
        <f t="shared" si="10"/>
        <v>7</v>
      </c>
      <c r="W158">
        <f t="shared" si="11"/>
        <v>55887</v>
      </c>
      <c r="X158">
        <v>19870715</v>
      </c>
      <c r="Z158">
        <v>5000</v>
      </c>
      <c r="AA158">
        <v>10004</v>
      </c>
      <c r="AD158">
        <v>5000</v>
      </c>
      <c r="AE158">
        <v>127</v>
      </c>
      <c r="AF158">
        <v>0</v>
      </c>
      <c r="AG158">
        <v>35756</v>
      </c>
      <c r="AH158" t="s">
        <v>44</v>
      </c>
      <c r="AI158" t="s">
        <v>42</v>
      </c>
      <c r="AJ158" t="s">
        <v>77</v>
      </c>
      <c r="AK158" t="s">
        <v>44</v>
      </c>
      <c r="AL158" t="s">
        <v>42</v>
      </c>
    </row>
    <row r="159" spans="19:38" x14ac:dyDescent="0.25">
      <c r="S159" s="8">
        <v>1</v>
      </c>
      <c r="T159">
        <v>3</v>
      </c>
      <c r="U159">
        <f t="shared" si="9"/>
        <v>1987</v>
      </c>
      <c r="V159">
        <f t="shared" si="10"/>
        <v>8</v>
      </c>
      <c r="W159">
        <f t="shared" si="11"/>
        <v>20726</v>
      </c>
      <c r="X159">
        <v>19870818</v>
      </c>
      <c r="Z159">
        <v>5000</v>
      </c>
      <c r="AA159">
        <v>9956</v>
      </c>
      <c r="AD159">
        <v>5000</v>
      </c>
      <c r="AE159">
        <v>770</v>
      </c>
      <c r="AH159" t="s">
        <v>44</v>
      </c>
      <c r="AI159" t="s">
        <v>42</v>
      </c>
      <c r="AJ159" t="s">
        <v>77</v>
      </c>
      <c r="AK159" t="s">
        <v>44</v>
      </c>
      <c r="AL159" t="s">
        <v>42</v>
      </c>
    </row>
    <row r="160" spans="19:38" x14ac:dyDescent="0.25">
      <c r="S160" s="8">
        <v>1</v>
      </c>
      <c r="T160">
        <v>3</v>
      </c>
      <c r="U160">
        <f t="shared" si="9"/>
        <v>1987</v>
      </c>
      <c r="V160">
        <f t="shared" si="10"/>
        <v>8</v>
      </c>
      <c r="W160">
        <f t="shared" si="11"/>
        <v>19545</v>
      </c>
      <c r="X160">
        <v>19870818</v>
      </c>
      <c r="Z160">
        <v>5000</v>
      </c>
      <c r="AA160">
        <v>8859</v>
      </c>
      <c r="AD160">
        <v>5000</v>
      </c>
      <c r="AE160">
        <v>686</v>
      </c>
      <c r="AH160" t="s">
        <v>44</v>
      </c>
      <c r="AI160" t="s">
        <v>42</v>
      </c>
      <c r="AJ160" t="s">
        <v>77</v>
      </c>
      <c r="AK160" t="s">
        <v>44</v>
      </c>
      <c r="AL160" t="s">
        <v>42</v>
      </c>
    </row>
    <row r="161" spans="19:38" x14ac:dyDescent="0.25">
      <c r="S161" s="8">
        <v>1</v>
      </c>
      <c r="T161">
        <v>3</v>
      </c>
      <c r="U161">
        <f t="shared" si="9"/>
        <v>1987</v>
      </c>
      <c r="V161">
        <f t="shared" si="10"/>
        <v>8</v>
      </c>
      <c r="W161">
        <f t="shared" si="11"/>
        <v>19473</v>
      </c>
      <c r="X161">
        <v>19870818</v>
      </c>
      <c r="Z161">
        <v>5000</v>
      </c>
      <c r="AA161">
        <v>8793</v>
      </c>
      <c r="AD161">
        <v>5000</v>
      </c>
      <c r="AE161">
        <v>680</v>
      </c>
      <c r="AH161" t="s">
        <v>44</v>
      </c>
      <c r="AI161" t="s">
        <v>42</v>
      </c>
      <c r="AJ161" t="s">
        <v>77</v>
      </c>
      <c r="AK161" t="s">
        <v>44</v>
      </c>
      <c r="AL161" t="s">
        <v>42</v>
      </c>
    </row>
    <row r="162" spans="19:38" x14ac:dyDescent="0.25">
      <c r="S162" s="8">
        <v>1</v>
      </c>
      <c r="T162">
        <v>3</v>
      </c>
      <c r="U162">
        <f t="shared" si="9"/>
        <v>1987</v>
      </c>
      <c r="V162">
        <f t="shared" si="10"/>
        <v>8</v>
      </c>
      <c r="W162">
        <f t="shared" si="11"/>
        <v>20161</v>
      </c>
      <c r="X162">
        <v>19870818</v>
      </c>
      <c r="Z162">
        <v>5000</v>
      </c>
      <c r="AA162">
        <v>9431</v>
      </c>
      <c r="AD162">
        <v>5000</v>
      </c>
      <c r="AE162">
        <v>730</v>
      </c>
      <c r="AH162" t="s">
        <v>44</v>
      </c>
      <c r="AI162" t="s">
        <v>42</v>
      </c>
      <c r="AJ162" t="s">
        <v>77</v>
      </c>
      <c r="AK162" t="s">
        <v>44</v>
      </c>
      <c r="AL162" t="s">
        <v>42</v>
      </c>
    </row>
    <row r="163" spans="19:38" x14ac:dyDescent="0.25">
      <c r="S163" s="8">
        <v>1</v>
      </c>
      <c r="T163">
        <v>3</v>
      </c>
      <c r="U163">
        <f t="shared" si="9"/>
        <v>1987</v>
      </c>
      <c r="V163">
        <f t="shared" si="10"/>
        <v>9</v>
      </c>
      <c r="W163">
        <f t="shared" si="11"/>
        <v>20204</v>
      </c>
      <c r="X163">
        <v>19870914</v>
      </c>
      <c r="Z163">
        <v>5000</v>
      </c>
      <c r="AA163">
        <v>9622</v>
      </c>
      <c r="AD163">
        <v>5000</v>
      </c>
      <c r="AE163">
        <v>582</v>
      </c>
      <c r="AH163" t="s">
        <v>44</v>
      </c>
      <c r="AI163" t="s">
        <v>42</v>
      </c>
      <c r="AJ163" t="s">
        <v>77</v>
      </c>
      <c r="AK163" t="s">
        <v>44</v>
      </c>
      <c r="AL163" t="s">
        <v>42</v>
      </c>
    </row>
    <row r="164" spans="19:38" x14ac:dyDescent="0.25">
      <c r="S164" s="8">
        <v>1</v>
      </c>
      <c r="T164">
        <v>3</v>
      </c>
      <c r="U164">
        <f t="shared" si="9"/>
        <v>1987</v>
      </c>
      <c r="V164">
        <f t="shared" si="10"/>
        <v>9</v>
      </c>
      <c r="W164">
        <f t="shared" si="11"/>
        <v>20548</v>
      </c>
      <c r="X164">
        <v>19870914</v>
      </c>
      <c r="Z164">
        <v>5000</v>
      </c>
      <c r="AA164">
        <v>9947</v>
      </c>
      <c r="AD164">
        <v>5000</v>
      </c>
      <c r="AE164">
        <v>601</v>
      </c>
      <c r="AH164" t="s">
        <v>44</v>
      </c>
      <c r="AI164" t="s">
        <v>42</v>
      </c>
      <c r="AJ164" t="s">
        <v>77</v>
      </c>
      <c r="AK164" t="s">
        <v>44</v>
      </c>
      <c r="AL164" t="s">
        <v>42</v>
      </c>
    </row>
    <row r="165" spans="19:38" x14ac:dyDescent="0.25">
      <c r="S165" s="8">
        <v>1</v>
      </c>
      <c r="T165">
        <v>3</v>
      </c>
      <c r="U165">
        <f t="shared" si="9"/>
        <v>1987</v>
      </c>
      <c r="V165">
        <f t="shared" si="10"/>
        <v>9</v>
      </c>
      <c r="W165">
        <f t="shared" si="11"/>
        <v>20391</v>
      </c>
      <c r="X165">
        <v>19870914</v>
      </c>
      <c r="Z165">
        <v>5000</v>
      </c>
      <c r="AA165">
        <v>9799</v>
      </c>
      <c r="AD165">
        <v>5000</v>
      </c>
      <c r="AE165">
        <v>592</v>
      </c>
      <c r="AH165" t="s">
        <v>44</v>
      </c>
      <c r="AI165" t="s">
        <v>42</v>
      </c>
      <c r="AJ165" t="s">
        <v>77</v>
      </c>
      <c r="AK165" t="s">
        <v>44</v>
      </c>
      <c r="AL165" t="s">
        <v>42</v>
      </c>
    </row>
    <row r="166" spans="19:38" x14ac:dyDescent="0.25">
      <c r="S166" s="8">
        <v>1</v>
      </c>
      <c r="T166">
        <v>3</v>
      </c>
      <c r="U166">
        <f t="shared" si="9"/>
        <v>1987</v>
      </c>
      <c r="V166">
        <f t="shared" si="10"/>
        <v>9</v>
      </c>
      <c r="W166">
        <f t="shared" si="11"/>
        <v>19813</v>
      </c>
      <c r="X166">
        <v>19870914</v>
      </c>
      <c r="Z166">
        <v>5000</v>
      </c>
      <c r="AA166">
        <v>9254</v>
      </c>
      <c r="AD166">
        <v>5000</v>
      </c>
      <c r="AE166">
        <v>559</v>
      </c>
      <c r="AH166" t="s">
        <v>44</v>
      </c>
      <c r="AI166" t="s">
        <v>42</v>
      </c>
      <c r="AJ166" t="s">
        <v>77</v>
      </c>
      <c r="AK166" t="s">
        <v>44</v>
      </c>
      <c r="AL166" t="s">
        <v>42</v>
      </c>
    </row>
    <row r="167" spans="19:38" x14ac:dyDescent="0.25">
      <c r="S167" s="8">
        <v>1</v>
      </c>
      <c r="T167">
        <v>3</v>
      </c>
      <c r="U167">
        <f t="shared" si="9"/>
        <v>1987</v>
      </c>
      <c r="V167">
        <f t="shared" si="10"/>
        <v>8</v>
      </c>
      <c r="W167">
        <f t="shared" si="11"/>
        <v>61950</v>
      </c>
      <c r="X167">
        <v>19870826</v>
      </c>
      <c r="Z167">
        <v>5000</v>
      </c>
      <c r="AA167">
        <v>9346</v>
      </c>
      <c r="AD167">
        <v>5000</v>
      </c>
      <c r="AE167">
        <v>219</v>
      </c>
      <c r="AF167">
        <v>0</v>
      </c>
      <c r="AG167">
        <v>42385</v>
      </c>
      <c r="AH167" t="s">
        <v>58</v>
      </c>
      <c r="AI167" t="s">
        <v>42</v>
      </c>
      <c r="AJ167" t="s">
        <v>77</v>
      </c>
      <c r="AK167" t="s">
        <v>58</v>
      </c>
      <c r="AL167" t="s">
        <v>42</v>
      </c>
    </row>
    <row r="168" spans="19:38" x14ac:dyDescent="0.25">
      <c r="S168" s="8">
        <v>1</v>
      </c>
      <c r="T168">
        <v>3</v>
      </c>
      <c r="U168">
        <f t="shared" si="9"/>
        <v>1987</v>
      </c>
      <c r="V168">
        <f t="shared" si="10"/>
        <v>8</v>
      </c>
      <c r="W168">
        <f t="shared" si="11"/>
        <v>61950</v>
      </c>
      <c r="X168">
        <v>19870826</v>
      </c>
      <c r="Z168">
        <v>5000</v>
      </c>
      <c r="AA168">
        <v>9346</v>
      </c>
      <c r="AD168">
        <v>5000</v>
      </c>
      <c r="AE168">
        <v>219</v>
      </c>
      <c r="AF168">
        <v>0</v>
      </c>
      <c r="AG168">
        <v>42385</v>
      </c>
      <c r="AH168" t="s">
        <v>58</v>
      </c>
      <c r="AI168" t="s">
        <v>42</v>
      </c>
      <c r="AJ168" t="s">
        <v>77</v>
      </c>
      <c r="AK168" t="s">
        <v>58</v>
      </c>
      <c r="AL168" t="s">
        <v>42</v>
      </c>
    </row>
    <row r="169" spans="19:38" x14ac:dyDescent="0.25">
      <c r="S169" s="8">
        <v>1</v>
      </c>
      <c r="T169">
        <v>3</v>
      </c>
      <c r="U169">
        <f t="shared" si="9"/>
        <v>1987</v>
      </c>
      <c r="V169">
        <f t="shared" si="10"/>
        <v>8</v>
      </c>
      <c r="W169">
        <f t="shared" si="11"/>
        <v>61951</v>
      </c>
      <c r="X169">
        <v>19870826</v>
      </c>
      <c r="Z169">
        <v>5000</v>
      </c>
      <c r="AA169">
        <v>9347</v>
      </c>
      <c r="AD169">
        <v>5000</v>
      </c>
      <c r="AE169">
        <v>219</v>
      </c>
      <c r="AF169">
        <v>0</v>
      </c>
      <c r="AG169">
        <v>42385</v>
      </c>
      <c r="AH169" t="s">
        <v>58</v>
      </c>
      <c r="AI169" t="s">
        <v>42</v>
      </c>
      <c r="AJ169" t="s">
        <v>77</v>
      </c>
      <c r="AK169" t="s">
        <v>58</v>
      </c>
      <c r="AL169" t="s">
        <v>42</v>
      </c>
    </row>
    <row r="170" spans="19:38" x14ac:dyDescent="0.25">
      <c r="S170" s="8">
        <v>1</v>
      </c>
      <c r="T170">
        <v>1</v>
      </c>
      <c r="U170">
        <f t="shared" si="9"/>
        <v>1988</v>
      </c>
      <c r="V170">
        <f t="shared" si="10"/>
        <v>2</v>
      </c>
      <c r="W170">
        <f t="shared" si="11"/>
        <v>143731</v>
      </c>
      <c r="X170">
        <v>19880217</v>
      </c>
      <c r="Z170">
        <v>5000</v>
      </c>
      <c r="AA170">
        <v>23503</v>
      </c>
      <c r="AD170">
        <v>53</v>
      </c>
      <c r="AE170">
        <v>2321</v>
      </c>
      <c r="AF170">
        <v>0</v>
      </c>
      <c r="AG170">
        <v>112854</v>
      </c>
      <c r="AH170" t="s">
        <v>47</v>
      </c>
      <c r="AI170" t="s">
        <v>42</v>
      </c>
      <c r="AJ170" t="s">
        <v>77</v>
      </c>
      <c r="AK170" t="s">
        <v>47</v>
      </c>
      <c r="AL170" t="s">
        <v>42</v>
      </c>
    </row>
    <row r="171" spans="19:38" x14ac:dyDescent="0.25">
      <c r="S171" s="8">
        <v>1</v>
      </c>
      <c r="T171">
        <v>1</v>
      </c>
      <c r="U171">
        <f t="shared" si="9"/>
        <v>1987</v>
      </c>
      <c r="V171">
        <f t="shared" si="10"/>
        <v>9</v>
      </c>
      <c r="W171">
        <f t="shared" si="11"/>
        <v>167590</v>
      </c>
      <c r="X171">
        <v>19870902</v>
      </c>
      <c r="Z171">
        <v>5000</v>
      </c>
      <c r="AA171">
        <v>24641</v>
      </c>
      <c r="AD171">
        <v>5000</v>
      </c>
      <c r="AE171">
        <v>2082</v>
      </c>
      <c r="AF171">
        <v>0</v>
      </c>
      <c r="AG171">
        <v>130867</v>
      </c>
      <c r="AH171" t="s">
        <v>47</v>
      </c>
      <c r="AI171" t="s">
        <v>42</v>
      </c>
      <c r="AJ171" t="s">
        <v>77</v>
      </c>
      <c r="AK171" t="s">
        <v>47</v>
      </c>
      <c r="AL171" t="s">
        <v>42</v>
      </c>
    </row>
    <row r="172" spans="19:38" x14ac:dyDescent="0.25">
      <c r="S172" s="8">
        <v>1</v>
      </c>
      <c r="T172">
        <v>3</v>
      </c>
      <c r="U172">
        <f t="shared" si="9"/>
        <v>1987</v>
      </c>
      <c r="V172">
        <f t="shared" si="10"/>
        <v>10</v>
      </c>
      <c r="W172">
        <f t="shared" si="11"/>
        <v>97664</v>
      </c>
      <c r="X172">
        <v>19871014</v>
      </c>
      <c r="Z172">
        <v>5000</v>
      </c>
      <c r="AA172">
        <v>25618</v>
      </c>
      <c r="AD172">
        <v>0</v>
      </c>
      <c r="AE172">
        <v>67046</v>
      </c>
      <c r="AH172" t="s">
        <v>44</v>
      </c>
      <c r="AI172" t="s">
        <v>42</v>
      </c>
      <c r="AJ172" t="s">
        <v>77</v>
      </c>
      <c r="AK172" t="s">
        <v>44</v>
      </c>
      <c r="AL172" t="s">
        <v>42</v>
      </c>
    </row>
    <row r="173" spans="19:38" x14ac:dyDescent="0.25">
      <c r="S173" s="8">
        <v>1</v>
      </c>
      <c r="T173">
        <v>3</v>
      </c>
      <c r="U173">
        <f t="shared" si="9"/>
        <v>1987</v>
      </c>
      <c r="V173">
        <f t="shared" si="10"/>
        <v>10</v>
      </c>
      <c r="W173">
        <f t="shared" si="11"/>
        <v>56749</v>
      </c>
      <c r="X173">
        <v>19871029</v>
      </c>
      <c r="Z173">
        <v>5001</v>
      </c>
      <c r="AA173">
        <v>22507</v>
      </c>
      <c r="AD173">
        <v>5001</v>
      </c>
      <c r="AE173">
        <v>3069</v>
      </c>
      <c r="AF173">
        <v>0</v>
      </c>
      <c r="AG173">
        <v>21171</v>
      </c>
      <c r="AH173" t="s">
        <v>41</v>
      </c>
      <c r="AI173" t="s">
        <v>42</v>
      </c>
      <c r="AJ173" t="s">
        <v>77</v>
      </c>
      <c r="AK173" t="s">
        <v>41</v>
      </c>
      <c r="AL173" t="s">
        <v>42</v>
      </c>
    </row>
    <row r="174" spans="19:38" x14ac:dyDescent="0.25">
      <c r="S174" s="8">
        <v>1</v>
      </c>
      <c r="T174">
        <v>3</v>
      </c>
      <c r="U174">
        <f t="shared" si="9"/>
        <v>1987</v>
      </c>
      <c r="V174">
        <f t="shared" si="10"/>
        <v>9</v>
      </c>
      <c r="W174">
        <f t="shared" si="11"/>
        <v>83851</v>
      </c>
      <c r="X174">
        <v>19870923</v>
      </c>
      <c r="Z174">
        <v>5002</v>
      </c>
      <c r="AA174">
        <v>23686</v>
      </c>
      <c r="AD174">
        <v>5002</v>
      </c>
      <c r="AE174">
        <v>2631</v>
      </c>
      <c r="AF174">
        <v>0</v>
      </c>
      <c r="AG174">
        <v>47530</v>
      </c>
      <c r="AH174" t="s">
        <v>41</v>
      </c>
      <c r="AI174" t="s">
        <v>42</v>
      </c>
      <c r="AJ174" t="s">
        <v>77</v>
      </c>
      <c r="AK174" t="s">
        <v>41</v>
      </c>
      <c r="AL174" t="s">
        <v>42</v>
      </c>
    </row>
    <row r="175" spans="19:38" x14ac:dyDescent="0.25">
      <c r="S175" s="8">
        <v>1</v>
      </c>
      <c r="T175">
        <v>1</v>
      </c>
      <c r="U175">
        <f t="shared" si="9"/>
        <v>1989</v>
      </c>
      <c r="V175">
        <f t="shared" si="10"/>
        <v>10</v>
      </c>
      <c r="W175">
        <f t="shared" si="11"/>
        <v>189190</v>
      </c>
      <c r="X175">
        <v>19891017</v>
      </c>
      <c r="Z175">
        <v>5000</v>
      </c>
      <c r="AA175">
        <v>9949</v>
      </c>
      <c r="AB175">
        <v>0</v>
      </c>
      <c r="AC175">
        <v>238</v>
      </c>
      <c r="AD175">
        <v>5000</v>
      </c>
      <c r="AE175">
        <v>238</v>
      </c>
      <c r="AF175">
        <v>0</v>
      </c>
      <c r="AG175">
        <v>168765</v>
      </c>
      <c r="AH175" t="s">
        <v>43</v>
      </c>
      <c r="AI175" t="s">
        <v>42</v>
      </c>
      <c r="AJ175" t="s">
        <v>77</v>
      </c>
      <c r="AK175" t="s">
        <v>43</v>
      </c>
      <c r="AL175" t="s">
        <v>42</v>
      </c>
    </row>
    <row r="176" spans="19:38" x14ac:dyDescent="0.25">
      <c r="S176" s="8">
        <v>1</v>
      </c>
      <c r="T176">
        <v>1</v>
      </c>
      <c r="U176">
        <f t="shared" si="9"/>
        <v>1991</v>
      </c>
      <c r="V176">
        <f t="shared" si="10"/>
        <v>9</v>
      </c>
      <c r="W176">
        <f t="shared" si="11"/>
        <v>51430</v>
      </c>
      <c r="X176">
        <v>19910910</v>
      </c>
      <c r="Z176">
        <v>5000</v>
      </c>
      <c r="AA176">
        <v>10404</v>
      </c>
      <c r="AB176">
        <v>0</v>
      </c>
      <c r="AC176">
        <v>96</v>
      </c>
      <c r="AD176">
        <v>0</v>
      </c>
      <c r="AE176">
        <v>35930</v>
      </c>
      <c r="AH176" t="s">
        <v>43</v>
      </c>
      <c r="AI176" t="s">
        <v>42</v>
      </c>
      <c r="AJ176" t="s">
        <v>77</v>
      </c>
      <c r="AK176" t="s">
        <v>43</v>
      </c>
      <c r="AL176" t="s">
        <v>42</v>
      </c>
    </row>
    <row r="177" spans="19:38" x14ac:dyDescent="0.25">
      <c r="S177" s="8">
        <v>1</v>
      </c>
      <c r="T177">
        <v>1</v>
      </c>
      <c r="U177">
        <f t="shared" si="9"/>
        <v>1991</v>
      </c>
      <c r="V177">
        <f t="shared" si="10"/>
        <v>9</v>
      </c>
      <c r="W177">
        <f t="shared" si="11"/>
        <v>56686</v>
      </c>
      <c r="X177">
        <v>19910911</v>
      </c>
      <c r="Z177">
        <v>5000</v>
      </c>
      <c r="AA177">
        <v>10242</v>
      </c>
      <c r="AB177">
        <v>0</v>
      </c>
      <c r="AC177">
        <v>248</v>
      </c>
      <c r="AD177">
        <v>5000</v>
      </c>
      <c r="AE177">
        <v>50</v>
      </c>
      <c r="AF177">
        <v>0</v>
      </c>
      <c r="AG177">
        <v>36146</v>
      </c>
      <c r="AH177" t="s">
        <v>43</v>
      </c>
      <c r="AI177" t="s">
        <v>42</v>
      </c>
      <c r="AJ177" t="s">
        <v>77</v>
      </c>
      <c r="AK177" t="s">
        <v>43</v>
      </c>
      <c r="AL177" t="s">
        <v>42</v>
      </c>
    </row>
    <row r="178" spans="19:38" x14ac:dyDescent="0.25">
      <c r="S178" s="8">
        <v>1</v>
      </c>
      <c r="T178">
        <v>1</v>
      </c>
      <c r="U178">
        <f t="shared" si="9"/>
        <v>1991</v>
      </c>
      <c r="V178">
        <f t="shared" si="10"/>
        <v>9</v>
      </c>
      <c r="W178">
        <f t="shared" si="11"/>
        <v>51326</v>
      </c>
      <c r="X178">
        <v>19910912</v>
      </c>
      <c r="Z178">
        <v>5000</v>
      </c>
      <c r="AA178">
        <v>10375</v>
      </c>
      <c r="AB178">
        <v>0</v>
      </c>
      <c r="AC178">
        <v>143</v>
      </c>
      <c r="AD178">
        <v>0</v>
      </c>
      <c r="AE178">
        <v>35808</v>
      </c>
      <c r="AH178" t="s">
        <v>43</v>
      </c>
      <c r="AI178" t="s">
        <v>42</v>
      </c>
      <c r="AJ178" t="s">
        <v>77</v>
      </c>
      <c r="AK178" t="s">
        <v>43</v>
      </c>
      <c r="AL178" t="s">
        <v>42</v>
      </c>
    </row>
    <row r="179" spans="19:38" x14ac:dyDescent="0.25">
      <c r="S179" s="8">
        <v>1</v>
      </c>
      <c r="T179">
        <v>3</v>
      </c>
      <c r="U179">
        <f t="shared" si="9"/>
        <v>1987</v>
      </c>
      <c r="V179">
        <f t="shared" si="10"/>
        <v>8</v>
      </c>
      <c r="W179">
        <f t="shared" si="11"/>
        <v>71553</v>
      </c>
      <c r="X179">
        <v>19870818</v>
      </c>
      <c r="Z179">
        <v>5000</v>
      </c>
      <c r="AA179">
        <v>16</v>
      </c>
      <c r="AD179">
        <v>5000</v>
      </c>
      <c r="AE179">
        <v>2</v>
      </c>
      <c r="AF179">
        <v>0</v>
      </c>
      <c r="AG179">
        <v>61535</v>
      </c>
      <c r="AH179" t="s">
        <v>59</v>
      </c>
      <c r="AI179" t="s">
        <v>42</v>
      </c>
      <c r="AJ179" t="s">
        <v>77</v>
      </c>
      <c r="AK179" t="s">
        <v>59</v>
      </c>
      <c r="AL179" t="s">
        <v>42</v>
      </c>
    </row>
    <row r="180" spans="19:38" x14ac:dyDescent="0.25">
      <c r="S180" s="8">
        <v>1</v>
      </c>
      <c r="T180">
        <v>3</v>
      </c>
      <c r="U180">
        <f t="shared" si="9"/>
        <v>1988</v>
      </c>
      <c r="V180">
        <f t="shared" si="10"/>
        <v>9</v>
      </c>
      <c r="W180">
        <f t="shared" si="11"/>
        <v>100990</v>
      </c>
      <c r="X180">
        <v>19880915</v>
      </c>
      <c r="Z180">
        <v>5000</v>
      </c>
      <c r="AA180">
        <v>14335</v>
      </c>
      <c r="AB180">
        <v>0</v>
      </c>
      <c r="AC180">
        <v>345</v>
      </c>
      <c r="AD180">
        <v>5000</v>
      </c>
      <c r="AE180">
        <v>276</v>
      </c>
      <c r="AF180">
        <v>0</v>
      </c>
      <c r="AG180">
        <v>76034</v>
      </c>
      <c r="AH180" t="s">
        <v>44</v>
      </c>
      <c r="AI180" t="s">
        <v>42</v>
      </c>
      <c r="AJ180" t="s">
        <v>77</v>
      </c>
      <c r="AK180" t="s">
        <v>44</v>
      </c>
      <c r="AL180" t="s">
        <v>42</v>
      </c>
    </row>
    <row r="181" spans="19:38" x14ac:dyDescent="0.25">
      <c r="S181" s="8">
        <v>1</v>
      </c>
      <c r="T181">
        <v>3</v>
      </c>
      <c r="U181">
        <f t="shared" si="9"/>
        <v>1990</v>
      </c>
      <c r="V181">
        <f t="shared" si="10"/>
        <v>9</v>
      </c>
      <c r="W181">
        <f t="shared" si="11"/>
        <v>60314</v>
      </c>
      <c r="X181">
        <v>19900917</v>
      </c>
      <c r="Z181">
        <v>5000</v>
      </c>
      <c r="AA181">
        <v>15189</v>
      </c>
      <c r="AB181">
        <v>0</v>
      </c>
      <c r="AC181">
        <v>78</v>
      </c>
      <c r="AD181">
        <v>5000</v>
      </c>
      <c r="AE181">
        <v>1256</v>
      </c>
      <c r="AF181">
        <v>0</v>
      </c>
      <c r="AG181">
        <v>33791</v>
      </c>
      <c r="AH181" t="s">
        <v>44</v>
      </c>
      <c r="AI181" t="s">
        <v>42</v>
      </c>
      <c r="AJ181" t="s">
        <v>77</v>
      </c>
      <c r="AK181" t="s">
        <v>44</v>
      </c>
      <c r="AL181" t="s">
        <v>42</v>
      </c>
    </row>
    <row r="182" spans="19:38" x14ac:dyDescent="0.25">
      <c r="S182" s="8">
        <v>1</v>
      </c>
      <c r="T182">
        <v>1</v>
      </c>
      <c r="U182">
        <f t="shared" si="9"/>
        <v>1989</v>
      </c>
      <c r="V182">
        <f t="shared" si="10"/>
        <v>8</v>
      </c>
      <c r="W182">
        <f t="shared" si="11"/>
        <v>192296</v>
      </c>
      <c r="X182">
        <v>19890815</v>
      </c>
      <c r="Z182">
        <v>5000</v>
      </c>
      <c r="AA182">
        <v>10358</v>
      </c>
      <c r="AD182">
        <v>5000</v>
      </c>
      <c r="AE182">
        <v>211</v>
      </c>
      <c r="AF182">
        <v>0</v>
      </c>
      <c r="AG182">
        <v>171727</v>
      </c>
      <c r="AH182" t="s">
        <v>43</v>
      </c>
      <c r="AI182" t="s">
        <v>42</v>
      </c>
      <c r="AJ182" t="s">
        <v>77</v>
      </c>
      <c r="AK182" t="s">
        <v>43</v>
      </c>
      <c r="AL182" t="s">
        <v>42</v>
      </c>
    </row>
    <row r="183" spans="19:38" x14ac:dyDescent="0.25">
      <c r="S183" s="8">
        <v>1</v>
      </c>
      <c r="T183">
        <v>3</v>
      </c>
      <c r="U183">
        <f t="shared" si="9"/>
        <v>1992</v>
      </c>
      <c r="V183">
        <f t="shared" si="10"/>
        <v>9</v>
      </c>
      <c r="W183">
        <f t="shared" si="11"/>
        <v>53604</v>
      </c>
      <c r="X183">
        <v>19920930</v>
      </c>
      <c r="Z183">
        <v>5000</v>
      </c>
      <c r="AA183">
        <v>32302</v>
      </c>
      <c r="AB183">
        <v>0</v>
      </c>
      <c r="AC183">
        <v>609</v>
      </c>
      <c r="AD183">
        <v>5000</v>
      </c>
      <c r="AE183">
        <v>2590</v>
      </c>
      <c r="AF183">
        <v>0</v>
      </c>
      <c r="AG183">
        <v>8103</v>
      </c>
      <c r="AH183" t="s">
        <v>41</v>
      </c>
      <c r="AI183" t="s">
        <v>42</v>
      </c>
      <c r="AJ183" t="s">
        <v>77</v>
      </c>
      <c r="AK183" t="s">
        <v>41</v>
      </c>
      <c r="AL183" t="s">
        <v>42</v>
      </c>
    </row>
    <row r="184" spans="19:38" x14ac:dyDescent="0.25">
      <c r="S184" s="8">
        <v>1</v>
      </c>
      <c r="T184">
        <v>3</v>
      </c>
      <c r="U184">
        <f t="shared" si="9"/>
        <v>1992</v>
      </c>
      <c r="V184">
        <f t="shared" si="10"/>
        <v>11</v>
      </c>
      <c r="W184">
        <f t="shared" si="11"/>
        <v>45961</v>
      </c>
      <c r="X184">
        <v>19921101</v>
      </c>
      <c r="Z184">
        <v>5000</v>
      </c>
      <c r="AA184">
        <v>30898</v>
      </c>
      <c r="AB184">
        <v>0</v>
      </c>
      <c r="AC184">
        <v>604</v>
      </c>
      <c r="AD184">
        <v>5000</v>
      </c>
      <c r="AE184">
        <v>3452</v>
      </c>
      <c r="AF184">
        <v>0</v>
      </c>
      <c r="AG184">
        <v>1007</v>
      </c>
      <c r="AH184" t="s">
        <v>41</v>
      </c>
      <c r="AI184" t="s">
        <v>42</v>
      </c>
      <c r="AJ184" t="s">
        <v>77</v>
      </c>
      <c r="AK184" t="s">
        <v>41</v>
      </c>
      <c r="AL184" t="s">
        <v>42</v>
      </c>
    </row>
    <row r="185" spans="19:38" x14ac:dyDescent="0.25">
      <c r="S185" s="8">
        <v>1</v>
      </c>
      <c r="T185">
        <v>3</v>
      </c>
      <c r="U185">
        <f t="shared" si="9"/>
        <v>1991</v>
      </c>
      <c r="V185">
        <f t="shared" si="10"/>
        <v>10</v>
      </c>
      <c r="W185">
        <f t="shared" si="11"/>
        <v>48403</v>
      </c>
      <c r="X185">
        <v>19911026</v>
      </c>
      <c r="Z185">
        <v>5000</v>
      </c>
      <c r="AA185">
        <v>20568</v>
      </c>
      <c r="AB185">
        <v>0</v>
      </c>
      <c r="AC185">
        <v>861</v>
      </c>
      <c r="AD185">
        <v>5000</v>
      </c>
      <c r="AE185">
        <v>478</v>
      </c>
      <c r="AF185">
        <v>0</v>
      </c>
      <c r="AG185">
        <v>16496</v>
      </c>
      <c r="AH185" t="s">
        <v>41</v>
      </c>
      <c r="AI185" t="s">
        <v>42</v>
      </c>
      <c r="AJ185" t="s">
        <v>77</v>
      </c>
      <c r="AK185" t="s">
        <v>41</v>
      </c>
      <c r="AL185" t="s">
        <v>42</v>
      </c>
    </row>
    <row r="186" spans="19:38" x14ac:dyDescent="0.25">
      <c r="S186" s="8">
        <v>1</v>
      </c>
      <c r="T186">
        <v>3</v>
      </c>
      <c r="U186">
        <f t="shared" si="9"/>
        <v>1991</v>
      </c>
      <c r="V186">
        <f t="shared" si="10"/>
        <v>10</v>
      </c>
      <c r="W186">
        <f t="shared" si="11"/>
        <v>45916</v>
      </c>
      <c r="X186">
        <v>19911026</v>
      </c>
      <c r="Z186">
        <v>5000</v>
      </c>
      <c r="AA186">
        <v>21477</v>
      </c>
      <c r="AB186">
        <v>0</v>
      </c>
      <c r="AC186">
        <v>392</v>
      </c>
      <c r="AD186">
        <v>5000</v>
      </c>
      <c r="AE186">
        <v>392</v>
      </c>
      <c r="AF186">
        <v>0</v>
      </c>
      <c r="AG186">
        <v>13655</v>
      </c>
      <c r="AH186" t="s">
        <v>41</v>
      </c>
      <c r="AI186" t="s">
        <v>42</v>
      </c>
      <c r="AJ186" t="s">
        <v>77</v>
      </c>
      <c r="AK186" t="s">
        <v>41</v>
      </c>
      <c r="AL186" t="s">
        <v>42</v>
      </c>
    </row>
    <row r="187" spans="19:38" x14ac:dyDescent="0.25">
      <c r="S187" s="8">
        <v>1</v>
      </c>
      <c r="T187">
        <v>3</v>
      </c>
      <c r="U187">
        <f t="shared" si="9"/>
        <v>1991</v>
      </c>
      <c r="V187">
        <f t="shared" si="10"/>
        <v>10</v>
      </c>
      <c r="W187">
        <f t="shared" si="11"/>
        <v>47293</v>
      </c>
      <c r="X187">
        <v>19911026</v>
      </c>
      <c r="Z187">
        <v>5000</v>
      </c>
      <c r="AA187">
        <v>21634</v>
      </c>
      <c r="AB187">
        <v>0</v>
      </c>
      <c r="AC187">
        <v>93</v>
      </c>
      <c r="AD187">
        <v>5000</v>
      </c>
      <c r="AE187">
        <v>466</v>
      </c>
      <c r="AF187">
        <v>0</v>
      </c>
      <c r="AG187">
        <v>15100</v>
      </c>
      <c r="AH187" t="s">
        <v>41</v>
      </c>
      <c r="AI187" t="s">
        <v>42</v>
      </c>
      <c r="AJ187" t="s">
        <v>77</v>
      </c>
      <c r="AK187" t="s">
        <v>41</v>
      </c>
      <c r="AL187" t="s">
        <v>42</v>
      </c>
    </row>
    <row r="188" spans="19:38" x14ac:dyDescent="0.25">
      <c r="S188" s="8">
        <v>1</v>
      </c>
      <c r="T188">
        <v>3</v>
      </c>
      <c r="U188">
        <f t="shared" si="9"/>
        <v>1992</v>
      </c>
      <c r="V188">
        <f t="shared" si="10"/>
        <v>9</v>
      </c>
      <c r="W188">
        <f t="shared" si="11"/>
        <v>54635</v>
      </c>
      <c r="X188">
        <v>19920915</v>
      </c>
      <c r="Z188">
        <v>5000</v>
      </c>
      <c r="AA188">
        <v>9489</v>
      </c>
      <c r="AB188">
        <v>0</v>
      </c>
      <c r="AC188">
        <v>90</v>
      </c>
      <c r="AD188">
        <v>5000</v>
      </c>
      <c r="AE188">
        <v>149</v>
      </c>
      <c r="AF188">
        <v>0</v>
      </c>
      <c r="AG188">
        <v>34907</v>
      </c>
      <c r="AH188" t="s">
        <v>44</v>
      </c>
      <c r="AI188" t="s">
        <v>42</v>
      </c>
      <c r="AJ188" t="s">
        <v>77</v>
      </c>
      <c r="AK188" t="s">
        <v>44</v>
      </c>
      <c r="AL188" t="s">
        <v>42</v>
      </c>
    </row>
    <row r="189" spans="19:38" x14ac:dyDescent="0.25">
      <c r="S189" s="8">
        <v>1</v>
      </c>
      <c r="T189">
        <v>3</v>
      </c>
      <c r="U189">
        <f t="shared" si="9"/>
        <v>1992</v>
      </c>
      <c r="V189">
        <f t="shared" si="10"/>
        <v>9</v>
      </c>
      <c r="W189">
        <f t="shared" si="11"/>
        <v>54779</v>
      </c>
      <c r="X189">
        <v>19920915</v>
      </c>
      <c r="Z189">
        <v>5000</v>
      </c>
      <c r="AA189">
        <v>9630</v>
      </c>
      <c r="AB189">
        <v>0</v>
      </c>
      <c r="AC189">
        <v>91</v>
      </c>
      <c r="AD189">
        <v>5000</v>
      </c>
      <c r="AE189">
        <v>151</v>
      </c>
      <c r="AF189">
        <v>0</v>
      </c>
      <c r="AG189">
        <v>34907</v>
      </c>
      <c r="AH189" t="s">
        <v>44</v>
      </c>
      <c r="AI189" t="s">
        <v>42</v>
      </c>
      <c r="AJ189" t="s">
        <v>77</v>
      </c>
      <c r="AK189" t="s">
        <v>44</v>
      </c>
      <c r="AL189" t="s">
        <v>42</v>
      </c>
    </row>
    <row r="190" spans="19:38" x14ac:dyDescent="0.25">
      <c r="S190" s="8">
        <v>1</v>
      </c>
      <c r="T190">
        <v>3</v>
      </c>
      <c r="U190">
        <f t="shared" si="9"/>
        <v>1987</v>
      </c>
      <c r="V190">
        <f t="shared" si="10"/>
        <v>9</v>
      </c>
      <c r="W190">
        <f t="shared" si="11"/>
        <v>63656</v>
      </c>
      <c r="X190">
        <v>19870915</v>
      </c>
      <c r="Z190">
        <v>5000</v>
      </c>
      <c r="AA190">
        <v>27449</v>
      </c>
      <c r="AB190">
        <v>0</v>
      </c>
      <c r="AC190">
        <v>133</v>
      </c>
      <c r="AD190">
        <v>0</v>
      </c>
      <c r="AE190">
        <v>31074</v>
      </c>
      <c r="AH190" t="s">
        <v>43</v>
      </c>
      <c r="AI190" t="s">
        <v>42</v>
      </c>
      <c r="AJ190" t="s">
        <v>77</v>
      </c>
      <c r="AK190" t="s">
        <v>43</v>
      </c>
      <c r="AL190" t="s">
        <v>42</v>
      </c>
    </row>
    <row r="191" spans="19:38" x14ac:dyDescent="0.25">
      <c r="S191" s="8">
        <v>1</v>
      </c>
      <c r="T191">
        <v>1</v>
      </c>
      <c r="U191">
        <f t="shared" si="9"/>
        <v>1987</v>
      </c>
      <c r="V191">
        <f t="shared" si="10"/>
        <v>9</v>
      </c>
      <c r="W191">
        <f t="shared" si="11"/>
        <v>42059</v>
      </c>
      <c r="X191">
        <v>19870916</v>
      </c>
      <c r="Z191">
        <v>5000</v>
      </c>
      <c r="AA191">
        <v>10908</v>
      </c>
      <c r="AD191">
        <v>0</v>
      </c>
      <c r="AE191">
        <v>26151</v>
      </c>
      <c r="AH191" t="s">
        <v>43</v>
      </c>
      <c r="AI191" t="s">
        <v>42</v>
      </c>
      <c r="AJ191" t="s">
        <v>77</v>
      </c>
      <c r="AK191" t="s">
        <v>43</v>
      </c>
      <c r="AL191" t="s">
        <v>42</v>
      </c>
    </row>
    <row r="192" spans="19:38" x14ac:dyDescent="0.25">
      <c r="S192" s="8">
        <v>1</v>
      </c>
      <c r="T192">
        <v>1</v>
      </c>
      <c r="U192">
        <f t="shared" si="9"/>
        <v>1987</v>
      </c>
      <c r="V192">
        <f t="shared" si="10"/>
        <v>9</v>
      </c>
      <c r="W192">
        <f t="shared" si="11"/>
        <v>46914</v>
      </c>
      <c r="X192">
        <v>19870916</v>
      </c>
      <c r="Z192">
        <v>5000</v>
      </c>
      <c r="AA192">
        <v>10560</v>
      </c>
      <c r="AB192">
        <v>0</v>
      </c>
      <c r="AC192">
        <v>74</v>
      </c>
      <c r="AD192">
        <v>5000</v>
      </c>
      <c r="AE192">
        <v>258</v>
      </c>
      <c r="AF192">
        <v>0</v>
      </c>
      <c r="AG192">
        <v>26022</v>
      </c>
      <c r="AH192" t="s">
        <v>43</v>
      </c>
      <c r="AI192" t="s">
        <v>42</v>
      </c>
      <c r="AJ192" t="s">
        <v>77</v>
      </c>
      <c r="AK192" t="s">
        <v>43</v>
      </c>
      <c r="AL192" t="s">
        <v>42</v>
      </c>
    </row>
    <row r="193" spans="19:38" x14ac:dyDescent="0.25">
      <c r="S193" s="8">
        <v>1</v>
      </c>
      <c r="T193">
        <v>1</v>
      </c>
      <c r="U193">
        <f t="shared" si="9"/>
        <v>1987</v>
      </c>
      <c r="V193">
        <f t="shared" si="10"/>
        <v>9</v>
      </c>
      <c r="W193">
        <f t="shared" si="11"/>
        <v>41908</v>
      </c>
      <c r="X193">
        <v>19870916</v>
      </c>
      <c r="Z193">
        <v>5000</v>
      </c>
      <c r="AA193">
        <v>10644</v>
      </c>
      <c r="AB193">
        <v>0</v>
      </c>
      <c r="AC193">
        <v>77</v>
      </c>
      <c r="AD193">
        <v>0</v>
      </c>
      <c r="AE193">
        <v>26187</v>
      </c>
      <c r="AH193" t="s">
        <v>43</v>
      </c>
      <c r="AI193" t="s">
        <v>42</v>
      </c>
      <c r="AJ193" t="s">
        <v>77</v>
      </c>
      <c r="AK193" t="s">
        <v>43</v>
      </c>
      <c r="AL193" t="s">
        <v>42</v>
      </c>
    </row>
    <row r="194" spans="19:38" x14ac:dyDescent="0.25">
      <c r="S194" s="8">
        <v>1</v>
      </c>
      <c r="T194">
        <v>1</v>
      </c>
      <c r="U194">
        <f t="shared" si="9"/>
        <v>1987</v>
      </c>
      <c r="V194">
        <f t="shared" si="10"/>
        <v>10</v>
      </c>
      <c r="W194">
        <f t="shared" si="11"/>
        <v>49875</v>
      </c>
      <c r="X194">
        <v>19871015</v>
      </c>
      <c r="Z194">
        <v>5000</v>
      </c>
      <c r="AA194">
        <v>10337</v>
      </c>
      <c r="AB194">
        <v>0</v>
      </c>
      <c r="AC194">
        <v>145</v>
      </c>
      <c r="AD194">
        <v>5000</v>
      </c>
      <c r="AE194">
        <v>48</v>
      </c>
      <c r="AF194">
        <v>0</v>
      </c>
      <c r="AG194">
        <v>29345</v>
      </c>
      <c r="AH194" t="s">
        <v>43</v>
      </c>
      <c r="AI194" t="s">
        <v>42</v>
      </c>
      <c r="AJ194" t="s">
        <v>77</v>
      </c>
      <c r="AK194" t="s">
        <v>43</v>
      </c>
      <c r="AL194" t="s">
        <v>42</v>
      </c>
    </row>
    <row r="195" spans="19:38" x14ac:dyDescent="0.25">
      <c r="S195" s="8">
        <v>1</v>
      </c>
      <c r="T195">
        <v>1</v>
      </c>
      <c r="U195">
        <f t="shared" ref="U195:U258" si="12">LEFT(X195,4)*1</f>
        <v>1987</v>
      </c>
      <c r="V195">
        <f t="shared" ref="V195:V258" si="13">IF(LEN(X195)&gt;=8,MID(X195,5,2),"")*1</f>
        <v>10</v>
      </c>
      <c r="W195">
        <f t="shared" ref="W195:W258" si="14">SUM(Z195:AG195)</f>
        <v>49318</v>
      </c>
      <c r="X195">
        <v>19871015</v>
      </c>
      <c r="Z195">
        <v>5000</v>
      </c>
      <c r="AA195">
        <v>10526</v>
      </c>
      <c r="AB195">
        <v>0</v>
      </c>
      <c r="AC195">
        <v>102</v>
      </c>
      <c r="AD195">
        <v>5000</v>
      </c>
      <c r="AE195">
        <v>51</v>
      </c>
      <c r="AF195">
        <v>0</v>
      </c>
      <c r="AG195">
        <v>28639</v>
      </c>
      <c r="AH195" t="s">
        <v>43</v>
      </c>
      <c r="AI195" t="s">
        <v>42</v>
      </c>
      <c r="AJ195" t="s">
        <v>77</v>
      </c>
      <c r="AK195" t="s">
        <v>43</v>
      </c>
      <c r="AL195" t="s">
        <v>42</v>
      </c>
    </row>
    <row r="196" spans="19:38" x14ac:dyDescent="0.25">
      <c r="S196" s="8">
        <v>1</v>
      </c>
      <c r="T196">
        <v>1</v>
      </c>
      <c r="U196">
        <f t="shared" si="12"/>
        <v>1987</v>
      </c>
      <c r="V196">
        <f t="shared" si="13"/>
        <v>10</v>
      </c>
      <c r="W196">
        <f t="shared" si="14"/>
        <v>45194</v>
      </c>
      <c r="X196">
        <v>19871015</v>
      </c>
      <c r="Z196">
        <v>5000</v>
      </c>
      <c r="AA196">
        <v>10783</v>
      </c>
      <c r="AD196">
        <v>0</v>
      </c>
      <c r="AE196">
        <v>29411</v>
      </c>
      <c r="AH196" t="s">
        <v>43</v>
      </c>
      <c r="AI196" t="s">
        <v>42</v>
      </c>
      <c r="AJ196" t="s">
        <v>77</v>
      </c>
      <c r="AK196" t="s">
        <v>43</v>
      </c>
      <c r="AL196" t="s">
        <v>42</v>
      </c>
    </row>
    <row r="197" spans="19:38" x14ac:dyDescent="0.25">
      <c r="S197" s="8">
        <v>1</v>
      </c>
      <c r="T197">
        <v>3</v>
      </c>
      <c r="U197">
        <f t="shared" si="12"/>
        <v>1988</v>
      </c>
      <c r="V197">
        <f t="shared" si="13"/>
        <v>7</v>
      </c>
      <c r="W197">
        <f t="shared" si="14"/>
        <v>72356</v>
      </c>
      <c r="X197">
        <v>19880719</v>
      </c>
      <c r="Z197">
        <v>5000</v>
      </c>
      <c r="AA197">
        <v>10656</v>
      </c>
      <c r="AB197">
        <v>0</v>
      </c>
      <c r="AC197">
        <v>54</v>
      </c>
      <c r="AD197">
        <v>5000</v>
      </c>
      <c r="AE197">
        <v>108</v>
      </c>
      <c r="AF197">
        <v>0</v>
      </c>
      <c r="AG197">
        <v>51538</v>
      </c>
      <c r="AH197" t="s">
        <v>44</v>
      </c>
      <c r="AI197" t="s">
        <v>42</v>
      </c>
      <c r="AJ197" t="s">
        <v>77</v>
      </c>
      <c r="AK197" t="s">
        <v>44</v>
      </c>
      <c r="AL197" t="s">
        <v>42</v>
      </c>
    </row>
    <row r="198" spans="19:38" x14ac:dyDescent="0.25">
      <c r="S198" s="8">
        <v>1</v>
      </c>
      <c r="T198">
        <v>3</v>
      </c>
      <c r="U198">
        <f t="shared" si="12"/>
        <v>1988</v>
      </c>
      <c r="V198">
        <f t="shared" si="13"/>
        <v>7</v>
      </c>
      <c r="W198">
        <f t="shared" si="14"/>
        <v>71584</v>
      </c>
      <c r="X198">
        <v>19880719</v>
      </c>
      <c r="Z198">
        <v>5000</v>
      </c>
      <c r="AA198">
        <v>9896</v>
      </c>
      <c r="AB198">
        <v>0</v>
      </c>
      <c r="AC198">
        <v>50</v>
      </c>
      <c r="AD198">
        <v>5000</v>
      </c>
      <c r="AE198">
        <v>100</v>
      </c>
      <c r="AF198">
        <v>0</v>
      </c>
      <c r="AG198">
        <v>51538</v>
      </c>
      <c r="AH198" t="s">
        <v>44</v>
      </c>
      <c r="AI198" t="s">
        <v>42</v>
      </c>
      <c r="AJ198" t="s">
        <v>77</v>
      </c>
      <c r="AK198" t="s">
        <v>44</v>
      </c>
      <c r="AL198" t="s">
        <v>42</v>
      </c>
    </row>
    <row r="199" spans="19:38" x14ac:dyDescent="0.25">
      <c r="S199" s="8">
        <v>1</v>
      </c>
      <c r="T199">
        <v>3</v>
      </c>
      <c r="U199">
        <f t="shared" si="12"/>
        <v>1988</v>
      </c>
      <c r="V199">
        <f t="shared" si="13"/>
        <v>7</v>
      </c>
      <c r="W199">
        <f t="shared" si="14"/>
        <v>72177</v>
      </c>
      <c r="X199">
        <v>19880719</v>
      </c>
      <c r="Z199">
        <v>5000</v>
      </c>
      <c r="AA199">
        <v>10480</v>
      </c>
      <c r="AB199">
        <v>0</v>
      </c>
      <c r="AC199">
        <v>53</v>
      </c>
      <c r="AD199">
        <v>5000</v>
      </c>
      <c r="AE199">
        <v>106</v>
      </c>
      <c r="AF199">
        <v>0</v>
      </c>
      <c r="AG199">
        <v>51538</v>
      </c>
      <c r="AH199" t="s">
        <v>44</v>
      </c>
      <c r="AI199" t="s">
        <v>42</v>
      </c>
      <c r="AJ199" t="s">
        <v>77</v>
      </c>
      <c r="AK199" t="s">
        <v>44</v>
      </c>
      <c r="AL199" t="s">
        <v>42</v>
      </c>
    </row>
    <row r="200" spans="19:38" x14ac:dyDescent="0.25">
      <c r="S200" s="8">
        <v>1</v>
      </c>
      <c r="T200">
        <v>3</v>
      </c>
      <c r="U200">
        <f t="shared" si="12"/>
        <v>1988</v>
      </c>
      <c r="V200">
        <f t="shared" si="13"/>
        <v>7</v>
      </c>
      <c r="W200">
        <f t="shared" si="14"/>
        <v>72190</v>
      </c>
      <c r="X200">
        <v>19880719</v>
      </c>
      <c r="Z200">
        <v>5000</v>
      </c>
      <c r="AA200">
        <v>10493</v>
      </c>
      <c r="AB200">
        <v>0</v>
      </c>
      <c r="AC200">
        <v>53</v>
      </c>
      <c r="AD200">
        <v>5000</v>
      </c>
      <c r="AE200">
        <v>106</v>
      </c>
      <c r="AF200">
        <v>0</v>
      </c>
      <c r="AG200">
        <v>51538</v>
      </c>
      <c r="AH200" t="s">
        <v>44</v>
      </c>
      <c r="AI200" t="s">
        <v>42</v>
      </c>
      <c r="AJ200" t="s">
        <v>77</v>
      </c>
      <c r="AK200" t="s">
        <v>44</v>
      </c>
      <c r="AL200" t="s">
        <v>42</v>
      </c>
    </row>
    <row r="201" spans="19:38" x14ac:dyDescent="0.25">
      <c r="S201" s="8">
        <v>1</v>
      </c>
      <c r="T201">
        <v>3</v>
      </c>
      <c r="U201">
        <f t="shared" si="12"/>
        <v>1988</v>
      </c>
      <c r="V201">
        <f t="shared" si="13"/>
        <v>7</v>
      </c>
      <c r="W201">
        <f t="shared" si="14"/>
        <v>72359</v>
      </c>
      <c r="X201">
        <v>19880719</v>
      </c>
      <c r="Z201">
        <v>5000</v>
      </c>
      <c r="AA201">
        <v>10659</v>
      </c>
      <c r="AB201">
        <v>0</v>
      </c>
      <c r="AC201">
        <v>54</v>
      </c>
      <c r="AD201">
        <v>5000</v>
      </c>
      <c r="AE201">
        <v>108</v>
      </c>
      <c r="AF201">
        <v>0</v>
      </c>
      <c r="AG201">
        <v>51538</v>
      </c>
      <c r="AH201" t="s">
        <v>44</v>
      </c>
      <c r="AI201" t="s">
        <v>42</v>
      </c>
      <c r="AJ201" t="s">
        <v>77</v>
      </c>
      <c r="AK201" t="s">
        <v>44</v>
      </c>
      <c r="AL201" t="s">
        <v>42</v>
      </c>
    </row>
    <row r="202" spans="19:38" x14ac:dyDescent="0.25">
      <c r="S202" s="8">
        <v>1</v>
      </c>
      <c r="T202">
        <v>3</v>
      </c>
      <c r="U202">
        <f t="shared" si="12"/>
        <v>1988</v>
      </c>
      <c r="V202">
        <f t="shared" si="13"/>
        <v>8</v>
      </c>
      <c r="W202">
        <f t="shared" si="14"/>
        <v>31966</v>
      </c>
      <c r="X202">
        <v>19880815</v>
      </c>
      <c r="Z202">
        <v>5000</v>
      </c>
      <c r="AA202">
        <v>9654</v>
      </c>
      <c r="AD202">
        <v>5000</v>
      </c>
      <c r="AE202">
        <v>183</v>
      </c>
      <c r="AF202">
        <v>0</v>
      </c>
      <c r="AG202">
        <v>12129</v>
      </c>
      <c r="AH202" t="s">
        <v>44</v>
      </c>
      <c r="AI202" t="s">
        <v>42</v>
      </c>
      <c r="AJ202" t="s">
        <v>77</v>
      </c>
      <c r="AK202" t="s">
        <v>44</v>
      </c>
      <c r="AL202" t="s">
        <v>42</v>
      </c>
    </row>
    <row r="203" spans="19:38" x14ac:dyDescent="0.25">
      <c r="S203" s="8">
        <v>1</v>
      </c>
      <c r="T203">
        <v>3</v>
      </c>
      <c r="U203">
        <f t="shared" si="12"/>
        <v>1988</v>
      </c>
      <c r="V203">
        <f t="shared" si="13"/>
        <v>8</v>
      </c>
      <c r="W203">
        <f t="shared" si="14"/>
        <v>32474</v>
      </c>
      <c r="X203">
        <v>19880815</v>
      </c>
      <c r="Z203">
        <v>5000</v>
      </c>
      <c r="AA203">
        <v>10153</v>
      </c>
      <c r="AD203">
        <v>5000</v>
      </c>
      <c r="AE203">
        <v>192</v>
      </c>
      <c r="AF203">
        <v>0</v>
      </c>
      <c r="AG203">
        <v>12129</v>
      </c>
      <c r="AH203" t="s">
        <v>44</v>
      </c>
      <c r="AI203" t="s">
        <v>42</v>
      </c>
      <c r="AJ203" t="s">
        <v>77</v>
      </c>
      <c r="AK203" t="s">
        <v>44</v>
      </c>
      <c r="AL203" t="s">
        <v>42</v>
      </c>
    </row>
    <row r="204" spans="19:38" x14ac:dyDescent="0.25">
      <c r="S204" s="8">
        <v>1</v>
      </c>
      <c r="T204">
        <v>3</v>
      </c>
      <c r="U204">
        <f t="shared" si="12"/>
        <v>1989</v>
      </c>
      <c r="V204">
        <f t="shared" si="13"/>
        <v>7</v>
      </c>
      <c r="W204">
        <f t="shared" si="14"/>
        <v>93642</v>
      </c>
      <c r="X204">
        <v>19890717</v>
      </c>
      <c r="Z204">
        <v>5000</v>
      </c>
      <c r="AA204">
        <v>9414</v>
      </c>
      <c r="AD204">
        <v>5000</v>
      </c>
      <c r="AE204">
        <v>737</v>
      </c>
      <c r="AF204">
        <v>0</v>
      </c>
      <c r="AG204">
        <v>73491</v>
      </c>
      <c r="AH204" t="s">
        <v>44</v>
      </c>
      <c r="AI204" t="s">
        <v>42</v>
      </c>
      <c r="AJ204" t="s">
        <v>80</v>
      </c>
      <c r="AK204" t="s">
        <v>44</v>
      </c>
      <c r="AL204" t="s">
        <v>42</v>
      </c>
    </row>
    <row r="205" spans="19:38" x14ac:dyDescent="0.25">
      <c r="S205" s="8">
        <v>1</v>
      </c>
      <c r="T205">
        <v>3</v>
      </c>
      <c r="U205">
        <f t="shared" si="12"/>
        <v>1989</v>
      </c>
      <c r="V205">
        <f t="shared" si="13"/>
        <v>7</v>
      </c>
      <c r="W205">
        <f t="shared" si="14"/>
        <v>94254</v>
      </c>
      <c r="X205">
        <v>19890717</v>
      </c>
      <c r="Z205">
        <v>5000</v>
      </c>
      <c r="AA205">
        <v>9981</v>
      </c>
      <c r="AD205">
        <v>5000</v>
      </c>
      <c r="AE205">
        <v>782</v>
      </c>
      <c r="AF205">
        <v>0</v>
      </c>
      <c r="AG205">
        <v>73491</v>
      </c>
      <c r="AH205" t="s">
        <v>44</v>
      </c>
      <c r="AI205" t="s">
        <v>42</v>
      </c>
      <c r="AJ205" t="s">
        <v>80</v>
      </c>
      <c r="AK205" t="s">
        <v>44</v>
      </c>
      <c r="AL205" t="s">
        <v>42</v>
      </c>
    </row>
    <row r="206" spans="19:38" x14ac:dyDescent="0.25">
      <c r="S206" s="8">
        <v>1</v>
      </c>
      <c r="T206">
        <v>3</v>
      </c>
      <c r="U206">
        <f t="shared" si="12"/>
        <v>1989</v>
      </c>
      <c r="V206">
        <f t="shared" si="13"/>
        <v>7</v>
      </c>
      <c r="W206">
        <f t="shared" si="14"/>
        <v>93854</v>
      </c>
      <c r="X206">
        <v>19890717</v>
      </c>
      <c r="Z206">
        <v>5000</v>
      </c>
      <c r="AA206">
        <v>9610</v>
      </c>
      <c r="AD206">
        <v>5000</v>
      </c>
      <c r="AE206">
        <v>753</v>
      </c>
      <c r="AF206">
        <v>0</v>
      </c>
      <c r="AG206">
        <v>73491</v>
      </c>
      <c r="AH206" t="s">
        <v>44</v>
      </c>
      <c r="AI206" t="s">
        <v>42</v>
      </c>
      <c r="AJ206" t="s">
        <v>80</v>
      </c>
      <c r="AK206" t="s">
        <v>44</v>
      </c>
      <c r="AL206" t="s">
        <v>42</v>
      </c>
    </row>
    <row r="207" spans="19:38" x14ac:dyDescent="0.25">
      <c r="S207" s="8">
        <v>1</v>
      </c>
      <c r="T207">
        <v>3</v>
      </c>
      <c r="U207">
        <f t="shared" si="12"/>
        <v>1989</v>
      </c>
      <c r="V207">
        <f t="shared" si="13"/>
        <v>8</v>
      </c>
      <c r="W207">
        <f t="shared" si="14"/>
        <v>30870</v>
      </c>
      <c r="X207">
        <v>19890816</v>
      </c>
      <c r="Z207">
        <v>5000</v>
      </c>
      <c r="AA207">
        <v>9403</v>
      </c>
      <c r="AD207">
        <v>5000</v>
      </c>
      <c r="AE207">
        <v>917</v>
      </c>
      <c r="AF207">
        <v>0</v>
      </c>
      <c r="AG207">
        <v>10550</v>
      </c>
      <c r="AH207" t="s">
        <v>44</v>
      </c>
      <c r="AI207" t="s">
        <v>42</v>
      </c>
      <c r="AJ207" t="s">
        <v>77</v>
      </c>
      <c r="AK207" t="s">
        <v>44</v>
      </c>
      <c r="AL207" t="s">
        <v>42</v>
      </c>
    </row>
    <row r="208" spans="19:38" x14ac:dyDescent="0.25">
      <c r="S208" s="8">
        <v>1</v>
      </c>
      <c r="T208">
        <v>3</v>
      </c>
      <c r="U208">
        <f t="shared" si="12"/>
        <v>1989</v>
      </c>
      <c r="V208">
        <f t="shared" si="13"/>
        <v>8</v>
      </c>
      <c r="W208">
        <f t="shared" si="14"/>
        <v>30640</v>
      </c>
      <c r="X208">
        <v>19890816</v>
      </c>
      <c r="Z208">
        <v>5000</v>
      </c>
      <c r="AA208">
        <v>9192</v>
      </c>
      <c r="AD208">
        <v>5000</v>
      </c>
      <c r="AE208">
        <v>897</v>
      </c>
      <c r="AF208">
        <v>0</v>
      </c>
      <c r="AG208">
        <v>10551</v>
      </c>
      <c r="AH208" t="s">
        <v>44</v>
      </c>
      <c r="AI208" t="s">
        <v>42</v>
      </c>
      <c r="AJ208" t="s">
        <v>77</v>
      </c>
      <c r="AK208" t="s">
        <v>44</v>
      </c>
      <c r="AL208" t="s">
        <v>42</v>
      </c>
    </row>
    <row r="209" spans="19:38" x14ac:dyDescent="0.25">
      <c r="S209" s="8">
        <v>1</v>
      </c>
      <c r="T209">
        <v>3</v>
      </c>
      <c r="U209">
        <f t="shared" si="12"/>
        <v>1989</v>
      </c>
      <c r="V209">
        <f t="shared" si="13"/>
        <v>9</v>
      </c>
      <c r="W209">
        <f t="shared" si="14"/>
        <v>27705</v>
      </c>
      <c r="X209">
        <v>19890918</v>
      </c>
      <c r="Z209">
        <v>5000</v>
      </c>
      <c r="AA209">
        <v>9721</v>
      </c>
      <c r="AD209">
        <v>5000</v>
      </c>
      <c r="AE209">
        <v>389</v>
      </c>
      <c r="AF209">
        <v>0</v>
      </c>
      <c r="AG209">
        <v>7595</v>
      </c>
      <c r="AH209" t="s">
        <v>44</v>
      </c>
      <c r="AI209" t="s">
        <v>42</v>
      </c>
      <c r="AJ209" t="s">
        <v>77</v>
      </c>
      <c r="AK209" t="s">
        <v>44</v>
      </c>
      <c r="AL209" t="s">
        <v>42</v>
      </c>
    </row>
    <row r="210" spans="19:38" x14ac:dyDescent="0.25">
      <c r="S210" s="8">
        <v>1</v>
      </c>
      <c r="T210">
        <v>3</v>
      </c>
      <c r="U210">
        <f t="shared" si="12"/>
        <v>1989</v>
      </c>
      <c r="V210">
        <f t="shared" si="13"/>
        <v>9</v>
      </c>
      <c r="W210">
        <f t="shared" si="14"/>
        <v>27801</v>
      </c>
      <c r="X210">
        <v>19890918</v>
      </c>
      <c r="Z210">
        <v>5000</v>
      </c>
      <c r="AA210">
        <v>9813</v>
      </c>
      <c r="AD210">
        <v>5000</v>
      </c>
      <c r="AE210">
        <v>393</v>
      </c>
      <c r="AF210">
        <v>0</v>
      </c>
      <c r="AG210">
        <v>7595</v>
      </c>
      <c r="AH210" t="s">
        <v>44</v>
      </c>
      <c r="AI210" t="s">
        <v>42</v>
      </c>
      <c r="AJ210" t="s">
        <v>77</v>
      </c>
      <c r="AK210" t="s">
        <v>44</v>
      </c>
      <c r="AL210" t="s">
        <v>42</v>
      </c>
    </row>
    <row r="211" spans="19:38" x14ac:dyDescent="0.25">
      <c r="S211" s="8">
        <v>1</v>
      </c>
      <c r="T211">
        <v>1</v>
      </c>
      <c r="U211">
        <f t="shared" si="12"/>
        <v>1989</v>
      </c>
      <c r="V211">
        <f t="shared" si="13"/>
        <v>9</v>
      </c>
      <c r="W211">
        <f t="shared" si="14"/>
        <v>51922</v>
      </c>
      <c r="X211">
        <v>19890915</v>
      </c>
      <c r="Z211">
        <v>5000</v>
      </c>
      <c r="AA211">
        <v>9438</v>
      </c>
      <c r="AB211">
        <v>0</v>
      </c>
      <c r="AC211">
        <v>247</v>
      </c>
      <c r="AD211">
        <v>5000</v>
      </c>
      <c r="AE211">
        <v>939</v>
      </c>
      <c r="AF211">
        <v>0</v>
      </c>
      <c r="AG211">
        <v>31298</v>
      </c>
      <c r="AH211" t="s">
        <v>43</v>
      </c>
      <c r="AI211" t="s">
        <v>42</v>
      </c>
      <c r="AJ211" t="s">
        <v>77</v>
      </c>
      <c r="AK211" t="s">
        <v>43</v>
      </c>
      <c r="AL211" t="s">
        <v>42</v>
      </c>
    </row>
    <row r="212" spans="19:38" x14ac:dyDescent="0.25">
      <c r="S212" s="8">
        <v>1</v>
      </c>
      <c r="T212">
        <v>1</v>
      </c>
      <c r="U212">
        <f t="shared" si="12"/>
        <v>1989</v>
      </c>
      <c r="V212">
        <f t="shared" si="13"/>
        <v>9</v>
      </c>
      <c r="W212">
        <f t="shared" si="14"/>
        <v>51535</v>
      </c>
      <c r="X212">
        <v>19890915</v>
      </c>
      <c r="Z212">
        <v>5000</v>
      </c>
      <c r="AA212">
        <v>10061</v>
      </c>
      <c r="AB212">
        <v>0</v>
      </c>
      <c r="AC212">
        <v>200</v>
      </c>
      <c r="AD212">
        <v>5000</v>
      </c>
      <c r="AE212">
        <v>50</v>
      </c>
      <c r="AF212">
        <v>0</v>
      </c>
      <c r="AG212">
        <v>31224</v>
      </c>
      <c r="AH212" t="s">
        <v>43</v>
      </c>
      <c r="AI212" t="s">
        <v>42</v>
      </c>
      <c r="AJ212" t="s">
        <v>77</v>
      </c>
      <c r="AK212" t="s">
        <v>43</v>
      </c>
      <c r="AL212" t="s">
        <v>42</v>
      </c>
    </row>
    <row r="213" spans="19:38" x14ac:dyDescent="0.25">
      <c r="S213" s="8">
        <v>1</v>
      </c>
      <c r="T213">
        <v>1</v>
      </c>
      <c r="U213">
        <f t="shared" si="12"/>
        <v>1987</v>
      </c>
      <c r="V213">
        <f t="shared" si="13"/>
        <v>10</v>
      </c>
      <c r="W213">
        <f t="shared" si="14"/>
        <v>101966</v>
      </c>
      <c r="X213">
        <v>19871015</v>
      </c>
      <c r="Z213">
        <v>5000</v>
      </c>
      <c r="AA213">
        <v>25402</v>
      </c>
      <c r="AD213">
        <v>5000</v>
      </c>
      <c r="AE213">
        <v>381</v>
      </c>
      <c r="AF213">
        <v>0</v>
      </c>
      <c r="AG213">
        <v>66183</v>
      </c>
      <c r="AH213" t="s">
        <v>44</v>
      </c>
      <c r="AI213" t="s">
        <v>42</v>
      </c>
      <c r="AJ213" t="s">
        <v>77</v>
      </c>
      <c r="AK213" t="s">
        <v>44</v>
      </c>
      <c r="AL213" t="s">
        <v>42</v>
      </c>
    </row>
    <row r="214" spans="19:38" x14ac:dyDescent="0.25">
      <c r="S214" s="8">
        <v>1</v>
      </c>
      <c r="T214">
        <v>1</v>
      </c>
      <c r="U214">
        <f t="shared" si="12"/>
        <v>1989</v>
      </c>
      <c r="V214">
        <f t="shared" si="13"/>
        <v>9</v>
      </c>
      <c r="W214">
        <f t="shared" si="14"/>
        <v>51727</v>
      </c>
      <c r="X214">
        <v>19890915</v>
      </c>
      <c r="Z214">
        <v>5000</v>
      </c>
      <c r="AA214">
        <v>10097</v>
      </c>
      <c r="AB214">
        <v>0</v>
      </c>
      <c r="AC214">
        <v>48</v>
      </c>
      <c r="AD214">
        <v>5000</v>
      </c>
      <c r="AE214">
        <v>146</v>
      </c>
      <c r="AF214">
        <v>0</v>
      </c>
      <c r="AG214">
        <v>31436</v>
      </c>
      <c r="AH214" t="s">
        <v>43</v>
      </c>
      <c r="AI214" t="s">
        <v>42</v>
      </c>
      <c r="AJ214" t="s">
        <v>77</v>
      </c>
      <c r="AK214" t="s">
        <v>43</v>
      </c>
      <c r="AL214" t="s">
        <v>42</v>
      </c>
    </row>
    <row r="215" spans="19:38" x14ac:dyDescent="0.25">
      <c r="S215" s="8">
        <v>1</v>
      </c>
      <c r="T215">
        <v>1</v>
      </c>
      <c r="U215">
        <f t="shared" si="12"/>
        <v>1989</v>
      </c>
      <c r="V215">
        <f t="shared" si="13"/>
        <v>9</v>
      </c>
      <c r="W215">
        <f t="shared" si="14"/>
        <v>147697</v>
      </c>
      <c r="X215">
        <v>19890914</v>
      </c>
      <c r="Z215">
        <v>5000</v>
      </c>
      <c r="AA215">
        <v>9076</v>
      </c>
      <c r="AB215">
        <v>0</v>
      </c>
      <c r="AC215">
        <v>94</v>
      </c>
      <c r="AD215">
        <v>5000</v>
      </c>
      <c r="AE215">
        <v>1029</v>
      </c>
      <c r="AF215">
        <v>0</v>
      </c>
      <c r="AG215">
        <v>127498</v>
      </c>
      <c r="AH215" t="s">
        <v>43</v>
      </c>
      <c r="AI215" t="s">
        <v>42</v>
      </c>
      <c r="AJ215" t="s">
        <v>77</v>
      </c>
      <c r="AK215" t="s">
        <v>43</v>
      </c>
      <c r="AL215" t="s">
        <v>42</v>
      </c>
    </row>
    <row r="216" spans="19:38" x14ac:dyDescent="0.25">
      <c r="S216" s="8">
        <v>1</v>
      </c>
      <c r="T216">
        <v>1</v>
      </c>
      <c r="U216">
        <f t="shared" si="12"/>
        <v>1989</v>
      </c>
      <c r="V216">
        <f t="shared" si="13"/>
        <v>9</v>
      </c>
      <c r="W216">
        <f t="shared" si="14"/>
        <v>147843</v>
      </c>
      <c r="X216">
        <v>19890914</v>
      </c>
      <c r="Z216">
        <v>5000</v>
      </c>
      <c r="AA216">
        <v>9770</v>
      </c>
      <c r="AB216">
        <v>0</v>
      </c>
      <c r="AC216">
        <v>340</v>
      </c>
      <c r="AD216">
        <v>5000</v>
      </c>
      <c r="AE216">
        <v>340</v>
      </c>
      <c r="AF216">
        <v>0</v>
      </c>
      <c r="AG216">
        <v>127393</v>
      </c>
      <c r="AH216" t="s">
        <v>43</v>
      </c>
      <c r="AI216" t="s">
        <v>42</v>
      </c>
      <c r="AJ216" t="s">
        <v>77</v>
      </c>
      <c r="AK216" t="s">
        <v>43</v>
      </c>
      <c r="AL216" t="s">
        <v>42</v>
      </c>
    </row>
    <row r="217" spans="19:38" x14ac:dyDescent="0.25">
      <c r="S217" s="8">
        <v>1</v>
      </c>
      <c r="T217">
        <v>1</v>
      </c>
      <c r="U217">
        <f t="shared" si="12"/>
        <v>1989</v>
      </c>
      <c r="V217">
        <f t="shared" si="13"/>
        <v>9</v>
      </c>
      <c r="W217">
        <f t="shared" si="14"/>
        <v>148066</v>
      </c>
      <c r="X217">
        <v>19890914</v>
      </c>
      <c r="Z217">
        <v>5000</v>
      </c>
      <c r="AA217">
        <v>10342</v>
      </c>
      <c r="AB217">
        <v>0</v>
      </c>
      <c r="AC217">
        <v>49</v>
      </c>
      <c r="AD217">
        <v>5000</v>
      </c>
      <c r="AE217">
        <v>49</v>
      </c>
      <c r="AF217">
        <v>0</v>
      </c>
      <c r="AG217">
        <v>127626</v>
      </c>
      <c r="AH217" t="s">
        <v>43</v>
      </c>
      <c r="AI217" t="s">
        <v>42</v>
      </c>
      <c r="AJ217" t="s">
        <v>77</v>
      </c>
      <c r="AK217" t="s">
        <v>43</v>
      </c>
      <c r="AL217" t="s">
        <v>42</v>
      </c>
    </row>
    <row r="218" spans="19:38" x14ac:dyDescent="0.25">
      <c r="S218" s="8">
        <v>1</v>
      </c>
      <c r="T218">
        <v>1</v>
      </c>
      <c r="U218">
        <f t="shared" si="12"/>
        <v>1989</v>
      </c>
      <c r="V218">
        <f t="shared" si="13"/>
        <v>10</v>
      </c>
      <c r="W218">
        <f t="shared" si="14"/>
        <v>184210</v>
      </c>
      <c r="X218">
        <v>19891017</v>
      </c>
      <c r="Z218">
        <v>5000</v>
      </c>
      <c r="AA218">
        <v>10225</v>
      </c>
      <c r="AB218">
        <v>0</v>
      </c>
      <c r="AC218">
        <v>273</v>
      </c>
      <c r="AD218">
        <v>0</v>
      </c>
      <c r="AE218">
        <v>168712</v>
      </c>
      <c r="AH218" t="s">
        <v>43</v>
      </c>
      <c r="AI218" t="s">
        <v>42</v>
      </c>
      <c r="AJ218" t="s">
        <v>77</v>
      </c>
      <c r="AK218" t="s">
        <v>43</v>
      </c>
      <c r="AL218" t="s">
        <v>42</v>
      </c>
    </row>
    <row r="219" spans="19:38" x14ac:dyDescent="0.25">
      <c r="S219" s="8">
        <v>1</v>
      </c>
      <c r="T219">
        <v>1</v>
      </c>
      <c r="U219">
        <f t="shared" si="12"/>
        <v>1989</v>
      </c>
      <c r="V219">
        <f t="shared" si="13"/>
        <v>10</v>
      </c>
      <c r="W219">
        <f t="shared" si="14"/>
        <v>184105</v>
      </c>
      <c r="X219">
        <v>19891017</v>
      </c>
      <c r="Z219">
        <v>5000</v>
      </c>
      <c r="AA219">
        <v>10342</v>
      </c>
      <c r="AB219">
        <v>0</v>
      </c>
      <c r="AC219">
        <v>50</v>
      </c>
      <c r="AD219">
        <v>0</v>
      </c>
      <c r="AE219">
        <v>168713</v>
      </c>
      <c r="AH219" t="s">
        <v>43</v>
      </c>
      <c r="AI219" t="s">
        <v>42</v>
      </c>
      <c r="AJ219" t="s">
        <v>77</v>
      </c>
      <c r="AK219" t="s">
        <v>43</v>
      </c>
      <c r="AL219" t="s">
        <v>42</v>
      </c>
    </row>
    <row r="220" spans="19:38" x14ac:dyDescent="0.25">
      <c r="S220" s="8">
        <v>1</v>
      </c>
      <c r="T220">
        <v>1</v>
      </c>
      <c r="U220">
        <f t="shared" si="12"/>
        <v>1990</v>
      </c>
      <c r="V220">
        <f t="shared" si="13"/>
        <v>5</v>
      </c>
      <c r="W220">
        <f t="shared" si="14"/>
        <v>49082</v>
      </c>
      <c r="X220">
        <v>19900529</v>
      </c>
      <c r="Z220">
        <v>5000</v>
      </c>
      <c r="AA220">
        <v>37910</v>
      </c>
      <c r="AD220">
        <v>5000</v>
      </c>
      <c r="AE220">
        <v>1172</v>
      </c>
      <c r="AH220" t="s">
        <v>47</v>
      </c>
      <c r="AI220" t="s">
        <v>42</v>
      </c>
      <c r="AJ220" t="s">
        <v>78</v>
      </c>
      <c r="AK220" t="s">
        <v>47</v>
      </c>
      <c r="AL220" t="s">
        <v>42</v>
      </c>
    </row>
    <row r="221" spans="19:38" x14ac:dyDescent="0.25">
      <c r="S221" s="8">
        <v>1</v>
      </c>
      <c r="T221">
        <v>1</v>
      </c>
      <c r="U221">
        <f t="shared" si="12"/>
        <v>1990</v>
      </c>
      <c r="V221">
        <f t="shared" si="13"/>
        <v>5</v>
      </c>
      <c r="W221">
        <f t="shared" si="14"/>
        <v>47377</v>
      </c>
      <c r="X221">
        <v>19900529</v>
      </c>
      <c r="Z221">
        <v>5000</v>
      </c>
      <c r="AA221">
        <v>36256</v>
      </c>
      <c r="AD221">
        <v>5000</v>
      </c>
      <c r="AE221">
        <v>1121</v>
      </c>
      <c r="AH221" t="s">
        <v>47</v>
      </c>
      <c r="AI221" t="s">
        <v>42</v>
      </c>
      <c r="AJ221" t="s">
        <v>78</v>
      </c>
      <c r="AK221" t="s">
        <v>47</v>
      </c>
      <c r="AL221" t="s">
        <v>42</v>
      </c>
    </row>
    <row r="222" spans="19:38" x14ac:dyDescent="0.25">
      <c r="S222" s="8">
        <v>1</v>
      </c>
      <c r="T222">
        <v>3</v>
      </c>
      <c r="U222">
        <f t="shared" si="12"/>
        <v>1991</v>
      </c>
      <c r="V222">
        <f t="shared" si="13"/>
        <v>5</v>
      </c>
      <c r="W222">
        <f t="shared" si="14"/>
        <v>82619</v>
      </c>
      <c r="X222">
        <v>19910524</v>
      </c>
      <c r="Z222">
        <v>5000</v>
      </c>
      <c r="AA222">
        <v>59954</v>
      </c>
      <c r="AD222">
        <v>5000</v>
      </c>
      <c r="AE222">
        <v>2665</v>
      </c>
      <c r="AF222">
        <v>0</v>
      </c>
      <c r="AG222">
        <v>10000</v>
      </c>
      <c r="AH222" t="s">
        <v>51</v>
      </c>
      <c r="AI222" t="s">
        <v>42</v>
      </c>
      <c r="AJ222" t="s">
        <v>78</v>
      </c>
      <c r="AK222" t="s">
        <v>51</v>
      </c>
      <c r="AL222" t="s">
        <v>42</v>
      </c>
    </row>
    <row r="223" spans="19:38" x14ac:dyDescent="0.25">
      <c r="S223" s="8">
        <v>1</v>
      </c>
      <c r="T223">
        <v>3</v>
      </c>
      <c r="U223">
        <f t="shared" si="12"/>
        <v>1987</v>
      </c>
      <c r="V223">
        <f t="shared" si="13"/>
        <v>8</v>
      </c>
      <c r="W223">
        <f t="shared" si="14"/>
        <v>36058</v>
      </c>
      <c r="X223">
        <v>19870812</v>
      </c>
      <c r="Z223">
        <v>5000</v>
      </c>
      <c r="AA223">
        <v>25370</v>
      </c>
      <c r="AD223">
        <v>5000</v>
      </c>
      <c r="AE223">
        <v>167</v>
      </c>
      <c r="AF223">
        <v>0</v>
      </c>
      <c r="AG223">
        <v>521</v>
      </c>
      <c r="AH223" t="s">
        <v>50</v>
      </c>
      <c r="AI223" t="s">
        <v>42</v>
      </c>
      <c r="AJ223" t="s">
        <v>77</v>
      </c>
      <c r="AK223" t="s">
        <v>50</v>
      </c>
      <c r="AL223" t="s">
        <v>42</v>
      </c>
    </row>
    <row r="224" spans="19:38" x14ac:dyDescent="0.25">
      <c r="S224" s="8">
        <v>1</v>
      </c>
      <c r="T224">
        <v>3</v>
      </c>
      <c r="U224">
        <f t="shared" si="12"/>
        <v>1987</v>
      </c>
      <c r="V224">
        <f t="shared" si="13"/>
        <v>8</v>
      </c>
      <c r="W224">
        <f t="shared" si="14"/>
        <v>36985</v>
      </c>
      <c r="X224">
        <v>19870812</v>
      </c>
      <c r="Z224">
        <v>5000</v>
      </c>
      <c r="AA224">
        <v>26272</v>
      </c>
      <c r="AD224">
        <v>5000</v>
      </c>
      <c r="AE224">
        <v>173</v>
      </c>
      <c r="AF224">
        <v>0</v>
      </c>
      <c r="AG224">
        <v>540</v>
      </c>
      <c r="AH224" t="s">
        <v>50</v>
      </c>
      <c r="AI224" t="s">
        <v>42</v>
      </c>
      <c r="AJ224" t="s">
        <v>77</v>
      </c>
      <c r="AK224" t="s">
        <v>50</v>
      </c>
      <c r="AL224" t="s">
        <v>42</v>
      </c>
    </row>
    <row r="225" spans="19:38" x14ac:dyDescent="0.25">
      <c r="S225" s="8">
        <v>1</v>
      </c>
      <c r="T225">
        <v>3</v>
      </c>
      <c r="U225">
        <f t="shared" si="12"/>
        <v>1987</v>
      </c>
      <c r="V225">
        <f t="shared" si="13"/>
        <v>8</v>
      </c>
      <c r="W225">
        <f t="shared" si="14"/>
        <v>36479</v>
      </c>
      <c r="X225">
        <v>19870812</v>
      </c>
      <c r="Z225">
        <v>5000</v>
      </c>
      <c r="AA225">
        <v>25779</v>
      </c>
      <c r="AD225">
        <v>5000</v>
      </c>
      <c r="AE225">
        <v>170</v>
      </c>
      <c r="AF225">
        <v>0</v>
      </c>
      <c r="AG225">
        <v>530</v>
      </c>
      <c r="AH225" t="s">
        <v>50</v>
      </c>
      <c r="AI225" t="s">
        <v>42</v>
      </c>
      <c r="AJ225" t="s">
        <v>77</v>
      </c>
      <c r="AK225" t="s">
        <v>50</v>
      </c>
      <c r="AL225" t="s">
        <v>42</v>
      </c>
    </row>
    <row r="226" spans="19:38" x14ac:dyDescent="0.25">
      <c r="S226" s="8">
        <v>1</v>
      </c>
      <c r="T226">
        <v>3</v>
      </c>
      <c r="U226">
        <f t="shared" si="12"/>
        <v>1987</v>
      </c>
      <c r="V226">
        <f t="shared" si="13"/>
        <v>8</v>
      </c>
      <c r="W226">
        <f t="shared" si="14"/>
        <v>40007</v>
      </c>
      <c r="X226">
        <v>19870812</v>
      </c>
      <c r="Z226">
        <v>5000</v>
      </c>
      <c r="AA226">
        <v>28864</v>
      </c>
      <c r="AD226">
        <v>5000</v>
      </c>
      <c r="AE226">
        <v>190</v>
      </c>
      <c r="AF226">
        <v>0</v>
      </c>
      <c r="AG226">
        <v>953</v>
      </c>
      <c r="AH226" t="s">
        <v>50</v>
      </c>
      <c r="AI226" t="s">
        <v>42</v>
      </c>
      <c r="AJ226" t="s">
        <v>77</v>
      </c>
      <c r="AK226" t="s">
        <v>50</v>
      </c>
      <c r="AL226" t="s">
        <v>42</v>
      </c>
    </row>
    <row r="227" spans="19:38" x14ac:dyDescent="0.25">
      <c r="S227" s="8">
        <v>1</v>
      </c>
      <c r="T227">
        <v>3</v>
      </c>
      <c r="U227">
        <f t="shared" si="12"/>
        <v>1988</v>
      </c>
      <c r="V227">
        <f t="shared" si="13"/>
        <v>5</v>
      </c>
      <c r="W227">
        <f t="shared" si="14"/>
        <v>41515</v>
      </c>
      <c r="X227">
        <v>19880506</v>
      </c>
      <c r="Z227">
        <v>5000</v>
      </c>
      <c r="AA227">
        <v>25670</v>
      </c>
      <c r="AD227">
        <v>0</v>
      </c>
      <c r="AE227">
        <v>10845</v>
      </c>
      <c r="AH227" t="s">
        <v>51</v>
      </c>
      <c r="AI227" t="s">
        <v>42</v>
      </c>
      <c r="AJ227" t="s">
        <v>78</v>
      </c>
      <c r="AK227" t="s">
        <v>51</v>
      </c>
      <c r="AL227" t="s">
        <v>42</v>
      </c>
    </row>
    <row r="228" spans="19:38" x14ac:dyDescent="0.25">
      <c r="S228" s="8">
        <v>1</v>
      </c>
      <c r="T228">
        <v>1</v>
      </c>
      <c r="U228">
        <f t="shared" si="12"/>
        <v>1988</v>
      </c>
      <c r="V228">
        <f t="shared" si="13"/>
        <v>8</v>
      </c>
      <c r="W228">
        <f t="shared" si="14"/>
        <v>169694</v>
      </c>
      <c r="X228">
        <v>19880831</v>
      </c>
      <c r="Z228">
        <v>5000</v>
      </c>
      <c r="AA228">
        <v>25537</v>
      </c>
      <c r="AB228">
        <v>0</v>
      </c>
      <c r="AC228">
        <v>397</v>
      </c>
      <c r="AD228">
        <v>5000</v>
      </c>
      <c r="AE228">
        <v>662</v>
      </c>
      <c r="AF228">
        <v>0</v>
      </c>
      <c r="AG228">
        <v>133098</v>
      </c>
      <c r="AH228" t="s">
        <v>47</v>
      </c>
      <c r="AI228" t="s">
        <v>42</v>
      </c>
      <c r="AJ228" t="s">
        <v>77</v>
      </c>
      <c r="AK228" t="s">
        <v>47</v>
      </c>
      <c r="AL228" t="s">
        <v>42</v>
      </c>
    </row>
    <row r="229" spans="19:38" x14ac:dyDescent="0.25">
      <c r="S229" s="8">
        <v>1</v>
      </c>
      <c r="T229">
        <v>1</v>
      </c>
      <c r="U229">
        <f t="shared" si="12"/>
        <v>1989</v>
      </c>
      <c r="V229">
        <f t="shared" si="13"/>
        <v>3</v>
      </c>
      <c r="W229">
        <f t="shared" si="14"/>
        <v>112788</v>
      </c>
      <c r="X229">
        <v>19890301</v>
      </c>
      <c r="Z229">
        <v>5000</v>
      </c>
      <c r="AA229">
        <v>25027</v>
      </c>
      <c r="AB229">
        <v>0</v>
      </c>
      <c r="AC229">
        <v>774</v>
      </c>
      <c r="AD229">
        <v>5000</v>
      </c>
      <c r="AE229">
        <v>516</v>
      </c>
      <c r="AF229">
        <v>0</v>
      </c>
      <c r="AG229">
        <v>76471</v>
      </c>
      <c r="AH229" t="s">
        <v>47</v>
      </c>
      <c r="AI229" t="s">
        <v>42</v>
      </c>
      <c r="AJ229" t="s">
        <v>77</v>
      </c>
      <c r="AK229" t="s">
        <v>47</v>
      </c>
      <c r="AL229" t="s">
        <v>42</v>
      </c>
    </row>
    <row r="230" spans="19:38" x14ac:dyDescent="0.25">
      <c r="S230" s="8">
        <v>1</v>
      </c>
      <c r="T230">
        <v>3</v>
      </c>
      <c r="U230">
        <f t="shared" si="12"/>
        <v>1988</v>
      </c>
      <c r="V230">
        <f t="shared" si="13"/>
        <v>9</v>
      </c>
      <c r="W230">
        <f t="shared" si="14"/>
        <v>31940</v>
      </c>
      <c r="X230">
        <v>19880914</v>
      </c>
      <c r="Z230">
        <v>5000</v>
      </c>
      <c r="AA230">
        <v>26940</v>
      </c>
      <c r="AH230" t="s">
        <v>43</v>
      </c>
      <c r="AI230" t="s">
        <v>42</v>
      </c>
      <c r="AJ230" t="s">
        <v>77</v>
      </c>
      <c r="AK230" t="s">
        <v>43</v>
      </c>
      <c r="AL230" t="s">
        <v>42</v>
      </c>
    </row>
    <row r="231" spans="19:38" x14ac:dyDescent="0.25">
      <c r="S231" s="8">
        <v>1</v>
      </c>
      <c r="T231">
        <v>3</v>
      </c>
      <c r="U231">
        <f t="shared" si="12"/>
        <v>1988</v>
      </c>
      <c r="V231">
        <f t="shared" si="13"/>
        <v>9</v>
      </c>
      <c r="W231">
        <f t="shared" si="14"/>
        <v>80166</v>
      </c>
      <c r="X231">
        <v>19880925</v>
      </c>
      <c r="Z231">
        <v>5000</v>
      </c>
      <c r="AA231">
        <v>26119</v>
      </c>
      <c r="AB231">
        <v>0</v>
      </c>
      <c r="AC231">
        <v>134</v>
      </c>
      <c r="AD231">
        <v>5000</v>
      </c>
      <c r="AE231">
        <v>536</v>
      </c>
      <c r="AF231">
        <v>0</v>
      </c>
      <c r="AG231">
        <v>43377</v>
      </c>
      <c r="AH231" t="s">
        <v>59</v>
      </c>
      <c r="AI231" t="s">
        <v>42</v>
      </c>
      <c r="AJ231" t="s">
        <v>77</v>
      </c>
      <c r="AK231" t="s">
        <v>59</v>
      </c>
      <c r="AL231" t="s">
        <v>42</v>
      </c>
    </row>
    <row r="232" spans="19:38" x14ac:dyDescent="0.25">
      <c r="S232" s="8">
        <v>1</v>
      </c>
      <c r="T232">
        <v>3</v>
      </c>
      <c r="U232">
        <f t="shared" si="12"/>
        <v>1988</v>
      </c>
      <c r="V232">
        <f t="shared" si="13"/>
        <v>9</v>
      </c>
      <c r="W232">
        <f t="shared" si="14"/>
        <v>180235</v>
      </c>
      <c r="X232">
        <v>19880919</v>
      </c>
      <c r="Z232">
        <v>5000</v>
      </c>
      <c r="AA232">
        <v>25276</v>
      </c>
      <c r="AB232">
        <v>0</v>
      </c>
      <c r="AC232">
        <v>127</v>
      </c>
      <c r="AD232">
        <v>0</v>
      </c>
      <c r="AE232">
        <v>149832</v>
      </c>
      <c r="AH232" t="s">
        <v>41</v>
      </c>
      <c r="AI232" t="s">
        <v>42</v>
      </c>
      <c r="AJ232" t="s">
        <v>77</v>
      </c>
      <c r="AK232" t="s">
        <v>41</v>
      </c>
      <c r="AL232" t="s">
        <v>42</v>
      </c>
    </row>
    <row r="233" spans="19:38" x14ac:dyDescent="0.25">
      <c r="S233" s="8">
        <v>1</v>
      </c>
      <c r="T233">
        <v>3</v>
      </c>
      <c r="U233">
        <f t="shared" si="12"/>
        <v>1988</v>
      </c>
      <c r="V233">
        <f t="shared" si="13"/>
        <v>9</v>
      </c>
      <c r="W233">
        <f t="shared" si="14"/>
        <v>42116</v>
      </c>
      <c r="X233">
        <v>19880929</v>
      </c>
      <c r="Z233">
        <v>5000</v>
      </c>
      <c r="AA233">
        <v>26957</v>
      </c>
      <c r="AD233">
        <v>5000</v>
      </c>
      <c r="AE233">
        <v>272</v>
      </c>
      <c r="AF233">
        <v>0</v>
      </c>
      <c r="AG233">
        <v>4887</v>
      </c>
      <c r="AH233" t="s">
        <v>41</v>
      </c>
      <c r="AI233" t="s">
        <v>42</v>
      </c>
      <c r="AJ233" t="s">
        <v>77</v>
      </c>
      <c r="AK233" t="s">
        <v>41</v>
      </c>
      <c r="AL233" t="s">
        <v>42</v>
      </c>
    </row>
    <row r="234" spans="19:38" x14ac:dyDescent="0.25">
      <c r="S234" s="8">
        <v>1</v>
      </c>
      <c r="T234">
        <v>1</v>
      </c>
      <c r="U234">
        <f t="shared" si="12"/>
        <v>1988</v>
      </c>
      <c r="V234">
        <f t="shared" si="13"/>
        <v>9</v>
      </c>
      <c r="W234">
        <f t="shared" si="14"/>
        <v>100909</v>
      </c>
      <c r="X234">
        <v>19880916</v>
      </c>
      <c r="Z234">
        <v>5000</v>
      </c>
      <c r="AA234">
        <v>24066</v>
      </c>
      <c r="AD234">
        <v>5000</v>
      </c>
      <c r="AE234">
        <v>1764</v>
      </c>
      <c r="AF234">
        <v>0</v>
      </c>
      <c r="AG234">
        <v>65079</v>
      </c>
      <c r="AH234" t="s">
        <v>44</v>
      </c>
      <c r="AI234" t="s">
        <v>42</v>
      </c>
      <c r="AJ234" t="s">
        <v>77</v>
      </c>
      <c r="AK234" t="s">
        <v>44</v>
      </c>
      <c r="AL234" t="s">
        <v>42</v>
      </c>
    </row>
    <row r="235" spans="19:38" x14ac:dyDescent="0.25">
      <c r="S235" s="8">
        <v>1</v>
      </c>
      <c r="T235">
        <v>3</v>
      </c>
      <c r="U235">
        <f t="shared" si="12"/>
        <v>1990</v>
      </c>
      <c r="V235">
        <f t="shared" si="13"/>
        <v>8</v>
      </c>
      <c r="W235">
        <f t="shared" si="14"/>
        <v>39328</v>
      </c>
      <c r="X235">
        <v>19900813</v>
      </c>
      <c r="Z235">
        <v>5000</v>
      </c>
      <c r="AA235">
        <v>8883</v>
      </c>
      <c r="AB235">
        <v>0</v>
      </c>
      <c r="AC235">
        <v>86</v>
      </c>
      <c r="AD235">
        <v>5000</v>
      </c>
      <c r="AE235">
        <v>1013</v>
      </c>
      <c r="AF235">
        <v>0</v>
      </c>
      <c r="AG235">
        <v>19346</v>
      </c>
      <c r="AH235" t="s">
        <v>44</v>
      </c>
      <c r="AI235" t="s">
        <v>42</v>
      </c>
      <c r="AJ235" t="s">
        <v>77</v>
      </c>
      <c r="AK235" t="s">
        <v>44</v>
      </c>
      <c r="AL235" t="s">
        <v>42</v>
      </c>
    </row>
    <row r="236" spans="19:38" x14ac:dyDescent="0.25">
      <c r="S236" s="8">
        <v>1</v>
      </c>
      <c r="T236">
        <v>1</v>
      </c>
      <c r="U236">
        <f t="shared" si="12"/>
        <v>1988</v>
      </c>
      <c r="V236">
        <f t="shared" si="13"/>
        <v>9</v>
      </c>
      <c r="W236">
        <f t="shared" si="14"/>
        <v>52497</v>
      </c>
      <c r="X236">
        <v>19880915</v>
      </c>
      <c r="Z236">
        <v>5000</v>
      </c>
      <c r="AA236">
        <v>10553</v>
      </c>
      <c r="AB236">
        <v>0</v>
      </c>
      <c r="AC236">
        <v>106</v>
      </c>
      <c r="AD236">
        <v>5000</v>
      </c>
      <c r="AE236">
        <v>53</v>
      </c>
      <c r="AF236">
        <v>0</v>
      </c>
      <c r="AG236">
        <v>31785</v>
      </c>
      <c r="AH236" t="s">
        <v>43</v>
      </c>
      <c r="AI236" t="s">
        <v>42</v>
      </c>
      <c r="AJ236" t="s">
        <v>77</v>
      </c>
      <c r="AK236" t="s">
        <v>43</v>
      </c>
      <c r="AL236" t="s">
        <v>42</v>
      </c>
    </row>
    <row r="237" spans="19:38" x14ac:dyDescent="0.25">
      <c r="S237" s="8">
        <v>1</v>
      </c>
      <c r="T237">
        <v>1</v>
      </c>
      <c r="U237">
        <f t="shared" si="12"/>
        <v>1988</v>
      </c>
      <c r="V237">
        <f t="shared" si="13"/>
        <v>9</v>
      </c>
      <c r="W237">
        <f t="shared" si="14"/>
        <v>53511</v>
      </c>
      <c r="X237">
        <v>19880915</v>
      </c>
      <c r="Z237">
        <v>5000</v>
      </c>
      <c r="AA237">
        <v>10521</v>
      </c>
      <c r="AD237">
        <v>5000</v>
      </c>
      <c r="AE237">
        <v>49</v>
      </c>
      <c r="AF237">
        <v>0</v>
      </c>
      <c r="AG237">
        <v>32941</v>
      </c>
      <c r="AH237" t="s">
        <v>43</v>
      </c>
      <c r="AI237" t="s">
        <v>42</v>
      </c>
      <c r="AJ237" t="s">
        <v>77</v>
      </c>
      <c r="AK237" t="s">
        <v>43</v>
      </c>
      <c r="AL237" t="s">
        <v>42</v>
      </c>
    </row>
    <row r="238" spans="19:38" x14ac:dyDescent="0.25">
      <c r="S238" s="8">
        <v>1</v>
      </c>
      <c r="T238">
        <v>1</v>
      </c>
      <c r="U238">
        <f t="shared" si="12"/>
        <v>1988</v>
      </c>
      <c r="V238">
        <f t="shared" si="13"/>
        <v>9</v>
      </c>
      <c r="W238">
        <f t="shared" si="14"/>
        <v>52568</v>
      </c>
      <c r="X238">
        <v>19880915</v>
      </c>
      <c r="Z238">
        <v>5000</v>
      </c>
      <c r="AA238">
        <v>10651</v>
      </c>
      <c r="AB238">
        <v>0</v>
      </c>
      <c r="AC238">
        <v>48</v>
      </c>
      <c r="AD238">
        <v>5000</v>
      </c>
      <c r="AE238">
        <v>48</v>
      </c>
      <c r="AF238">
        <v>0</v>
      </c>
      <c r="AG238">
        <v>31821</v>
      </c>
      <c r="AH238" t="s">
        <v>43</v>
      </c>
      <c r="AI238" t="s">
        <v>42</v>
      </c>
      <c r="AJ238" t="s">
        <v>77</v>
      </c>
      <c r="AK238" t="s">
        <v>43</v>
      </c>
      <c r="AL238" t="s">
        <v>42</v>
      </c>
    </row>
    <row r="239" spans="19:38" x14ac:dyDescent="0.25">
      <c r="S239" s="8">
        <v>1</v>
      </c>
      <c r="T239">
        <v>3</v>
      </c>
      <c r="U239">
        <f t="shared" si="12"/>
        <v>1989</v>
      </c>
      <c r="V239">
        <f t="shared" si="13"/>
        <v>5</v>
      </c>
      <c r="W239">
        <f t="shared" si="14"/>
        <v>106328</v>
      </c>
      <c r="X239">
        <v>19890515</v>
      </c>
      <c r="Z239">
        <v>5000</v>
      </c>
      <c r="AA239">
        <v>25391</v>
      </c>
      <c r="AB239">
        <v>0</v>
      </c>
      <c r="AC239">
        <v>280</v>
      </c>
      <c r="AD239">
        <v>5000</v>
      </c>
      <c r="AE239">
        <v>560</v>
      </c>
      <c r="AF239">
        <v>0</v>
      </c>
      <c r="AG239">
        <v>70097</v>
      </c>
      <c r="AH239" t="s">
        <v>47</v>
      </c>
      <c r="AI239" t="s">
        <v>42</v>
      </c>
      <c r="AJ239" t="s">
        <v>80</v>
      </c>
      <c r="AK239" t="s">
        <v>47</v>
      </c>
      <c r="AL239" t="s">
        <v>42</v>
      </c>
    </row>
    <row r="240" spans="19:38" x14ac:dyDescent="0.25">
      <c r="S240" s="8">
        <v>1</v>
      </c>
      <c r="T240">
        <v>1</v>
      </c>
      <c r="U240">
        <f t="shared" si="12"/>
        <v>1988</v>
      </c>
      <c r="V240">
        <f t="shared" si="13"/>
        <v>8</v>
      </c>
      <c r="W240">
        <f t="shared" si="14"/>
        <v>52624</v>
      </c>
      <c r="X240">
        <v>19880818</v>
      </c>
      <c r="Z240">
        <v>5000</v>
      </c>
      <c r="AA240">
        <v>10543</v>
      </c>
      <c r="AD240">
        <v>5000</v>
      </c>
      <c r="AE240">
        <v>148</v>
      </c>
      <c r="AF240">
        <v>0</v>
      </c>
      <c r="AG240">
        <v>31933</v>
      </c>
      <c r="AH240" t="s">
        <v>43</v>
      </c>
      <c r="AI240" t="s">
        <v>42</v>
      </c>
      <c r="AJ240" t="s">
        <v>77</v>
      </c>
      <c r="AK240" t="s">
        <v>43</v>
      </c>
      <c r="AL240" t="s">
        <v>42</v>
      </c>
    </row>
    <row r="241" spans="19:38" x14ac:dyDescent="0.25">
      <c r="S241" s="8">
        <v>1</v>
      </c>
      <c r="T241">
        <v>1</v>
      </c>
      <c r="U241">
        <f t="shared" si="12"/>
        <v>1988</v>
      </c>
      <c r="V241">
        <f t="shared" si="13"/>
        <v>8</v>
      </c>
      <c r="W241">
        <f t="shared" si="14"/>
        <v>52361</v>
      </c>
      <c r="X241">
        <v>19880818</v>
      </c>
      <c r="Z241">
        <v>5000</v>
      </c>
      <c r="AA241">
        <v>10591</v>
      </c>
      <c r="AD241">
        <v>5000</v>
      </c>
      <c r="AE241">
        <v>141</v>
      </c>
      <c r="AF241">
        <v>0</v>
      </c>
      <c r="AG241">
        <v>31629</v>
      </c>
      <c r="AH241" t="s">
        <v>43</v>
      </c>
      <c r="AI241" t="s">
        <v>42</v>
      </c>
      <c r="AJ241" t="s">
        <v>77</v>
      </c>
      <c r="AK241" t="s">
        <v>43</v>
      </c>
      <c r="AL241" t="s">
        <v>42</v>
      </c>
    </row>
    <row r="242" spans="19:38" x14ac:dyDescent="0.25">
      <c r="S242" s="8">
        <v>1</v>
      </c>
      <c r="T242">
        <v>1</v>
      </c>
      <c r="U242">
        <f t="shared" si="12"/>
        <v>1988</v>
      </c>
      <c r="V242">
        <f t="shared" si="13"/>
        <v>8</v>
      </c>
      <c r="W242">
        <f t="shared" si="14"/>
        <v>51884</v>
      </c>
      <c r="X242">
        <v>19880818</v>
      </c>
      <c r="Z242">
        <v>5000</v>
      </c>
      <c r="AA242">
        <v>10463</v>
      </c>
      <c r="AB242">
        <v>0</v>
      </c>
      <c r="AC242">
        <v>48</v>
      </c>
      <c r="AD242">
        <v>5000</v>
      </c>
      <c r="AE242">
        <v>96</v>
      </c>
      <c r="AF242">
        <v>0</v>
      </c>
      <c r="AG242">
        <v>31277</v>
      </c>
      <c r="AH242" t="s">
        <v>43</v>
      </c>
      <c r="AI242" t="s">
        <v>42</v>
      </c>
      <c r="AJ242" t="s">
        <v>77</v>
      </c>
      <c r="AK242" t="s">
        <v>43</v>
      </c>
      <c r="AL242" t="s">
        <v>42</v>
      </c>
    </row>
    <row r="243" spans="19:38" x14ac:dyDescent="0.25">
      <c r="S243" s="8">
        <v>1</v>
      </c>
      <c r="T243">
        <v>1</v>
      </c>
      <c r="U243">
        <f t="shared" si="12"/>
        <v>1988</v>
      </c>
      <c r="V243">
        <f t="shared" si="13"/>
        <v>9</v>
      </c>
      <c r="W243">
        <f t="shared" si="14"/>
        <v>51897</v>
      </c>
      <c r="X243">
        <v>19880915</v>
      </c>
      <c r="Z243">
        <v>5000</v>
      </c>
      <c r="AA243">
        <v>9850</v>
      </c>
      <c r="AD243">
        <v>5000</v>
      </c>
      <c r="AE243">
        <v>792</v>
      </c>
      <c r="AF243">
        <v>0</v>
      </c>
      <c r="AG243">
        <v>31255</v>
      </c>
      <c r="AH243" t="s">
        <v>43</v>
      </c>
      <c r="AI243" t="s">
        <v>42</v>
      </c>
      <c r="AJ243" t="s">
        <v>77</v>
      </c>
      <c r="AK243" t="s">
        <v>43</v>
      </c>
      <c r="AL243" t="s">
        <v>42</v>
      </c>
    </row>
    <row r="244" spans="19:38" x14ac:dyDescent="0.25">
      <c r="S244" s="8">
        <v>1</v>
      </c>
      <c r="T244">
        <v>1</v>
      </c>
      <c r="U244">
        <f t="shared" si="12"/>
        <v>1988</v>
      </c>
      <c r="V244">
        <f t="shared" si="13"/>
        <v>9</v>
      </c>
      <c r="W244">
        <f t="shared" si="14"/>
        <v>52320</v>
      </c>
      <c r="X244">
        <v>19880915</v>
      </c>
      <c r="Z244">
        <v>5000</v>
      </c>
      <c r="AA244">
        <v>9829</v>
      </c>
      <c r="AB244">
        <v>0</v>
      </c>
      <c r="AC244">
        <v>49</v>
      </c>
      <c r="AD244">
        <v>5000</v>
      </c>
      <c r="AE244">
        <v>786</v>
      </c>
      <c r="AF244">
        <v>0</v>
      </c>
      <c r="AG244">
        <v>31656</v>
      </c>
      <c r="AH244" t="s">
        <v>43</v>
      </c>
      <c r="AI244" t="s">
        <v>42</v>
      </c>
      <c r="AJ244" t="s">
        <v>77</v>
      </c>
      <c r="AK244" t="s">
        <v>43</v>
      </c>
      <c r="AL244" t="s">
        <v>42</v>
      </c>
    </row>
    <row r="245" spans="19:38" x14ac:dyDescent="0.25">
      <c r="S245" s="8">
        <v>1</v>
      </c>
      <c r="T245">
        <v>1</v>
      </c>
      <c r="U245">
        <f t="shared" si="12"/>
        <v>1988</v>
      </c>
      <c r="V245">
        <f t="shared" si="13"/>
        <v>9</v>
      </c>
      <c r="W245">
        <f t="shared" si="14"/>
        <v>52030</v>
      </c>
      <c r="X245">
        <v>19880915</v>
      </c>
      <c r="Z245">
        <v>5000</v>
      </c>
      <c r="AA245">
        <v>9928</v>
      </c>
      <c r="AB245">
        <v>0</v>
      </c>
      <c r="AC245">
        <v>51</v>
      </c>
      <c r="AD245">
        <v>5000</v>
      </c>
      <c r="AE245">
        <v>563</v>
      </c>
      <c r="AF245">
        <v>0</v>
      </c>
      <c r="AG245">
        <v>31488</v>
      </c>
      <c r="AH245" t="s">
        <v>43</v>
      </c>
      <c r="AI245" t="s">
        <v>42</v>
      </c>
      <c r="AJ245" t="s">
        <v>77</v>
      </c>
      <c r="AK245" t="s">
        <v>43</v>
      </c>
      <c r="AL245" t="s">
        <v>42</v>
      </c>
    </row>
    <row r="246" spans="19:38" x14ac:dyDescent="0.25">
      <c r="S246" s="8">
        <v>1</v>
      </c>
      <c r="T246">
        <v>1</v>
      </c>
      <c r="U246">
        <f t="shared" si="12"/>
        <v>1988</v>
      </c>
      <c r="V246">
        <f t="shared" si="13"/>
        <v>10</v>
      </c>
      <c r="W246">
        <f t="shared" si="14"/>
        <v>52523</v>
      </c>
      <c r="X246">
        <v>19881019</v>
      </c>
      <c r="Z246">
        <v>5000</v>
      </c>
      <c r="AA246">
        <v>9997</v>
      </c>
      <c r="AB246">
        <v>0</v>
      </c>
      <c r="AC246">
        <v>130</v>
      </c>
      <c r="AD246">
        <v>5000</v>
      </c>
      <c r="AE246">
        <v>87</v>
      </c>
      <c r="AF246">
        <v>0</v>
      </c>
      <c r="AG246">
        <v>32309</v>
      </c>
      <c r="AH246" t="s">
        <v>43</v>
      </c>
      <c r="AI246" t="s">
        <v>42</v>
      </c>
      <c r="AJ246" t="s">
        <v>77</v>
      </c>
      <c r="AK246" t="s">
        <v>43</v>
      </c>
      <c r="AL246" t="s">
        <v>42</v>
      </c>
    </row>
    <row r="247" spans="19:38" x14ac:dyDescent="0.25">
      <c r="S247" s="8">
        <v>1</v>
      </c>
      <c r="T247">
        <v>1</v>
      </c>
      <c r="U247">
        <f t="shared" si="12"/>
        <v>1988</v>
      </c>
      <c r="V247">
        <f t="shared" si="13"/>
        <v>10</v>
      </c>
      <c r="W247">
        <f t="shared" si="14"/>
        <v>51848</v>
      </c>
      <c r="X247">
        <v>19881019</v>
      </c>
      <c r="Z247">
        <v>5000</v>
      </c>
      <c r="AA247">
        <v>10510</v>
      </c>
      <c r="AD247">
        <v>5000</v>
      </c>
      <c r="AE247">
        <v>92</v>
      </c>
      <c r="AF247">
        <v>0</v>
      </c>
      <c r="AG247">
        <v>31246</v>
      </c>
      <c r="AH247" t="s">
        <v>43</v>
      </c>
      <c r="AI247" t="s">
        <v>42</v>
      </c>
      <c r="AJ247" t="s">
        <v>77</v>
      </c>
      <c r="AK247" t="s">
        <v>43</v>
      </c>
      <c r="AL247" t="s">
        <v>42</v>
      </c>
    </row>
    <row r="248" spans="19:38" x14ac:dyDescent="0.25">
      <c r="S248" s="8">
        <v>1</v>
      </c>
      <c r="T248">
        <v>1</v>
      </c>
      <c r="U248">
        <f t="shared" si="12"/>
        <v>1988</v>
      </c>
      <c r="V248">
        <f t="shared" si="13"/>
        <v>10</v>
      </c>
      <c r="W248">
        <f t="shared" si="14"/>
        <v>52042</v>
      </c>
      <c r="X248">
        <v>19881019</v>
      </c>
      <c r="Z248">
        <v>5000</v>
      </c>
      <c r="AA248">
        <v>10499</v>
      </c>
      <c r="AD248">
        <v>5000</v>
      </c>
      <c r="AE248">
        <v>156</v>
      </c>
      <c r="AF248">
        <v>0</v>
      </c>
      <c r="AG248">
        <v>31387</v>
      </c>
      <c r="AH248" t="s">
        <v>43</v>
      </c>
      <c r="AI248" t="s">
        <v>42</v>
      </c>
      <c r="AJ248" t="s">
        <v>77</v>
      </c>
      <c r="AK248" t="s">
        <v>43</v>
      </c>
      <c r="AL248" t="s">
        <v>42</v>
      </c>
    </row>
    <row r="249" spans="19:38" x14ac:dyDescent="0.25">
      <c r="S249" s="8">
        <v>1</v>
      </c>
      <c r="T249">
        <v>3</v>
      </c>
      <c r="U249">
        <f t="shared" si="12"/>
        <v>1988</v>
      </c>
      <c r="V249">
        <f t="shared" si="13"/>
        <v>9</v>
      </c>
      <c r="W249">
        <f t="shared" si="14"/>
        <v>72732</v>
      </c>
      <c r="X249">
        <v>19880919</v>
      </c>
      <c r="Z249">
        <v>5002</v>
      </c>
      <c r="AA249">
        <v>23587</v>
      </c>
      <c r="AB249">
        <v>0</v>
      </c>
      <c r="AC249">
        <v>505</v>
      </c>
      <c r="AD249">
        <v>5002</v>
      </c>
      <c r="AE249">
        <v>1135</v>
      </c>
      <c r="AF249">
        <v>0</v>
      </c>
      <c r="AG249">
        <v>37501</v>
      </c>
      <c r="AH249" t="s">
        <v>41</v>
      </c>
      <c r="AI249" t="s">
        <v>42</v>
      </c>
      <c r="AJ249" t="s">
        <v>77</v>
      </c>
      <c r="AK249" t="s">
        <v>41</v>
      </c>
      <c r="AL249" t="s">
        <v>42</v>
      </c>
    </row>
    <row r="250" spans="19:38" x14ac:dyDescent="0.25">
      <c r="S250" s="8">
        <v>1</v>
      </c>
      <c r="T250">
        <v>3</v>
      </c>
      <c r="U250">
        <f t="shared" si="12"/>
        <v>1988</v>
      </c>
      <c r="V250">
        <f t="shared" si="13"/>
        <v>9</v>
      </c>
      <c r="W250">
        <f t="shared" si="14"/>
        <v>83677</v>
      </c>
      <c r="X250">
        <v>19880919</v>
      </c>
      <c r="Z250">
        <v>5001</v>
      </c>
      <c r="AA250">
        <v>23956</v>
      </c>
      <c r="AB250">
        <v>0</v>
      </c>
      <c r="AC250">
        <v>372</v>
      </c>
      <c r="AD250">
        <v>5001</v>
      </c>
      <c r="AE250">
        <v>621</v>
      </c>
      <c r="AF250">
        <v>0</v>
      </c>
      <c r="AG250">
        <v>48726</v>
      </c>
      <c r="AH250" t="s">
        <v>41</v>
      </c>
      <c r="AI250" t="s">
        <v>42</v>
      </c>
      <c r="AJ250" t="s">
        <v>77</v>
      </c>
      <c r="AK250" t="s">
        <v>41</v>
      </c>
      <c r="AL250" t="s">
        <v>42</v>
      </c>
    </row>
    <row r="251" spans="19:38" x14ac:dyDescent="0.25">
      <c r="S251" s="8">
        <v>1</v>
      </c>
      <c r="T251">
        <v>3</v>
      </c>
      <c r="U251">
        <f t="shared" si="12"/>
        <v>1988</v>
      </c>
      <c r="V251">
        <f t="shared" si="13"/>
        <v>8</v>
      </c>
      <c r="W251">
        <f t="shared" si="14"/>
        <v>49567</v>
      </c>
      <c r="X251">
        <v>19880815</v>
      </c>
      <c r="Z251">
        <v>5000</v>
      </c>
      <c r="AA251">
        <v>38126</v>
      </c>
      <c r="AB251">
        <v>0</v>
      </c>
      <c r="AC251">
        <v>786</v>
      </c>
      <c r="AD251">
        <v>5000</v>
      </c>
      <c r="AE251">
        <v>524</v>
      </c>
      <c r="AF251">
        <v>0</v>
      </c>
      <c r="AG251">
        <v>131</v>
      </c>
      <c r="AH251" t="s">
        <v>50</v>
      </c>
      <c r="AI251" t="s">
        <v>42</v>
      </c>
      <c r="AJ251" t="s">
        <v>77</v>
      </c>
      <c r="AK251" t="s">
        <v>50</v>
      </c>
      <c r="AL251" t="s">
        <v>42</v>
      </c>
    </row>
    <row r="252" spans="19:38" x14ac:dyDescent="0.25">
      <c r="S252" s="8">
        <v>1</v>
      </c>
      <c r="T252">
        <v>3</v>
      </c>
      <c r="U252">
        <f t="shared" si="12"/>
        <v>1988</v>
      </c>
      <c r="V252">
        <f t="shared" si="13"/>
        <v>8</v>
      </c>
      <c r="W252">
        <f t="shared" si="14"/>
        <v>48808</v>
      </c>
      <c r="X252">
        <v>19880815</v>
      </c>
      <c r="Z252">
        <v>5000</v>
      </c>
      <c r="AA252">
        <v>37394</v>
      </c>
      <c r="AB252">
        <v>0</v>
      </c>
      <c r="AC252">
        <v>771</v>
      </c>
      <c r="AD252">
        <v>5000</v>
      </c>
      <c r="AE252">
        <v>514</v>
      </c>
      <c r="AF252">
        <v>0</v>
      </c>
      <c r="AG252">
        <v>129</v>
      </c>
      <c r="AH252" t="s">
        <v>50</v>
      </c>
      <c r="AI252" t="s">
        <v>42</v>
      </c>
      <c r="AJ252" t="s">
        <v>77</v>
      </c>
      <c r="AK252" t="s">
        <v>50</v>
      </c>
      <c r="AL252" t="s">
        <v>42</v>
      </c>
    </row>
    <row r="253" spans="19:38" x14ac:dyDescent="0.25">
      <c r="S253" s="8">
        <v>1</v>
      </c>
      <c r="T253">
        <v>3</v>
      </c>
      <c r="U253">
        <f t="shared" si="12"/>
        <v>1988</v>
      </c>
      <c r="V253">
        <f t="shared" si="13"/>
        <v>8</v>
      </c>
      <c r="W253">
        <f t="shared" si="14"/>
        <v>49812</v>
      </c>
      <c r="X253">
        <v>19880815</v>
      </c>
      <c r="Z253">
        <v>5000</v>
      </c>
      <c r="AA253">
        <v>38362</v>
      </c>
      <c r="AB253">
        <v>0</v>
      </c>
      <c r="AC253">
        <v>791</v>
      </c>
      <c r="AD253">
        <v>5000</v>
      </c>
      <c r="AE253">
        <v>527</v>
      </c>
      <c r="AF253">
        <v>0</v>
      </c>
      <c r="AG253">
        <v>132</v>
      </c>
      <c r="AH253" t="s">
        <v>50</v>
      </c>
      <c r="AI253" t="s">
        <v>42</v>
      </c>
      <c r="AJ253" t="s">
        <v>77</v>
      </c>
      <c r="AK253" t="s">
        <v>50</v>
      </c>
      <c r="AL253" t="s">
        <v>42</v>
      </c>
    </row>
    <row r="254" spans="19:38" x14ac:dyDescent="0.25">
      <c r="S254" s="8">
        <v>1</v>
      </c>
      <c r="T254">
        <v>3</v>
      </c>
      <c r="U254">
        <f t="shared" si="12"/>
        <v>1988</v>
      </c>
      <c r="V254">
        <f t="shared" si="13"/>
        <v>8</v>
      </c>
      <c r="W254">
        <f t="shared" si="14"/>
        <v>51219</v>
      </c>
      <c r="X254">
        <v>19880815</v>
      </c>
      <c r="Z254">
        <v>5000</v>
      </c>
      <c r="AA254">
        <v>39718</v>
      </c>
      <c r="AB254">
        <v>0</v>
      </c>
      <c r="AC254">
        <v>819</v>
      </c>
      <c r="AD254">
        <v>5000</v>
      </c>
      <c r="AE254">
        <v>546</v>
      </c>
      <c r="AF254">
        <v>0</v>
      </c>
      <c r="AG254">
        <v>136</v>
      </c>
      <c r="AH254" t="s">
        <v>50</v>
      </c>
      <c r="AI254" t="s">
        <v>42</v>
      </c>
      <c r="AJ254" t="s">
        <v>77</v>
      </c>
      <c r="AK254" t="s">
        <v>50</v>
      </c>
      <c r="AL254" t="s">
        <v>42</v>
      </c>
    </row>
    <row r="255" spans="19:38" x14ac:dyDescent="0.25">
      <c r="S255" s="8">
        <v>1</v>
      </c>
      <c r="T255">
        <v>3</v>
      </c>
      <c r="U255">
        <f t="shared" si="12"/>
        <v>1988</v>
      </c>
      <c r="V255">
        <f t="shared" si="13"/>
        <v>8</v>
      </c>
      <c r="W255">
        <f t="shared" si="14"/>
        <v>51376</v>
      </c>
      <c r="X255">
        <v>19880815</v>
      </c>
      <c r="Z255">
        <v>5000</v>
      </c>
      <c r="AA255">
        <v>39869</v>
      </c>
      <c r="AB255">
        <v>0</v>
      </c>
      <c r="AC255">
        <v>822</v>
      </c>
      <c r="AD255">
        <v>5000</v>
      </c>
      <c r="AE255">
        <v>548</v>
      </c>
      <c r="AF255">
        <v>0</v>
      </c>
      <c r="AG255">
        <v>137</v>
      </c>
      <c r="AH255" t="s">
        <v>50</v>
      </c>
      <c r="AI255" t="s">
        <v>42</v>
      </c>
      <c r="AJ255" t="s">
        <v>77</v>
      </c>
      <c r="AK255" t="s">
        <v>50</v>
      </c>
      <c r="AL255" t="s">
        <v>42</v>
      </c>
    </row>
    <row r="256" spans="19:38" x14ac:dyDescent="0.25">
      <c r="S256" s="8">
        <v>1</v>
      </c>
      <c r="T256">
        <v>3</v>
      </c>
      <c r="U256">
        <f t="shared" si="12"/>
        <v>1987</v>
      </c>
      <c r="V256">
        <f t="shared" si="13"/>
        <v>8</v>
      </c>
      <c r="W256">
        <f t="shared" si="14"/>
        <v>47296</v>
      </c>
      <c r="X256">
        <v>19870812</v>
      </c>
      <c r="Z256">
        <v>5000</v>
      </c>
      <c r="AA256">
        <v>23819</v>
      </c>
      <c r="AB256">
        <v>0</v>
      </c>
      <c r="AC256">
        <v>447</v>
      </c>
      <c r="AD256">
        <v>5000</v>
      </c>
      <c r="AE256">
        <v>2382</v>
      </c>
      <c r="AF256">
        <v>0</v>
      </c>
      <c r="AG256">
        <v>10648</v>
      </c>
      <c r="AH256" t="s">
        <v>41</v>
      </c>
      <c r="AI256" t="s">
        <v>42</v>
      </c>
      <c r="AJ256" t="s">
        <v>77</v>
      </c>
      <c r="AK256" t="s">
        <v>41</v>
      </c>
      <c r="AL256" t="s">
        <v>42</v>
      </c>
    </row>
    <row r="257" spans="19:38" x14ac:dyDescent="0.25">
      <c r="S257" s="8">
        <v>1</v>
      </c>
      <c r="T257">
        <v>3</v>
      </c>
      <c r="U257">
        <f t="shared" si="12"/>
        <v>1987</v>
      </c>
      <c r="V257">
        <f t="shared" si="13"/>
        <v>8</v>
      </c>
      <c r="W257">
        <f t="shared" si="14"/>
        <v>47052</v>
      </c>
      <c r="X257">
        <v>19870812</v>
      </c>
      <c r="Z257">
        <v>5000</v>
      </c>
      <c r="AA257">
        <v>25860</v>
      </c>
      <c r="AB257">
        <v>0</v>
      </c>
      <c r="AC257">
        <v>134</v>
      </c>
      <c r="AD257">
        <v>5000</v>
      </c>
      <c r="AE257">
        <v>268</v>
      </c>
      <c r="AF257">
        <v>0</v>
      </c>
      <c r="AG257">
        <v>10790</v>
      </c>
      <c r="AH257" t="s">
        <v>41</v>
      </c>
      <c r="AI257" t="s">
        <v>42</v>
      </c>
      <c r="AJ257" t="s">
        <v>77</v>
      </c>
      <c r="AK257" t="s">
        <v>41</v>
      </c>
      <c r="AL257" t="s">
        <v>42</v>
      </c>
    </row>
    <row r="258" spans="19:38" x14ac:dyDescent="0.25">
      <c r="S258" s="8">
        <v>1</v>
      </c>
      <c r="T258">
        <v>3</v>
      </c>
      <c r="U258">
        <f t="shared" si="12"/>
        <v>1987</v>
      </c>
      <c r="V258">
        <f t="shared" si="13"/>
        <v>8</v>
      </c>
      <c r="W258">
        <f t="shared" si="14"/>
        <v>46598</v>
      </c>
      <c r="X258">
        <v>19870812</v>
      </c>
      <c r="Z258">
        <v>5000</v>
      </c>
      <c r="AA258">
        <v>25471</v>
      </c>
      <c r="AB258">
        <v>0</v>
      </c>
      <c r="AC258">
        <v>360</v>
      </c>
      <c r="AD258">
        <v>5000</v>
      </c>
      <c r="AE258">
        <v>721</v>
      </c>
      <c r="AF258">
        <v>0</v>
      </c>
      <c r="AG258">
        <v>10046</v>
      </c>
      <c r="AH258" t="s">
        <v>41</v>
      </c>
      <c r="AI258" t="s">
        <v>42</v>
      </c>
      <c r="AJ258" t="s">
        <v>77</v>
      </c>
      <c r="AK258" t="s">
        <v>41</v>
      </c>
      <c r="AL258" t="s">
        <v>42</v>
      </c>
    </row>
    <row r="259" spans="19:38" x14ac:dyDescent="0.25">
      <c r="S259" s="8">
        <v>1</v>
      </c>
      <c r="T259">
        <v>3</v>
      </c>
      <c r="U259">
        <f t="shared" ref="U259:U322" si="15">LEFT(X259,4)*1</f>
        <v>1987</v>
      </c>
      <c r="V259">
        <f t="shared" ref="V259:V322" si="16">IF(LEN(X259)&gt;=8,MID(X259,5,2),"")*1</f>
        <v>8</v>
      </c>
      <c r="W259">
        <f t="shared" ref="W259:W322" si="17">SUM(Z259:AG259)</f>
        <v>47900</v>
      </c>
      <c r="X259">
        <v>19870812</v>
      </c>
      <c r="Z259">
        <v>5000</v>
      </c>
      <c r="AA259">
        <v>25073</v>
      </c>
      <c r="AB259">
        <v>0</v>
      </c>
      <c r="AC259">
        <v>97</v>
      </c>
      <c r="AD259">
        <v>5000</v>
      </c>
      <c r="AE259">
        <v>678</v>
      </c>
      <c r="AF259">
        <v>0</v>
      </c>
      <c r="AG259">
        <v>12052</v>
      </c>
      <c r="AH259" t="s">
        <v>41</v>
      </c>
      <c r="AI259" t="s">
        <v>42</v>
      </c>
      <c r="AJ259" t="s">
        <v>77</v>
      </c>
      <c r="AK259" t="s">
        <v>41</v>
      </c>
      <c r="AL259" t="s">
        <v>42</v>
      </c>
    </row>
    <row r="260" spans="19:38" x14ac:dyDescent="0.25">
      <c r="S260" s="8">
        <v>1</v>
      </c>
      <c r="T260">
        <v>3</v>
      </c>
      <c r="U260">
        <f t="shared" si="15"/>
        <v>1987</v>
      </c>
      <c r="V260">
        <f t="shared" si="16"/>
        <v>8</v>
      </c>
      <c r="W260">
        <f t="shared" si="17"/>
        <v>46960</v>
      </c>
      <c r="X260">
        <v>19870812</v>
      </c>
      <c r="Z260">
        <v>5000</v>
      </c>
      <c r="AA260">
        <v>25661</v>
      </c>
      <c r="AB260">
        <v>0</v>
      </c>
      <c r="AC260">
        <v>361</v>
      </c>
      <c r="AD260">
        <v>5000</v>
      </c>
      <c r="AE260">
        <v>723</v>
      </c>
      <c r="AF260">
        <v>0</v>
      </c>
      <c r="AG260">
        <v>10215</v>
      </c>
      <c r="AH260" t="s">
        <v>41</v>
      </c>
      <c r="AI260" t="s">
        <v>42</v>
      </c>
      <c r="AJ260" t="s">
        <v>77</v>
      </c>
      <c r="AK260" t="s">
        <v>41</v>
      </c>
      <c r="AL260" t="s">
        <v>42</v>
      </c>
    </row>
    <row r="261" spans="19:38" x14ac:dyDescent="0.25">
      <c r="S261" s="8">
        <v>1</v>
      </c>
      <c r="T261">
        <v>3</v>
      </c>
      <c r="U261">
        <f t="shared" si="15"/>
        <v>1987</v>
      </c>
      <c r="V261">
        <f t="shared" si="16"/>
        <v>8</v>
      </c>
      <c r="W261">
        <f t="shared" si="17"/>
        <v>46301</v>
      </c>
      <c r="X261">
        <v>19870812</v>
      </c>
      <c r="Z261">
        <v>5000</v>
      </c>
      <c r="AA261">
        <v>24241</v>
      </c>
      <c r="AB261">
        <v>0</v>
      </c>
      <c r="AC261">
        <v>402</v>
      </c>
      <c r="AD261">
        <v>5000</v>
      </c>
      <c r="AE261">
        <v>536</v>
      </c>
      <c r="AF261">
        <v>0</v>
      </c>
      <c r="AG261">
        <v>11122</v>
      </c>
      <c r="AH261" t="s">
        <v>41</v>
      </c>
      <c r="AI261" t="s">
        <v>42</v>
      </c>
      <c r="AJ261" t="s">
        <v>77</v>
      </c>
      <c r="AK261" t="s">
        <v>41</v>
      </c>
      <c r="AL261" t="s">
        <v>42</v>
      </c>
    </row>
    <row r="262" spans="19:38" x14ac:dyDescent="0.25">
      <c r="S262" s="8">
        <v>1</v>
      </c>
      <c r="T262">
        <v>1</v>
      </c>
      <c r="U262">
        <f t="shared" si="15"/>
        <v>1989</v>
      </c>
      <c r="V262">
        <f t="shared" si="16"/>
        <v>9</v>
      </c>
      <c r="W262">
        <f t="shared" si="17"/>
        <v>180469</v>
      </c>
      <c r="X262">
        <v>19890912</v>
      </c>
      <c r="Z262">
        <v>5000</v>
      </c>
      <c r="AA262">
        <v>24652</v>
      </c>
      <c r="AB262">
        <v>0</v>
      </c>
      <c r="AC262">
        <v>1696</v>
      </c>
      <c r="AD262">
        <v>5000</v>
      </c>
      <c r="AE262">
        <v>452</v>
      </c>
      <c r="AF262">
        <v>0</v>
      </c>
      <c r="AG262">
        <v>143669</v>
      </c>
      <c r="AH262" t="s">
        <v>47</v>
      </c>
      <c r="AI262" t="s">
        <v>42</v>
      </c>
      <c r="AJ262" t="s">
        <v>77</v>
      </c>
      <c r="AK262" t="s">
        <v>47</v>
      </c>
      <c r="AL262" t="s">
        <v>42</v>
      </c>
    </row>
    <row r="263" spans="19:38" x14ac:dyDescent="0.25">
      <c r="S263" s="8">
        <v>1</v>
      </c>
      <c r="T263">
        <v>1</v>
      </c>
      <c r="U263">
        <f t="shared" si="15"/>
        <v>1990</v>
      </c>
      <c r="V263">
        <f t="shared" si="16"/>
        <v>3</v>
      </c>
      <c r="W263">
        <f t="shared" si="17"/>
        <v>167522</v>
      </c>
      <c r="X263">
        <v>19900307</v>
      </c>
      <c r="Z263">
        <v>5000</v>
      </c>
      <c r="AA263">
        <v>23088</v>
      </c>
      <c r="AB263">
        <v>0</v>
      </c>
      <c r="AC263">
        <v>1548</v>
      </c>
      <c r="AD263">
        <v>5000</v>
      </c>
      <c r="AE263">
        <v>1548</v>
      </c>
      <c r="AF263">
        <v>0</v>
      </c>
      <c r="AG263">
        <v>131338</v>
      </c>
      <c r="AH263" t="s">
        <v>47</v>
      </c>
      <c r="AI263" t="s">
        <v>42</v>
      </c>
      <c r="AJ263" t="s">
        <v>77</v>
      </c>
      <c r="AK263" t="s">
        <v>47</v>
      </c>
      <c r="AL263" t="s">
        <v>42</v>
      </c>
    </row>
    <row r="264" spans="19:38" x14ac:dyDescent="0.25">
      <c r="S264" s="8">
        <v>1</v>
      </c>
      <c r="T264">
        <v>3</v>
      </c>
      <c r="U264">
        <f t="shared" si="15"/>
        <v>1989</v>
      </c>
      <c r="V264">
        <f t="shared" si="16"/>
        <v>9</v>
      </c>
      <c r="W264">
        <f t="shared" si="17"/>
        <v>80035</v>
      </c>
      <c r="X264">
        <v>19890905</v>
      </c>
      <c r="Z264">
        <v>5000</v>
      </c>
      <c r="AA264">
        <v>27609</v>
      </c>
      <c r="AB264">
        <v>0</v>
      </c>
      <c r="AC264">
        <v>236</v>
      </c>
      <c r="AD264">
        <v>0</v>
      </c>
      <c r="AE264">
        <v>47190</v>
      </c>
      <c r="AH264" t="s">
        <v>43</v>
      </c>
      <c r="AI264" t="s">
        <v>42</v>
      </c>
      <c r="AJ264" t="s">
        <v>77</v>
      </c>
      <c r="AK264" t="s">
        <v>43</v>
      </c>
      <c r="AL264" t="s">
        <v>42</v>
      </c>
    </row>
    <row r="265" spans="19:38" x14ac:dyDescent="0.25">
      <c r="S265" s="8">
        <v>1</v>
      </c>
      <c r="T265">
        <v>3</v>
      </c>
      <c r="U265">
        <f t="shared" si="15"/>
        <v>1989</v>
      </c>
      <c r="V265">
        <f t="shared" si="16"/>
        <v>7</v>
      </c>
      <c r="W265">
        <f t="shared" si="17"/>
        <v>45411</v>
      </c>
      <c r="X265">
        <v>19890715</v>
      </c>
      <c r="Z265">
        <v>5000</v>
      </c>
      <c r="AA265">
        <v>19908</v>
      </c>
      <c r="AD265">
        <v>5000</v>
      </c>
      <c r="AE265">
        <v>201</v>
      </c>
      <c r="AF265">
        <v>0</v>
      </c>
      <c r="AG265">
        <v>15302</v>
      </c>
      <c r="AH265" t="s">
        <v>60</v>
      </c>
      <c r="AI265" t="s">
        <v>42</v>
      </c>
      <c r="AJ265" t="s">
        <v>80</v>
      </c>
      <c r="AK265" t="s">
        <v>60</v>
      </c>
      <c r="AL265" t="s">
        <v>42</v>
      </c>
    </row>
    <row r="266" spans="19:38" x14ac:dyDescent="0.25">
      <c r="S266" s="8">
        <v>1</v>
      </c>
      <c r="T266">
        <v>3</v>
      </c>
      <c r="U266">
        <f t="shared" si="15"/>
        <v>1989</v>
      </c>
      <c r="V266">
        <f t="shared" si="16"/>
        <v>6</v>
      </c>
      <c r="W266">
        <f t="shared" si="17"/>
        <v>103941</v>
      </c>
      <c r="X266">
        <v>19890615</v>
      </c>
      <c r="Z266">
        <v>5000</v>
      </c>
      <c r="AA266">
        <v>27579</v>
      </c>
      <c r="AD266">
        <v>73</v>
      </c>
      <c r="AE266">
        <v>279</v>
      </c>
      <c r="AF266">
        <v>0</v>
      </c>
      <c r="AG266">
        <v>71010</v>
      </c>
      <c r="AH266" t="s">
        <v>61</v>
      </c>
      <c r="AI266" t="s">
        <v>42</v>
      </c>
      <c r="AJ266" t="s">
        <v>80</v>
      </c>
      <c r="AK266" t="s">
        <v>61</v>
      </c>
      <c r="AL266" t="s">
        <v>42</v>
      </c>
    </row>
    <row r="267" spans="19:38" x14ac:dyDescent="0.25">
      <c r="S267" s="8">
        <v>1</v>
      </c>
      <c r="T267">
        <v>3</v>
      </c>
      <c r="U267">
        <f t="shared" si="15"/>
        <v>1989</v>
      </c>
      <c r="V267">
        <f t="shared" si="16"/>
        <v>7</v>
      </c>
      <c r="W267">
        <f t="shared" si="17"/>
        <v>20852</v>
      </c>
      <c r="X267">
        <v>19890721</v>
      </c>
      <c r="Z267">
        <v>5000</v>
      </c>
      <c r="AA267">
        <v>8244</v>
      </c>
      <c r="AD267">
        <v>5000</v>
      </c>
      <c r="AE267">
        <v>126</v>
      </c>
      <c r="AF267">
        <v>0</v>
      </c>
      <c r="AG267">
        <v>2482</v>
      </c>
      <c r="AH267" t="s">
        <v>62</v>
      </c>
      <c r="AI267" t="s">
        <v>42</v>
      </c>
      <c r="AJ267" t="s">
        <v>80</v>
      </c>
      <c r="AK267" t="s">
        <v>62</v>
      </c>
      <c r="AL267" t="s">
        <v>42</v>
      </c>
    </row>
    <row r="268" spans="19:38" x14ac:dyDescent="0.25">
      <c r="S268" s="8">
        <v>1</v>
      </c>
      <c r="T268">
        <v>1</v>
      </c>
      <c r="U268">
        <f t="shared" si="15"/>
        <v>1989</v>
      </c>
      <c r="V268">
        <f t="shared" si="16"/>
        <v>9</v>
      </c>
      <c r="W268">
        <f t="shared" si="17"/>
        <v>81825</v>
      </c>
      <c r="X268">
        <v>19890918</v>
      </c>
      <c r="Z268">
        <v>5000</v>
      </c>
      <c r="AA268">
        <v>26076</v>
      </c>
      <c r="AB268">
        <v>0</v>
      </c>
      <c r="AC268">
        <v>133</v>
      </c>
      <c r="AD268">
        <v>5000</v>
      </c>
      <c r="AE268">
        <v>399</v>
      </c>
      <c r="AF268">
        <v>0</v>
      </c>
      <c r="AG268">
        <v>45217</v>
      </c>
      <c r="AH268" t="s">
        <v>44</v>
      </c>
      <c r="AI268" t="s">
        <v>42</v>
      </c>
      <c r="AJ268" t="s">
        <v>77</v>
      </c>
      <c r="AK268" t="s">
        <v>44</v>
      </c>
      <c r="AL268" t="s">
        <v>42</v>
      </c>
    </row>
    <row r="269" spans="19:38" x14ac:dyDescent="0.25">
      <c r="S269" s="8">
        <v>1</v>
      </c>
      <c r="T269">
        <v>1</v>
      </c>
      <c r="U269">
        <f t="shared" si="15"/>
        <v>1989</v>
      </c>
      <c r="V269">
        <f t="shared" si="16"/>
        <v>8</v>
      </c>
      <c r="W269">
        <f t="shared" si="17"/>
        <v>72519</v>
      </c>
      <c r="X269">
        <v>19890816</v>
      </c>
      <c r="Z269">
        <v>5000</v>
      </c>
      <c r="AA269">
        <v>26588</v>
      </c>
      <c r="AB269">
        <v>0</v>
      </c>
      <c r="AC269">
        <v>270</v>
      </c>
      <c r="AD269">
        <v>5000</v>
      </c>
      <c r="AE269">
        <v>135</v>
      </c>
      <c r="AF269">
        <v>0</v>
      </c>
      <c r="AG269">
        <v>35526</v>
      </c>
      <c r="AH269" t="s">
        <v>44</v>
      </c>
      <c r="AI269" t="s">
        <v>42</v>
      </c>
      <c r="AJ269" t="s">
        <v>77</v>
      </c>
      <c r="AK269" t="s">
        <v>44</v>
      </c>
      <c r="AL269" t="s">
        <v>42</v>
      </c>
    </row>
    <row r="270" spans="19:38" x14ac:dyDescent="0.25">
      <c r="S270" s="8">
        <v>1</v>
      </c>
      <c r="T270">
        <v>3</v>
      </c>
      <c r="U270">
        <f t="shared" si="15"/>
        <v>1991</v>
      </c>
      <c r="V270">
        <f t="shared" si="16"/>
        <v>9</v>
      </c>
      <c r="W270">
        <f t="shared" si="17"/>
        <v>80638</v>
      </c>
      <c r="X270">
        <v>19910927</v>
      </c>
      <c r="Z270">
        <v>5000</v>
      </c>
      <c r="AA270">
        <v>26732</v>
      </c>
      <c r="AB270">
        <v>0</v>
      </c>
      <c r="AC270">
        <v>132</v>
      </c>
      <c r="AD270">
        <v>0</v>
      </c>
      <c r="AE270">
        <v>48774</v>
      </c>
      <c r="AH270" t="s">
        <v>54</v>
      </c>
      <c r="AI270" t="s">
        <v>42</v>
      </c>
      <c r="AJ270" t="s">
        <v>77</v>
      </c>
      <c r="AK270" t="s">
        <v>54</v>
      </c>
      <c r="AL270" t="s">
        <v>42</v>
      </c>
    </row>
    <row r="271" spans="19:38" x14ac:dyDescent="0.25">
      <c r="S271" s="8">
        <v>1</v>
      </c>
      <c r="T271">
        <v>3</v>
      </c>
      <c r="U271">
        <f t="shared" si="15"/>
        <v>1992</v>
      </c>
      <c r="V271">
        <f t="shared" si="16"/>
        <v>7</v>
      </c>
      <c r="W271">
        <f t="shared" si="17"/>
        <v>154550</v>
      </c>
      <c r="X271">
        <v>19920709</v>
      </c>
      <c r="Z271">
        <v>5000</v>
      </c>
      <c r="AA271">
        <v>25308</v>
      </c>
      <c r="AB271">
        <v>0</v>
      </c>
      <c r="AC271">
        <v>510</v>
      </c>
      <c r="AD271">
        <v>5000</v>
      </c>
      <c r="AE271">
        <v>701</v>
      </c>
      <c r="AF271">
        <v>0</v>
      </c>
      <c r="AG271">
        <v>118031</v>
      </c>
      <c r="AH271" t="s">
        <v>52</v>
      </c>
      <c r="AI271" t="s">
        <v>42</v>
      </c>
      <c r="AJ271" t="s">
        <v>78</v>
      </c>
      <c r="AK271" t="s">
        <v>52</v>
      </c>
      <c r="AL271" t="s">
        <v>42</v>
      </c>
    </row>
    <row r="272" spans="19:38" x14ac:dyDescent="0.25">
      <c r="S272" s="8">
        <v>1</v>
      </c>
      <c r="T272">
        <v>1</v>
      </c>
      <c r="U272">
        <f t="shared" si="15"/>
        <v>1992</v>
      </c>
      <c r="V272">
        <f t="shared" si="16"/>
        <v>7</v>
      </c>
      <c r="W272">
        <f t="shared" si="17"/>
        <v>149112</v>
      </c>
      <c r="X272">
        <v>19920723</v>
      </c>
      <c r="Z272">
        <v>5000</v>
      </c>
      <c r="AA272">
        <v>26389</v>
      </c>
      <c r="AB272">
        <v>0</v>
      </c>
      <c r="AC272">
        <v>59</v>
      </c>
      <c r="AD272">
        <v>5000</v>
      </c>
      <c r="AE272">
        <v>529</v>
      </c>
      <c r="AF272">
        <v>0</v>
      </c>
      <c r="AG272">
        <v>112135</v>
      </c>
      <c r="AH272" t="s">
        <v>52</v>
      </c>
      <c r="AI272" t="s">
        <v>42</v>
      </c>
      <c r="AJ272" t="s">
        <v>77</v>
      </c>
      <c r="AK272" t="s">
        <v>52</v>
      </c>
      <c r="AL272" t="s">
        <v>42</v>
      </c>
    </row>
    <row r="273" spans="19:38" x14ac:dyDescent="0.25">
      <c r="S273" s="8">
        <v>1</v>
      </c>
      <c r="T273">
        <v>3</v>
      </c>
      <c r="U273">
        <f t="shared" si="15"/>
        <v>1990</v>
      </c>
      <c r="V273">
        <f t="shared" si="16"/>
        <v>6</v>
      </c>
      <c r="W273">
        <f t="shared" si="17"/>
        <v>45941</v>
      </c>
      <c r="X273">
        <v>19900628</v>
      </c>
      <c r="Z273">
        <v>5000</v>
      </c>
      <c r="AA273">
        <v>27192</v>
      </c>
      <c r="AD273">
        <v>50</v>
      </c>
      <c r="AE273">
        <v>13699</v>
      </c>
      <c r="AH273" t="s">
        <v>60</v>
      </c>
      <c r="AI273" t="s">
        <v>42</v>
      </c>
      <c r="AJ273" t="s">
        <v>78</v>
      </c>
      <c r="AK273" t="s">
        <v>60</v>
      </c>
      <c r="AL273" t="s">
        <v>42</v>
      </c>
    </row>
    <row r="274" spans="19:38" x14ac:dyDescent="0.25">
      <c r="S274" s="8">
        <v>1</v>
      </c>
      <c r="T274">
        <v>3</v>
      </c>
      <c r="U274">
        <f t="shared" si="15"/>
        <v>1990</v>
      </c>
      <c r="V274">
        <f t="shared" si="16"/>
        <v>7</v>
      </c>
      <c r="W274">
        <f t="shared" si="17"/>
        <v>36308</v>
      </c>
      <c r="X274">
        <v>19900704</v>
      </c>
      <c r="Z274">
        <v>5000</v>
      </c>
      <c r="AA274">
        <v>27487</v>
      </c>
      <c r="AD274">
        <v>53</v>
      </c>
      <c r="AE274">
        <v>259</v>
      </c>
      <c r="AF274">
        <v>0</v>
      </c>
      <c r="AG274">
        <v>3509</v>
      </c>
      <c r="AH274" t="s">
        <v>61</v>
      </c>
      <c r="AI274" t="s">
        <v>42</v>
      </c>
      <c r="AJ274" t="s">
        <v>78</v>
      </c>
      <c r="AK274" t="s">
        <v>61</v>
      </c>
      <c r="AL274" t="s">
        <v>42</v>
      </c>
    </row>
    <row r="275" spans="19:38" x14ac:dyDescent="0.25">
      <c r="S275" s="8">
        <v>1</v>
      </c>
      <c r="T275">
        <v>1</v>
      </c>
      <c r="U275">
        <f t="shared" si="15"/>
        <v>1992</v>
      </c>
      <c r="V275">
        <f t="shared" si="16"/>
        <v>8</v>
      </c>
      <c r="W275">
        <f t="shared" si="17"/>
        <v>112935</v>
      </c>
      <c r="X275">
        <v>19920805</v>
      </c>
      <c r="Z275">
        <v>5000</v>
      </c>
      <c r="AA275">
        <v>26516</v>
      </c>
      <c r="AB275">
        <v>0</v>
      </c>
      <c r="AC275">
        <v>467</v>
      </c>
      <c r="AD275">
        <v>5000</v>
      </c>
      <c r="AE275">
        <v>156</v>
      </c>
      <c r="AF275">
        <v>0</v>
      </c>
      <c r="AG275">
        <v>75796</v>
      </c>
      <c r="AH275" t="s">
        <v>46</v>
      </c>
      <c r="AI275" t="s">
        <v>42</v>
      </c>
      <c r="AJ275" t="s">
        <v>77</v>
      </c>
      <c r="AK275" t="s">
        <v>46</v>
      </c>
      <c r="AL275" t="s">
        <v>42</v>
      </c>
    </row>
    <row r="276" spans="19:38" x14ac:dyDescent="0.25">
      <c r="S276" s="8">
        <v>1</v>
      </c>
      <c r="T276">
        <v>3</v>
      </c>
      <c r="U276">
        <f t="shared" si="15"/>
        <v>1990</v>
      </c>
      <c r="V276">
        <f t="shared" si="16"/>
        <v>7</v>
      </c>
      <c r="W276">
        <f t="shared" si="17"/>
        <v>22460</v>
      </c>
      <c r="X276">
        <v>19900703</v>
      </c>
      <c r="Z276">
        <v>5000</v>
      </c>
      <c r="AA276">
        <v>17460</v>
      </c>
      <c r="AH276" t="s">
        <v>63</v>
      </c>
      <c r="AI276" t="s">
        <v>42</v>
      </c>
      <c r="AJ276" t="s">
        <v>78</v>
      </c>
      <c r="AK276" t="s">
        <v>63</v>
      </c>
      <c r="AL276" t="s">
        <v>42</v>
      </c>
    </row>
    <row r="277" spans="19:38" x14ac:dyDescent="0.25">
      <c r="S277" s="8">
        <v>1</v>
      </c>
      <c r="T277">
        <v>3</v>
      </c>
      <c r="U277">
        <f t="shared" si="15"/>
        <v>1990</v>
      </c>
      <c r="V277">
        <f t="shared" si="16"/>
        <v>6</v>
      </c>
      <c r="W277">
        <f t="shared" si="17"/>
        <v>37278</v>
      </c>
      <c r="X277">
        <v>19900625</v>
      </c>
      <c r="Z277">
        <v>5000</v>
      </c>
      <c r="AA277">
        <v>27025</v>
      </c>
      <c r="AD277">
        <v>5000</v>
      </c>
      <c r="AE277">
        <v>253</v>
      </c>
      <c r="AH277" t="s">
        <v>58</v>
      </c>
      <c r="AI277" t="s">
        <v>42</v>
      </c>
      <c r="AJ277" t="s">
        <v>78</v>
      </c>
      <c r="AK277" t="s">
        <v>58</v>
      </c>
      <c r="AL277" t="s">
        <v>42</v>
      </c>
    </row>
    <row r="278" spans="19:38" x14ac:dyDescent="0.25">
      <c r="S278" s="8">
        <v>1</v>
      </c>
      <c r="T278">
        <v>3</v>
      </c>
      <c r="U278">
        <f t="shared" si="15"/>
        <v>1989</v>
      </c>
      <c r="V278">
        <f t="shared" si="16"/>
        <v>9</v>
      </c>
      <c r="W278">
        <f t="shared" si="17"/>
        <v>194617</v>
      </c>
      <c r="X278">
        <v>19890918</v>
      </c>
      <c r="Z278">
        <v>5000</v>
      </c>
      <c r="AA278">
        <v>27315</v>
      </c>
      <c r="AD278">
        <v>5000</v>
      </c>
      <c r="AE278">
        <v>557</v>
      </c>
      <c r="AF278">
        <v>0</v>
      </c>
      <c r="AG278">
        <v>156745</v>
      </c>
      <c r="AH278" t="s">
        <v>41</v>
      </c>
      <c r="AI278" t="s">
        <v>42</v>
      </c>
      <c r="AJ278" t="s">
        <v>77</v>
      </c>
      <c r="AK278" t="s">
        <v>41</v>
      </c>
      <c r="AL278" t="s">
        <v>42</v>
      </c>
    </row>
    <row r="279" spans="19:38" x14ac:dyDescent="0.25">
      <c r="S279" s="8">
        <v>1</v>
      </c>
      <c r="T279">
        <v>3</v>
      </c>
      <c r="U279">
        <f t="shared" si="15"/>
        <v>1989</v>
      </c>
      <c r="V279">
        <f t="shared" si="16"/>
        <v>9</v>
      </c>
      <c r="W279">
        <f t="shared" si="17"/>
        <v>310748</v>
      </c>
      <c r="X279">
        <v>19890918</v>
      </c>
      <c r="Z279">
        <v>5001</v>
      </c>
      <c r="AA279">
        <v>27027</v>
      </c>
      <c r="AB279">
        <v>0</v>
      </c>
      <c r="AC279">
        <v>239</v>
      </c>
      <c r="AD279">
        <v>5001</v>
      </c>
      <c r="AE279">
        <v>120</v>
      </c>
      <c r="AF279">
        <v>0</v>
      </c>
      <c r="AG279">
        <v>273360</v>
      </c>
      <c r="AH279" t="s">
        <v>41</v>
      </c>
      <c r="AI279" t="s">
        <v>42</v>
      </c>
      <c r="AJ279" t="s">
        <v>77</v>
      </c>
      <c r="AK279" t="s">
        <v>41</v>
      </c>
      <c r="AL279" t="s">
        <v>42</v>
      </c>
    </row>
    <row r="280" spans="19:38" x14ac:dyDescent="0.25">
      <c r="S280" s="8">
        <v>1</v>
      </c>
      <c r="T280">
        <v>3</v>
      </c>
      <c r="U280">
        <f t="shared" si="15"/>
        <v>1989</v>
      </c>
      <c r="V280">
        <f t="shared" si="16"/>
        <v>10</v>
      </c>
      <c r="W280">
        <f t="shared" si="17"/>
        <v>106637</v>
      </c>
      <c r="X280">
        <v>19891002</v>
      </c>
      <c r="Z280">
        <v>5000</v>
      </c>
      <c r="AA280">
        <v>27823</v>
      </c>
      <c r="AB280">
        <v>0</v>
      </c>
      <c r="AC280">
        <v>137</v>
      </c>
      <c r="AD280">
        <v>5000</v>
      </c>
      <c r="AE280">
        <v>275</v>
      </c>
      <c r="AF280">
        <v>0</v>
      </c>
      <c r="AG280">
        <v>68402</v>
      </c>
      <c r="AH280" t="s">
        <v>41</v>
      </c>
      <c r="AI280" t="s">
        <v>42</v>
      </c>
      <c r="AJ280" t="s">
        <v>77</v>
      </c>
      <c r="AK280" t="s">
        <v>41</v>
      </c>
      <c r="AL280" t="s">
        <v>42</v>
      </c>
    </row>
    <row r="281" spans="19:38" x14ac:dyDescent="0.25">
      <c r="S281" s="8">
        <v>1</v>
      </c>
      <c r="T281">
        <v>3</v>
      </c>
      <c r="U281">
        <f t="shared" si="15"/>
        <v>1989</v>
      </c>
      <c r="V281">
        <f t="shared" si="16"/>
        <v>10</v>
      </c>
      <c r="W281">
        <f t="shared" si="17"/>
        <v>42412</v>
      </c>
      <c r="X281">
        <v>19891020</v>
      </c>
      <c r="Z281">
        <v>5000</v>
      </c>
      <c r="AA281">
        <v>25931</v>
      </c>
      <c r="AB281">
        <v>0</v>
      </c>
      <c r="AC281">
        <v>128</v>
      </c>
      <c r="AD281">
        <v>5000</v>
      </c>
      <c r="AE281">
        <v>256</v>
      </c>
      <c r="AF281">
        <v>0</v>
      </c>
      <c r="AG281">
        <v>6097</v>
      </c>
      <c r="AH281" t="s">
        <v>41</v>
      </c>
      <c r="AI281" t="s">
        <v>42</v>
      </c>
      <c r="AJ281" t="s">
        <v>77</v>
      </c>
      <c r="AK281" t="s">
        <v>41</v>
      </c>
      <c r="AL281" t="s">
        <v>42</v>
      </c>
    </row>
    <row r="282" spans="19:38" x14ac:dyDescent="0.25">
      <c r="S282" s="8">
        <v>1</v>
      </c>
      <c r="T282">
        <v>3</v>
      </c>
      <c r="U282">
        <f t="shared" si="15"/>
        <v>1989</v>
      </c>
      <c r="V282">
        <f t="shared" si="16"/>
        <v>9</v>
      </c>
      <c r="W282">
        <f t="shared" si="17"/>
        <v>43469</v>
      </c>
      <c r="X282">
        <v>19890901</v>
      </c>
      <c r="Z282">
        <v>5000</v>
      </c>
      <c r="AA282">
        <v>26140</v>
      </c>
      <c r="AB282">
        <v>0</v>
      </c>
      <c r="AC282">
        <v>129</v>
      </c>
      <c r="AD282">
        <v>5000</v>
      </c>
      <c r="AE282">
        <v>258</v>
      </c>
      <c r="AF282">
        <v>0</v>
      </c>
      <c r="AG282">
        <v>6942</v>
      </c>
      <c r="AH282" t="s">
        <v>41</v>
      </c>
      <c r="AI282" t="s">
        <v>42</v>
      </c>
      <c r="AJ282" t="s">
        <v>77</v>
      </c>
      <c r="AK282" t="s">
        <v>41</v>
      </c>
      <c r="AL282" t="s">
        <v>42</v>
      </c>
    </row>
    <row r="283" spans="19:38" x14ac:dyDescent="0.25">
      <c r="S283" s="8">
        <v>1</v>
      </c>
      <c r="T283">
        <v>1</v>
      </c>
      <c r="U283">
        <f t="shared" si="15"/>
        <v>1989</v>
      </c>
      <c r="V283">
        <f t="shared" si="16"/>
        <v>9</v>
      </c>
      <c r="W283">
        <f t="shared" si="17"/>
        <v>52243</v>
      </c>
      <c r="X283">
        <v>19890914</v>
      </c>
      <c r="Z283">
        <v>5000</v>
      </c>
      <c r="AA283">
        <v>26442</v>
      </c>
      <c r="AD283">
        <v>5000</v>
      </c>
      <c r="AE283">
        <v>513</v>
      </c>
      <c r="AF283">
        <v>0</v>
      </c>
      <c r="AG283">
        <v>15288</v>
      </c>
      <c r="AH283" t="s">
        <v>59</v>
      </c>
      <c r="AI283" t="s">
        <v>42</v>
      </c>
      <c r="AJ283" t="s">
        <v>77</v>
      </c>
      <c r="AK283" t="s">
        <v>59</v>
      </c>
      <c r="AL283" t="s">
        <v>42</v>
      </c>
    </row>
    <row r="284" spans="19:38" x14ac:dyDescent="0.25">
      <c r="S284" s="8">
        <v>1</v>
      </c>
      <c r="T284">
        <v>3</v>
      </c>
      <c r="U284">
        <f t="shared" si="15"/>
        <v>1989</v>
      </c>
      <c r="V284">
        <f t="shared" si="16"/>
        <v>9</v>
      </c>
      <c r="W284">
        <f t="shared" si="17"/>
        <v>66029</v>
      </c>
      <c r="X284">
        <v>19890912</v>
      </c>
      <c r="Z284">
        <v>5000</v>
      </c>
      <c r="AA284">
        <v>25755</v>
      </c>
      <c r="AB284">
        <v>0</v>
      </c>
      <c r="AC284">
        <v>127</v>
      </c>
      <c r="AD284">
        <v>5000</v>
      </c>
      <c r="AE284">
        <v>127</v>
      </c>
      <c r="AF284">
        <v>0</v>
      </c>
      <c r="AG284">
        <v>30020</v>
      </c>
      <c r="AH284" t="s">
        <v>59</v>
      </c>
      <c r="AI284" t="s">
        <v>42</v>
      </c>
      <c r="AJ284" t="s">
        <v>77</v>
      </c>
      <c r="AK284" t="s">
        <v>59</v>
      </c>
      <c r="AL284" t="s">
        <v>42</v>
      </c>
    </row>
    <row r="285" spans="19:38" x14ac:dyDescent="0.25">
      <c r="S285" s="8">
        <v>1</v>
      </c>
      <c r="T285">
        <v>1</v>
      </c>
      <c r="U285">
        <f t="shared" si="15"/>
        <v>1992</v>
      </c>
      <c r="V285">
        <f t="shared" si="16"/>
        <v>9</v>
      </c>
      <c r="W285">
        <f t="shared" si="17"/>
        <v>23028</v>
      </c>
      <c r="X285">
        <v>19920920</v>
      </c>
      <c r="Z285">
        <v>5000</v>
      </c>
      <c r="AA285">
        <v>12308</v>
      </c>
      <c r="AB285">
        <v>0</v>
      </c>
      <c r="AC285">
        <v>125</v>
      </c>
      <c r="AD285">
        <v>5000</v>
      </c>
      <c r="AE285">
        <v>83</v>
      </c>
      <c r="AF285">
        <v>0</v>
      </c>
      <c r="AG285">
        <v>512</v>
      </c>
      <c r="AH285" t="s">
        <v>59</v>
      </c>
      <c r="AI285" t="s">
        <v>42</v>
      </c>
      <c r="AJ285" t="s">
        <v>77</v>
      </c>
      <c r="AK285" t="s">
        <v>59</v>
      </c>
      <c r="AL285" t="s">
        <v>42</v>
      </c>
    </row>
    <row r="286" spans="19:38" x14ac:dyDescent="0.25">
      <c r="S286" s="8">
        <v>1</v>
      </c>
      <c r="T286">
        <v>3</v>
      </c>
      <c r="U286">
        <f t="shared" si="15"/>
        <v>1997</v>
      </c>
      <c r="V286">
        <f t="shared" si="16"/>
        <v>6</v>
      </c>
      <c r="W286">
        <f t="shared" si="17"/>
        <v>24127</v>
      </c>
      <c r="X286">
        <v>19970625</v>
      </c>
      <c r="Z286">
        <v>5000</v>
      </c>
      <c r="AA286">
        <v>13901</v>
      </c>
      <c r="AD286">
        <v>5000</v>
      </c>
      <c r="AE286">
        <v>226</v>
      </c>
      <c r="AH286" t="s">
        <v>53</v>
      </c>
      <c r="AI286" t="s">
        <v>42</v>
      </c>
      <c r="AJ286" t="s">
        <v>78</v>
      </c>
      <c r="AK286" t="s">
        <v>53</v>
      </c>
      <c r="AL286" t="s">
        <v>42</v>
      </c>
    </row>
    <row r="287" spans="19:38" x14ac:dyDescent="0.25">
      <c r="S287" s="8">
        <v>1</v>
      </c>
      <c r="T287">
        <v>3</v>
      </c>
      <c r="U287">
        <f t="shared" si="15"/>
        <v>1990</v>
      </c>
      <c r="V287">
        <f t="shared" si="16"/>
        <v>8</v>
      </c>
      <c r="W287">
        <f t="shared" si="17"/>
        <v>39463</v>
      </c>
      <c r="X287">
        <v>19900813</v>
      </c>
      <c r="Z287">
        <v>5000</v>
      </c>
      <c r="AA287">
        <v>9002</v>
      </c>
      <c r="AB287">
        <v>0</v>
      </c>
      <c r="AC287">
        <v>87</v>
      </c>
      <c r="AD287">
        <v>5000</v>
      </c>
      <c r="AE287">
        <v>1027</v>
      </c>
      <c r="AF287">
        <v>0</v>
      </c>
      <c r="AG287">
        <v>19347</v>
      </c>
      <c r="AH287" t="s">
        <v>44</v>
      </c>
      <c r="AI287" t="s">
        <v>42</v>
      </c>
      <c r="AJ287" t="s">
        <v>77</v>
      </c>
      <c r="AK287" t="s">
        <v>44</v>
      </c>
      <c r="AL287" t="s">
        <v>42</v>
      </c>
    </row>
    <row r="288" spans="19:38" x14ac:dyDescent="0.25">
      <c r="S288" s="8">
        <v>1</v>
      </c>
      <c r="T288">
        <v>3</v>
      </c>
      <c r="U288">
        <f t="shared" si="15"/>
        <v>1990</v>
      </c>
      <c r="V288">
        <f t="shared" si="16"/>
        <v>9</v>
      </c>
      <c r="W288">
        <f t="shared" si="17"/>
        <v>53219</v>
      </c>
      <c r="X288">
        <v>19900917</v>
      </c>
      <c r="Z288">
        <v>5000</v>
      </c>
      <c r="AA288">
        <v>8666</v>
      </c>
      <c r="AB288">
        <v>0</v>
      </c>
      <c r="AC288">
        <v>45</v>
      </c>
      <c r="AD288">
        <v>5000</v>
      </c>
      <c r="AE288">
        <v>717</v>
      </c>
      <c r="AF288">
        <v>0</v>
      </c>
      <c r="AG288">
        <v>33791</v>
      </c>
      <c r="AH288" t="s">
        <v>44</v>
      </c>
      <c r="AI288" t="s">
        <v>42</v>
      </c>
      <c r="AJ288" t="s">
        <v>77</v>
      </c>
      <c r="AK288" t="s">
        <v>44</v>
      </c>
      <c r="AL288" t="s">
        <v>42</v>
      </c>
    </row>
    <row r="289" spans="19:38" x14ac:dyDescent="0.25">
      <c r="S289" s="8">
        <v>1</v>
      </c>
      <c r="T289">
        <v>3</v>
      </c>
      <c r="U289">
        <f t="shared" si="15"/>
        <v>1990</v>
      </c>
      <c r="V289">
        <f t="shared" si="16"/>
        <v>9</v>
      </c>
      <c r="W289">
        <f t="shared" si="17"/>
        <v>53672</v>
      </c>
      <c r="X289">
        <v>19900917</v>
      </c>
      <c r="Z289">
        <v>5000</v>
      </c>
      <c r="AA289">
        <v>9082</v>
      </c>
      <c r="AB289">
        <v>0</v>
      </c>
      <c r="AC289">
        <v>47</v>
      </c>
      <c r="AD289">
        <v>5000</v>
      </c>
      <c r="AE289">
        <v>751</v>
      </c>
      <c r="AF289">
        <v>0</v>
      </c>
      <c r="AG289">
        <v>33792</v>
      </c>
      <c r="AH289" t="s">
        <v>44</v>
      </c>
      <c r="AI289" t="s">
        <v>42</v>
      </c>
      <c r="AJ289" t="s">
        <v>77</v>
      </c>
      <c r="AK289" t="s">
        <v>44</v>
      </c>
      <c r="AL289" t="s">
        <v>42</v>
      </c>
    </row>
    <row r="290" spans="19:38" x14ac:dyDescent="0.25">
      <c r="S290" s="8">
        <v>1</v>
      </c>
      <c r="T290">
        <v>1</v>
      </c>
      <c r="U290">
        <f t="shared" si="15"/>
        <v>1990</v>
      </c>
      <c r="V290">
        <f t="shared" si="16"/>
        <v>8</v>
      </c>
      <c r="W290">
        <f t="shared" si="17"/>
        <v>26056</v>
      </c>
      <c r="X290">
        <v>19900813</v>
      </c>
      <c r="Z290">
        <v>5000</v>
      </c>
      <c r="AA290">
        <v>9087</v>
      </c>
      <c r="AD290">
        <v>5000</v>
      </c>
      <c r="AE290">
        <v>627</v>
      </c>
      <c r="AF290">
        <v>0</v>
      </c>
      <c r="AG290">
        <v>6342</v>
      </c>
      <c r="AH290" t="s">
        <v>44</v>
      </c>
      <c r="AI290" t="s">
        <v>42</v>
      </c>
      <c r="AJ290" t="s">
        <v>77</v>
      </c>
      <c r="AK290" t="s">
        <v>44</v>
      </c>
      <c r="AL290" t="s">
        <v>42</v>
      </c>
    </row>
    <row r="291" spans="19:38" x14ac:dyDescent="0.25">
      <c r="S291" s="8">
        <v>1</v>
      </c>
      <c r="T291">
        <v>1</v>
      </c>
      <c r="U291">
        <f t="shared" si="15"/>
        <v>1990</v>
      </c>
      <c r="V291">
        <f t="shared" si="16"/>
        <v>8</v>
      </c>
      <c r="W291">
        <f t="shared" si="17"/>
        <v>25699</v>
      </c>
      <c r="X291">
        <v>19900813</v>
      </c>
      <c r="Z291">
        <v>5000</v>
      </c>
      <c r="AA291">
        <v>8752</v>
      </c>
      <c r="AD291">
        <v>5000</v>
      </c>
      <c r="AE291">
        <v>604</v>
      </c>
      <c r="AF291">
        <v>0</v>
      </c>
      <c r="AG291">
        <v>6343</v>
      </c>
      <c r="AH291" t="s">
        <v>44</v>
      </c>
      <c r="AI291" t="s">
        <v>42</v>
      </c>
      <c r="AJ291" t="s">
        <v>77</v>
      </c>
      <c r="AK291" t="s">
        <v>44</v>
      </c>
      <c r="AL291" t="s">
        <v>42</v>
      </c>
    </row>
    <row r="292" spans="19:38" x14ac:dyDescent="0.25">
      <c r="S292" s="8">
        <v>1</v>
      </c>
      <c r="T292">
        <v>1</v>
      </c>
      <c r="U292">
        <f t="shared" si="15"/>
        <v>1990</v>
      </c>
      <c r="V292">
        <f t="shared" si="16"/>
        <v>9</v>
      </c>
      <c r="W292">
        <f t="shared" si="17"/>
        <v>25347</v>
      </c>
      <c r="X292">
        <v>19900917</v>
      </c>
      <c r="Z292">
        <v>5000</v>
      </c>
      <c r="AA292">
        <v>9514</v>
      </c>
      <c r="AD292">
        <v>5000</v>
      </c>
      <c r="AE292">
        <v>771</v>
      </c>
      <c r="AF292">
        <v>0</v>
      </c>
      <c r="AG292">
        <v>5062</v>
      </c>
      <c r="AH292" t="s">
        <v>44</v>
      </c>
      <c r="AI292" t="s">
        <v>42</v>
      </c>
      <c r="AJ292" t="s">
        <v>77</v>
      </c>
      <c r="AK292" t="s">
        <v>44</v>
      </c>
      <c r="AL292" t="s">
        <v>42</v>
      </c>
    </row>
    <row r="293" spans="19:38" x14ac:dyDescent="0.25">
      <c r="S293" s="8">
        <v>1</v>
      </c>
      <c r="T293">
        <v>1</v>
      </c>
      <c r="U293">
        <f t="shared" si="15"/>
        <v>1991</v>
      </c>
      <c r="V293">
        <f t="shared" si="16"/>
        <v>9</v>
      </c>
      <c r="W293">
        <f t="shared" si="17"/>
        <v>172318</v>
      </c>
      <c r="X293">
        <v>19910927</v>
      </c>
      <c r="Z293">
        <v>5000</v>
      </c>
      <c r="AA293">
        <v>20146</v>
      </c>
      <c r="AB293">
        <v>0</v>
      </c>
      <c r="AC293">
        <v>4029</v>
      </c>
      <c r="AD293">
        <v>5000</v>
      </c>
      <c r="AE293">
        <v>1343</v>
      </c>
      <c r="AF293">
        <v>0</v>
      </c>
      <c r="AG293">
        <v>136800</v>
      </c>
      <c r="AH293" t="s">
        <v>47</v>
      </c>
      <c r="AI293" t="s">
        <v>42</v>
      </c>
      <c r="AJ293" t="s">
        <v>77</v>
      </c>
      <c r="AK293" t="s">
        <v>47</v>
      </c>
      <c r="AL293" t="s">
        <v>42</v>
      </c>
    </row>
    <row r="294" spans="19:38" x14ac:dyDescent="0.25">
      <c r="S294" s="8">
        <v>1</v>
      </c>
      <c r="T294">
        <v>1</v>
      </c>
      <c r="U294">
        <f t="shared" si="15"/>
        <v>1990</v>
      </c>
      <c r="V294">
        <f t="shared" si="16"/>
        <v>9</v>
      </c>
      <c r="W294">
        <f t="shared" si="17"/>
        <v>25110</v>
      </c>
      <c r="X294">
        <v>19900917</v>
      </c>
      <c r="Z294">
        <v>5000</v>
      </c>
      <c r="AA294">
        <v>9294</v>
      </c>
      <c r="AD294">
        <v>5000</v>
      </c>
      <c r="AE294">
        <v>754</v>
      </c>
      <c r="AF294">
        <v>0</v>
      </c>
      <c r="AG294">
        <v>5062</v>
      </c>
      <c r="AH294" t="s">
        <v>44</v>
      </c>
      <c r="AI294" t="s">
        <v>42</v>
      </c>
      <c r="AJ294" t="s">
        <v>77</v>
      </c>
      <c r="AK294" t="s">
        <v>44</v>
      </c>
      <c r="AL294" t="s">
        <v>42</v>
      </c>
    </row>
    <row r="295" spans="19:38" x14ac:dyDescent="0.25">
      <c r="S295" s="8">
        <v>1</v>
      </c>
      <c r="T295">
        <v>1</v>
      </c>
      <c r="U295">
        <f t="shared" si="15"/>
        <v>1992</v>
      </c>
      <c r="V295">
        <f t="shared" si="16"/>
        <v>2</v>
      </c>
      <c r="W295">
        <f t="shared" si="17"/>
        <v>175739</v>
      </c>
      <c r="X295">
        <v>19920224</v>
      </c>
      <c r="Z295">
        <v>5053</v>
      </c>
      <c r="AA295">
        <v>22579</v>
      </c>
      <c r="AB295">
        <v>0</v>
      </c>
      <c r="AC295">
        <v>2209</v>
      </c>
      <c r="AD295">
        <v>5053</v>
      </c>
      <c r="AE295">
        <v>1227</v>
      </c>
      <c r="AF295">
        <v>0</v>
      </c>
      <c r="AG295">
        <v>139618</v>
      </c>
      <c r="AH295" t="s">
        <v>47</v>
      </c>
      <c r="AI295" t="s">
        <v>42</v>
      </c>
      <c r="AJ295" t="s">
        <v>77</v>
      </c>
      <c r="AK295" t="s">
        <v>47</v>
      </c>
      <c r="AL295" t="s">
        <v>42</v>
      </c>
    </row>
    <row r="296" spans="19:38" x14ac:dyDescent="0.25">
      <c r="S296" s="8">
        <v>1</v>
      </c>
      <c r="T296">
        <v>3</v>
      </c>
      <c r="U296">
        <f t="shared" si="15"/>
        <v>1992</v>
      </c>
      <c r="V296">
        <f t="shared" si="16"/>
        <v>8</v>
      </c>
      <c r="W296">
        <f t="shared" si="17"/>
        <v>40096</v>
      </c>
      <c r="X296">
        <v>19920803</v>
      </c>
      <c r="Z296">
        <v>5000</v>
      </c>
      <c r="AA296">
        <v>9878</v>
      </c>
      <c r="AB296">
        <v>0</v>
      </c>
      <c r="AC296">
        <v>214</v>
      </c>
      <c r="AD296">
        <v>5000</v>
      </c>
      <c r="AE296">
        <v>183</v>
      </c>
      <c r="AF296">
        <v>0</v>
      </c>
      <c r="AG296">
        <v>19821</v>
      </c>
      <c r="AH296" t="s">
        <v>44</v>
      </c>
      <c r="AI296" t="s">
        <v>42</v>
      </c>
      <c r="AJ296" t="s">
        <v>78</v>
      </c>
      <c r="AK296" t="s">
        <v>44</v>
      </c>
      <c r="AL296" t="s">
        <v>42</v>
      </c>
    </row>
    <row r="297" spans="19:38" x14ac:dyDescent="0.25">
      <c r="S297" s="8">
        <v>1</v>
      </c>
      <c r="T297">
        <v>3</v>
      </c>
      <c r="U297">
        <f t="shared" si="15"/>
        <v>1991</v>
      </c>
      <c r="V297">
        <f t="shared" si="16"/>
        <v>6</v>
      </c>
      <c r="W297">
        <f t="shared" si="17"/>
        <v>34665</v>
      </c>
      <c r="X297">
        <v>19910628</v>
      </c>
      <c r="Z297">
        <v>5000</v>
      </c>
      <c r="AA297">
        <v>23514</v>
      </c>
      <c r="AD297">
        <v>5000</v>
      </c>
      <c r="AE297">
        <v>151</v>
      </c>
      <c r="AF297">
        <v>0</v>
      </c>
      <c r="AG297">
        <v>1000</v>
      </c>
      <c r="AH297" t="s">
        <v>61</v>
      </c>
      <c r="AI297" t="s">
        <v>42</v>
      </c>
      <c r="AJ297" t="s">
        <v>78</v>
      </c>
      <c r="AK297" t="s">
        <v>61</v>
      </c>
      <c r="AL297" t="s">
        <v>42</v>
      </c>
    </row>
    <row r="298" spans="19:38" x14ac:dyDescent="0.25">
      <c r="S298" s="8">
        <v>1</v>
      </c>
      <c r="T298">
        <v>1</v>
      </c>
      <c r="U298">
        <f t="shared" si="15"/>
        <v>1991</v>
      </c>
      <c r="V298">
        <f t="shared" si="16"/>
        <v>7</v>
      </c>
      <c r="W298">
        <f t="shared" si="17"/>
        <v>98366</v>
      </c>
      <c r="X298">
        <v>19910715</v>
      </c>
      <c r="Z298">
        <v>5000</v>
      </c>
      <c r="AA298">
        <v>23757</v>
      </c>
      <c r="AD298">
        <v>5000</v>
      </c>
      <c r="AE298">
        <v>1692</v>
      </c>
      <c r="AF298">
        <v>0</v>
      </c>
      <c r="AG298">
        <v>62917</v>
      </c>
      <c r="AH298" t="s">
        <v>44</v>
      </c>
      <c r="AI298" t="s">
        <v>42</v>
      </c>
      <c r="AJ298" t="s">
        <v>77</v>
      </c>
      <c r="AK298" t="s">
        <v>44</v>
      </c>
      <c r="AL298" t="s">
        <v>42</v>
      </c>
    </row>
    <row r="299" spans="19:38" x14ac:dyDescent="0.25">
      <c r="S299" s="8">
        <v>1</v>
      </c>
      <c r="T299">
        <v>1</v>
      </c>
      <c r="U299">
        <f t="shared" si="15"/>
        <v>1991</v>
      </c>
      <c r="V299">
        <f t="shared" si="16"/>
        <v>8</v>
      </c>
      <c r="W299">
        <f t="shared" si="17"/>
        <v>100960</v>
      </c>
      <c r="X299">
        <v>19910807</v>
      </c>
      <c r="Z299">
        <v>5000</v>
      </c>
      <c r="AA299">
        <v>23524</v>
      </c>
      <c r="AD299">
        <v>5000</v>
      </c>
      <c r="AE299">
        <v>433</v>
      </c>
      <c r="AF299">
        <v>0</v>
      </c>
      <c r="AG299">
        <v>67003</v>
      </c>
      <c r="AH299" t="s">
        <v>46</v>
      </c>
      <c r="AI299" t="s">
        <v>42</v>
      </c>
      <c r="AJ299" t="s">
        <v>77</v>
      </c>
      <c r="AK299" t="s">
        <v>46</v>
      </c>
      <c r="AL299" t="s">
        <v>42</v>
      </c>
    </row>
    <row r="300" spans="19:38" x14ac:dyDescent="0.25">
      <c r="S300" s="8">
        <v>1</v>
      </c>
      <c r="T300">
        <v>3</v>
      </c>
      <c r="U300">
        <f t="shared" si="15"/>
        <v>1992</v>
      </c>
      <c r="V300">
        <f t="shared" si="16"/>
        <v>10</v>
      </c>
      <c r="W300">
        <f t="shared" si="17"/>
        <v>44560</v>
      </c>
      <c r="X300">
        <v>19921021</v>
      </c>
      <c r="Z300">
        <v>5000</v>
      </c>
      <c r="AA300">
        <v>27672</v>
      </c>
      <c r="AB300">
        <v>0</v>
      </c>
      <c r="AC300">
        <v>1284</v>
      </c>
      <c r="AD300">
        <v>5000</v>
      </c>
      <c r="AE300">
        <v>5254</v>
      </c>
      <c r="AF300">
        <v>0</v>
      </c>
      <c r="AG300">
        <v>350</v>
      </c>
      <c r="AH300" t="s">
        <v>41</v>
      </c>
      <c r="AI300" t="s">
        <v>42</v>
      </c>
      <c r="AJ300" t="s">
        <v>77</v>
      </c>
      <c r="AK300" t="s">
        <v>41</v>
      </c>
      <c r="AL300" t="s">
        <v>42</v>
      </c>
    </row>
    <row r="301" spans="19:38" x14ac:dyDescent="0.25">
      <c r="S301" s="8">
        <v>1</v>
      </c>
      <c r="T301">
        <v>3</v>
      </c>
      <c r="U301">
        <f t="shared" si="15"/>
        <v>1992</v>
      </c>
      <c r="V301">
        <f t="shared" si="16"/>
        <v>9</v>
      </c>
      <c r="W301">
        <f t="shared" si="17"/>
        <v>53265</v>
      </c>
      <c r="X301">
        <v>19920930</v>
      </c>
      <c r="Z301">
        <v>5000</v>
      </c>
      <c r="AA301">
        <v>31716</v>
      </c>
      <c r="AB301">
        <v>0</v>
      </c>
      <c r="AC301">
        <v>2964</v>
      </c>
      <c r="AD301">
        <v>5000</v>
      </c>
      <c r="AE301">
        <v>889</v>
      </c>
      <c r="AF301">
        <v>0</v>
      </c>
      <c r="AG301">
        <v>7696</v>
      </c>
      <c r="AH301" t="s">
        <v>41</v>
      </c>
      <c r="AI301" t="s">
        <v>42</v>
      </c>
      <c r="AJ301" t="s">
        <v>77</v>
      </c>
      <c r="AK301" t="s">
        <v>41</v>
      </c>
      <c r="AL301" t="s">
        <v>42</v>
      </c>
    </row>
    <row r="302" spans="19:38" x14ac:dyDescent="0.25">
      <c r="S302" s="8">
        <v>1</v>
      </c>
      <c r="T302">
        <v>3</v>
      </c>
      <c r="U302">
        <f t="shared" si="15"/>
        <v>1992</v>
      </c>
      <c r="V302">
        <f t="shared" si="16"/>
        <v>9</v>
      </c>
      <c r="W302">
        <f t="shared" si="17"/>
        <v>54497</v>
      </c>
      <c r="X302">
        <v>19920930</v>
      </c>
      <c r="Z302">
        <v>5000</v>
      </c>
      <c r="AA302">
        <v>34807</v>
      </c>
      <c r="AB302">
        <v>0</v>
      </c>
      <c r="AC302">
        <v>583</v>
      </c>
      <c r="AD302">
        <v>5000</v>
      </c>
      <c r="AE302">
        <v>1311</v>
      </c>
      <c r="AF302">
        <v>0</v>
      </c>
      <c r="AG302">
        <v>7796</v>
      </c>
      <c r="AH302" t="s">
        <v>41</v>
      </c>
      <c r="AI302" t="s">
        <v>42</v>
      </c>
      <c r="AJ302" t="s">
        <v>77</v>
      </c>
      <c r="AK302" t="s">
        <v>41</v>
      </c>
      <c r="AL302" t="s">
        <v>42</v>
      </c>
    </row>
    <row r="303" spans="19:38" x14ac:dyDescent="0.25">
      <c r="S303" s="8">
        <v>1</v>
      </c>
      <c r="T303">
        <v>3</v>
      </c>
      <c r="U303">
        <f t="shared" si="15"/>
        <v>1994</v>
      </c>
      <c r="V303">
        <f t="shared" si="16"/>
        <v>6</v>
      </c>
      <c r="W303">
        <f t="shared" si="17"/>
        <v>526882</v>
      </c>
      <c r="X303">
        <v>19940614</v>
      </c>
      <c r="Z303">
        <v>5000</v>
      </c>
      <c r="AA303">
        <v>55429</v>
      </c>
      <c r="AD303">
        <v>5000</v>
      </c>
      <c r="AE303">
        <v>185</v>
      </c>
      <c r="AF303">
        <v>0</v>
      </c>
      <c r="AG303">
        <v>461268</v>
      </c>
      <c r="AH303" t="s">
        <v>45</v>
      </c>
      <c r="AI303" t="s">
        <v>42</v>
      </c>
      <c r="AJ303" t="s">
        <v>78</v>
      </c>
      <c r="AK303" t="s">
        <v>45</v>
      </c>
      <c r="AL303" t="s">
        <v>42</v>
      </c>
    </row>
    <row r="304" spans="19:38" x14ac:dyDescent="0.25">
      <c r="S304" s="8">
        <v>1</v>
      </c>
      <c r="T304">
        <v>3</v>
      </c>
      <c r="U304">
        <f t="shared" si="15"/>
        <v>1992</v>
      </c>
      <c r="V304">
        <f t="shared" si="16"/>
        <v>8</v>
      </c>
      <c r="W304">
        <f t="shared" si="17"/>
        <v>40076</v>
      </c>
      <c r="X304">
        <v>19920803</v>
      </c>
      <c r="Z304">
        <v>5000</v>
      </c>
      <c r="AA304">
        <v>9858</v>
      </c>
      <c r="AB304">
        <v>0</v>
      </c>
      <c r="AC304">
        <v>214</v>
      </c>
      <c r="AD304">
        <v>5000</v>
      </c>
      <c r="AE304">
        <v>183</v>
      </c>
      <c r="AF304">
        <v>0</v>
      </c>
      <c r="AG304">
        <v>19821</v>
      </c>
      <c r="AH304" t="s">
        <v>44</v>
      </c>
      <c r="AI304" t="s">
        <v>42</v>
      </c>
      <c r="AJ304" t="s">
        <v>78</v>
      </c>
      <c r="AK304" t="s">
        <v>44</v>
      </c>
      <c r="AL304" t="s">
        <v>42</v>
      </c>
    </row>
    <row r="305" spans="19:38" x14ac:dyDescent="0.25">
      <c r="S305" s="8">
        <v>1</v>
      </c>
      <c r="T305">
        <v>3</v>
      </c>
      <c r="U305">
        <f t="shared" si="15"/>
        <v>1989</v>
      </c>
      <c r="V305">
        <f t="shared" si="16"/>
        <v>9</v>
      </c>
      <c r="W305">
        <f t="shared" si="17"/>
        <v>81447</v>
      </c>
      <c r="X305">
        <v>19890929</v>
      </c>
      <c r="Z305">
        <v>5002</v>
      </c>
      <c r="AA305">
        <v>23876</v>
      </c>
      <c r="AB305">
        <v>0</v>
      </c>
      <c r="AC305">
        <v>120</v>
      </c>
      <c r="AD305">
        <v>5002</v>
      </c>
      <c r="AE305">
        <v>240</v>
      </c>
      <c r="AF305">
        <v>0</v>
      </c>
      <c r="AG305">
        <v>47207</v>
      </c>
      <c r="AH305" t="s">
        <v>41</v>
      </c>
      <c r="AI305" t="s">
        <v>42</v>
      </c>
      <c r="AJ305" t="s">
        <v>77</v>
      </c>
      <c r="AK305" t="s">
        <v>41</v>
      </c>
      <c r="AL305" t="s">
        <v>42</v>
      </c>
    </row>
    <row r="306" spans="19:38" x14ac:dyDescent="0.25">
      <c r="S306" s="8">
        <v>1</v>
      </c>
      <c r="T306">
        <v>3</v>
      </c>
      <c r="U306">
        <f t="shared" si="15"/>
        <v>1989</v>
      </c>
      <c r="V306">
        <f t="shared" si="16"/>
        <v>9</v>
      </c>
      <c r="W306">
        <f t="shared" si="17"/>
        <v>84091</v>
      </c>
      <c r="X306">
        <v>19890929</v>
      </c>
      <c r="Z306">
        <v>5001</v>
      </c>
      <c r="AA306">
        <v>26393</v>
      </c>
      <c r="AB306">
        <v>0</v>
      </c>
      <c r="AC306">
        <v>211</v>
      </c>
      <c r="AD306">
        <v>5001</v>
      </c>
      <c r="AE306">
        <v>101</v>
      </c>
      <c r="AF306">
        <v>0</v>
      </c>
      <c r="AG306">
        <v>47384</v>
      </c>
      <c r="AH306" t="s">
        <v>41</v>
      </c>
      <c r="AI306" t="s">
        <v>42</v>
      </c>
      <c r="AJ306" t="s">
        <v>77</v>
      </c>
      <c r="AK306" t="s">
        <v>41</v>
      </c>
      <c r="AL306" t="s">
        <v>42</v>
      </c>
    </row>
    <row r="307" spans="19:38" x14ac:dyDescent="0.25">
      <c r="S307" s="8">
        <v>1</v>
      </c>
      <c r="T307">
        <v>3</v>
      </c>
      <c r="U307">
        <f t="shared" si="15"/>
        <v>1995</v>
      </c>
      <c r="V307">
        <f t="shared" si="16"/>
        <v>10</v>
      </c>
      <c r="W307">
        <f t="shared" si="17"/>
        <v>56922</v>
      </c>
      <c r="X307">
        <v>19951003</v>
      </c>
      <c r="Z307">
        <v>5000</v>
      </c>
      <c r="AA307">
        <v>24598</v>
      </c>
      <c r="AB307">
        <v>0</v>
      </c>
      <c r="AC307">
        <v>2012</v>
      </c>
      <c r="AD307">
        <v>2</v>
      </c>
      <c r="AE307">
        <v>345</v>
      </c>
      <c r="AF307">
        <v>0</v>
      </c>
      <c r="AG307">
        <v>24965</v>
      </c>
      <c r="AH307" t="s">
        <v>47</v>
      </c>
      <c r="AI307" t="s">
        <v>42</v>
      </c>
      <c r="AJ307" t="s">
        <v>77</v>
      </c>
      <c r="AK307" t="s">
        <v>47</v>
      </c>
      <c r="AL307" t="s">
        <v>42</v>
      </c>
    </row>
    <row r="308" spans="19:38" x14ac:dyDescent="0.25">
      <c r="S308" s="8">
        <v>1</v>
      </c>
      <c r="T308">
        <v>3</v>
      </c>
      <c r="U308">
        <f t="shared" si="15"/>
        <v>1992</v>
      </c>
      <c r="V308">
        <f t="shared" si="16"/>
        <v>8</v>
      </c>
      <c r="W308">
        <f t="shared" si="17"/>
        <v>40240</v>
      </c>
      <c r="X308">
        <v>19920817</v>
      </c>
      <c r="Z308">
        <v>5000</v>
      </c>
      <c r="AA308">
        <v>25476</v>
      </c>
      <c r="AD308">
        <v>5000</v>
      </c>
      <c r="AE308">
        <v>511</v>
      </c>
      <c r="AF308">
        <v>0</v>
      </c>
      <c r="AG308">
        <v>4253</v>
      </c>
      <c r="AH308" t="s">
        <v>58</v>
      </c>
      <c r="AI308" t="s">
        <v>42</v>
      </c>
      <c r="AJ308" t="s">
        <v>77</v>
      </c>
      <c r="AK308" t="s">
        <v>58</v>
      </c>
      <c r="AL308" t="s">
        <v>42</v>
      </c>
    </row>
    <row r="309" spans="19:38" x14ac:dyDescent="0.25">
      <c r="S309" s="8">
        <v>1</v>
      </c>
      <c r="T309">
        <v>3</v>
      </c>
      <c r="U309">
        <f t="shared" si="15"/>
        <v>1989</v>
      </c>
      <c r="V309">
        <f t="shared" si="16"/>
        <v>8</v>
      </c>
      <c r="W309">
        <f t="shared" si="17"/>
        <v>44094</v>
      </c>
      <c r="X309">
        <v>19890814</v>
      </c>
      <c r="Z309">
        <v>5000</v>
      </c>
      <c r="AA309">
        <v>31653</v>
      </c>
      <c r="AB309">
        <v>0</v>
      </c>
      <c r="AC309">
        <v>673</v>
      </c>
      <c r="AD309">
        <v>5000</v>
      </c>
      <c r="AE309">
        <v>1431</v>
      </c>
      <c r="AF309">
        <v>0</v>
      </c>
      <c r="AG309">
        <v>337</v>
      </c>
      <c r="AH309" t="s">
        <v>50</v>
      </c>
      <c r="AI309" t="s">
        <v>42</v>
      </c>
      <c r="AJ309" t="s">
        <v>77</v>
      </c>
      <c r="AK309" t="s">
        <v>50</v>
      </c>
      <c r="AL309" t="s">
        <v>42</v>
      </c>
    </row>
    <row r="310" spans="19:38" x14ac:dyDescent="0.25">
      <c r="S310" s="8">
        <v>1</v>
      </c>
      <c r="T310">
        <v>3</v>
      </c>
      <c r="U310">
        <f t="shared" si="15"/>
        <v>1989</v>
      </c>
      <c r="V310">
        <f t="shared" si="16"/>
        <v>8</v>
      </c>
      <c r="W310">
        <f t="shared" si="17"/>
        <v>43856</v>
      </c>
      <c r="X310">
        <v>19890814</v>
      </c>
      <c r="Z310">
        <v>5000</v>
      </c>
      <c r="AA310">
        <v>28922</v>
      </c>
      <c r="AB310">
        <v>0</v>
      </c>
      <c r="AC310">
        <v>455</v>
      </c>
      <c r="AD310">
        <v>5000</v>
      </c>
      <c r="AE310">
        <v>4175</v>
      </c>
      <c r="AF310">
        <v>0</v>
      </c>
      <c r="AG310">
        <v>304</v>
      </c>
      <c r="AH310" t="s">
        <v>50</v>
      </c>
      <c r="AI310" t="s">
        <v>42</v>
      </c>
      <c r="AJ310" t="s">
        <v>77</v>
      </c>
      <c r="AK310" t="s">
        <v>50</v>
      </c>
      <c r="AL310" t="s">
        <v>42</v>
      </c>
    </row>
    <row r="311" spans="19:38" x14ac:dyDescent="0.25">
      <c r="S311" s="8">
        <v>1</v>
      </c>
      <c r="T311">
        <v>3</v>
      </c>
      <c r="U311">
        <f t="shared" si="15"/>
        <v>1989</v>
      </c>
      <c r="V311">
        <f t="shared" si="16"/>
        <v>8</v>
      </c>
      <c r="W311">
        <f t="shared" si="17"/>
        <v>43511</v>
      </c>
      <c r="X311">
        <v>19890814</v>
      </c>
      <c r="Z311">
        <v>5000</v>
      </c>
      <c r="AA311">
        <v>27015</v>
      </c>
      <c r="AB311">
        <v>0</v>
      </c>
      <c r="AC311">
        <v>2139</v>
      </c>
      <c r="AD311">
        <v>5000</v>
      </c>
      <c r="AE311">
        <v>4040</v>
      </c>
      <c r="AF311">
        <v>0</v>
      </c>
      <c r="AG311">
        <v>317</v>
      </c>
      <c r="AH311" t="s">
        <v>50</v>
      </c>
      <c r="AI311" t="s">
        <v>42</v>
      </c>
      <c r="AJ311" t="s">
        <v>77</v>
      </c>
      <c r="AK311" t="s">
        <v>50</v>
      </c>
      <c r="AL311" t="s">
        <v>42</v>
      </c>
    </row>
    <row r="312" spans="19:38" x14ac:dyDescent="0.25">
      <c r="S312" s="8">
        <v>1</v>
      </c>
      <c r="T312">
        <v>3</v>
      </c>
      <c r="U312">
        <f t="shared" si="15"/>
        <v>1989</v>
      </c>
      <c r="V312">
        <f t="shared" si="16"/>
        <v>8</v>
      </c>
      <c r="W312">
        <f t="shared" si="17"/>
        <v>43764</v>
      </c>
      <c r="X312">
        <v>19890814</v>
      </c>
      <c r="Z312">
        <v>5000</v>
      </c>
      <c r="AA312">
        <v>29325</v>
      </c>
      <c r="AB312">
        <v>0</v>
      </c>
      <c r="AC312">
        <v>1237</v>
      </c>
      <c r="AD312">
        <v>5000</v>
      </c>
      <c r="AE312">
        <v>1965</v>
      </c>
      <c r="AF312">
        <v>0</v>
      </c>
      <c r="AG312">
        <v>1237</v>
      </c>
      <c r="AH312" t="s">
        <v>50</v>
      </c>
      <c r="AI312" t="s">
        <v>42</v>
      </c>
      <c r="AJ312" t="s">
        <v>77</v>
      </c>
      <c r="AK312" t="s">
        <v>50</v>
      </c>
      <c r="AL312" t="s">
        <v>42</v>
      </c>
    </row>
    <row r="313" spans="19:38" x14ac:dyDescent="0.25">
      <c r="S313" s="8">
        <v>1</v>
      </c>
      <c r="T313">
        <v>3</v>
      </c>
      <c r="U313">
        <f t="shared" si="15"/>
        <v>1989</v>
      </c>
      <c r="V313">
        <f t="shared" si="16"/>
        <v>8</v>
      </c>
      <c r="W313">
        <f t="shared" si="17"/>
        <v>43335</v>
      </c>
      <c r="X313">
        <v>19890814</v>
      </c>
      <c r="Z313">
        <v>5000</v>
      </c>
      <c r="AA313">
        <v>28200</v>
      </c>
      <c r="AB313">
        <v>0</v>
      </c>
      <c r="AC313">
        <v>869</v>
      </c>
      <c r="AD313">
        <v>5000</v>
      </c>
      <c r="AE313">
        <v>4029</v>
      </c>
      <c r="AF313">
        <v>0</v>
      </c>
      <c r="AG313">
        <v>237</v>
      </c>
      <c r="AH313" t="s">
        <v>50</v>
      </c>
      <c r="AI313" t="s">
        <v>42</v>
      </c>
      <c r="AJ313" t="s">
        <v>77</v>
      </c>
      <c r="AK313" t="s">
        <v>50</v>
      </c>
      <c r="AL313" t="s">
        <v>42</v>
      </c>
    </row>
    <row r="314" spans="19:38" x14ac:dyDescent="0.25">
      <c r="S314" s="8">
        <v>1</v>
      </c>
      <c r="T314">
        <v>3</v>
      </c>
      <c r="U314">
        <f t="shared" si="15"/>
        <v>1989</v>
      </c>
      <c r="V314">
        <f t="shared" si="16"/>
        <v>8</v>
      </c>
      <c r="W314">
        <f t="shared" si="17"/>
        <v>43568</v>
      </c>
      <c r="X314">
        <v>19890814</v>
      </c>
      <c r="Z314">
        <v>5000</v>
      </c>
      <c r="AA314">
        <v>27241</v>
      </c>
      <c r="AB314">
        <v>0</v>
      </c>
      <c r="AC314">
        <v>521</v>
      </c>
      <c r="AD314">
        <v>5000</v>
      </c>
      <c r="AE314">
        <v>5508</v>
      </c>
      <c r="AF314">
        <v>0</v>
      </c>
      <c r="AG314">
        <v>298</v>
      </c>
      <c r="AH314" t="s">
        <v>50</v>
      </c>
      <c r="AI314" t="s">
        <v>42</v>
      </c>
      <c r="AJ314" t="s">
        <v>77</v>
      </c>
      <c r="AK314" t="s">
        <v>50</v>
      </c>
      <c r="AL314" t="s">
        <v>42</v>
      </c>
    </row>
    <row r="315" spans="19:38" x14ac:dyDescent="0.25">
      <c r="S315" s="8">
        <v>1</v>
      </c>
      <c r="T315">
        <v>3</v>
      </c>
      <c r="U315">
        <f t="shared" si="15"/>
        <v>1989</v>
      </c>
      <c r="V315">
        <f t="shared" si="16"/>
        <v>8</v>
      </c>
      <c r="W315">
        <f t="shared" si="17"/>
        <v>106462</v>
      </c>
      <c r="X315">
        <v>19890810</v>
      </c>
      <c r="Z315">
        <v>5002</v>
      </c>
      <c r="AA315">
        <v>25193</v>
      </c>
      <c r="AD315">
        <v>5002</v>
      </c>
      <c r="AE315">
        <v>1608</v>
      </c>
      <c r="AF315">
        <v>0</v>
      </c>
      <c r="AG315">
        <v>69657</v>
      </c>
      <c r="AH315" t="s">
        <v>58</v>
      </c>
      <c r="AI315" t="s">
        <v>42</v>
      </c>
      <c r="AJ315" t="s">
        <v>77</v>
      </c>
      <c r="AK315" t="s">
        <v>58</v>
      </c>
      <c r="AL315" t="s">
        <v>42</v>
      </c>
    </row>
    <row r="316" spans="19:38" x14ac:dyDescent="0.25">
      <c r="S316" s="8">
        <v>1</v>
      </c>
      <c r="T316">
        <v>3</v>
      </c>
      <c r="U316">
        <f t="shared" si="15"/>
        <v>1989</v>
      </c>
      <c r="V316">
        <f t="shared" si="16"/>
        <v>9</v>
      </c>
      <c r="W316">
        <f t="shared" si="17"/>
        <v>79146</v>
      </c>
      <c r="X316">
        <v>19890922</v>
      </c>
      <c r="Z316">
        <v>5073</v>
      </c>
      <c r="AA316">
        <v>53193</v>
      </c>
      <c r="AD316">
        <v>5073</v>
      </c>
      <c r="AE316">
        <v>2216</v>
      </c>
      <c r="AF316">
        <v>0</v>
      </c>
      <c r="AG316">
        <v>13591</v>
      </c>
      <c r="AH316" t="s">
        <v>58</v>
      </c>
      <c r="AI316" t="s">
        <v>42</v>
      </c>
      <c r="AJ316" t="s">
        <v>77</v>
      </c>
      <c r="AK316" t="s">
        <v>58</v>
      </c>
      <c r="AL316" t="s">
        <v>42</v>
      </c>
    </row>
    <row r="317" spans="19:38" x14ac:dyDescent="0.25">
      <c r="S317" s="8">
        <v>1</v>
      </c>
      <c r="T317">
        <v>1</v>
      </c>
      <c r="U317">
        <f t="shared" si="15"/>
        <v>1990</v>
      </c>
      <c r="V317">
        <f t="shared" si="16"/>
        <v>8</v>
      </c>
      <c r="W317">
        <f t="shared" si="17"/>
        <v>64581</v>
      </c>
      <c r="X317">
        <v>19900816</v>
      </c>
      <c r="Z317">
        <v>5000</v>
      </c>
      <c r="AA317">
        <v>9602</v>
      </c>
      <c r="AD317">
        <v>5000</v>
      </c>
      <c r="AE317">
        <v>893</v>
      </c>
      <c r="AF317">
        <v>0</v>
      </c>
      <c r="AG317">
        <v>44086</v>
      </c>
      <c r="AH317" t="s">
        <v>43</v>
      </c>
      <c r="AI317" t="s">
        <v>42</v>
      </c>
      <c r="AJ317" t="s">
        <v>77</v>
      </c>
      <c r="AK317" t="s">
        <v>43</v>
      </c>
      <c r="AL317" t="s">
        <v>42</v>
      </c>
    </row>
    <row r="318" spans="19:38" x14ac:dyDescent="0.25">
      <c r="S318" s="8">
        <v>1</v>
      </c>
      <c r="T318">
        <v>1</v>
      </c>
      <c r="U318">
        <f t="shared" si="15"/>
        <v>1990</v>
      </c>
      <c r="V318">
        <f t="shared" si="16"/>
        <v>8</v>
      </c>
      <c r="W318">
        <f t="shared" si="17"/>
        <v>64010</v>
      </c>
      <c r="X318">
        <v>19900816</v>
      </c>
      <c r="Z318">
        <v>5000</v>
      </c>
      <c r="AA318">
        <v>9975</v>
      </c>
      <c r="AD318">
        <v>5000</v>
      </c>
      <c r="AE318">
        <v>453</v>
      </c>
      <c r="AF318">
        <v>0</v>
      </c>
      <c r="AG318">
        <v>43582</v>
      </c>
      <c r="AH318" t="s">
        <v>43</v>
      </c>
      <c r="AI318" t="s">
        <v>42</v>
      </c>
      <c r="AJ318" t="s">
        <v>77</v>
      </c>
      <c r="AK318" t="s">
        <v>43</v>
      </c>
      <c r="AL318" t="s">
        <v>42</v>
      </c>
    </row>
    <row r="319" spans="19:38" x14ac:dyDescent="0.25">
      <c r="S319" s="8">
        <v>1</v>
      </c>
      <c r="T319">
        <v>1</v>
      </c>
      <c r="U319">
        <f t="shared" si="15"/>
        <v>1990</v>
      </c>
      <c r="V319">
        <f t="shared" si="16"/>
        <v>8</v>
      </c>
      <c r="W319">
        <f t="shared" si="17"/>
        <v>63869</v>
      </c>
      <c r="X319">
        <v>19900816</v>
      </c>
      <c r="Z319">
        <v>5000</v>
      </c>
      <c r="AA319">
        <v>9866</v>
      </c>
      <c r="AD319">
        <v>5000</v>
      </c>
      <c r="AE319">
        <v>548</v>
      </c>
      <c r="AF319">
        <v>0</v>
      </c>
      <c r="AG319">
        <v>43455</v>
      </c>
      <c r="AH319" t="s">
        <v>43</v>
      </c>
      <c r="AI319" t="s">
        <v>42</v>
      </c>
      <c r="AJ319" t="s">
        <v>77</v>
      </c>
      <c r="AK319" t="s">
        <v>43</v>
      </c>
      <c r="AL319" t="s">
        <v>42</v>
      </c>
    </row>
    <row r="320" spans="19:38" x14ac:dyDescent="0.25">
      <c r="S320" s="8">
        <v>1</v>
      </c>
      <c r="T320">
        <v>1</v>
      </c>
      <c r="U320">
        <f t="shared" si="15"/>
        <v>1990</v>
      </c>
      <c r="V320">
        <f t="shared" si="16"/>
        <v>9</v>
      </c>
      <c r="W320">
        <f t="shared" si="17"/>
        <v>55155</v>
      </c>
      <c r="X320">
        <v>19900914</v>
      </c>
      <c r="Z320">
        <v>5000</v>
      </c>
      <c r="AA320">
        <v>9888</v>
      </c>
      <c r="AB320">
        <v>0</v>
      </c>
      <c r="AC320">
        <v>191</v>
      </c>
      <c r="AD320">
        <v>5000</v>
      </c>
      <c r="AE320">
        <v>382</v>
      </c>
      <c r="AF320">
        <v>0</v>
      </c>
      <c r="AG320">
        <v>34694</v>
      </c>
      <c r="AH320" t="s">
        <v>43</v>
      </c>
      <c r="AI320" t="s">
        <v>42</v>
      </c>
      <c r="AJ320" t="s">
        <v>77</v>
      </c>
      <c r="AK320" t="s">
        <v>43</v>
      </c>
      <c r="AL320" t="s">
        <v>42</v>
      </c>
    </row>
    <row r="321" spans="19:38" x14ac:dyDescent="0.25">
      <c r="S321" s="8">
        <v>1</v>
      </c>
      <c r="T321">
        <v>1</v>
      </c>
      <c r="U321">
        <f t="shared" si="15"/>
        <v>1990</v>
      </c>
      <c r="V321">
        <f t="shared" si="16"/>
        <v>9</v>
      </c>
      <c r="W321">
        <f t="shared" si="17"/>
        <v>55167</v>
      </c>
      <c r="X321">
        <v>19900914</v>
      </c>
      <c r="Z321">
        <v>5000</v>
      </c>
      <c r="AA321">
        <v>10074</v>
      </c>
      <c r="AD321">
        <v>5000</v>
      </c>
      <c r="AE321">
        <v>310</v>
      </c>
      <c r="AF321">
        <v>0</v>
      </c>
      <c r="AG321">
        <v>34783</v>
      </c>
      <c r="AH321" t="s">
        <v>43</v>
      </c>
      <c r="AI321" t="s">
        <v>42</v>
      </c>
      <c r="AJ321" t="s">
        <v>77</v>
      </c>
      <c r="AK321" t="s">
        <v>43</v>
      </c>
      <c r="AL321" t="s">
        <v>42</v>
      </c>
    </row>
    <row r="322" spans="19:38" x14ac:dyDescent="0.25">
      <c r="S322" s="8">
        <v>1</v>
      </c>
      <c r="T322">
        <v>1</v>
      </c>
      <c r="U322">
        <f t="shared" si="15"/>
        <v>1990</v>
      </c>
      <c r="V322">
        <f t="shared" si="16"/>
        <v>9</v>
      </c>
      <c r="W322">
        <f t="shared" si="17"/>
        <v>55339</v>
      </c>
      <c r="X322">
        <v>19900914</v>
      </c>
      <c r="Z322">
        <v>5000</v>
      </c>
      <c r="AA322">
        <v>10237</v>
      </c>
      <c r="AB322">
        <v>0</v>
      </c>
      <c r="AC322">
        <v>49</v>
      </c>
      <c r="AD322">
        <v>5000</v>
      </c>
      <c r="AE322">
        <v>98</v>
      </c>
      <c r="AF322">
        <v>0</v>
      </c>
      <c r="AG322">
        <v>34955</v>
      </c>
      <c r="AH322" t="s">
        <v>43</v>
      </c>
      <c r="AI322" t="s">
        <v>42</v>
      </c>
      <c r="AJ322" t="s">
        <v>77</v>
      </c>
      <c r="AK322" t="s">
        <v>43</v>
      </c>
      <c r="AL322" t="s">
        <v>42</v>
      </c>
    </row>
    <row r="323" spans="19:38" x14ac:dyDescent="0.25">
      <c r="S323" s="8">
        <v>1</v>
      </c>
      <c r="T323">
        <v>1</v>
      </c>
      <c r="U323">
        <f t="shared" ref="U323:U386" si="18">LEFT(X323,4)*1</f>
        <v>1990</v>
      </c>
      <c r="V323">
        <f t="shared" ref="V323:V386" si="19">IF(LEN(X323)&gt;=8,MID(X323,5,2),"")*1</f>
        <v>10</v>
      </c>
      <c r="W323">
        <f t="shared" ref="W323:W386" si="20">SUM(Z323:AG323)</f>
        <v>51218</v>
      </c>
      <c r="X323">
        <v>19901016</v>
      </c>
      <c r="Z323">
        <v>5000</v>
      </c>
      <c r="AA323">
        <v>9625</v>
      </c>
      <c r="AD323">
        <v>5000</v>
      </c>
      <c r="AE323">
        <v>736</v>
      </c>
      <c r="AF323">
        <v>0</v>
      </c>
      <c r="AG323">
        <v>30857</v>
      </c>
      <c r="AH323" t="s">
        <v>43</v>
      </c>
      <c r="AI323" t="s">
        <v>42</v>
      </c>
      <c r="AJ323" t="s">
        <v>77</v>
      </c>
      <c r="AK323" t="s">
        <v>43</v>
      </c>
      <c r="AL323" t="s">
        <v>42</v>
      </c>
    </row>
    <row r="324" spans="19:38" x14ac:dyDescent="0.25">
      <c r="S324" s="8">
        <v>1</v>
      </c>
      <c r="T324">
        <v>1</v>
      </c>
      <c r="U324">
        <f t="shared" si="18"/>
        <v>1990</v>
      </c>
      <c r="V324">
        <f t="shared" si="19"/>
        <v>10</v>
      </c>
      <c r="W324">
        <f t="shared" si="20"/>
        <v>51112</v>
      </c>
      <c r="X324">
        <v>19901016</v>
      </c>
      <c r="Z324">
        <v>5000</v>
      </c>
      <c r="AA324">
        <v>9538</v>
      </c>
      <c r="AD324">
        <v>5000</v>
      </c>
      <c r="AE324">
        <v>833</v>
      </c>
      <c r="AF324">
        <v>0</v>
      </c>
      <c r="AG324">
        <v>30741</v>
      </c>
      <c r="AH324" t="s">
        <v>43</v>
      </c>
      <c r="AI324" t="s">
        <v>42</v>
      </c>
      <c r="AJ324" t="s">
        <v>77</v>
      </c>
      <c r="AK324" t="s">
        <v>43</v>
      </c>
      <c r="AL324" t="s">
        <v>42</v>
      </c>
    </row>
    <row r="325" spans="19:38" x14ac:dyDescent="0.25">
      <c r="S325" s="8">
        <v>1</v>
      </c>
      <c r="T325">
        <v>1</v>
      </c>
      <c r="U325">
        <f t="shared" si="18"/>
        <v>1990</v>
      </c>
      <c r="V325">
        <f t="shared" si="19"/>
        <v>10</v>
      </c>
      <c r="W325">
        <f t="shared" si="20"/>
        <v>50845</v>
      </c>
      <c r="X325">
        <v>19901016</v>
      </c>
      <c r="Z325">
        <v>5000</v>
      </c>
      <c r="AA325">
        <v>9625</v>
      </c>
      <c r="AD325">
        <v>5000</v>
      </c>
      <c r="AE325">
        <v>733</v>
      </c>
      <c r="AF325">
        <v>0</v>
      </c>
      <c r="AG325">
        <v>30487</v>
      </c>
      <c r="AH325" t="s">
        <v>43</v>
      </c>
      <c r="AI325" t="s">
        <v>42</v>
      </c>
      <c r="AJ325" t="s">
        <v>77</v>
      </c>
      <c r="AK325" t="s">
        <v>43</v>
      </c>
      <c r="AL325" t="s">
        <v>42</v>
      </c>
    </row>
    <row r="326" spans="19:38" x14ac:dyDescent="0.25">
      <c r="S326" s="8">
        <v>1</v>
      </c>
      <c r="T326">
        <v>1</v>
      </c>
      <c r="U326">
        <f t="shared" si="18"/>
        <v>1990</v>
      </c>
      <c r="V326">
        <f t="shared" si="19"/>
        <v>9</v>
      </c>
      <c r="W326">
        <f t="shared" si="20"/>
        <v>55030</v>
      </c>
      <c r="X326">
        <v>19900914</v>
      </c>
      <c r="Z326">
        <v>5000</v>
      </c>
      <c r="AA326">
        <v>9856</v>
      </c>
      <c r="AB326">
        <v>0</v>
      </c>
      <c r="AC326">
        <v>156</v>
      </c>
      <c r="AD326">
        <v>5000</v>
      </c>
      <c r="AE326">
        <v>730</v>
      </c>
      <c r="AF326">
        <v>0</v>
      </c>
      <c r="AG326">
        <v>34288</v>
      </c>
      <c r="AH326" t="s">
        <v>43</v>
      </c>
      <c r="AI326" t="s">
        <v>42</v>
      </c>
      <c r="AJ326" t="s">
        <v>77</v>
      </c>
      <c r="AK326" t="s">
        <v>43</v>
      </c>
      <c r="AL326" t="s">
        <v>42</v>
      </c>
    </row>
    <row r="327" spans="19:38" x14ac:dyDescent="0.25">
      <c r="S327" s="8">
        <v>1</v>
      </c>
      <c r="T327">
        <v>1</v>
      </c>
      <c r="U327">
        <f t="shared" si="18"/>
        <v>1990</v>
      </c>
      <c r="V327">
        <f t="shared" si="19"/>
        <v>9</v>
      </c>
      <c r="W327">
        <f t="shared" si="20"/>
        <v>55109</v>
      </c>
      <c r="X327">
        <v>19900914</v>
      </c>
      <c r="Z327">
        <v>5000</v>
      </c>
      <c r="AA327">
        <v>10100</v>
      </c>
      <c r="AB327">
        <v>0</v>
      </c>
      <c r="AC327">
        <v>102</v>
      </c>
      <c r="AD327">
        <v>5000</v>
      </c>
      <c r="AE327">
        <v>357</v>
      </c>
      <c r="AF327">
        <v>0</v>
      </c>
      <c r="AG327">
        <v>34550</v>
      </c>
      <c r="AH327" t="s">
        <v>43</v>
      </c>
      <c r="AI327" t="s">
        <v>42</v>
      </c>
      <c r="AJ327" t="s">
        <v>77</v>
      </c>
      <c r="AK327" t="s">
        <v>43</v>
      </c>
      <c r="AL327" t="s">
        <v>42</v>
      </c>
    </row>
    <row r="328" spans="19:38" x14ac:dyDescent="0.25">
      <c r="S328" s="8">
        <v>1</v>
      </c>
      <c r="T328">
        <v>1</v>
      </c>
      <c r="U328">
        <f t="shared" si="18"/>
        <v>1990</v>
      </c>
      <c r="V328">
        <f t="shared" si="19"/>
        <v>9</v>
      </c>
      <c r="W328">
        <f t="shared" si="20"/>
        <v>55120</v>
      </c>
      <c r="X328">
        <v>19900914</v>
      </c>
      <c r="Z328">
        <v>5000</v>
      </c>
      <c r="AA328">
        <v>9912</v>
      </c>
      <c r="AB328">
        <v>0</v>
      </c>
      <c r="AC328">
        <v>199</v>
      </c>
      <c r="AD328">
        <v>5000</v>
      </c>
      <c r="AE328">
        <v>598</v>
      </c>
      <c r="AF328">
        <v>0</v>
      </c>
      <c r="AG328">
        <v>34411</v>
      </c>
      <c r="AH328" t="s">
        <v>43</v>
      </c>
      <c r="AI328" t="s">
        <v>42</v>
      </c>
      <c r="AJ328" t="s">
        <v>77</v>
      </c>
      <c r="AK328" t="s">
        <v>43</v>
      </c>
      <c r="AL328" t="s">
        <v>42</v>
      </c>
    </row>
    <row r="329" spans="19:38" x14ac:dyDescent="0.25">
      <c r="S329" s="8">
        <v>1</v>
      </c>
      <c r="T329">
        <v>3</v>
      </c>
      <c r="U329">
        <f t="shared" si="18"/>
        <v>1990</v>
      </c>
      <c r="V329">
        <f t="shared" si="19"/>
        <v>5</v>
      </c>
      <c r="W329">
        <f t="shared" si="20"/>
        <v>282125</v>
      </c>
      <c r="X329">
        <v>19900512</v>
      </c>
      <c r="Z329">
        <v>5000</v>
      </c>
      <c r="AA329">
        <v>52328</v>
      </c>
      <c r="AD329">
        <v>5000</v>
      </c>
      <c r="AE329">
        <v>262</v>
      </c>
      <c r="AF329">
        <v>0</v>
      </c>
      <c r="AG329">
        <v>219535</v>
      </c>
      <c r="AH329" t="s">
        <v>55</v>
      </c>
      <c r="AI329" t="s">
        <v>42</v>
      </c>
      <c r="AJ329" t="s">
        <v>78</v>
      </c>
      <c r="AK329" t="s">
        <v>55</v>
      </c>
      <c r="AL329" t="s">
        <v>42</v>
      </c>
    </row>
    <row r="330" spans="19:38" x14ac:dyDescent="0.25">
      <c r="S330" s="8">
        <v>1</v>
      </c>
      <c r="T330">
        <v>1</v>
      </c>
      <c r="U330">
        <f t="shared" si="18"/>
        <v>1990</v>
      </c>
      <c r="V330">
        <f t="shared" si="19"/>
        <v>9</v>
      </c>
      <c r="W330">
        <f t="shared" si="20"/>
        <v>166465</v>
      </c>
      <c r="X330">
        <v>19900912</v>
      </c>
      <c r="Z330">
        <v>5000</v>
      </c>
      <c r="AA330">
        <v>26238</v>
      </c>
      <c r="AB330">
        <v>0</v>
      </c>
      <c r="AC330">
        <v>514</v>
      </c>
      <c r="AD330">
        <v>5000</v>
      </c>
      <c r="AE330">
        <v>2186</v>
      </c>
      <c r="AF330">
        <v>0</v>
      </c>
      <c r="AG330">
        <v>127527</v>
      </c>
      <c r="AH330" t="s">
        <v>47</v>
      </c>
      <c r="AI330" t="s">
        <v>42</v>
      </c>
      <c r="AJ330" t="s">
        <v>77</v>
      </c>
      <c r="AK330" t="s">
        <v>47</v>
      </c>
      <c r="AL330" t="s">
        <v>42</v>
      </c>
    </row>
    <row r="331" spans="19:38" x14ac:dyDescent="0.25">
      <c r="S331" s="8">
        <v>1</v>
      </c>
      <c r="T331">
        <v>1</v>
      </c>
      <c r="U331">
        <f t="shared" si="18"/>
        <v>1991</v>
      </c>
      <c r="V331">
        <f t="shared" si="19"/>
        <v>3</v>
      </c>
      <c r="W331">
        <f t="shared" si="20"/>
        <v>163391</v>
      </c>
      <c r="X331">
        <v>19910304</v>
      </c>
      <c r="Z331">
        <v>5000</v>
      </c>
      <c r="AA331">
        <v>26927</v>
      </c>
      <c r="AB331">
        <v>0</v>
      </c>
      <c r="AC331">
        <v>744</v>
      </c>
      <c r="AD331">
        <v>5000</v>
      </c>
      <c r="AE331">
        <v>446</v>
      </c>
      <c r="AF331">
        <v>0</v>
      </c>
      <c r="AG331">
        <v>125274</v>
      </c>
      <c r="AH331" t="s">
        <v>47</v>
      </c>
      <c r="AI331" t="s">
        <v>42</v>
      </c>
      <c r="AJ331" t="s">
        <v>77</v>
      </c>
      <c r="AK331" t="s">
        <v>47</v>
      </c>
      <c r="AL331" t="s">
        <v>42</v>
      </c>
    </row>
    <row r="332" spans="19:38" x14ac:dyDescent="0.25">
      <c r="S332" s="8">
        <v>1</v>
      </c>
      <c r="T332">
        <v>1</v>
      </c>
      <c r="U332">
        <f t="shared" si="18"/>
        <v>1990</v>
      </c>
      <c r="V332">
        <f t="shared" si="19"/>
        <v>9</v>
      </c>
      <c r="W332">
        <f t="shared" si="20"/>
        <v>42500</v>
      </c>
      <c r="X332">
        <v>19900913</v>
      </c>
      <c r="Z332">
        <v>5000</v>
      </c>
      <c r="AA332">
        <v>26044</v>
      </c>
      <c r="AB332">
        <v>0</v>
      </c>
      <c r="AC332">
        <v>267</v>
      </c>
      <c r="AD332">
        <v>5000</v>
      </c>
      <c r="AE332">
        <v>668</v>
      </c>
      <c r="AF332">
        <v>0</v>
      </c>
      <c r="AG332">
        <v>5521</v>
      </c>
      <c r="AH332" t="s">
        <v>59</v>
      </c>
      <c r="AI332" t="s">
        <v>42</v>
      </c>
      <c r="AJ332" t="s">
        <v>77</v>
      </c>
      <c r="AK332" t="s">
        <v>59</v>
      </c>
      <c r="AL332" t="s">
        <v>42</v>
      </c>
    </row>
    <row r="333" spans="19:38" x14ac:dyDescent="0.25">
      <c r="S333" s="8">
        <v>1</v>
      </c>
      <c r="T333">
        <v>3</v>
      </c>
      <c r="U333">
        <f t="shared" si="18"/>
        <v>1990</v>
      </c>
      <c r="V333">
        <f t="shared" si="19"/>
        <v>9</v>
      </c>
      <c r="W333">
        <f t="shared" si="20"/>
        <v>73490</v>
      </c>
      <c r="X333">
        <v>19900910</v>
      </c>
      <c r="Z333">
        <v>5000</v>
      </c>
      <c r="AA333">
        <v>26099</v>
      </c>
      <c r="AD333">
        <v>5000</v>
      </c>
      <c r="AE333">
        <v>1400</v>
      </c>
      <c r="AF333">
        <v>0</v>
      </c>
      <c r="AG333">
        <v>35991</v>
      </c>
      <c r="AH333" t="s">
        <v>59</v>
      </c>
      <c r="AI333" t="s">
        <v>42</v>
      </c>
      <c r="AJ333" t="s">
        <v>77</v>
      </c>
      <c r="AK333" t="s">
        <v>59</v>
      </c>
      <c r="AL333" t="s">
        <v>42</v>
      </c>
    </row>
    <row r="334" spans="19:38" x14ac:dyDescent="0.25">
      <c r="S334" s="8">
        <v>1</v>
      </c>
      <c r="T334">
        <v>3</v>
      </c>
      <c r="U334">
        <f t="shared" si="18"/>
        <v>1990</v>
      </c>
      <c r="V334">
        <f t="shared" si="19"/>
        <v>10</v>
      </c>
      <c r="W334">
        <f t="shared" si="20"/>
        <v>39524</v>
      </c>
      <c r="X334">
        <v>19901002</v>
      </c>
      <c r="Z334">
        <v>5000</v>
      </c>
      <c r="AA334">
        <v>23817</v>
      </c>
      <c r="AD334">
        <v>5000</v>
      </c>
      <c r="AE334">
        <v>3552</v>
      </c>
      <c r="AF334">
        <v>0</v>
      </c>
      <c r="AG334">
        <v>2155</v>
      </c>
      <c r="AH334" t="s">
        <v>62</v>
      </c>
      <c r="AI334" t="s">
        <v>42</v>
      </c>
      <c r="AJ334" t="s">
        <v>77</v>
      </c>
      <c r="AK334" t="s">
        <v>62</v>
      </c>
      <c r="AL334" t="s">
        <v>42</v>
      </c>
    </row>
    <row r="335" spans="19:38" x14ac:dyDescent="0.25">
      <c r="S335" s="8">
        <v>1</v>
      </c>
      <c r="T335">
        <v>3</v>
      </c>
      <c r="U335">
        <f t="shared" si="18"/>
        <v>1994</v>
      </c>
      <c r="V335">
        <f t="shared" si="19"/>
        <v>9</v>
      </c>
      <c r="W335">
        <f t="shared" si="20"/>
        <v>102850</v>
      </c>
      <c r="X335">
        <v>19940907</v>
      </c>
      <c r="Z335">
        <v>5000</v>
      </c>
      <c r="AA335">
        <v>26153</v>
      </c>
      <c r="AB335">
        <v>0</v>
      </c>
      <c r="AC335">
        <v>115</v>
      </c>
      <c r="AD335">
        <v>5000</v>
      </c>
      <c r="AE335">
        <v>1164</v>
      </c>
      <c r="AF335">
        <v>0</v>
      </c>
      <c r="AG335">
        <v>65418</v>
      </c>
      <c r="AH335" t="s">
        <v>43</v>
      </c>
      <c r="AI335" t="s">
        <v>42</v>
      </c>
      <c r="AJ335" t="s">
        <v>77</v>
      </c>
      <c r="AK335" t="s">
        <v>43</v>
      </c>
      <c r="AL335" t="s">
        <v>42</v>
      </c>
    </row>
    <row r="336" spans="19:38" x14ac:dyDescent="0.25">
      <c r="S336" s="8">
        <v>1</v>
      </c>
      <c r="T336">
        <v>3</v>
      </c>
      <c r="U336">
        <f t="shared" si="18"/>
        <v>1994</v>
      </c>
      <c r="V336">
        <f t="shared" si="19"/>
        <v>9</v>
      </c>
      <c r="W336">
        <f t="shared" si="20"/>
        <v>340254</v>
      </c>
      <c r="X336">
        <v>19940927</v>
      </c>
      <c r="Z336">
        <v>5000</v>
      </c>
      <c r="AA336">
        <v>25933</v>
      </c>
      <c r="AB336">
        <v>0</v>
      </c>
      <c r="AC336">
        <v>316</v>
      </c>
      <c r="AD336">
        <v>5000</v>
      </c>
      <c r="AE336">
        <v>237</v>
      </c>
      <c r="AF336">
        <v>0</v>
      </c>
      <c r="AG336">
        <v>303768</v>
      </c>
      <c r="AH336" t="s">
        <v>41</v>
      </c>
      <c r="AI336" t="s">
        <v>42</v>
      </c>
      <c r="AJ336" t="s">
        <v>77</v>
      </c>
      <c r="AK336" t="s">
        <v>41</v>
      </c>
      <c r="AL336" t="s">
        <v>42</v>
      </c>
    </row>
    <row r="337" spans="19:38" x14ac:dyDescent="0.25">
      <c r="S337" s="8">
        <v>1</v>
      </c>
      <c r="T337">
        <v>3</v>
      </c>
      <c r="U337">
        <f t="shared" si="18"/>
        <v>1994</v>
      </c>
      <c r="V337">
        <f t="shared" si="19"/>
        <v>10</v>
      </c>
      <c r="W337">
        <f t="shared" si="20"/>
        <v>108070</v>
      </c>
      <c r="X337">
        <v>19941026</v>
      </c>
      <c r="Z337">
        <v>5000</v>
      </c>
      <c r="AA337">
        <v>23419</v>
      </c>
      <c r="AB337">
        <v>0</v>
      </c>
      <c r="AC337">
        <v>585</v>
      </c>
      <c r="AD337">
        <v>5000</v>
      </c>
      <c r="AE337">
        <v>659</v>
      </c>
      <c r="AF337">
        <v>0</v>
      </c>
      <c r="AG337">
        <v>73407</v>
      </c>
      <c r="AH337" t="s">
        <v>41</v>
      </c>
      <c r="AI337" t="s">
        <v>42</v>
      </c>
      <c r="AJ337" t="s">
        <v>77</v>
      </c>
      <c r="AK337" t="s">
        <v>41</v>
      </c>
      <c r="AL337" t="s">
        <v>42</v>
      </c>
    </row>
    <row r="338" spans="19:38" x14ac:dyDescent="0.25">
      <c r="S338" s="8">
        <v>1</v>
      </c>
      <c r="T338">
        <v>3</v>
      </c>
      <c r="U338">
        <f t="shared" si="18"/>
        <v>1994</v>
      </c>
      <c r="V338">
        <f t="shared" si="19"/>
        <v>9</v>
      </c>
      <c r="W338">
        <f t="shared" si="20"/>
        <v>60650</v>
      </c>
      <c r="X338">
        <v>19940908</v>
      </c>
      <c r="Z338">
        <v>5000</v>
      </c>
      <c r="AA338">
        <v>23420</v>
      </c>
      <c r="AB338">
        <v>0</v>
      </c>
      <c r="AC338">
        <v>230</v>
      </c>
      <c r="AD338">
        <v>5000</v>
      </c>
      <c r="AE338">
        <v>612</v>
      </c>
      <c r="AF338">
        <v>0</v>
      </c>
      <c r="AG338">
        <v>26388</v>
      </c>
      <c r="AH338" t="s">
        <v>58</v>
      </c>
      <c r="AI338" t="s">
        <v>42</v>
      </c>
      <c r="AJ338" t="s">
        <v>77</v>
      </c>
      <c r="AK338" t="s">
        <v>58</v>
      </c>
      <c r="AL338" t="s">
        <v>42</v>
      </c>
    </row>
    <row r="339" spans="19:38" x14ac:dyDescent="0.25">
      <c r="S339" s="8">
        <v>1</v>
      </c>
      <c r="T339">
        <v>3</v>
      </c>
      <c r="U339">
        <f t="shared" si="18"/>
        <v>2005</v>
      </c>
      <c r="V339">
        <f t="shared" si="19"/>
        <v>6</v>
      </c>
      <c r="W339">
        <f t="shared" si="20"/>
        <v>955533</v>
      </c>
      <c r="X339">
        <v>20050610</v>
      </c>
      <c r="Z339">
        <v>5000</v>
      </c>
      <c r="AA339">
        <v>31828</v>
      </c>
      <c r="AB339">
        <v>0</v>
      </c>
      <c r="AC339">
        <v>63</v>
      </c>
      <c r="AD339">
        <v>5000</v>
      </c>
      <c r="AE339">
        <v>566</v>
      </c>
      <c r="AF339">
        <v>0</v>
      </c>
      <c r="AG339">
        <v>913076</v>
      </c>
      <c r="AH339" t="s">
        <v>45</v>
      </c>
      <c r="AI339" t="s">
        <v>42</v>
      </c>
      <c r="AJ339" t="s">
        <v>77</v>
      </c>
      <c r="AK339" t="s">
        <v>45</v>
      </c>
      <c r="AL339" t="s">
        <v>42</v>
      </c>
    </row>
    <row r="340" spans="19:38" x14ac:dyDescent="0.25">
      <c r="S340" s="8">
        <v>1</v>
      </c>
      <c r="T340">
        <v>3</v>
      </c>
      <c r="U340">
        <f t="shared" si="18"/>
        <v>2005</v>
      </c>
      <c r="V340">
        <f t="shared" si="19"/>
        <v>5</v>
      </c>
      <c r="W340">
        <f t="shared" si="20"/>
        <v>672920</v>
      </c>
      <c r="X340">
        <v>20050519</v>
      </c>
      <c r="Z340">
        <v>5000</v>
      </c>
      <c r="AA340">
        <v>32279</v>
      </c>
      <c r="AB340">
        <v>0</v>
      </c>
      <c r="AC340">
        <v>255</v>
      </c>
      <c r="AD340">
        <v>5000</v>
      </c>
      <c r="AE340">
        <v>436</v>
      </c>
      <c r="AF340">
        <v>0</v>
      </c>
      <c r="AG340">
        <v>629950</v>
      </c>
      <c r="AH340" t="s">
        <v>45</v>
      </c>
      <c r="AI340" t="s">
        <v>42</v>
      </c>
      <c r="AJ340" t="s">
        <v>77</v>
      </c>
      <c r="AK340" t="s">
        <v>45</v>
      </c>
      <c r="AL340" t="s">
        <v>42</v>
      </c>
    </row>
    <row r="341" spans="19:38" x14ac:dyDescent="0.25">
      <c r="S341" s="8">
        <v>1</v>
      </c>
      <c r="T341">
        <v>1</v>
      </c>
      <c r="U341">
        <f t="shared" si="18"/>
        <v>1991</v>
      </c>
      <c r="V341">
        <f t="shared" si="19"/>
        <v>8</v>
      </c>
      <c r="W341">
        <f t="shared" si="20"/>
        <v>213244</v>
      </c>
      <c r="X341">
        <v>19910813</v>
      </c>
      <c r="Z341">
        <v>5000</v>
      </c>
      <c r="AA341">
        <v>10566</v>
      </c>
      <c r="AD341">
        <v>0</v>
      </c>
      <c r="AE341">
        <v>197678</v>
      </c>
      <c r="AH341" t="s">
        <v>43</v>
      </c>
      <c r="AI341" t="s">
        <v>42</v>
      </c>
      <c r="AJ341" t="s">
        <v>77</v>
      </c>
      <c r="AK341" t="s">
        <v>43</v>
      </c>
      <c r="AL341" t="s">
        <v>42</v>
      </c>
    </row>
    <row r="342" spans="19:38" x14ac:dyDescent="0.25">
      <c r="S342" s="8">
        <v>1</v>
      </c>
      <c r="T342">
        <v>1</v>
      </c>
      <c r="U342">
        <f t="shared" si="18"/>
        <v>1991</v>
      </c>
      <c r="V342">
        <f t="shared" si="19"/>
        <v>8</v>
      </c>
      <c r="W342">
        <f t="shared" si="20"/>
        <v>217311</v>
      </c>
      <c r="X342">
        <v>19910813</v>
      </c>
      <c r="Z342">
        <v>5000</v>
      </c>
      <c r="AA342">
        <v>10462</v>
      </c>
      <c r="AB342">
        <v>0</v>
      </c>
      <c r="AC342">
        <v>51</v>
      </c>
      <c r="AD342">
        <v>5000</v>
      </c>
      <c r="AE342">
        <v>51</v>
      </c>
      <c r="AF342">
        <v>0</v>
      </c>
      <c r="AG342">
        <v>196747</v>
      </c>
      <c r="AH342" t="s">
        <v>43</v>
      </c>
      <c r="AI342" t="s">
        <v>42</v>
      </c>
      <c r="AJ342" t="s">
        <v>77</v>
      </c>
      <c r="AK342" t="s">
        <v>43</v>
      </c>
      <c r="AL342" t="s">
        <v>42</v>
      </c>
    </row>
    <row r="343" spans="19:38" x14ac:dyDescent="0.25">
      <c r="S343" s="8">
        <v>1</v>
      </c>
      <c r="T343">
        <v>1</v>
      </c>
      <c r="U343">
        <f t="shared" si="18"/>
        <v>1991</v>
      </c>
      <c r="V343">
        <f t="shared" si="19"/>
        <v>8</v>
      </c>
      <c r="W343">
        <f t="shared" si="20"/>
        <v>212326</v>
      </c>
      <c r="X343">
        <v>19910813</v>
      </c>
      <c r="Z343">
        <v>5000</v>
      </c>
      <c r="AA343">
        <v>9996</v>
      </c>
      <c r="AB343">
        <v>0</v>
      </c>
      <c r="AC343">
        <v>149</v>
      </c>
      <c r="AD343">
        <v>0</v>
      </c>
      <c r="AE343">
        <v>197181</v>
      </c>
      <c r="AH343" t="s">
        <v>43</v>
      </c>
      <c r="AI343" t="s">
        <v>42</v>
      </c>
      <c r="AJ343" t="s">
        <v>77</v>
      </c>
      <c r="AK343" t="s">
        <v>43</v>
      </c>
      <c r="AL343" t="s">
        <v>42</v>
      </c>
    </row>
    <row r="344" spans="19:38" x14ac:dyDescent="0.25">
      <c r="S344" s="8">
        <v>1</v>
      </c>
      <c r="T344">
        <v>1</v>
      </c>
      <c r="U344">
        <f t="shared" si="18"/>
        <v>1991</v>
      </c>
      <c r="V344">
        <f t="shared" si="19"/>
        <v>9</v>
      </c>
      <c r="W344">
        <f t="shared" si="20"/>
        <v>282870</v>
      </c>
      <c r="X344">
        <v>19910912</v>
      </c>
      <c r="Z344">
        <v>5000</v>
      </c>
      <c r="AA344">
        <v>10316</v>
      </c>
      <c r="AB344">
        <v>0</v>
      </c>
      <c r="AC344">
        <v>247</v>
      </c>
      <c r="AD344">
        <v>0</v>
      </c>
      <c r="AE344">
        <v>267307</v>
      </c>
      <c r="AH344" t="s">
        <v>43</v>
      </c>
      <c r="AI344" t="s">
        <v>42</v>
      </c>
      <c r="AJ344" t="s">
        <v>77</v>
      </c>
      <c r="AK344" t="s">
        <v>43</v>
      </c>
      <c r="AL344" t="s">
        <v>42</v>
      </c>
    </row>
    <row r="345" spans="19:38" x14ac:dyDescent="0.25">
      <c r="S345" s="8">
        <v>1</v>
      </c>
      <c r="T345">
        <v>1</v>
      </c>
      <c r="U345">
        <f t="shared" si="18"/>
        <v>1991</v>
      </c>
      <c r="V345">
        <f t="shared" si="19"/>
        <v>9</v>
      </c>
      <c r="W345">
        <f t="shared" si="20"/>
        <v>282449</v>
      </c>
      <c r="X345">
        <v>19910911</v>
      </c>
      <c r="Z345">
        <v>5000</v>
      </c>
      <c r="AA345">
        <v>10272</v>
      </c>
      <c r="AB345">
        <v>0</v>
      </c>
      <c r="AC345">
        <v>102</v>
      </c>
      <c r="AD345">
        <v>0</v>
      </c>
      <c r="AE345">
        <v>267075</v>
      </c>
      <c r="AH345" t="s">
        <v>43</v>
      </c>
      <c r="AI345" t="s">
        <v>42</v>
      </c>
      <c r="AJ345" t="s">
        <v>77</v>
      </c>
      <c r="AK345" t="s">
        <v>43</v>
      </c>
      <c r="AL345" t="s">
        <v>42</v>
      </c>
    </row>
    <row r="346" spans="19:38" x14ac:dyDescent="0.25">
      <c r="S346" s="8">
        <v>1</v>
      </c>
      <c r="T346">
        <v>1</v>
      </c>
      <c r="U346">
        <f t="shared" si="18"/>
        <v>1991</v>
      </c>
      <c r="V346">
        <f t="shared" si="19"/>
        <v>9</v>
      </c>
      <c r="W346">
        <f t="shared" si="20"/>
        <v>288604</v>
      </c>
      <c r="X346">
        <v>19910910</v>
      </c>
      <c r="Z346">
        <v>5000</v>
      </c>
      <c r="AA346">
        <v>10511</v>
      </c>
      <c r="AB346">
        <v>0</v>
      </c>
      <c r="AC346">
        <v>157</v>
      </c>
      <c r="AD346">
        <v>5000</v>
      </c>
      <c r="AE346">
        <v>52</v>
      </c>
      <c r="AF346">
        <v>0</v>
      </c>
      <c r="AG346">
        <v>267884</v>
      </c>
      <c r="AH346" t="s">
        <v>43</v>
      </c>
      <c r="AI346" t="s">
        <v>42</v>
      </c>
      <c r="AJ346" t="s">
        <v>77</v>
      </c>
      <c r="AK346" t="s">
        <v>43</v>
      </c>
      <c r="AL346" t="s">
        <v>42</v>
      </c>
    </row>
    <row r="347" spans="19:38" x14ac:dyDescent="0.25">
      <c r="S347" s="8">
        <v>1</v>
      </c>
      <c r="T347">
        <v>1</v>
      </c>
      <c r="U347">
        <f t="shared" si="18"/>
        <v>1991</v>
      </c>
      <c r="V347">
        <f t="shared" si="19"/>
        <v>9</v>
      </c>
      <c r="W347">
        <f t="shared" si="20"/>
        <v>48256</v>
      </c>
      <c r="X347">
        <v>19910912</v>
      </c>
      <c r="Z347">
        <v>5000</v>
      </c>
      <c r="AA347">
        <v>10376</v>
      </c>
      <c r="AB347">
        <v>0</v>
      </c>
      <c r="AC347">
        <v>201</v>
      </c>
      <c r="AD347">
        <v>0</v>
      </c>
      <c r="AE347">
        <v>32679</v>
      </c>
      <c r="AH347" t="s">
        <v>43</v>
      </c>
      <c r="AI347" t="s">
        <v>42</v>
      </c>
      <c r="AJ347" t="s">
        <v>77</v>
      </c>
      <c r="AK347" t="s">
        <v>43</v>
      </c>
      <c r="AL347" t="s">
        <v>42</v>
      </c>
    </row>
    <row r="348" spans="19:38" x14ac:dyDescent="0.25">
      <c r="S348" s="8">
        <v>1</v>
      </c>
      <c r="T348">
        <v>1</v>
      </c>
      <c r="U348">
        <f t="shared" si="18"/>
        <v>1991</v>
      </c>
      <c r="V348">
        <f t="shared" si="19"/>
        <v>9</v>
      </c>
      <c r="W348">
        <f t="shared" si="20"/>
        <v>48342</v>
      </c>
      <c r="X348">
        <v>19910911</v>
      </c>
      <c r="Z348">
        <v>5000</v>
      </c>
      <c r="AA348">
        <v>10384</v>
      </c>
      <c r="AD348">
        <v>0</v>
      </c>
      <c r="AE348">
        <v>32958</v>
      </c>
      <c r="AH348" t="s">
        <v>43</v>
      </c>
      <c r="AI348" t="s">
        <v>42</v>
      </c>
      <c r="AJ348" t="s">
        <v>77</v>
      </c>
      <c r="AK348" t="s">
        <v>43</v>
      </c>
      <c r="AL348" t="s">
        <v>42</v>
      </c>
    </row>
    <row r="349" spans="19:38" x14ac:dyDescent="0.25">
      <c r="S349" s="8">
        <v>1</v>
      </c>
      <c r="T349">
        <v>1</v>
      </c>
      <c r="U349">
        <f t="shared" si="18"/>
        <v>1991</v>
      </c>
      <c r="V349">
        <f t="shared" si="19"/>
        <v>9</v>
      </c>
      <c r="W349">
        <f t="shared" si="20"/>
        <v>48167</v>
      </c>
      <c r="X349">
        <v>19910910</v>
      </c>
      <c r="Z349">
        <v>5000</v>
      </c>
      <c r="AA349">
        <v>9793</v>
      </c>
      <c r="AB349">
        <v>0</v>
      </c>
      <c r="AC349">
        <v>402</v>
      </c>
      <c r="AD349">
        <v>0</v>
      </c>
      <c r="AE349">
        <v>32972</v>
      </c>
      <c r="AH349" t="s">
        <v>43</v>
      </c>
      <c r="AI349" t="s">
        <v>42</v>
      </c>
      <c r="AJ349" t="s">
        <v>77</v>
      </c>
      <c r="AK349" t="s">
        <v>43</v>
      </c>
      <c r="AL349" t="s">
        <v>42</v>
      </c>
    </row>
    <row r="350" spans="19:38" x14ac:dyDescent="0.25">
      <c r="S350" s="8">
        <v>1</v>
      </c>
      <c r="T350">
        <v>1</v>
      </c>
      <c r="U350">
        <f t="shared" si="18"/>
        <v>1995</v>
      </c>
      <c r="V350">
        <f t="shared" si="19"/>
        <v>10</v>
      </c>
      <c r="W350">
        <f t="shared" si="20"/>
        <v>51930</v>
      </c>
      <c r="X350">
        <v>19951019</v>
      </c>
      <c r="Z350">
        <v>5000</v>
      </c>
      <c r="AA350">
        <v>9738</v>
      </c>
      <c r="AB350">
        <v>0</v>
      </c>
      <c r="AC350">
        <v>50</v>
      </c>
      <c r="AD350">
        <v>5000</v>
      </c>
      <c r="AE350">
        <v>398</v>
      </c>
      <c r="AF350">
        <v>0</v>
      </c>
      <c r="AG350">
        <v>31744</v>
      </c>
      <c r="AH350" t="s">
        <v>43</v>
      </c>
      <c r="AI350" t="s">
        <v>42</v>
      </c>
      <c r="AJ350" t="s">
        <v>77</v>
      </c>
      <c r="AK350" t="s">
        <v>43</v>
      </c>
      <c r="AL350" t="s">
        <v>42</v>
      </c>
    </row>
    <row r="351" spans="19:38" x14ac:dyDescent="0.25">
      <c r="S351" s="8">
        <v>1</v>
      </c>
      <c r="T351">
        <v>3</v>
      </c>
      <c r="U351">
        <f t="shared" si="18"/>
        <v>1996</v>
      </c>
      <c r="V351">
        <f t="shared" si="19"/>
        <v>9</v>
      </c>
      <c r="W351">
        <f t="shared" si="20"/>
        <v>49535</v>
      </c>
      <c r="X351">
        <v>19960910</v>
      </c>
      <c r="Z351">
        <v>5000</v>
      </c>
      <c r="AA351">
        <v>24037</v>
      </c>
      <c r="AB351">
        <v>0</v>
      </c>
      <c r="AC351">
        <v>53</v>
      </c>
      <c r="AD351">
        <v>5000</v>
      </c>
      <c r="AE351">
        <v>2433</v>
      </c>
      <c r="AF351">
        <v>0</v>
      </c>
      <c r="AG351">
        <v>13012</v>
      </c>
      <c r="AH351" t="s">
        <v>58</v>
      </c>
      <c r="AI351" t="s">
        <v>42</v>
      </c>
      <c r="AJ351" t="s">
        <v>77</v>
      </c>
      <c r="AK351" t="s">
        <v>58</v>
      </c>
      <c r="AL351" t="s">
        <v>42</v>
      </c>
    </row>
    <row r="352" spans="19:38" x14ac:dyDescent="0.25">
      <c r="S352" s="8">
        <v>1</v>
      </c>
      <c r="T352">
        <v>3</v>
      </c>
      <c r="U352">
        <f t="shared" si="18"/>
        <v>1995</v>
      </c>
      <c r="V352">
        <f t="shared" si="19"/>
        <v>9</v>
      </c>
      <c r="W352">
        <f t="shared" si="20"/>
        <v>41960</v>
      </c>
      <c r="X352">
        <v>19950912</v>
      </c>
      <c r="Z352">
        <v>5000</v>
      </c>
      <c r="AA352">
        <v>22554</v>
      </c>
      <c r="AB352">
        <v>0</v>
      </c>
      <c r="AC352">
        <v>460</v>
      </c>
      <c r="AD352">
        <v>5000</v>
      </c>
      <c r="AE352">
        <v>2393</v>
      </c>
      <c r="AF352">
        <v>0</v>
      </c>
      <c r="AG352">
        <v>6553</v>
      </c>
      <c r="AH352" t="s">
        <v>59</v>
      </c>
      <c r="AI352" t="s">
        <v>42</v>
      </c>
      <c r="AJ352" t="s">
        <v>77</v>
      </c>
      <c r="AK352" t="s">
        <v>59</v>
      </c>
      <c r="AL352" t="s">
        <v>42</v>
      </c>
    </row>
    <row r="353" spans="19:38" x14ac:dyDescent="0.25">
      <c r="S353" s="8">
        <v>1</v>
      </c>
      <c r="T353">
        <v>3</v>
      </c>
      <c r="U353">
        <f t="shared" si="18"/>
        <v>1995</v>
      </c>
      <c r="V353">
        <f t="shared" si="19"/>
        <v>8</v>
      </c>
      <c r="W353">
        <f t="shared" si="20"/>
        <v>63817</v>
      </c>
      <c r="X353">
        <v>19950803</v>
      </c>
      <c r="Z353">
        <v>5000</v>
      </c>
      <c r="AA353">
        <v>24320</v>
      </c>
      <c r="AB353">
        <v>0</v>
      </c>
      <c r="AC353">
        <v>4</v>
      </c>
      <c r="AD353">
        <v>5000</v>
      </c>
      <c r="AE353">
        <v>179</v>
      </c>
      <c r="AF353">
        <v>0</v>
      </c>
      <c r="AG353">
        <v>29314</v>
      </c>
      <c r="AH353" t="s">
        <v>58</v>
      </c>
      <c r="AI353" t="s">
        <v>42</v>
      </c>
      <c r="AJ353" t="s">
        <v>77</v>
      </c>
      <c r="AK353" t="s">
        <v>58</v>
      </c>
      <c r="AL353" t="s">
        <v>42</v>
      </c>
    </row>
    <row r="354" spans="19:38" x14ac:dyDescent="0.25">
      <c r="S354" s="8">
        <v>1</v>
      </c>
      <c r="T354">
        <v>3</v>
      </c>
      <c r="U354">
        <f t="shared" si="18"/>
        <v>1995</v>
      </c>
      <c r="V354">
        <f t="shared" si="19"/>
        <v>8</v>
      </c>
      <c r="W354">
        <f t="shared" si="20"/>
        <v>68217</v>
      </c>
      <c r="X354">
        <v>19950815</v>
      </c>
      <c r="Z354">
        <v>5000</v>
      </c>
      <c r="AA354">
        <v>24881</v>
      </c>
      <c r="AB354">
        <v>0</v>
      </c>
      <c r="AC354">
        <v>432</v>
      </c>
      <c r="AD354">
        <v>5000</v>
      </c>
      <c r="AE354">
        <v>336</v>
      </c>
      <c r="AF354">
        <v>0</v>
      </c>
      <c r="AG354">
        <v>32568</v>
      </c>
      <c r="AH354" t="s">
        <v>44</v>
      </c>
      <c r="AI354" t="s">
        <v>42</v>
      </c>
      <c r="AJ354" t="s">
        <v>77</v>
      </c>
      <c r="AK354" t="s">
        <v>44</v>
      </c>
      <c r="AL354" t="s">
        <v>42</v>
      </c>
    </row>
    <row r="355" spans="19:38" x14ac:dyDescent="0.25">
      <c r="S355" s="8">
        <v>1</v>
      </c>
      <c r="T355">
        <v>3</v>
      </c>
      <c r="U355">
        <f t="shared" si="18"/>
        <v>1990</v>
      </c>
      <c r="V355">
        <f t="shared" si="19"/>
        <v>9</v>
      </c>
      <c r="W355">
        <f t="shared" si="20"/>
        <v>47992</v>
      </c>
      <c r="X355">
        <v>19900914</v>
      </c>
      <c r="Z355">
        <v>5001</v>
      </c>
      <c r="AA355">
        <v>25470</v>
      </c>
      <c r="AD355">
        <v>5001</v>
      </c>
      <c r="AE355">
        <v>2507</v>
      </c>
      <c r="AF355">
        <v>0</v>
      </c>
      <c r="AG355">
        <v>10013</v>
      </c>
      <c r="AH355" t="s">
        <v>41</v>
      </c>
      <c r="AI355" t="s">
        <v>42</v>
      </c>
      <c r="AJ355" t="s">
        <v>77</v>
      </c>
      <c r="AK355" t="s">
        <v>41</v>
      </c>
      <c r="AL355" t="s">
        <v>42</v>
      </c>
    </row>
    <row r="356" spans="19:38" x14ac:dyDescent="0.25">
      <c r="S356" s="8">
        <v>1</v>
      </c>
      <c r="T356">
        <v>3</v>
      </c>
      <c r="U356">
        <f t="shared" si="18"/>
        <v>1990</v>
      </c>
      <c r="V356">
        <f t="shared" si="19"/>
        <v>10</v>
      </c>
      <c r="W356">
        <f t="shared" si="20"/>
        <v>45752</v>
      </c>
      <c r="X356">
        <v>19901015</v>
      </c>
      <c r="Z356">
        <v>5001</v>
      </c>
      <c r="AA356">
        <v>26037</v>
      </c>
      <c r="AB356">
        <v>0</v>
      </c>
      <c r="AC356">
        <v>128</v>
      </c>
      <c r="AD356">
        <v>5001</v>
      </c>
      <c r="AE356">
        <v>513</v>
      </c>
      <c r="AF356">
        <v>0</v>
      </c>
      <c r="AG356">
        <v>9072</v>
      </c>
      <c r="AH356" t="s">
        <v>41</v>
      </c>
      <c r="AI356" t="s">
        <v>42</v>
      </c>
      <c r="AJ356" t="s">
        <v>77</v>
      </c>
      <c r="AK356" t="s">
        <v>41</v>
      </c>
      <c r="AL356" t="s">
        <v>42</v>
      </c>
    </row>
    <row r="357" spans="19:38" x14ac:dyDescent="0.25">
      <c r="S357" s="8">
        <v>1</v>
      </c>
      <c r="T357">
        <v>3</v>
      </c>
      <c r="U357">
        <f t="shared" si="18"/>
        <v>1990</v>
      </c>
      <c r="V357">
        <f t="shared" si="19"/>
        <v>9</v>
      </c>
      <c r="W357">
        <f t="shared" si="20"/>
        <v>410329</v>
      </c>
      <c r="X357">
        <v>19900917</v>
      </c>
      <c r="Z357">
        <v>5001</v>
      </c>
      <c r="AA357">
        <v>26922</v>
      </c>
      <c r="AD357">
        <v>5001</v>
      </c>
      <c r="AE357">
        <v>615</v>
      </c>
      <c r="AF357">
        <v>0</v>
      </c>
      <c r="AG357">
        <v>372790</v>
      </c>
      <c r="AH357" t="s">
        <v>41</v>
      </c>
      <c r="AI357" t="s">
        <v>42</v>
      </c>
      <c r="AJ357" t="s">
        <v>77</v>
      </c>
      <c r="AK357" t="s">
        <v>41</v>
      </c>
      <c r="AL357" t="s">
        <v>42</v>
      </c>
    </row>
    <row r="358" spans="19:38" x14ac:dyDescent="0.25">
      <c r="S358" s="8">
        <v>1</v>
      </c>
      <c r="T358">
        <v>3</v>
      </c>
      <c r="U358">
        <f t="shared" si="18"/>
        <v>1990</v>
      </c>
      <c r="V358">
        <f t="shared" si="19"/>
        <v>10</v>
      </c>
      <c r="W358">
        <f t="shared" si="20"/>
        <v>339811</v>
      </c>
      <c r="X358">
        <v>19901015</v>
      </c>
      <c r="Z358">
        <v>5000</v>
      </c>
      <c r="AA358">
        <v>25861</v>
      </c>
      <c r="AB358">
        <v>0</v>
      </c>
      <c r="AC358">
        <v>120</v>
      </c>
      <c r="AD358">
        <v>2</v>
      </c>
      <c r="AE358">
        <v>1323</v>
      </c>
      <c r="AF358">
        <v>0</v>
      </c>
      <c r="AG358">
        <v>307505</v>
      </c>
      <c r="AH358" t="s">
        <v>41</v>
      </c>
      <c r="AI358" t="s">
        <v>42</v>
      </c>
      <c r="AJ358" t="s">
        <v>77</v>
      </c>
      <c r="AK358" t="s">
        <v>41</v>
      </c>
      <c r="AL358" t="s">
        <v>42</v>
      </c>
    </row>
    <row r="359" spans="19:38" x14ac:dyDescent="0.25">
      <c r="S359" s="8">
        <v>1</v>
      </c>
      <c r="T359">
        <v>1</v>
      </c>
      <c r="U359">
        <f t="shared" si="18"/>
        <v>1990</v>
      </c>
      <c r="V359">
        <f t="shared" si="19"/>
        <v>7</v>
      </c>
      <c r="W359">
        <f t="shared" si="20"/>
        <v>144955</v>
      </c>
      <c r="X359">
        <v>19900716</v>
      </c>
      <c r="Z359">
        <v>5000</v>
      </c>
      <c r="AA359">
        <v>25504</v>
      </c>
      <c r="AD359">
        <v>5000</v>
      </c>
      <c r="AE359">
        <v>924</v>
      </c>
      <c r="AF359">
        <v>0</v>
      </c>
      <c r="AG359">
        <v>108527</v>
      </c>
      <c r="AH359" t="s">
        <v>44</v>
      </c>
      <c r="AI359" t="s">
        <v>42</v>
      </c>
      <c r="AJ359" t="s">
        <v>77</v>
      </c>
      <c r="AK359" t="s">
        <v>44</v>
      </c>
      <c r="AL359" t="s">
        <v>42</v>
      </c>
    </row>
    <row r="360" spans="19:38" x14ac:dyDescent="0.25">
      <c r="S360" s="8">
        <v>1</v>
      </c>
      <c r="T360">
        <v>3</v>
      </c>
      <c r="U360">
        <f t="shared" si="18"/>
        <v>1995</v>
      </c>
      <c r="V360">
        <f t="shared" si="19"/>
        <v>6</v>
      </c>
      <c r="W360">
        <f t="shared" si="20"/>
        <v>210614</v>
      </c>
      <c r="X360">
        <v>19950619</v>
      </c>
      <c r="Z360">
        <v>5001</v>
      </c>
      <c r="AA360">
        <v>25692</v>
      </c>
      <c r="AB360">
        <v>0</v>
      </c>
      <c r="AC360">
        <v>976</v>
      </c>
      <c r="AD360">
        <v>5001</v>
      </c>
      <c r="AE360">
        <v>520</v>
      </c>
      <c r="AF360">
        <v>0</v>
      </c>
      <c r="AG360">
        <v>173424</v>
      </c>
      <c r="AH360" t="s">
        <v>47</v>
      </c>
      <c r="AI360" t="s">
        <v>42</v>
      </c>
      <c r="AJ360" t="s">
        <v>78</v>
      </c>
      <c r="AK360" t="s">
        <v>47</v>
      </c>
      <c r="AL360" t="s">
        <v>42</v>
      </c>
    </row>
    <row r="361" spans="19:38" x14ac:dyDescent="0.25">
      <c r="S361" s="8">
        <v>1</v>
      </c>
      <c r="T361">
        <v>1</v>
      </c>
      <c r="U361">
        <f t="shared" si="18"/>
        <v>1995</v>
      </c>
      <c r="V361">
        <f t="shared" si="19"/>
        <v>10</v>
      </c>
      <c r="W361">
        <f t="shared" si="20"/>
        <v>71478</v>
      </c>
      <c r="X361">
        <v>19951001</v>
      </c>
      <c r="Z361">
        <v>5000</v>
      </c>
      <c r="AA361">
        <v>25512</v>
      </c>
      <c r="AB361">
        <v>0</v>
      </c>
      <c r="AC361">
        <v>1123</v>
      </c>
      <c r="AD361">
        <v>1</v>
      </c>
      <c r="AE361">
        <v>321</v>
      </c>
      <c r="AF361">
        <v>0</v>
      </c>
      <c r="AG361">
        <v>39521</v>
      </c>
      <c r="AH361" t="s">
        <v>47</v>
      </c>
      <c r="AI361" t="s">
        <v>42</v>
      </c>
      <c r="AJ361" t="s">
        <v>77</v>
      </c>
      <c r="AK361" t="s">
        <v>47</v>
      </c>
      <c r="AL361" t="s">
        <v>42</v>
      </c>
    </row>
    <row r="362" spans="19:38" x14ac:dyDescent="0.25">
      <c r="S362" s="8">
        <v>1</v>
      </c>
      <c r="T362">
        <v>1</v>
      </c>
      <c r="U362">
        <f t="shared" si="18"/>
        <v>1995</v>
      </c>
      <c r="V362">
        <f t="shared" si="19"/>
        <v>7</v>
      </c>
      <c r="W362">
        <f t="shared" si="20"/>
        <v>136327</v>
      </c>
      <c r="X362">
        <v>19950724</v>
      </c>
      <c r="Z362">
        <v>5000</v>
      </c>
      <c r="AA362">
        <v>25997</v>
      </c>
      <c r="AB362">
        <v>0</v>
      </c>
      <c r="AC362">
        <v>99</v>
      </c>
      <c r="AD362">
        <v>5000</v>
      </c>
      <c r="AE362">
        <v>50</v>
      </c>
      <c r="AF362">
        <v>0</v>
      </c>
      <c r="AG362">
        <v>100181</v>
      </c>
      <c r="AH362" t="s">
        <v>52</v>
      </c>
      <c r="AI362" t="s">
        <v>42</v>
      </c>
      <c r="AJ362" t="s">
        <v>77</v>
      </c>
      <c r="AK362" t="s">
        <v>52</v>
      </c>
      <c r="AL362" t="s">
        <v>42</v>
      </c>
    </row>
    <row r="363" spans="19:38" x14ac:dyDescent="0.25">
      <c r="S363" s="8">
        <v>1</v>
      </c>
      <c r="T363">
        <v>3</v>
      </c>
      <c r="U363">
        <f t="shared" si="18"/>
        <v>1990</v>
      </c>
      <c r="V363">
        <f t="shared" si="19"/>
        <v>5</v>
      </c>
      <c r="W363">
        <f t="shared" si="20"/>
        <v>70000</v>
      </c>
      <c r="X363">
        <v>19900529</v>
      </c>
      <c r="Z363">
        <v>5000</v>
      </c>
      <c r="AA363">
        <v>54124</v>
      </c>
      <c r="AD363">
        <v>5000</v>
      </c>
      <c r="AE363">
        <v>1963</v>
      </c>
      <c r="AF363">
        <v>0</v>
      </c>
      <c r="AG363">
        <v>3913</v>
      </c>
      <c r="AH363" t="s">
        <v>47</v>
      </c>
      <c r="AI363" t="s">
        <v>42</v>
      </c>
      <c r="AJ363" t="s">
        <v>78</v>
      </c>
      <c r="AK363" t="s">
        <v>47</v>
      </c>
      <c r="AL363" t="s">
        <v>42</v>
      </c>
    </row>
    <row r="364" spans="19:38" x14ac:dyDescent="0.25">
      <c r="S364" s="8">
        <v>1</v>
      </c>
      <c r="T364">
        <v>3</v>
      </c>
      <c r="U364">
        <f t="shared" si="18"/>
        <v>1990</v>
      </c>
      <c r="V364">
        <f t="shared" si="19"/>
        <v>8</v>
      </c>
      <c r="W364">
        <f t="shared" si="20"/>
        <v>51531</v>
      </c>
      <c r="X364">
        <v>19900814</v>
      </c>
      <c r="Z364">
        <v>5000</v>
      </c>
      <c r="AA364">
        <v>39099</v>
      </c>
      <c r="AB364">
        <v>0</v>
      </c>
      <c r="AC364">
        <v>748</v>
      </c>
      <c r="AD364">
        <v>5000</v>
      </c>
      <c r="AE364">
        <v>1684</v>
      </c>
      <c r="AH364" t="s">
        <v>50</v>
      </c>
      <c r="AI364" t="s">
        <v>42</v>
      </c>
      <c r="AJ364" t="s">
        <v>77</v>
      </c>
      <c r="AK364" t="s">
        <v>50</v>
      </c>
      <c r="AL364" t="s">
        <v>42</v>
      </c>
    </row>
    <row r="365" spans="19:38" x14ac:dyDescent="0.25">
      <c r="S365" s="8">
        <v>1</v>
      </c>
      <c r="T365">
        <v>3</v>
      </c>
      <c r="U365">
        <f t="shared" si="18"/>
        <v>1990</v>
      </c>
      <c r="V365">
        <f t="shared" si="19"/>
        <v>8</v>
      </c>
      <c r="W365">
        <f t="shared" si="20"/>
        <v>51956</v>
      </c>
      <c r="X365">
        <v>19900815</v>
      </c>
      <c r="Z365">
        <v>5000</v>
      </c>
      <c r="AA365">
        <v>38685</v>
      </c>
      <c r="AB365">
        <v>0</v>
      </c>
      <c r="AC365">
        <v>192</v>
      </c>
      <c r="AD365">
        <v>5000</v>
      </c>
      <c r="AE365">
        <v>2502</v>
      </c>
      <c r="AF365">
        <v>0</v>
      </c>
      <c r="AG365">
        <v>577</v>
      </c>
      <c r="AH365" t="s">
        <v>50</v>
      </c>
      <c r="AI365" t="s">
        <v>42</v>
      </c>
      <c r="AJ365" t="s">
        <v>77</v>
      </c>
      <c r="AK365" t="s">
        <v>50</v>
      </c>
      <c r="AL365" t="s">
        <v>42</v>
      </c>
    </row>
    <row r="366" spans="19:38" x14ac:dyDescent="0.25">
      <c r="S366" s="8">
        <v>1</v>
      </c>
      <c r="T366">
        <v>3</v>
      </c>
      <c r="U366">
        <f t="shared" si="18"/>
        <v>1990</v>
      </c>
      <c r="V366">
        <f t="shared" si="19"/>
        <v>8</v>
      </c>
      <c r="W366">
        <f t="shared" si="20"/>
        <v>53097</v>
      </c>
      <c r="X366">
        <v>19900815</v>
      </c>
      <c r="Z366">
        <v>5000</v>
      </c>
      <c r="AA366">
        <v>42370</v>
      </c>
      <c r="AD366">
        <v>5000</v>
      </c>
      <c r="AE366">
        <v>727</v>
      </c>
      <c r="AH366" t="s">
        <v>50</v>
      </c>
      <c r="AI366" t="s">
        <v>42</v>
      </c>
      <c r="AJ366" t="s">
        <v>77</v>
      </c>
      <c r="AK366" t="s">
        <v>50</v>
      </c>
      <c r="AL366" t="s">
        <v>42</v>
      </c>
    </row>
    <row r="367" spans="19:38" x14ac:dyDescent="0.25">
      <c r="S367" s="8">
        <v>1</v>
      </c>
      <c r="T367">
        <v>3</v>
      </c>
      <c r="U367">
        <f t="shared" si="18"/>
        <v>1990</v>
      </c>
      <c r="V367">
        <f t="shared" si="19"/>
        <v>8</v>
      </c>
      <c r="W367">
        <f t="shared" si="20"/>
        <v>53010</v>
      </c>
      <c r="X367">
        <v>19900814</v>
      </c>
      <c r="Z367">
        <v>5000</v>
      </c>
      <c r="AA367">
        <v>41509</v>
      </c>
      <c r="AB367">
        <v>0</v>
      </c>
      <c r="AC367">
        <v>500</v>
      </c>
      <c r="AD367">
        <v>5000</v>
      </c>
      <c r="AE367">
        <v>834</v>
      </c>
      <c r="AF367">
        <v>0</v>
      </c>
      <c r="AG367">
        <v>167</v>
      </c>
      <c r="AH367" t="s">
        <v>50</v>
      </c>
      <c r="AI367" t="s">
        <v>42</v>
      </c>
      <c r="AJ367" t="s">
        <v>77</v>
      </c>
      <c r="AK367" t="s">
        <v>50</v>
      </c>
      <c r="AL367" t="s">
        <v>42</v>
      </c>
    </row>
    <row r="368" spans="19:38" x14ac:dyDescent="0.25">
      <c r="S368" s="8">
        <v>1</v>
      </c>
      <c r="T368">
        <v>3</v>
      </c>
      <c r="U368">
        <f t="shared" si="18"/>
        <v>1990</v>
      </c>
      <c r="V368">
        <f t="shared" si="19"/>
        <v>8</v>
      </c>
      <c r="W368">
        <f t="shared" si="20"/>
        <v>51889</v>
      </c>
      <c r="X368">
        <v>19900814</v>
      </c>
      <c r="Z368">
        <v>5000</v>
      </c>
      <c r="AA368">
        <v>41699</v>
      </c>
      <c r="AD368">
        <v>5000</v>
      </c>
      <c r="AE368">
        <v>190</v>
      </c>
      <c r="AH368" t="s">
        <v>50</v>
      </c>
      <c r="AI368" t="s">
        <v>42</v>
      </c>
      <c r="AJ368" t="s">
        <v>77</v>
      </c>
      <c r="AK368" t="s">
        <v>50</v>
      </c>
      <c r="AL368" t="s">
        <v>42</v>
      </c>
    </row>
    <row r="369" spans="19:38" x14ac:dyDescent="0.25">
      <c r="S369" s="8">
        <v>1</v>
      </c>
      <c r="T369">
        <v>3</v>
      </c>
      <c r="U369">
        <f t="shared" si="18"/>
        <v>1991</v>
      </c>
      <c r="V369">
        <f t="shared" si="19"/>
        <v>6</v>
      </c>
      <c r="W369">
        <f t="shared" si="20"/>
        <v>187232</v>
      </c>
      <c r="X369">
        <v>19910603</v>
      </c>
      <c r="Z369">
        <v>5000</v>
      </c>
      <c r="AA369">
        <v>52274</v>
      </c>
      <c r="AD369">
        <v>5000</v>
      </c>
      <c r="AE369">
        <v>455</v>
      </c>
      <c r="AF369">
        <v>0</v>
      </c>
      <c r="AG369">
        <v>124503</v>
      </c>
      <c r="AH369" t="s">
        <v>54</v>
      </c>
      <c r="AI369" t="s">
        <v>42</v>
      </c>
      <c r="AJ369" t="s">
        <v>78</v>
      </c>
      <c r="AK369" t="s">
        <v>54</v>
      </c>
      <c r="AL369" t="s">
        <v>42</v>
      </c>
    </row>
    <row r="370" spans="19:38" x14ac:dyDescent="0.25">
      <c r="S370" s="8">
        <v>1</v>
      </c>
      <c r="T370">
        <v>3</v>
      </c>
      <c r="U370">
        <f t="shared" si="18"/>
        <v>1991</v>
      </c>
      <c r="V370">
        <f t="shared" si="19"/>
        <v>9</v>
      </c>
      <c r="W370">
        <f t="shared" si="20"/>
        <v>175654</v>
      </c>
      <c r="X370">
        <v>19910919</v>
      </c>
      <c r="Z370">
        <v>5000</v>
      </c>
      <c r="AA370">
        <v>25143</v>
      </c>
      <c r="AB370">
        <v>0</v>
      </c>
      <c r="AC370">
        <v>412</v>
      </c>
      <c r="AD370">
        <v>5000</v>
      </c>
      <c r="AE370">
        <v>907</v>
      </c>
      <c r="AF370">
        <v>0</v>
      </c>
      <c r="AG370">
        <v>139192</v>
      </c>
      <c r="AH370" t="s">
        <v>41</v>
      </c>
      <c r="AI370" t="s">
        <v>42</v>
      </c>
      <c r="AJ370" t="s">
        <v>77</v>
      </c>
      <c r="AK370" t="s">
        <v>41</v>
      </c>
      <c r="AL370" t="s">
        <v>42</v>
      </c>
    </row>
    <row r="371" spans="19:38" x14ac:dyDescent="0.25">
      <c r="S371" s="8">
        <v>1</v>
      </c>
      <c r="T371">
        <v>3</v>
      </c>
      <c r="U371">
        <f t="shared" si="18"/>
        <v>1991</v>
      </c>
      <c r="V371">
        <f t="shared" si="19"/>
        <v>9</v>
      </c>
      <c r="W371">
        <f t="shared" si="20"/>
        <v>46773</v>
      </c>
      <c r="X371">
        <v>19910920</v>
      </c>
      <c r="Z371">
        <v>5000</v>
      </c>
      <c r="AA371">
        <v>25648</v>
      </c>
      <c r="AB371">
        <v>0</v>
      </c>
      <c r="AC371">
        <v>650</v>
      </c>
      <c r="AD371">
        <v>5000</v>
      </c>
      <c r="AE371">
        <v>93</v>
      </c>
      <c r="AF371">
        <v>0</v>
      </c>
      <c r="AG371">
        <v>10382</v>
      </c>
      <c r="AH371" t="s">
        <v>41</v>
      </c>
      <c r="AI371" t="s">
        <v>42</v>
      </c>
      <c r="AJ371" t="s">
        <v>77</v>
      </c>
      <c r="AK371" t="s">
        <v>41</v>
      </c>
      <c r="AL371" t="s">
        <v>42</v>
      </c>
    </row>
    <row r="372" spans="19:38" x14ac:dyDescent="0.25">
      <c r="S372" s="8">
        <v>1</v>
      </c>
      <c r="T372">
        <v>3</v>
      </c>
      <c r="U372">
        <f t="shared" si="18"/>
        <v>1991</v>
      </c>
      <c r="V372">
        <f t="shared" si="19"/>
        <v>10</v>
      </c>
      <c r="W372">
        <f t="shared" si="20"/>
        <v>201526</v>
      </c>
      <c r="X372">
        <v>19911007</v>
      </c>
      <c r="Z372">
        <v>5000</v>
      </c>
      <c r="AA372">
        <v>25605</v>
      </c>
      <c r="AB372">
        <v>0</v>
      </c>
      <c r="AC372">
        <v>690</v>
      </c>
      <c r="AD372">
        <v>5000</v>
      </c>
      <c r="AE372">
        <v>259</v>
      </c>
      <c r="AF372">
        <v>0</v>
      </c>
      <c r="AG372">
        <v>164972</v>
      </c>
      <c r="AH372" t="s">
        <v>41</v>
      </c>
      <c r="AI372" t="s">
        <v>42</v>
      </c>
      <c r="AJ372" t="s">
        <v>77</v>
      </c>
      <c r="AK372" t="s">
        <v>41</v>
      </c>
      <c r="AL372" t="s">
        <v>42</v>
      </c>
    </row>
    <row r="373" spans="19:38" x14ac:dyDescent="0.25">
      <c r="S373" s="8">
        <v>1</v>
      </c>
      <c r="T373">
        <v>3</v>
      </c>
      <c r="U373">
        <f t="shared" si="18"/>
        <v>1991</v>
      </c>
      <c r="V373">
        <f t="shared" si="19"/>
        <v>10</v>
      </c>
      <c r="W373">
        <f t="shared" si="20"/>
        <v>40104</v>
      </c>
      <c r="X373">
        <v>19911026</v>
      </c>
      <c r="Z373">
        <v>5000</v>
      </c>
      <c r="AA373">
        <v>25494</v>
      </c>
      <c r="AB373">
        <v>0</v>
      </c>
      <c r="AC373">
        <v>162</v>
      </c>
      <c r="AD373">
        <v>1</v>
      </c>
      <c r="AE373">
        <v>647</v>
      </c>
      <c r="AF373">
        <v>0</v>
      </c>
      <c r="AG373">
        <v>8800</v>
      </c>
      <c r="AH373" t="s">
        <v>41</v>
      </c>
      <c r="AI373" t="s">
        <v>42</v>
      </c>
      <c r="AJ373" t="s">
        <v>77</v>
      </c>
      <c r="AK373" t="s">
        <v>41</v>
      </c>
      <c r="AL373" t="s">
        <v>42</v>
      </c>
    </row>
    <row r="374" spans="19:38" x14ac:dyDescent="0.25">
      <c r="S374" s="8">
        <v>1</v>
      </c>
      <c r="T374">
        <v>3</v>
      </c>
      <c r="U374">
        <f t="shared" si="18"/>
        <v>1991</v>
      </c>
      <c r="V374">
        <f t="shared" si="19"/>
        <v>10</v>
      </c>
      <c r="W374">
        <f t="shared" si="20"/>
        <v>64613</v>
      </c>
      <c r="X374">
        <v>19911007</v>
      </c>
      <c r="Z374">
        <v>5000</v>
      </c>
      <c r="AA374">
        <v>25570</v>
      </c>
      <c r="AB374">
        <v>0</v>
      </c>
      <c r="AC374">
        <v>135</v>
      </c>
      <c r="AD374">
        <v>5000</v>
      </c>
      <c r="AE374">
        <v>270</v>
      </c>
      <c r="AF374">
        <v>0</v>
      </c>
      <c r="AG374">
        <v>28638</v>
      </c>
      <c r="AH374" t="s">
        <v>45</v>
      </c>
      <c r="AI374" t="s">
        <v>42</v>
      </c>
      <c r="AJ374" t="s">
        <v>77</v>
      </c>
      <c r="AK374" t="s">
        <v>45</v>
      </c>
      <c r="AL374" t="s">
        <v>42</v>
      </c>
    </row>
    <row r="375" spans="19:38" x14ac:dyDescent="0.25">
      <c r="S375" s="8">
        <v>1</v>
      </c>
      <c r="T375">
        <v>1</v>
      </c>
      <c r="U375">
        <f t="shared" si="18"/>
        <v>1993</v>
      </c>
      <c r="V375">
        <f t="shared" si="19"/>
        <v>8</v>
      </c>
      <c r="W375">
        <f t="shared" si="20"/>
        <v>41696</v>
      </c>
      <c r="X375">
        <v>19930819</v>
      </c>
      <c r="Z375">
        <v>5000</v>
      </c>
      <c r="AA375">
        <v>30403</v>
      </c>
      <c r="AB375">
        <v>0</v>
      </c>
      <c r="AC375">
        <v>129</v>
      </c>
      <c r="AD375">
        <v>5000</v>
      </c>
      <c r="AE375">
        <v>1164</v>
      </c>
      <c r="AH375" t="s">
        <v>43</v>
      </c>
      <c r="AI375" t="s">
        <v>42</v>
      </c>
      <c r="AJ375" t="s">
        <v>77</v>
      </c>
      <c r="AK375" t="s">
        <v>43</v>
      </c>
      <c r="AL375" t="s">
        <v>42</v>
      </c>
    </row>
    <row r="376" spans="19:38" x14ac:dyDescent="0.25">
      <c r="S376" s="8">
        <v>1</v>
      </c>
      <c r="T376">
        <v>3</v>
      </c>
      <c r="U376">
        <f t="shared" si="18"/>
        <v>1991</v>
      </c>
      <c r="V376">
        <f t="shared" si="19"/>
        <v>10</v>
      </c>
      <c r="W376">
        <f t="shared" si="20"/>
        <v>43924</v>
      </c>
      <c r="X376">
        <v>19911026</v>
      </c>
      <c r="Z376">
        <v>5000</v>
      </c>
      <c r="AA376">
        <v>37216</v>
      </c>
      <c r="AB376">
        <v>0</v>
      </c>
      <c r="AC376">
        <v>727</v>
      </c>
      <c r="AD376">
        <v>1</v>
      </c>
      <c r="AE376">
        <v>727</v>
      </c>
      <c r="AF376">
        <v>0</v>
      </c>
      <c r="AG376">
        <v>253</v>
      </c>
      <c r="AH376" t="s">
        <v>41</v>
      </c>
      <c r="AI376" t="s">
        <v>42</v>
      </c>
      <c r="AJ376" t="s">
        <v>77</v>
      </c>
      <c r="AK376" t="s">
        <v>41</v>
      </c>
      <c r="AL376" t="s">
        <v>42</v>
      </c>
    </row>
    <row r="377" spans="19:38" x14ac:dyDescent="0.25">
      <c r="S377" s="8">
        <v>1</v>
      </c>
      <c r="T377">
        <v>3</v>
      </c>
      <c r="U377">
        <f t="shared" si="18"/>
        <v>1991</v>
      </c>
      <c r="V377">
        <f t="shared" si="19"/>
        <v>10</v>
      </c>
      <c r="W377">
        <f t="shared" si="20"/>
        <v>42137</v>
      </c>
      <c r="X377">
        <v>19911026</v>
      </c>
      <c r="Z377">
        <v>5000</v>
      </c>
      <c r="AA377">
        <v>35168</v>
      </c>
      <c r="AB377">
        <v>0</v>
      </c>
      <c r="AC377">
        <v>738</v>
      </c>
      <c r="AD377">
        <v>1</v>
      </c>
      <c r="AE377">
        <v>1230</v>
      </c>
      <c r="AH377" t="s">
        <v>41</v>
      </c>
      <c r="AI377" t="s">
        <v>42</v>
      </c>
      <c r="AJ377" t="s">
        <v>77</v>
      </c>
      <c r="AK377" t="s">
        <v>41</v>
      </c>
      <c r="AL377" t="s">
        <v>42</v>
      </c>
    </row>
    <row r="378" spans="19:38" x14ac:dyDescent="0.25">
      <c r="S378" s="8">
        <v>1</v>
      </c>
      <c r="T378">
        <v>3</v>
      </c>
      <c r="U378">
        <f t="shared" si="18"/>
        <v>1991</v>
      </c>
      <c r="V378">
        <f t="shared" si="19"/>
        <v>10</v>
      </c>
      <c r="W378">
        <f t="shared" si="20"/>
        <v>41473</v>
      </c>
      <c r="X378">
        <v>19911026</v>
      </c>
      <c r="Z378">
        <v>5000</v>
      </c>
      <c r="AA378">
        <v>33859</v>
      </c>
      <c r="AB378">
        <v>0</v>
      </c>
      <c r="AC378">
        <v>418</v>
      </c>
      <c r="AD378">
        <v>1</v>
      </c>
      <c r="AE378">
        <v>2195</v>
      </c>
      <c r="AH378" t="s">
        <v>41</v>
      </c>
      <c r="AI378" t="s">
        <v>42</v>
      </c>
      <c r="AJ378" t="s">
        <v>77</v>
      </c>
      <c r="AK378" t="s">
        <v>41</v>
      </c>
      <c r="AL378" t="s">
        <v>42</v>
      </c>
    </row>
    <row r="379" spans="19:38" x14ac:dyDescent="0.25">
      <c r="S379" s="8">
        <v>1</v>
      </c>
      <c r="T379">
        <v>3</v>
      </c>
      <c r="U379">
        <f t="shared" si="18"/>
        <v>1991</v>
      </c>
      <c r="V379">
        <f t="shared" si="19"/>
        <v>10</v>
      </c>
      <c r="W379">
        <f t="shared" si="20"/>
        <v>40513</v>
      </c>
      <c r="X379">
        <v>19911026</v>
      </c>
      <c r="Z379">
        <v>5000</v>
      </c>
      <c r="AA379">
        <v>34621</v>
      </c>
      <c r="AB379">
        <v>0</v>
      </c>
      <c r="AC379">
        <v>200</v>
      </c>
      <c r="AD379">
        <v>1</v>
      </c>
      <c r="AE379">
        <v>499</v>
      </c>
      <c r="AF379">
        <v>0</v>
      </c>
      <c r="AG379">
        <v>192</v>
      </c>
      <c r="AH379" t="s">
        <v>41</v>
      </c>
      <c r="AI379" t="s">
        <v>42</v>
      </c>
      <c r="AJ379" t="s">
        <v>77</v>
      </c>
      <c r="AK379" t="s">
        <v>41</v>
      </c>
      <c r="AL379" t="s">
        <v>42</v>
      </c>
    </row>
    <row r="380" spans="19:38" x14ac:dyDescent="0.25">
      <c r="S380" s="8">
        <v>1</v>
      </c>
      <c r="T380">
        <v>3</v>
      </c>
      <c r="U380">
        <f t="shared" si="18"/>
        <v>1991</v>
      </c>
      <c r="V380">
        <f t="shared" si="19"/>
        <v>10</v>
      </c>
      <c r="W380">
        <f t="shared" si="20"/>
        <v>40689</v>
      </c>
      <c r="X380">
        <v>19911026</v>
      </c>
      <c r="Z380">
        <v>5000</v>
      </c>
      <c r="AA380">
        <v>34753</v>
      </c>
      <c r="AB380">
        <v>0</v>
      </c>
      <c r="AC380">
        <v>186</v>
      </c>
      <c r="AD380">
        <v>1</v>
      </c>
      <c r="AE380">
        <v>466</v>
      </c>
      <c r="AF380">
        <v>0</v>
      </c>
      <c r="AG380">
        <v>283</v>
      </c>
      <c r="AH380" t="s">
        <v>41</v>
      </c>
      <c r="AI380" t="s">
        <v>42</v>
      </c>
      <c r="AJ380" t="s">
        <v>77</v>
      </c>
      <c r="AK380" t="s">
        <v>41</v>
      </c>
      <c r="AL380" t="s">
        <v>42</v>
      </c>
    </row>
    <row r="381" spans="19:38" x14ac:dyDescent="0.25">
      <c r="S381" s="8">
        <v>1</v>
      </c>
      <c r="T381">
        <v>3</v>
      </c>
      <c r="U381">
        <f t="shared" si="18"/>
        <v>1991</v>
      </c>
      <c r="V381">
        <f t="shared" si="19"/>
        <v>8</v>
      </c>
      <c r="W381">
        <f t="shared" si="20"/>
        <v>52776</v>
      </c>
      <c r="X381">
        <v>19910815</v>
      </c>
      <c r="Z381">
        <v>5000</v>
      </c>
      <c r="AA381">
        <v>40225</v>
      </c>
      <c r="AB381">
        <v>0</v>
      </c>
      <c r="AC381">
        <v>680</v>
      </c>
      <c r="AD381">
        <v>5000</v>
      </c>
      <c r="AE381">
        <v>1871</v>
      </c>
      <c r="AH381" t="s">
        <v>50</v>
      </c>
      <c r="AI381" t="s">
        <v>42</v>
      </c>
      <c r="AJ381" t="s">
        <v>77</v>
      </c>
      <c r="AK381" t="s">
        <v>50</v>
      </c>
      <c r="AL381" t="s">
        <v>42</v>
      </c>
    </row>
    <row r="382" spans="19:38" x14ac:dyDescent="0.25">
      <c r="S382" s="8">
        <v>1</v>
      </c>
      <c r="T382">
        <v>3</v>
      </c>
      <c r="U382">
        <f t="shared" si="18"/>
        <v>1991</v>
      </c>
      <c r="V382">
        <f t="shared" si="19"/>
        <v>8</v>
      </c>
      <c r="W382">
        <f t="shared" si="20"/>
        <v>54019</v>
      </c>
      <c r="X382">
        <v>19910815</v>
      </c>
      <c r="Z382">
        <v>5000</v>
      </c>
      <c r="AA382">
        <v>41394</v>
      </c>
      <c r="AB382">
        <v>0</v>
      </c>
      <c r="AC382">
        <v>700</v>
      </c>
      <c r="AD382">
        <v>5000</v>
      </c>
      <c r="AE382">
        <v>1925</v>
      </c>
      <c r="AH382" t="s">
        <v>50</v>
      </c>
      <c r="AI382" t="s">
        <v>42</v>
      </c>
      <c r="AJ382" t="s">
        <v>77</v>
      </c>
      <c r="AK382" t="s">
        <v>50</v>
      </c>
      <c r="AL382" t="s">
        <v>42</v>
      </c>
    </row>
    <row r="383" spans="19:38" x14ac:dyDescent="0.25">
      <c r="S383" s="8">
        <v>1</v>
      </c>
      <c r="T383">
        <v>3</v>
      </c>
      <c r="U383">
        <f t="shared" si="18"/>
        <v>1991</v>
      </c>
      <c r="V383">
        <f t="shared" si="19"/>
        <v>8</v>
      </c>
      <c r="W383">
        <f t="shared" si="20"/>
        <v>49896</v>
      </c>
      <c r="X383">
        <v>19910815</v>
      </c>
      <c r="Z383">
        <v>5000</v>
      </c>
      <c r="AA383">
        <v>37516</v>
      </c>
      <c r="AB383">
        <v>0</v>
      </c>
      <c r="AC383">
        <v>635</v>
      </c>
      <c r="AD383">
        <v>5000</v>
      </c>
      <c r="AE383">
        <v>1745</v>
      </c>
      <c r="AH383" t="s">
        <v>50</v>
      </c>
      <c r="AI383" t="s">
        <v>42</v>
      </c>
      <c r="AJ383" t="s">
        <v>77</v>
      </c>
      <c r="AK383" t="s">
        <v>50</v>
      </c>
      <c r="AL383" t="s">
        <v>42</v>
      </c>
    </row>
    <row r="384" spans="19:38" x14ac:dyDescent="0.25">
      <c r="S384" s="8">
        <v>1</v>
      </c>
      <c r="T384">
        <v>3</v>
      </c>
      <c r="U384">
        <f t="shared" si="18"/>
        <v>1991</v>
      </c>
      <c r="V384">
        <f t="shared" si="19"/>
        <v>8</v>
      </c>
      <c r="W384">
        <f t="shared" si="20"/>
        <v>51880</v>
      </c>
      <c r="X384">
        <v>19910815</v>
      </c>
      <c r="Z384">
        <v>5000</v>
      </c>
      <c r="AA384">
        <v>39382</v>
      </c>
      <c r="AB384">
        <v>0</v>
      </c>
      <c r="AC384">
        <v>666</v>
      </c>
      <c r="AD384">
        <v>5000</v>
      </c>
      <c r="AE384">
        <v>1832</v>
      </c>
      <c r="AH384" t="s">
        <v>50</v>
      </c>
      <c r="AI384" t="s">
        <v>42</v>
      </c>
      <c r="AJ384" t="s">
        <v>77</v>
      </c>
      <c r="AK384" t="s">
        <v>50</v>
      </c>
      <c r="AL384" t="s">
        <v>42</v>
      </c>
    </row>
    <row r="385" spans="19:38" x14ac:dyDescent="0.25">
      <c r="S385" s="8">
        <v>1</v>
      </c>
      <c r="T385">
        <v>3</v>
      </c>
      <c r="U385">
        <f t="shared" si="18"/>
        <v>1991</v>
      </c>
      <c r="V385">
        <f t="shared" si="19"/>
        <v>8</v>
      </c>
      <c r="W385">
        <f t="shared" si="20"/>
        <v>37215</v>
      </c>
      <c r="X385">
        <v>19910815</v>
      </c>
      <c r="Z385">
        <v>5000</v>
      </c>
      <c r="AA385">
        <v>25592</v>
      </c>
      <c r="AB385">
        <v>0</v>
      </c>
      <c r="AC385">
        <v>433</v>
      </c>
      <c r="AD385">
        <v>5000</v>
      </c>
      <c r="AE385">
        <v>1190</v>
      </c>
      <c r="AH385" t="s">
        <v>50</v>
      </c>
      <c r="AI385" t="s">
        <v>42</v>
      </c>
      <c r="AJ385" t="s">
        <v>77</v>
      </c>
      <c r="AK385" t="s">
        <v>50</v>
      </c>
      <c r="AL385" t="s">
        <v>42</v>
      </c>
    </row>
    <row r="386" spans="19:38" x14ac:dyDescent="0.25">
      <c r="S386" s="8">
        <v>1</v>
      </c>
      <c r="T386">
        <v>1</v>
      </c>
      <c r="U386">
        <f t="shared" si="18"/>
        <v>1992</v>
      </c>
      <c r="V386">
        <f t="shared" si="19"/>
        <v>5</v>
      </c>
      <c r="W386">
        <f t="shared" si="20"/>
        <v>66753</v>
      </c>
      <c r="X386">
        <v>19920528</v>
      </c>
      <c r="Z386">
        <v>5000</v>
      </c>
      <c r="AA386">
        <v>46610</v>
      </c>
      <c r="AB386">
        <v>0</v>
      </c>
      <c r="AC386">
        <v>9568</v>
      </c>
      <c r="AD386">
        <v>5000</v>
      </c>
      <c r="AE386">
        <v>527</v>
      </c>
      <c r="AF386">
        <v>0</v>
      </c>
      <c r="AG386">
        <v>48</v>
      </c>
      <c r="AH386" t="s">
        <v>47</v>
      </c>
      <c r="AI386" t="s">
        <v>42</v>
      </c>
      <c r="AJ386" t="s">
        <v>78</v>
      </c>
      <c r="AK386" t="s">
        <v>47</v>
      </c>
      <c r="AL386" t="s">
        <v>42</v>
      </c>
    </row>
    <row r="387" spans="19:38" x14ac:dyDescent="0.25">
      <c r="S387" s="8">
        <v>1</v>
      </c>
      <c r="T387">
        <v>1</v>
      </c>
      <c r="U387">
        <f t="shared" ref="U387:U450" si="21">LEFT(X387,4)*1</f>
        <v>1992</v>
      </c>
      <c r="V387">
        <f t="shared" ref="V387:V450" si="22">IF(LEN(X387)&gt;=8,MID(X387,5,2),"")*1</f>
        <v>5</v>
      </c>
      <c r="W387">
        <f t="shared" ref="W387:W450" si="23">SUM(Z387:AG387)</f>
        <v>32368</v>
      </c>
      <c r="X387">
        <v>19920528</v>
      </c>
      <c r="Z387">
        <v>5000</v>
      </c>
      <c r="AA387">
        <v>18370</v>
      </c>
      <c r="AB387">
        <v>0</v>
      </c>
      <c r="AC387">
        <v>3771</v>
      </c>
      <c r="AD387">
        <v>5000</v>
      </c>
      <c r="AE387">
        <v>208</v>
      </c>
      <c r="AF387">
        <v>0</v>
      </c>
      <c r="AG387">
        <v>19</v>
      </c>
      <c r="AH387" t="s">
        <v>47</v>
      </c>
      <c r="AI387" t="s">
        <v>42</v>
      </c>
      <c r="AJ387" t="s">
        <v>78</v>
      </c>
      <c r="AK387" t="s">
        <v>47</v>
      </c>
      <c r="AL387" t="s">
        <v>42</v>
      </c>
    </row>
    <row r="388" spans="19:38" x14ac:dyDescent="0.25">
      <c r="S388" s="8">
        <v>1</v>
      </c>
      <c r="T388">
        <v>1</v>
      </c>
      <c r="U388">
        <f t="shared" si="21"/>
        <v>1991</v>
      </c>
      <c r="V388">
        <f t="shared" si="22"/>
        <v>10</v>
      </c>
      <c r="W388">
        <f t="shared" si="23"/>
        <v>20643</v>
      </c>
      <c r="X388">
        <v>19911001</v>
      </c>
      <c r="Z388">
        <v>5000</v>
      </c>
      <c r="AA388">
        <v>15643</v>
      </c>
      <c r="AH388" t="s">
        <v>45</v>
      </c>
      <c r="AI388" t="s">
        <v>42</v>
      </c>
      <c r="AJ388" t="s">
        <v>77</v>
      </c>
      <c r="AK388" t="s">
        <v>45</v>
      </c>
      <c r="AL388" t="s">
        <v>42</v>
      </c>
    </row>
    <row r="389" spans="19:38" x14ac:dyDescent="0.25">
      <c r="S389" s="8">
        <v>1</v>
      </c>
      <c r="T389">
        <v>3</v>
      </c>
      <c r="U389">
        <f t="shared" si="21"/>
        <v>1991</v>
      </c>
      <c r="V389">
        <f t="shared" si="22"/>
        <v>8</v>
      </c>
      <c r="W389">
        <f t="shared" si="23"/>
        <v>66529</v>
      </c>
      <c r="X389">
        <v>19910816</v>
      </c>
      <c r="Z389">
        <v>5000</v>
      </c>
      <c r="AA389">
        <v>22288</v>
      </c>
      <c r="AB389">
        <v>0</v>
      </c>
      <c r="AC389">
        <v>49</v>
      </c>
      <c r="AD389">
        <v>5000</v>
      </c>
      <c r="AE389">
        <v>49</v>
      </c>
      <c r="AF389">
        <v>0</v>
      </c>
      <c r="AG389">
        <v>34143</v>
      </c>
      <c r="AH389" t="s">
        <v>44</v>
      </c>
      <c r="AI389" t="s">
        <v>42</v>
      </c>
      <c r="AJ389" t="s">
        <v>78</v>
      </c>
      <c r="AK389" t="s">
        <v>44</v>
      </c>
      <c r="AL389" t="s">
        <v>42</v>
      </c>
    </row>
    <row r="390" spans="19:38" x14ac:dyDescent="0.25">
      <c r="S390" s="8">
        <v>1</v>
      </c>
      <c r="T390">
        <v>3</v>
      </c>
      <c r="U390">
        <f t="shared" si="21"/>
        <v>1991</v>
      </c>
      <c r="V390">
        <f t="shared" si="22"/>
        <v>9</v>
      </c>
      <c r="W390">
        <f t="shared" si="23"/>
        <v>107941</v>
      </c>
      <c r="X390">
        <v>19910916</v>
      </c>
      <c r="Z390">
        <v>5000</v>
      </c>
      <c r="AA390">
        <v>22474</v>
      </c>
      <c r="AB390">
        <v>0</v>
      </c>
      <c r="AC390">
        <v>125</v>
      </c>
      <c r="AD390">
        <v>5000</v>
      </c>
      <c r="AE390">
        <v>125</v>
      </c>
      <c r="AF390">
        <v>0</v>
      </c>
      <c r="AG390">
        <v>75217</v>
      </c>
      <c r="AH390" t="s">
        <v>44</v>
      </c>
      <c r="AI390" t="s">
        <v>42</v>
      </c>
      <c r="AJ390" t="s">
        <v>77</v>
      </c>
      <c r="AK390" t="s">
        <v>44</v>
      </c>
      <c r="AL390" t="s">
        <v>42</v>
      </c>
    </row>
    <row r="391" spans="19:38" x14ac:dyDescent="0.25">
      <c r="S391" s="8">
        <v>1</v>
      </c>
      <c r="T391">
        <v>3</v>
      </c>
      <c r="U391">
        <f t="shared" si="21"/>
        <v>1992</v>
      </c>
      <c r="V391">
        <f t="shared" si="22"/>
        <v>9</v>
      </c>
      <c r="W391">
        <f t="shared" si="23"/>
        <v>101713</v>
      </c>
      <c r="X391">
        <v>19920902</v>
      </c>
      <c r="Z391">
        <v>5000</v>
      </c>
      <c r="AA391">
        <v>23457</v>
      </c>
      <c r="AB391">
        <v>0</v>
      </c>
      <c r="AC391">
        <v>4960</v>
      </c>
      <c r="AD391">
        <v>5000</v>
      </c>
      <c r="AE391">
        <v>268</v>
      </c>
      <c r="AF391">
        <v>0</v>
      </c>
      <c r="AG391">
        <v>63028</v>
      </c>
      <c r="AH391" t="s">
        <v>47</v>
      </c>
      <c r="AI391" t="s">
        <v>42</v>
      </c>
      <c r="AJ391" t="s">
        <v>77</v>
      </c>
      <c r="AK391" t="s">
        <v>47</v>
      </c>
      <c r="AL391" t="s">
        <v>42</v>
      </c>
    </row>
    <row r="392" spans="19:38" x14ac:dyDescent="0.25">
      <c r="S392" s="8">
        <v>1</v>
      </c>
      <c r="T392">
        <v>1</v>
      </c>
      <c r="U392">
        <f t="shared" si="21"/>
        <v>1993</v>
      </c>
      <c r="V392">
        <f t="shared" si="22"/>
        <v>2</v>
      </c>
      <c r="W392">
        <f t="shared" si="23"/>
        <v>158134</v>
      </c>
      <c r="X392">
        <v>19930222</v>
      </c>
      <c r="Z392">
        <v>5000</v>
      </c>
      <c r="AA392">
        <v>20432</v>
      </c>
      <c r="AB392">
        <v>0</v>
      </c>
      <c r="AC392">
        <v>6568</v>
      </c>
      <c r="AD392">
        <v>5000</v>
      </c>
      <c r="AE392">
        <v>365</v>
      </c>
      <c r="AF392">
        <v>0</v>
      </c>
      <c r="AG392">
        <v>120769</v>
      </c>
      <c r="AH392" t="s">
        <v>47</v>
      </c>
      <c r="AI392" t="s">
        <v>42</v>
      </c>
      <c r="AJ392" t="s">
        <v>77</v>
      </c>
      <c r="AK392" t="s">
        <v>47</v>
      </c>
      <c r="AL392" t="s">
        <v>42</v>
      </c>
    </row>
    <row r="393" spans="19:38" x14ac:dyDescent="0.25">
      <c r="S393" s="8">
        <v>1</v>
      </c>
      <c r="T393">
        <v>1</v>
      </c>
      <c r="U393">
        <f t="shared" si="21"/>
        <v>1992</v>
      </c>
      <c r="V393">
        <f t="shared" si="22"/>
        <v>9</v>
      </c>
      <c r="W393">
        <f t="shared" si="23"/>
        <v>159643</v>
      </c>
      <c r="X393">
        <v>19920919</v>
      </c>
      <c r="Z393">
        <v>5000</v>
      </c>
      <c r="AA393">
        <v>25495</v>
      </c>
      <c r="AB393">
        <v>0</v>
      </c>
      <c r="AC393">
        <v>2441</v>
      </c>
      <c r="AD393">
        <v>5000</v>
      </c>
      <c r="AE393">
        <v>136</v>
      </c>
      <c r="AF393">
        <v>0</v>
      </c>
      <c r="AG393">
        <v>121571</v>
      </c>
      <c r="AH393" t="s">
        <v>47</v>
      </c>
      <c r="AI393" t="s">
        <v>42</v>
      </c>
      <c r="AJ393" t="s">
        <v>77</v>
      </c>
      <c r="AK393" t="s">
        <v>47</v>
      </c>
      <c r="AL393" t="s">
        <v>42</v>
      </c>
    </row>
    <row r="394" spans="19:38" x14ac:dyDescent="0.25">
      <c r="S394" s="8">
        <v>1</v>
      </c>
      <c r="T394">
        <v>3</v>
      </c>
      <c r="U394">
        <f t="shared" si="21"/>
        <v>1992</v>
      </c>
      <c r="V394">
        <f t="shared" si="22"/>
        <v>8</v>
      </c>
      <c r="W394">
        <f t="shared" si="23"/>
        <v>111587</v>
      </c>
      <c r="X394">
        <v>19920810</v>
      </c>
      <c r="Z394">
        <v>5000</v>
      </c>
      <c r="AA394">
        <v>21100</v>
      </c>
      <c r="AB394">
        <v>0</v>
      </c>
      <c r="AC394">
        <v>5402</v>
      </c>
      <c r="AD394">
        <v>5000</v>
      </c>
      <c r="AE394">
        <v>204</v>
      </c>
      <c r="AF394">
        <v>0</v>
      </c>
      <c r="AG394">
        <v>74881</v>
      </c>
      <c r="AH394" t="s">
        <v>49</v>
      </c>
      <c r="AI394" t="s">
        <v>42</v>
      </c>
      <c r="AJ394" t="s">
        <v>77</v>
      </c>
      <c r="AK394" t="s">
        <v>49</v>
      </c>
      <c r="AL394" t="s">
        <v>42</v>
      </c>
    </row>
    <row r="395" spans="19:38" x14ac:dyDescent="0.25">
      <c r="S395" s="8">
        <v>1</v>
      </c>
      <c r="T395">
        <v>1</v>
      </c>
      <c r="U395">
        <f t="shared" si="21"/>
        <v>1992</v>
      </c>
      <c r="V395">
        <f t="shared" si="22"/>
        <v>7</v>
      </c>
      <c r="W395">
        <f t="shared" si="23"/>
        <v>129857</v>
      </c>
      <c r="X395">
        <v>19920713</v>
      </c>
      <c r="Z395">
        <v>5000</v>
      </c>
      <c r="AA395">
        <v>26396</v>
      </c>
      <c r="AB395">
        <v>0</v>
      </c>
      <c r="AC395">
        <v>138</v>
      </c>
      <c r="AD395">
        <v>5000</v>
      </c>
      <c r="AE395">
        <v>482</v>
      </c>
      <c r="AF395">
        <v>0</v>
      </c>
      <c r="AG395">
        <v>92841</v>
      </c>
      <c r="AH395" t="s">
        <v>44</v>
      </c>
      <c r="AI395" t="s">
        <v>42</v>
      </c>
      <c r="AJ395" t="s">
        <v>78</v>
      </c>
      <c r="AK395" t="s">
        <v>44</v>
      </c>
      <c r="AL395" t="s">
        <v>42</v>
      </c>
    </row>
    <row r="396" spans="19:38" x14ac:dyDescent="0.25">
      <c r="S396" s="8">
        <v>1</v>
      </c>
      <c r="T396">
        <v>1</v>
      </c>
      <c r="U396">
        <f t="shared" si="21"/>
        <v>1992</v>
      </c>
      <c r="V396">
        <f t="shared" si="22"/>
        <v>8</v>
      </c>
      <c r="W396">
        <f t="shared" si="23"/>
        <v>39279</v>
      </c>
      <c r="X396">
        <v>19920803</v>
      </c>
      <c r="Z396">
        <v>5000</v>
      </c>
      <c r="AA396">
        <v>24521</v>
      </c>
      <c r="AB396">
        <v>0</v>
      </c>
      <c r="AC396">
        <v>255</v>
      </c>
      <c r="AD396">
        <v>5000</v>
      </c>
      <c r="AE396">
        <v>851</v>
      </c>
      <c r="AF396">
        <v>0</v>
      </c>
      <c r="AG396">
        <v>3652</v>
      </c>
      <c r="AH396" t="s">
        <v>44</v>
      </c>
      <c r="AI396" t="s">
        <v>42</v>
      </c>
      <c r="AJ396" t="s">
        <v>77</v>
      </c>
      <c r="AK396" t="s">
        <v>44</v>
      </c>
      <c r="AL396" t="s">
        <v>42</v>
      </c>
    </row>
    <row r="397" spans="19:38" x14ac:dyDescent="0.25">
      <c r="S397" s="8">
        <v>1</v>
      </c>
      <c r="T397">
        <v>1</v>
      </c>
      <c r="U397">
        <f t="shared" si="21"/>
        <v>1992</v>
      </c>
      <c r="V397">
        <f t="shared" si="22"/>
        <v>9</v>
      </c>
      <c r="W397">
        <f t="shared" si="23"/>
        <v>39844</v>
      </c>
      <c r="X397">
        <v>19920916</v>
      </c>
      <c r="Z397">
        <v>5000</v>
      </c>
      <c r="AA397">
        <v>25554</v>
      </c>
      <c r="AB397">
        <v>0</v>
      </c>
      <c r="AC397">
        <v>343</v>
      </c>
      <c r="AD397">
        <v>5000</v>
      </c>
      <c r="AE397">
        <v>86</v>
      </c>
      <c r="AF397">
        <v>0</v>
      </c>
      <c r="AG397">
        <v>3861</v>
      </c>
      <c r="AH397" t="s">
        <v>44</v>
      </c>
      <c r="AI397" t="s">
        <v>42</v>
      </c>
      <c r="AJ397" t="s">
        <v>77</v>
      </c>
      <c r="AK397" t="s">
        <v>44</v>
      </c>
      <c r="AL397" t="s">
        <v>42</v>
      </c>
    </row>
    <row r="398" spans="19:38" x14ac:dyDescent="0.25">
      <c r="S398" s="8">
        <v>1</v>
      </c>
      <c r="T398">
        <v>3</v>
      </c>
      <c r="U398">
        <f t="shared" si="21"/>
        <v>1992</v>
      </c>
      <c r="V398">
        <f t="shared" si="22"/>
        <v>11</v>
      </c>
      <c r="W398">
        <f t="shared" si="23"/>
        <v>28906</v>
      </c>
      <c r="X398">
        <v>19921101</v>
      </c>
      <c r="Z398">
        <v>5000</v>
      </c>
      <c r="AA398">
        <v>11738</v>
      </c>
      <c r="AB398">
        <v>0</v>
      </c>
      <c r="AC398">
        <v>283</v>
      </c>
      <c r="AD398">
        <v>5000</v>
      </c>
      <c r="AE398">
        <v>1061</v>
      </c>
      <c r="AF398">
        <v>0</v>
      </c>
      <c r="AG398">
        <v>5824</v>
      </c>
      <c r="AH398" t="s">
        <v>41</v>
      </c>
      <c r="AI398" t="s">
        <v>42</v>
      </c>
      <c r="AJ398" t="s">
        <v>77</v>
      </c>
      <c r="AK398" t="s">
        <v>41</v>
      </c>
      <c r="AL398" t="s">
        <v>42</v>
      </c>
    </row>
    <row r="399" spans="19:38" x14ac:dyDescent="0.25">
      <c r="S399" s="8">
        <v>1</v>
      </c>
      <c r="T399">
        <v>3</v>
      </c>
      <c r="U399">
        <f t="shared" si="21"/>
        <v>1992</v>
      </c>
      <c r="V399">
        <f t="shared" si="22"/>
        <v>10</v>
      </c>
      <c r="W399">
        <f t="shared" si="23"/>
        <v>246364</v>
      </c>
      <c r="X399">
        <v>19921006</v>
      </c>
      <c r="Z399">
        <v>5002</v>
      </c>
      <c r="AA399">
        <v>22981</v>
      </c>
      <c r="AB399">
        <v>0</v>
      </c>
      <c r="AC399">
        <v>693</v>
      </c>
      <c r="AD399">
        <v>5002</v>
      </c>
      <c r="AE399">
        <v>2873</v>
      </c>
      <c r="AF399">
        <v>0</v>
      </c>
      <c r="AG399">
        <v>209813</v>
      </c>
      <c r="AH399" t="s">
        <v>41</v>
      </c>
      <c r="AI399" t="s">
        <v>42</v>
      </c>
      <c r="AJ399" t="s">
        <v>77</v>
      </c>
      <c r="AK399" t="s">
        <v>41</v>
      </c>
      <c r="AL399" t="s">
        <v>42</v>
      </c>
    </row>
    <row r="400" spans="19:38" x14ac:dyDescent="0.25">
      <c r="S400" s="8">
        <v>1</v>
      </c>
      <c r="T400">
        <v>3</v>
      </c>
      <c r="U400">
        <f t="shared" si="21"/>
        <v>1992</v>
      </c>
      <c r="V400">
        <f t="shared" si="22"/>
        <v>10</v>
      </c>
      <c r="W400">
        <f t="shared" si="23"/>
        <v>163153</v>
      </c>
      <c r="X400">
        <v>19921026</v>
      </c>
      <c r="Z400">
        <v>5002</v>
      </c>
      <c r="AA400">
        <v>23236</v>
      </c>
      <c r="AB400">
        <v>0</v>
      </c>
      <c r="AC400">
        <v>306</v>
      </c>
      <c r="AD400">
        <v>5002</v>
      </c>
      <c r="AE400">
        <v>2956</v>
      </c>
      <c r="AF400">
        <v>0</v>
      </c>
      <c r="AG400">
        <v>126651</v>
      </c>
      <c r="AH400" t="s">
        <v>41</v>
      </c>
      <c r="AI400" t="s">
        <v>42</v>
      </c>
      <c r="AJ400" t="s">
        <v>77</v>
      </c>
      <c r="AK400" t="s">
        <v>41</v>
      </c>
      <c r="AL400" t="s">
        <v>42</v>
      </c>
    </row>
    <row r="401" spans="19:38" x14ac:dyDescent="0.25">
      <c r="S401" s="8">
        <v>1</v>
      </c>
      <c r="T401">
        <v>1</v>
      </c>
      <c r="U401">
        <f t="shared" si="21"/>
        <v>1991</v>
      </c>
      <c r="V401">
        <f t="shared" si="22"/>
        <v>5</v>
      </c>
      <c r="W401">
        <f t="shared" si="23"/>
        <v>53951</v>
      </c>
      <c r="X401">
        <v>19910523</v>
      </c>
      <c r="Z401">
        <v>5000</v>
      </c>
      <c r="AA401">
        <v>15076</v>
      </c>
      <c r="AD401">
        <v>5000</v>
      </c>
      <c r="AE401">
        <v>575</v>
      </c>
      <c r="AF401">
        <v>0</v>
      </c>
      <c r="AG401">
        <v>28300</v>
      </c>
      <c r="AH401" t="s">
        <v>51</v>
      </c>
      <c r="AI401" t="s">
        <v>42</v>
      </c>
      <c r="AJ401" t="s">
        <v>78</v>
      </c>
      <c r="AK401" t="s">
        <v>51</v>
      </c>
      <c r="AL401" t="s">
        <v>42</v>
      </c>
    </row>
    <row r="402" spans="19:38" x14ac:dyDescent="0.25">
      <c r="S402" s="8">
        <v>1</v>
      </c>
      <c r="T402">
        <v>1</v>
      </c>
      <c r="U402">
        <f t="shared" si="21"/>
        <v>1991</v>
      </c>
      <c r="V402">
        <f t="shared" si="22"/>
        <v>5</v>
      </c>
      <c r="W402">
        <f t="shared" si="23"/>
        <v>52916</v>
      </c>
      <c r="X402">
        <v>19910523</v>
      </c>
      <c r="Z402">
        <v>5000</v>
      </c>
      <c r="AA402">
        <v>14078</v>
      </c>
      <c r="AD402">
        <v>5000</v>
      </c>
      <c r="AE402">
        <v>537</v>
      </c>
      <c r="AF402">
        <v>0</v>
      </c>
      <c r="AG402">
        <v>28301</v>
      </c>
      <c r="AH402" t="s">
        <v>51</v>
      </c>
      <c r="AI402" t="s">
        <v>42</v>
      </c>
      <c r="AJ402" t="s">
        <v>78</v>
      </c>
      <c r="AK402" t="s">
        <v>51</v>
      </c>
      <c r="AL402" t="s">
        <v>42</v>
      </c>
    </row>
    <row r="403" spans="19:38" x14ac:dyDescent="0.25">
      <c r="S403" s="8">
        <v>1</v>
      </c>
      <c r="T403">
        <v>3</v>
      </c>
      <c r="U403">
        <f t="shared" si="21"/>
        <v>1992</v>
      </c>
      <c r="V403">
        <f t="shared" si="22"/>
        <v>5</v>
      </c>
      <c r="W403">
        <f t="shared" si="23"/>
        <v>108330</v>
      </c>
      <c r="X403">
        <v>19920528</v>
      </c>
      <c r="Z403">
        <v>5000</v>
      </c>
      <c r="AA403">
        <v>43321</v>
      </c>
      <c r="AB403">
        <v>0</v>
      </c>
      <c r="AC403">
        <v>8892</v>
      </c>
      <c r="AD403">
        <v>5000</v>
      </c>
      <c r="AE403">
        <v>489</v>
      </c>
      <c r="AF403">
        <v>0</v>
      </c>
      <c r="AG403">
        <v>45628</v>
      </c>
      <c r="AH403" t="s">
        <v>47</v>
      </c>
      <c r="AI403" t="s">
        <v>42</v>
      </c>
      <c r="AJ403" t="s">
        <v>78</v>
      </c>
      <c r="AK403" t="s">
        <v>47</v>
      </c>
      <c r="AL403" t="s">
        <v>42</v>
      </c>
    </row>
    <row r="404" spans="19:38" x14ac:dyDescent="0.25">
      <c r="S404" s="8">
        <v>1</v>
      </c>
      <c r="T404">
        <v>1</v>
      </c>
      <c r="U404">
        <f t="shared" si="21"/>
        <v>1997</v>
      </c>
      <c r="V404">
        <f t="shared" si="22"/>
        <v>8</v>
      </c>
      <c r="W404">
        <f t="shared" si="23"/>
        <v>41527</v>
      </c>
      <c r="X404">
        <v>19970813</v>
      </c>
      <c r="Z404">
        <v>5000</v>
      </c>
      <c r="AA404">
        <v>30747</v>
      </c>
      <c r="AB404">
        <v>0</v>
      </c>
      <c r="AC404">
        <v>156</v>
      </c>
      <c r="AD404">
        <v>5000</v>
      </c>
      <c r="AE404">
        <v>624</v>
      </c>
      <c r="AH404" t="s">
        <v>43</v>
      </c>
      <c r="AI404" t="s">
        <v>42</v>
      </c>
      <c r="AJ404" t="s">
        <v>77</v>
      </c>
      <c r="AK404" t="s">
        <v>43</v>
      </c>
      <c r="AL404" t="s">
        <v>42</v>
      </c>
    </row>
    <row r="405" spans="19:38" x14ac:dyDescent="0.25">
      <c r="S405" s="8">
        <v>1</v>
      </c>
      <c r="T405">
        <v>1</v>
      </c>
      <c r="U405">
        <f t="shared" si="21"/>
        <v>1996</v>
      </c>
      <c r="V405">
        <f t="shared" si="22"/>
        <v>2</v>
      </c>
      <c r="W405">
        <f t="shared" si="23"/>
        <v>237420</v>
      </c>
      <c r="X405">
        <v>19960201</v>
      </c>
      <c r="Z405">
        <v>5000</v>
      </c>
      <c r="AA405">
        <v>25240</v>
      </c>
      <c r="AB405">
        <v>0</v>
      </c>
      <c r="AC405">
        <v>1842</v>
      </c>
      <c r="AD405">
        <v>53</v>
      </c>
      <c r="AE405">
        <v>123</v>
      </c>
      <c r="AF405">
        <v>0</v>
      </c>
      <c r="AG405">
        <v>205162</v>
      </c>
      <c r="AH405" t="s">
        <v>47</v>
      </c>
      <c r="AI405" t="s">
        <v>42</v>
      </c>
      <c r="AJ405" t="s">
        <v>77</v>
      </c>
      <c r="AK405" t="s">
        <v>47</v>
      </c>
      <c r="AL405" t="s">
        <v>42</v>
      </c>
    </row>
    <row r="406" spans="19:38" x14ac:dyDescent="0.25">
      <c r="S406" s="8">
        <v>1</v>
      </c>
      <c r="T406">
        <v>1</v>
      </c>
      <c r="U406">
        <f t="shared" si="21"/>
        <v>1992</v>
      </c>
      <c r="V406">
        <f t="shared" si="22"/>
        <v>8</v>
      </c>
      <c r="W406">
        <f t="shared" si="23"/>
        <v>20536</v>
      </c>
      <c r="X406">
        <v>19920818</v>
      </c>
      <c r="Z406">
        <v>5000</v>
      </c>
      <c r="AA406">
        <v>10448</v>
      </c>
      <c r="AB406">
        <v>0</v>
      </c>
      <c r="AC406">
        <v>44</v>
      </c>
      <c r="AD406">
        <v>5000</v>
      </c>
      <c r="AE406">
        <v>44</v>
      </c>
      <c r="AH406" t="s">
        <v>43</v>
      </c>
      <c r="AI406" t="s">
        <v>42</v>
      </c>
      <c r="AJ406" t="s">
        <v>77</v>
      </c>
      <c r="AK406" t="s">
        <v>43</v>
      </c>
      <c r="AL406" t="s">
        <v>42</v>
      </c>
    </row>
    <row r="407" spans="19:38" x14ac:dyDescent="0.25">
      <c r="S407" s="8">
        <v>1</v>
      </c>
      <c r="T407">
        <v>1</v>
      </c>
      <c r="U407">
        <f t="shared" si="21"/>
        <v>1992</v>
      </c>
      <c r="V407">
        <f t="shared" si="22"/>
        <v>8</v>
      </c>
      <c r="W407">
        <f t="shared" si="23"/>
        <v>20637</v>
      </c>
      <c r="X407">
        <v>19920818</v>
      </c>
      <c r="Z407">
        <v>5000</v>
      </c>
      <c r="AA407">
        <v>10489</v>
      </c>
      <c r="AB407">
        <v>0</v>
      </c>
      <c r="AC407">
        <v>49</v>
      </c>
      <c r="AD407">
        <v>5000</v>
      </c>
      <c r="AE407">
        <v>99</v>
      </c>
      <c r="AH407" t="s">
        <v>43</v>
      </c>
      <c r="AI407" t="s">
        <v>42</v>
      </c>
      <c r="AJ407" t="s">
        <v>77</v>
      </c>
      <c r="AK407" t="s">
        <v>43</v>
      </c>
      <c r="AL407" t="s">
        <v>42</v>
      </c>
    </row>
    <row r="408" spans="19:38" x14ac:dyDescent="0.25">
      <c r="S408" s="8">
        <v>1</v>
      </c>
      <c r="T408">
        <v>1</v>
      </c>
      <c r="U408">
        <f t="shared" si="21"/>
        <v>1992</v>
      </c>
      <c r="V408">
        <f t="shared" si="22"/>
        <v>8</v>
      </c>
      <c r="W408">
        <f t="shared" si="23"/>
        <v>20576</v>
      </c>
      <c r="X408">
        <v>19920818</v>
      </c>
      <c r="Z408">
        <v>5000</v>
      </c>
      <c r="AA408">
        <v>10527</v>
      </c>
      <c r="AD408">
        <v>5000</v>
      </c>
      <c r="AE408">
        <v>49</v>
      </c>
      <c r="AH408" t="s">
        <v>43</v>
      </c>
      <c r="AI408" t="s">
        <v>42</v>
      </c>
      <c r="AJ408" t="s">
        <v>77</v>
      </c>
      <c r="AK408" t="s">
        <v>43</v>
      </c>
      <c r="AL408" t="s">
        <v>42</v>
      </c>
    </row>
    <row r="409" spans="19:38" x14ac:dyDescent="0.25">
      <c r="S409" s="8">
        <v>1</v>
      </c>
      <c r="T409">
        <v>1</v>
      </c>
      <c r="U409">
        <f t="shared" si="21"/>
        <v>1992</v>
      </c>
      <c r="V409">
        <f t="shared" si="22"/>
        <v>9</v>
      </c>
      <c r="W409">
        <f t="shared" si="23"/>
        <v>15364</v>
      </c>
      <c r="X409">
        <v>19920908</v>
      </c>
      <c r="Z409">
        <v>5000</v>
      </c>
      <c r="AA409">
        <v>10220</v>
      </c>
      <c r="AB409">
        <v>0</v>
      </c>
      <c r="AC409">
        <v>144</v>
      </c>
      <c r="AH409" t="s">
        <v>43</v>
      </c>
      <c r="AI409" t="s">
        <v>42</v>
      </c>
      <c r="AJ409" t="s">
        <v>77</v>
      </c>
      <c r="AK409" t="s">
        <v>43</v>
      </c>
      <c r="AL409" t="s">
        <v>42</v>
      </c>
    </row>
    <row r="410" spans="19:38" x14ac:dyDescent="0.25">
      <c r="S410" s="8">
        <v>1</v>
      </c>
      <c r="T410">
        <v>1</v>
      </c>
      <c r="U410">
        <f t="shared" si="21"/>
        <v>1992</v>
      </c>
      <c r="V410">
        <f t="shared" si="22"/>
        <v>9</v>
      </c>
      <c r="W410">
        <f t="shared" si="23"/>
        <v>20609</v>
      </c>
      <c r="X410">
        <v>19920909</v>
      </c>
      <c r="Z410">
        <v>5000</v>
      </c>
      <c r="AA410">
        <v>10134</v>
      </c>
      <c r="AB410">
        <v>0</v>
      </c>
      <c r="AC410">
        <v>264</v>
      </c>
      <c r="AD410">
        <v>5000</v>
      </c>
      <c r="AE410">
        <v>211</v>
      </c>
      <c r="AH410" t="s">
        <v>43</v>
      </c>
      <c r="AI410" t="s">
        <v>42</v>
      </c>
      <c r="AJ410" t="s">
        <v>77</v>
      </c>
      <c r="AK410" t="s">
        <v>43</v>
      </c>
      <c r="AL410" t="s">
        <v>42</v>
      </c>
    </row>
    <row r="411" spans="19:38" x14ac:dyDescent="0.25">
      <c r="S411" s="8">
        <v>1</v>
      </c>
      <c r="T411">
        <v>1</v>
      </c>
      <c r="U411">
        <f t="shared" si="21"/>
        <v>1992</v>
      </c>
      <c r="V411">
        <f t="shared" si="22"/>
        <v>9</v>
      </c>
      <c r="W411">
        <f t="shared" si="23"/>
        <v>15574</v>
      </c>
      <c r="X411">
        <v>19920910</v>
      </c>
      <c r="Z411">
        <v>5000</v>
      </c>
      <c r="AA411">
        <v>10135</v>
      </c>
      <c r="AB411">
        <v>0</v>
      </c>
      <c r="AC411">
        <v>439</v>
      </c>
      <c r="AH411" t="s">
        <v>43</v>
      </c>
      <c r="AI411" t="s">
        <v>42</v>
      </c>
      <c r="AJ411" t="s">
        <v>77</v>
      </c>
      <c r="AK411" t="s">
        <v>43</v>
      </c>
      <c r="AL411" t="s">
        <v>42</v>
      </c>
    </row>
    <row r="412" spans="19:38" x14ac:dyDescent="0.25">
      <c r="S412" s="8">
        <v>1</v>
      </c>
      <c r="T412">
        <v>1</v>
      </c>
      <c r="U412">
        <f t="shared" si="21"/>
        <v>1992</v>
      </c>
      <c r="V412">
        <f t="shared" si="22"/>
        <v>10</v>
      </c>
      <c r="W412">
        <f t="shared" si="23"/>
        <v>20597</v>
      </c>
      <c r="X412">
        <v>19921013</v>
      </c>
      <c r="Z412">
        <v>5000</v>
      </c>
      <c r="AA412">
        <v>10252</v>
      </c>
      <c r="AB412">
        <v>0</v>
      </c>
      <c r="AC412">
        <v>197</v>
      </c>
      <c r="AD412">
        <v>5000</v>
      </c>
      <c r="AE412">
        <v>148</v>
      </c>
      <c r="AH412" t="s">
        <v>43</v>
      </c>
      <c r="AI412" t="s">
        <v>42</v>
      </c>
      <c r="AJ412" t="s">
        <v>77</v>
      </c>
      <c r="AK412" t="s">
        <v>43</v>
      </c>
      <c r="AL412" t="s">
        <v>42</v>
      </c>
    </row>
    <row r="413" spans="19:38" x14ac:dyDescent="0.25">
      <c r="S413" s="8">
        <v>1</v>
      </c>
      <c r="T413">
        <v>1</v>
      </c>
      <c r="U413">
        <f t="shared" si="21"/>
        <v>1992</v>
      </c>
      <c r="V413">
        <f t="shared" si="22"/>
        <v>10</v>
      </c>
      <c r="W413">
        <f t="shared" si="23"/>
        <v>20542</v>
      </c>
      <c r="X413">
        <v>19921013</v>
      </c>
      <c r="Z413">
        <v>5000</v>
      </c>
      <c r="AA413">
        <v>10235</v>
      </c>
      <c r="AB413">
        <v>0</v>
      </c>
      <c r="AC413">
        <v>205</v>
      </c>
      <c r="AD413">
        <v>5000</v>
      </c>
      <c r="AE413">
        <v>102</v>
      </c>
      <c r="AH413" t="s">
        <v>43</v>
      </c>
      <c r="AI413" t="s">
        <v>42</v>
      </c>
      <c r="AJ413" t="s">
        <v>77</v>
      </c>
      <c r="AK413" t="s">
        <v>43</v>
      </c>
      <c r="AL413" t="s">
        <v>42</v>
      </c>
    </row>
    <row r="414" spans="19:38" x14ac:dyDescent="0.25">
      <c r="S414" s="8">
        <v>1</v>
      </c>
      <c r="T414">
        <v>1</v>
      </c>
      <c r="U414">
        <f t="shared" si="21"/>
        <v>1992</v>
      </c>
      <c r="V414">
        <f t="shared" si="22"/>
        <v>10</v>
      </c>
      <c r="W414">
        <f t="shared" si="23"/>
        <v>20523</v>
      </c>
      <c r="X414">
        <v>19921013</v>
      </c>
      <c r="Z414">
        <v>5000</v>
      </c>
      <c r="AA414">
        <v>9775</v>
      </c>
      <c r="AB414">
        <v>0</v>
      </c>
      <c r="AC414">
        <v>698</v>
      </c>
      <c r="AD414">
        <v>5000</v>
      </c>
      <c r="AE414">
        <v>50</v>
      </c>
      <c r="AH414" t="s">
        <v>43</v>
      </c>
      <c r="AI414" t="s">
        <v>42</v>
      </c>
      <c r="AJ414" t="s">
        <v>77</v>
      </c>
      <c r="AK414" t="s">
        <v>43</v>
      </c>
      <c r="AL414" t="s">
        <v>42</v>
      </c>
    </row>
    <row r="415" spans="19:38" x14ac:dyDescent="0.25">
      <c r="S415" s="8">
        <v>1</v>
      </c>
      <c r="T415">
        <v>1</v>
      </c>
      <c r="U415">
        <f t="shared" si="21"/>
        <v>1992</v>
      </c>
      <c r="V415">
        <f t="shared" si="22"/>
        <v>9</v>
      </c>
      <c r="W415">
        <f t="shared" si="23"/>
        <v>20678</v>
      </c>
      <c r="X415">
        <v>19920910</v>
      </c>
      <c r="Z415">
        <v>5000</v>
      </c>
      <c r="AA415">
        <v>9973</v>
      </c>
      <c r="AB415">
        <v>0</v>
      </c>
      <c r="AC415">
        <v>101</v>
      </c>
      <c r="AD415">
        <v>5000</v>
      </c>
      <c r="AE415">
        <v>604</v>
      </c>
      <c r="AH415" t="s">
        <v>43</v>
      </c>
      <c r="AI415" t="s">
        <v>42</v>
      </c>
      <c r="AJ415" t="s">
        <v>77</v>
      </c>
      <c r="AK415" t="s">
        <v>43</v>
      </c>
      <c r="AL415" t="s">
        <v>42</v>
      </c>
    </row>
    <row r="416" spans="19:38" x14ac:dyDescent="0.25">
      <c r="S416" s="8">
        <v>1</v>
      </c>
      <c r="T416">
        <v>1</v>
      </c>
      <c r="U416">
        <f t="shared" si="21"/>
        <v>1992</v>
      </c>
      <c r="V416">
        <f t="shared" si="22"/>
        <v>9</v>
      </c>
      <c r="W416">
        <f t="shared" si="23"/>
        <v>20617</v>
      </c>
      <c r="X416">
        <v>19920908</v>
      </c>
      <c r="Z416">
        <v>5000</v>
      </c>
      <c r="AA416">
        <v>10330</v>
      </c>
      <c r="AB416">
        <v>0</v>
      </c>
      <c r="AC416">
        <v>48</v>
      </c>
      <c r="AD416">
        <v>5000</v>
      </c>
      <c r="AE416">
        <v>239</v>
      </c>
      <c r="AH416" t="s">
        <v>43</v>
      </c>
      <c r="AI416" t="s">
        <v>42</v>
      </c>
      <c r="AJ416" t="s">
        <v>77</v>
      </c>
      <c r="AK416" t="s">
        <v>43</v>
      </c>
      <c r="AL416" t="s">
        <v>42</v>
      </c>
    </row>
    <row r="417" spans="19:38" x14ac:dyDescent="0.25">
      <c r="S417" s="8">
        <v>1</v>
      </c>
      <c r="T417">
        <v>1</v>
      </c>
      <c r="U417">
        <f t="shared" si="21"/>
        <v>1992</v>
      </c>
      <c r="V417">
        <f t="shared" si="22"/>
        <v>9</v>
      </c>
      <c r="W417">
        <f t="shared" si="23"/>
        <v>20582</v>
      </c>
      <c r="X417">
        <v>19920909</v>
      </c>
      <c r="Z417">
        <v>5000</v>
      </c>
      <c r="AA417">
        <v>10224</v>
      </c>
      <c r="AB417">
        <v>0</v>
      </c>
      <c r="AC417">
        <v>256</v>
      </c>
      <c r="AD417">
        <v>5000</v>
      </c>
      <c r="AE417">
        <v>102</v>
      </c>
      <c r="AH417" t="s">
        <v>43</v>
      </c>
      <c r="AI417" t="s">
        <v>42</v>
      </c>
      <c r="AJ417" t="s">
        <v>77</v>
      </c>
      <c r="AK417" t="s">
        <v>43</v>
      </c>
      <c r="AL417" t="s">
        <v>42</v>
      </c>
    </row>
    <row r="418" spans="19:38" x14ac:dyDescent="0.25">
      <c r="S418" s="8">
        <v>1</v>
      </c>
      <c r="T418">
        <v>1</v>
      </c>
      <c r="U418">
        <f t="shared" si="21"/>
        <v>1992</v>
      </c>
      <c r="V418">
        <f t="shared" si="22"/>
        <v>9</v>
      </c>
      <c r="W418">
        <f t="shared" si="23"/>
        <v>20568</v>
      </c>
      <c r="X418">
        <v>19920910</v>
      </c>
      <c r="Z418">
        <v>5000</v>
      </c>
      <c r="AA418">
        <v>10226</v>
      </c>
      <c r="AB418">
        <v>0</v>
      </c>
      <c r="AC418">
        <v>256</v>
      </c>
      <c r="AD418">
        <v>5000</v>
      </c>
      <c r="AE418">
        <v>86</v>
      </c>
      <c r="AH418" t="s">
        <v>43</v>
      </c>
      <c r="AI418" t="s">
        <v>42</v>
      </c>
      <c r="AJ418" t="s">
        <v>77</v>
      </c>
      <c r="AK418" t="s">
        <v>43</v>
      </c>
      <c r="AL418" t="s">
        <v>42</v>
      </c>
    </row>
    <row r="419" spans="19:38" x14ac:dyDescent="0.25">
      <c r="S419" s="8">
        <v>1</v>
      </c>
      <c r="T419">
        <v>1</v>
      </c>
      <c r="U419">
        <f t="shared" si="21"/>
        <v>1992</v>
      </c>
      <c r="V419">
        <f t="shared" si="22"/>
        <v>9</v>
      </c>
      <c r="W419">
        <f t="shared" si="23"/>
        <v>15443</v>
      </c>
      <c r="X419">
        <v>19920909</v>
      </c>
      <c r="Z419">
        <v>5000</v>
      </c>
      <c r="AA419">
        <v>10298</v>
      </c>
      <c r="AB419">
        <v>0</v>
      </c>
      <c r="AC419">
        <v>145</v>
      </c>
      <c r="AH419" t="s">
        <v>43</v>
      </c>
      <c r="AI419" t="s">
        <v>42</v>
      </c>
      <c r="AJ419" t="s">
        <v>77</v>
      </c>
      <c r="AK419" t="s">
        <v>43</v>
      </c>
      <c r="AL419" t="s">
        <v>42</v>
      </c>
    </row>
    <row r="420" spans="19:38" x14ac:dyDescent="0.25">
      <c r="S420" s="8">
        <v>1</v>
      </c>
      <c r="T420">
        <v>1</v>
      </c>
      <c r="U420">
        <f t="shared" si="21"/>
        <v>1992</v>
      </c>
      <c r="V420">
        <f t="shared" si="22"/>
        <v>9</v>
      </c>
      <c r="W420">
        <f t="shared" si="23"/>
        <v>20605</v>
      </c>
      <c r="X420">
        <v>19920908</v>
      </c>
      <c r="Z420">
        <v>5000</v>
      </c>
      <c r="AA420">
        <v>10419</v>
      </c>
      <c r="AB420">
        <v>0</v>
      </c>
      <c r="AC420">
        <v>93</v>
      </c>
      <c r="AD420">
        <v>5000</v>
      </c>
      <c r="AE420">
        <v>93</v>
      </c>
      <c r="AH420" t="s">
        <v>43</v>
      </c>
      <c r="AI420" t="s">
        <v>42</v>
      </c>
      <c r="AJ420" t="s">
        <v>77</v>
      </c>
      <c r="AK420" t="s">
        <v>43</v>
      </c>
      <c r="AL420" t="s">
        <v>42</v>
      </c>
    </row>
    <row r="421" spans="19:38" x14ac:dyDescent="0.25">
      <c r="S421" s="8">
        <v>1</v>
      </c>
      <c r="T421">
        <v>3</v>
      </c>
      <c r="U421">
        <f t="shared" si="21"/>
        <v>2001</v>
      </c>
      <c r="V421">
        <f t="shared" si="22"/>
        <v>8</v>
      </c>
      <c r="W421">
        <f t="shared" si="23"/>
        <v>340887</v>
      </c>
      <c r="X421">
        <v>20010823</v>
      </c>
      <c r="Z421">
        <v>5002</v>
      </c>
      <c r="AA421">
        <v>198756</v>
      </c>
      <c r="AB421">
        <v>0</v>
      </c>
      <c r="AC421">
        <v>4996</v>
      </c>
      <c r="AD421">
        <v>5002</v>
      </c>
      <c r="AE421">
        <v>9409</v>
      </c>
      <c r="AF421">
        <v>0</v>
      </c>
      <c r="AG421">
        <v>117722</v>
      </c>
      <c r="AH421" t="s">
        <v>41</v>
      </c>
      <c r="AI421" t="s">
        <v>42</v>
      </c>
      <c r="AJ421" t="s">
        <v>77</v>
      </c>
      <c r="AK421" t="s">
        <v>41</v>
      </c>
      <c r="AL421" t="s">
        <v>42</v>
      </c>
    </row>
    <row r="422" spans="19:38" x14ac:dyDescent="0.25">
      <c r="S422" s="8">
        <v>1</v>
      </c>
      <c r="T422">
        <v>3</v>
      </c>
      <c r="U422">
        <f t="shared" si="21"/>
        <v>1993</v>
      </c>
      <c r="V422">
        <f t="shared" si="22"/>
        <v>5</v>
      </c>
      <c r="W422">
        <f t="shared" si="23"/>
        <v>62848</v>
      </c>
      <c r="X422">
        <v>19930529</v>
      </c>
      <c r="Z422">
        <v>5000</v>
      </c>
      <c r="AA422">
        <v>52672</v>
      </c>
      <c r="AD422">
        <v>5000</v>
      </c>
      <c r="AE422">
        <v>176</v>
      </c>
      <c r="AH422" t="s">
        <v>55</v>
      </c>
      <c r="AI422" t="s">
        <v>42</v>
      </c>
      <c r="AJ422" t="s">
        <v>78</v>
      </c>
      <c r="AK422" t="s">
        <v>55</v>
      </c>
      <c r="AL422" t="s">
        <v>42</v>
      </c>
    </row>
    <row r="423" spans="19:38" x14ac:dyDescent="0.25">
      <c r="S423" s="8">
        <v>1</v>
      </c>
      <c r="T423">
        <v>3</v>
      </c>
      <c r="U423">
        <f t="shared" si="21"/>
        <v>1993</v>
      </c>
      <c r="V423">
        <f t="shared" si="22"/>
        <v>11</v>
      </c>
      <c r="W423">
        <f t="shared" si="23"/>
        <v>45462</v>
      </c>
      <c r="X423">
        <v>19931117</v>
      </c>
      <c r="Z423">
        <v>5000</v>
      </c>
      <c r="AA423">
        <v>21184</v>
      </c>
      <c r="AB423">
        <v>0</v>
      </c>
      <c r="AC423">
        <v>841</v>
      </c>
      <c r="AD423">
        <v>5000</v>
      </c>
      <c r="AE423">
        <v>224</v>
      </c>
      <c r="AF423">
        <v>0</v>
      </c>
      <c r="AG423">
        <v>13213</v>
      </c>
      <c r="AH423" t="s">
        <v>41</v>
      </c>
      <c r="AI423" t="s">
        <v>42</v>
      </c>
      <c r="AJ423" t="s">
        <v>77</v>
      </c>
      <c r="AK423" t="s">
        <v>41</v>
      </c>
      <c r="AL423" t="s">
        <v>42</v>
      </c>
    </row>
    <row r="424" spans="19:38" x14ac:dyDescent="0.25">
      <c r="S424" s="8">
        <v>1</v>
      </c>
      <c r="T424">
        <v>1</v>
      </c>
      <c r="U424">
        <f t="shared" si="21"/>
        <v>1995</v>
      </c>
      <c r="V424">
        <f t="shared" si="22"/>
        <v>9</v>
      </c>
      <c r="W424">
        <f t="shared" si="23"/>
        <v>53383</v>
      </c>
      <c r="X424">
        <v>19950914</v>
      </c>
      <c r="Z424">
        <v>5000</v>
      </c>
      <c r="AA424">
        <v>10527</v>
      </c>
      <c r="AB424">
        <v>0</v>
      </c>
      <c r="AC424">
        <v>46</v>
      </c>
      <c r="AD424">
        <v>0</v>
      </c>
      <c r="AE424">
        <v>37810</v>
      </c>
      <c r="AH424" t="s">
        <v>43</v>
      </c>
      <c r="AI424" t="s">
        <v>42</v>
      </c>
      <c r="AJ424" t="s">
        <v>77</v>
      </c>
      <c r="AK424" t="s">
        <v>43</v>
      </c>
      <c r="AL424" t="s">
        <v>42</v>
      </c>
    </row>
    <row r="425" spans="19:38" x14ac:dyDescent="0.25">
      <c r="S425" s="8">
        <v>1</v>
      </c>
      <c r="T425">
        <v>1</v>
      </c>
      <c r="U425">
        <f t="shared" si="21"/>
        <v>1995</v>
      </c>
      <c r="V425">
        <f t="shared" si="22"/>
        <v>9</v>
      </c>
      <c r="W425">
        <f t="shared" si="23"/>
        <v>58294</v>
      </c>
      <c r="X425">
        <v>19950913</v>
      </c>
      <c r="Z425">
        <v>5000</v>
      </c>
      <c r="AA425">
        <v>10127</v>
      </c>
      <c r="AB425">
        <v>0</v>
      </c>
      <c r="AC425">
        <v>143</v>
      </c>
      <c r="AD425">
        <v>5000</v>
      </c>
      <c r="AE425">
        <v>239</v>
      </c>
      <c r="AF425">
        <v>0</v>
      </c>
      <c r="AG425">
        <v>37785</v>
      </c>
      <c r="AH425" t="s">
        <v>43</v>
      </c>
      <c r="AI425" t="s">
        <v>42</v>
      </c>
      <c r="AJ425" t="s">
        <v>77</v>
      </c>
      <c r="AK425" t="s">
        <v>43</v>
      </c>
      <c r="AL425" t="s">
        <v>42</v>
      </c>
    </row>
    <row r="426" spans="19:38" x14ac:dyDescent="0.25">
      <c r="S426" s="8">
        <v>1</v>
      </c>
      <c r="T426">
        <v>1</v>
      </c>
      <c r="U426">
        <f t="shared" si="21"/>
        <v>1995</v>
      </c>
      <c r="V426">
        <f t="shared" si="22"/>
        <v>8</v>
      </c>
      <c r="W426">
        <f t="shared" si="23"/>
        <v>66319</v>
      </c>
      <c r="X426">
        <v>19950821</v>
      </c>
      <c r="Z426">
        <v>5000</v>
      </c>
      <c r="AA426">
        <v>10289</v>
      </c>
      <c r="AB426">
        <v>0</v>
      </c>
      <c r="AC426">
        <v>191</v>
      </c>
      <c r="AD426">
        <v>5000</v>
      </c>
      <c r="AE426">
        <v>48</v>
      </c>
      <c r="AF426">
        <v>0</v>
      </c>
      <c r="AG426">
        <v>45791</v>
      </c>
      <c r="AH426" t="s">
        <v>43</v>
      </c>
      <c r="AI426" t="s">
        <v>42</v>
      </c>
      <c r="AJ426" t="s">
        <v>77</v>
      </c>
      <c r="AK426" t="s">
        <v>43</v>
      </c>
      <c r="AL426" t="s">
        <v>42</v>
      </c>
    </row>
    <row r="427" spans="19:38" x14ac:dyDescent="0.25">
      <c r="S427" s="8">
        <v>1</v>
      </c>
      <c r="T427">
        <v>1</v>
      </c>
      <c r="U427">
        <f t="shared" si="21"/>
        <v>1995</v>
      </c>
      <c r="V427">
        <f t="shared" si="22"/>
        <v>9</v>
      </c>
      <c r="W427">
        <f t="shared" si="23"/>
        <v>53275</v>
      </c>
      <c r="X427">
        <v>19950914</v>
      </c>
      <c r="Z427">
        <v>5000</v>
      </c>
      <c r="AA427">
        <v>10562</v>
      </c>
      <c r="AD427">
        <v>0</v>
      </c>
      <c r="AE427">
        <v>37713</v>
      </c>
      <c r="AH427" t="s">
        <v>43</v>
      </c>
      <c r="AI427" t="s">
        <v>42</v>
      </c>
      <c r="AJ427" t="s">
        <v>77</v>
      </c>
      <c r="AK427" t="s">
        <v>43</v>
      </c>
      <c r="AL427" t="s">
        <v>42</v>
      </c>
    </row>
    <row r="428" spans="19:38" x14ac:dyDescent="0.25">
      <c r="S428" s="8">
        <v>1</v>
      </c>
      <c r="T428">
        <v>1</v>
      </c>
      <c r="U428">
        <f t="shared" si="21"/>
        <v>1995</v>
      </c>
      <c r="V428">
        <f t="shared" si="22"/>
        <v>10</v>
      </c>
      <c r="W428">
        <f t="shared" si="23"/>
        <v>52331</v>
      </c>
      <c r="X428">
        <v>19951019</v>
      </c>
      <c r="Z428">
        <v>5000</v>
      </c>
      <c r="AA428">
        <v>10054</v>
      </c>
      <c r="AB428">
        <v>0</v>
      </c>
      <c r="AC428">
        <v>100</v>
      </c>
      <c r="AD428">
        <v>5000</v>
      </c>
      <c r="AE428">
        <v>398</v>
      </c>
      <c r="AF428">
        <v>0</v>
      </c>
      <c r="AG428">
        <v>31779</v>
      </c>
      <c r="AH428" t="s">
        <v>43</v>
      </c>
      <c r="AI428" t="s">
        <v>42</v>
      </c>
      <c r="AJ428" t="s">
        <v>77</v>
      </c>
      <c r="AK428" t="s">
        <v>43</v>
      </c>
      <c r="AL428" t="s">
        <v>42</v>
      </c>
    </row>
    <row r="429" spans="19:38" x14ac:dyDescent="0.25">
      <c r="S429" s="8">
        <v>1</v>
      </c>
      <c r="T429">
        <v>1</v>
      </c>
      <c r="U429">
        <f t="shared" si="21"/>
        <v>1995</v>
      </c>
      <c r="V429">
        <f t="shared" si="22"/>
        <v>8</v>
      </c>
      <c r="W429">
        <f t="shared" si="23"/>
        <v>66444</v>
      </c>
      <c r="X429">
        <v>19950821</v>
      </c>
      <c r="Z429">
        <v>5000</v>
      </c>
      <c r="AA429">
        <v>10096</v>
      </c>
      <c r="AB429">
        <v>0</v>
      </c>
      <c r="AC429">
        <v>400</v>
      </c>
      <c r="AD429">
        <v>5000</v>
      </c>
      <c r="AE429">
        <v>50</v>
      </c>
      <c r="AF429">
        <v>0</v>
      </c>
      <c r="AG429">
        <v>45898</v>
      </c>
      <c r="AH429" t="s">
        <v>43</v>
      </c>
      <c r="AI429" t="s">
        <v>42</v>
      </c>
      <c r="AJ429" t="s">
        <v>77</v>
      </c>
      <c r="AK429" t="s">
        <v>43</v>
      </c>
      <c r="AL429" t="s">
        <v>42</v>
      </c>
    </row>
    <row r="430" spans="19:38" x14ac:dyDescent="0.25">
      <c r="S430" s="8">
        <v>1</v>
      </c>
      <c r="T430">
        <v>1</v>
      </c>
      <c r="U430">
        <f t="shared" si="21"/>
        <v>1995</v>
      </c>
      <c r="V430">
        <f t="shared" si="22"/>
        <v>9</v>
      </c>
      <c r="W430">
        <f t="shared" si="23"/>
        <v>58418</v>
      </c>
      <c r="X430">
        <v>19950913</v>
      </c>
      <c r="Z430">
        <v>5000</v>
      </c>
      <c r="AA430">
        <v>10376</v>
      </c>
      <c r="AD430">
        <v>5000</v>
      </c>
      <c r="AE430">
        <v>191</v>
      </c>
      <c r="AF430">
        <v>0</v>
      </c>
      <c r="AG430">
        <v>37851</v>
      </c>
      <c r="AH430" t="s">
        <v>43</v>
      </c>
      <c r="AI430" t="s">
        <v>42</v>
      </c>
      <c r="AJ430" t="s">
        <v>77</v>
      </c>
      <c r="AK430" t="s">
        <v>43</v>
      </c>
      <c r="AL430" t="s">
        <v>42</v>
      </c>
    </row>
    <row r="431" spans="19:38" x14ac:dyDescent="0.25">
      <c r="S431" s="8">
        <v>1</v>
      </c>
      <c r="T431">
        <v>1</v>
      </c>
      <c r="U431">
        <f t="shared" si="21"/>
        <v>1995</v>
      </c>
      <c r="V431">
        <f t="shared" si="22"/>
        <v>9</v>
      </c>
      <c r="W431">
        <f t="shared" si="23"/>
        <v>58425</v>
      </c>
      <c r="X431">
        <v>19950913</v>
      </c>
      <c r="Z431">
        <v>5000</v>
      </c>
      <c r="AA431">
        <v>10042</v>
      </c>
      <c r="AB431">
        <v>0</v>
      </c>
      <c r="AC431">
        <v>141</v>
      </c>
      <c r="AD431">
        <v>5000</v>
      </c>
      <c r="AE431">
        <v>377</v>
      </c>
      <c r="AF431">
        <v>0</v>
      </c>
      <c r="AG431">
        <v>37865</v>
      </c>
      <c r="AH431" t="s">
        <v>43</v>
      </c>
      <c r="AI431" t="s">
        <v>42</v>
      </c>
      <c r="AJ431" t="s">
        <v>77</v>
      </c>
      <c r="AK431" t="s">
        <v>43</v>
      </c>
      <c r="AL431" t="s">
        <v>42</v>
      </c>
    </row>
    <row r="432" spans="19:38" x14ac:dyDescent="0.25">
      <c r="S432" s="8">
        <v>1</v>
      </c>
      <c r="T432">
        <v>1</v>
      </c>
      <c r="U432">
        <f t="shared" si="21"/>
        <v>1995</v>
      </c>
      <c r="V432">
        <f t="shared" si="22"/>
        <v>8</v>
      </c>
      <c r="W432">
        <f t="shared" si="23"/>
        <v>66351</v>
      </c>
      <c r="X432">
        <v>19950821</v>
      </c>
      <c r="Z432">
        <v>5000</v>
      </c>
      <c r="AA432">
        <v>10157</v>
      </c>
      <c r="AB432">
        <v>0</v>
      </c>
      <c r="AC432">
        <v>190</v>
      </c>
      <c r="AD432">
        <v>5000</v>
      </c>
      <c r="AE432">
        <v>190</v>
      </c>
      <c r="AF432">
        <v>0</v>
      </c>
      <c r="AG432">
        <v>45814</v>
      </c>
      <c r="AH432" t="s">
        <v>43</v>
      </c>
      <c r="AI432" t="s">
        <v>42</v>
      </c>
      <c r="AJ432" t="s">
        <v>77</v>
      </c>
      <c r="AK432" t="s">
        <v>43</v>
      </c>
      <c r="AL432" t="s">
        <v>42</v>
      </c>
    </row>
    <row r="433" spans="19:38" x14ac:dyDescent="0.25">
      <c r="S433" s="8">
        <v>1</v>
      </c>
      <c r="T433">
        <v>1</v>
      </c>
      <c r="U433">
        <f t="shared" si="21"/>
        <v>1995</v>
      </c>
      <c r="V433">
        <f t="shared" si="22"/>
        <v>9</v>
      </c>
      <c r="W433">
        <f t="shared" si="23"/>
        <v>58341</v>
      </c>
      <c r="X433">
        <v>19950913</v>
      </c>
      <c r="Z433">
        <v>5000</v>
      </c>
      <c r="AA433">
        <v>9396</v>
      </c>
      <c r="AB433">
        <v>0</v>
      </c>
      <c r="AC433">
        <v>442</v>
      </c>
      <c r="AD433">
        <v>5000</v>
      </c>
      <c r="AE433">
        <v>774</v>
      </c>
      <c r="AF433">
        <v>0</v>
      </c>
      <c r="AG433">
        <v>37729</v>
      </c>
      <c r="AH433" t="s">
        <v>43</v>
      </c>
      <c r="AI433" t="s">
        <v>42</v>
      </c>
      <c r="AJ433" t="s">
        <v>77</v>
      </c>
      <c r="AK433" t="s">
        <v>43</v>
      </c>
      <c r="AL433" t="s">
        <v>42</v>
      </c>
    </row>
    <row r="434" spans="19:38" x14ac:dyDescent="0.25">
      <c r="S434" s="8">
        <v>1</v>
      </c>
      <c r="T434">
        <v>1</v>
      </c>
      <c r="U434">
        <f t="shared" si="21"/>
        <v>1995</v>
      </c>
      <c r="V434">
        <f t="shared" si="22"/>
        <v>10</v>
      </c>
      <c r="W434">
        <f t="shared" si="23"/>
        <v>52350</v>
      </c>
      <c r="X434">
        <v>19951018</v>
      </c>
      <c r="Z434">
        <v>5000</v>
      </c>
      <c r="AA434">
        <v>10087</v>
      </c>
      <c r="AB434">
        <v>0</v>
      </c>
      <c r="AC434">
        <v>100</v>
      </c>
      <c r="AD434">
        <v>5000</v>
      </c>
      <c r="AE434">
        <v>301</v>
      </c>
      <c r="AF434">
        <v>0</v>
      </c>
      <c r="AG434">
        <v>31862</v>
      </c>
      <c r="AH434" t="s">
        <v>43</v>
      </c>
      <c r="AI434" t="s">
        <v>42</v>
      </c>
      <c r="AJ434" t="s">
        <v>77</v>
      </c>
      <c r="AK434" t="s">
        <v>43</v>
      </c>
      <c r="AL434" t="s">
        <v>42</v>
      </c>
    </row>
    <row r="435" spans="19:38" x14ac:dyDescent="0.25">
      <c r="S435" s="8">
        <v>1</v>
      </c>
      <c r="T435">
        <v>3</v>
      </c>
      <c r="U435">
        <f t="shared" si="21"/>
        <v>1992</v>
      </c>
      <c r="V435">
        <f t="shared" si="22"/>
        <v>9</v>
      </c>
      <c r="W435">
        <f t="shared" si="23"/>
        <v>61946</v>
      </c>
      <c r="X435">
        <v>19920911</v>
      </c>
      <c r="Z435">
        <v>5000</v>
      </c>
      <c r="AA435">
        <v>25335</v>
      </c>
      <c r="AD435">
        <v>5000</v>
      </c>
      <c r="AE435">
        <v>497</v>
      </c>
      <c r="AF435">
        <v>0</v>
      </c>
      <c r="AG435">
        <v>26114</v>
      </c>
      <c r="AH435" t="s">
        <v>43</v>
      </c>
      <c r="AI435" t="s">
        <v>42</v>
      </c>
      <c r="AJ435" t="s">
        <v>77</v>
      </c>
      <c r="AK435" t="s">
        <v>43</v>
      </c>
      <c r="AL435" t="s">
        <v>42</v>
      </c>
    </row>
    <row r="436" spans="19:38" x14ac:dyDescent="0.25">
      <c r="S436" s="8">
        <v>1</v>
      </c>
      <c r="T436">
        <v>3</v>
      </c>
      <c r="U436">
        <f t="shared" si="21"/>
        <v>1992</v>
      </c>
      <c r="V436">
        <f t="shared" si="22"/>
        <v>9</v>
      </c>
      <c r="W436">
        <f t="shared" si="23"/>
        <v>65787</v>
      </c>
      <c r="X436">
        <v>19920915</v>
      </c>
      <c r="Z436">
        <v>5000</v>
      </c>
      <c r="AA436">
        <v>26605</v>
      </c>
      <c r="AB436">
        <v>0</v>
      </c>
      <c r="AC436">
        <v>700</v>
      </c>
      <c r="AD436">
        <v>5000</v>
      </c>
      <c r="AE436">
        <v>88</v>
      </c>
      <c r="AF436">
        <v>0</v>
      </c>
      <c r="AG436">
        <v>28394</v>
      </c>
      <c r="AH436" t="s">
        <v>45</v>
      </c>
      <c r="AI436" t="s">
        <v>42</v>
      </c>
      <c r="AJ436" t="s">
        <v>77</v>
      </c>
      <c r="AK436" t="s">
        <v>45</v>
      </c>
      <c r="AL436" t="s">
        <v>42</v>
      </c>
    </row>
    <row r="437" spans="19:38" x14ac:dyDescent="0.25">
      <c r="S437" s="8">
        <v>1</v>
      </c>
      <c r="T437">
        <v>1</v>
      </c>
      <c r="U437">
        <f t="shared" si="21"/>
        <v>1993</v>
      </c>
      <c r="V437">
        <f t="shared" si="22"/>
        <v>8</v>
      </c>
      <c r="W437">
        <f t="shared" si="23"/>
        <v>83096</v>
      </c>
      <c r="X437">
        <v>19930818</v>
      </c>
      <c r="Z437">
        <v>5000</v>
      </c>
      <c r="AA437">
        <v>21947</v>
      </c>
      <c r="AB437">
        <v>0</v>
      </c>
      <c r="AC437">
        <v>1023</v>
      </c>
      <c r="AD437">
        <v>5000</v>
      </c>
      <c r="AE437">
        <v>3697</v>
      </c>
      <c r="AF437">
        <v>0</v>
      </c>
      <c r="AG437">
        <v>46429</v>
      </c>
      <c r="AH437" t="s">
        <v>52</v>
      </c>
      <c r="AI437" t="s">
        <v>42</v>
      </c>
      <c r="AJ437" t="s">
        <v>77</v>
      </c>
      <c r="AK437" t="s">
        <v>52</v>
      </c>
      <c r="AL437" t="s">
        <v>42</v>
      </c>
    </row>
    <row r="438" spans="19:38" x14ac:dyDescent="0.25">
      <c r="S438" s="8">
        <v>1</v>
      </c>
      <c r="T438">
        <v>3</v>
      </c>
      <c r="U438">
        <f t="shared" si="21"/>
        <v>1993</v>
      </c>
      <c r="V438">
        <f t="shared" si="22"/>
        <v>8</v>
      </c>
      <c r="W438">
        <f t="shared" si="23"/>
        <v>125830</v>
      </c>
      <c r="X438">
        <v>19930826</v>
      </c>
      <c r="Z438">
        <v>5000</v>
      </c>
      <c r="AA438">
        <v>24520</v>
      </c>
      <c r="AB438">
        <v>0</v>
      </c>
      <c r="AC438">
        <v>540</v>
      </c>
      <c r="AD438">
        <v>5000</v>
      </c>
      <c r="AE438">
        <v>1465</v>
      </c>
      <c r="AF438">
        <v>0</v>
      </c>
      <c r="AG438">
        <v>89305</v>
      </c>
      <c r="AH438" t="s">
        <v>52</v>
      </c>
      <c r="AI438" t="s">
        <v>42</v>
      </c>
      <c r="AJ438" t="s">
        <v>78</v>
      </c>
      <c r="AK438" t="s">
        <v>52</v>
      </c>
      <c r="AL438" t="s">
        <v>42</v>
      </c>
    </row>
    <row r="439" spans="19:38" x14ac:dyDescent="0.25">
      <c r="S439" s="8">
        <v>1</v>
      </c>
      <c r="T439">
        <v>3</v>
      </c>
      <c r="U439">
        <f t="shared" si="21"/>
        <v>1993</v>
      </c>
      <c r="V439">
        <f t="shared" si="22"/>
        <v>8</v>
      </c>
      <c r="W439">
        <f t="shared" si="23"/>
        <v>113583</v>
      </c>
      <c r="X439">
        <v>19930826</v>
      </c>
      <c r="Z439">
        <v>5000</v>
      </c>
      <c r="AA439">
        <v>23089</v>
      </c>
      <c r="AB439">
        <v>0</v>
      </c>
      <c r="AC439">
        <v>3001</v>
      </c>
      <c r="AD439">
        <v>5000</v>
      </c>
      <c r="AE439">
        <v>417</v>
      </c>
      <c r="AF439">
        <v>0</v>
      </c>
      <c r="AG439">
        <v>77076</v>
      </c>
      <c r="AH439" t="s">
        <v>49</v>
      </c>
      <c r="AI439" t="s">
        <v>42</v>
      </c>
      <c r="AJ439" t="s">
        <v>77</v>
      </c>
      <c r="AK439" t="s">
        <v>49</v>
      </c>
      <c r="AL439" t="s">
        <v>42</v>
      </c>
    </row>
    <row r="440" spans="19:38" x14ac:dyDescent="0.25">
      <c r="S440" s="8">
        <v>1</v>
      </c>
      <c r="T440">
        <v>1</v>
      </c>
      <c r="U440">
        <f t="shared" si="21"/>
        <v>1994</v>
      </c>
      <c r="V440">
        <f t="shared" si="22"/>
        <v>3</v>
      </c>
      <c r="W440">
        <f t="shared" si="23"/>
        <v>157291</v>
      </c>
      <c r="X440">
        <v>19940308</v>
      </c>
      <c r="Z440">
        <v>5053</v>
      </c>
      <c r="AA440">
        <v>24170</v>
      </c>
      <c r="AB440">
        <v>0</v>
      </c>
      <c r="AC440">
        <v>2233</v>
      </c>
      <c r="AD440">
        <v>5053</v>
      </c>
      <c r="AE440">
        <v>920</v>
      </c>
      <c r="AF440">
        <v>0</v>
      </c>
      <c r="AG440">
        <v>119862</v>
      </c>
      <c r="AH440" t="s">
        <v>47</v>
      </c>
      <c r="AI440" t="s">
        <v>42</v>
      </c>
      <c r="AJ440" t="s">
        <v>77</v>
      </c>
      <c r="AK440" t="s">
        <v>47</v>
      </c>
      <c r="AL440" t="s">
        <v>42</v>
      </c>
    </row>
    <row r="441" spans="19:38" x14ac:dyDescent="0.25">
      <c r="S441" s="8">
        <v>1</v>
      </c>
      <c r="T441">
        <v>1</v>
      </c>
      <c r="U441">
        <f t="shared" si="21"/>
        <v>1993</v>
      </c>
      <c r="V441">
        <f t="shared" si="22"/>
        <v>9</v>
      </c>
      <c r="W441">
        <f t="shared" si="23"/>
        <v>160004</v>
      </c>
      <c r="X441">
        <v>19930913</v>
      </c>
      <c r="Z441">
        <v>5000</v>
      </c>
      <c r="AA441">
        <v>24502</v>
      </c>
      <c r="AB441">
        <v>0</v>
      </c>
      <c r="AC441">
        <v>1336</v>
      </c>
      <c r="AD441">
        <v>1</v>
      </c>
      <c r="AE441">
        <v>1069</v>
      </c>
      <c r="AF441">
        <v>0</v>
      </c>
      <c r="AG441">
        <v>128096</v>
      </c>
      <c r="AH441" t="s">
        <v>47</v>
      </c>
      <c r="AI441" t="s">
        <v>42</v>
      </c>
      <c r="AJ441" t="s">
        <v>77</v>
      </c>
      <c r="AK441" t="s">
        <v>47</v>
      </c>
      <c r="AL441" t="s">
        <v>42</v>
      </c>
    </row>
    <row r="442" spans="19:38" x14ac:dyDescent="0.25">
      <c r="S442" s="8">
        <v>1</v>
      </c>
      <c r="T442">
        <v>3</v>
      </c>
      <c r="U442">
        <f t="shared" si="21"/>
        <v>1993</v>
      </c>
      <c r="V442">
        <f t="shared" si="22"/>
        <v>6</v>
      </c>
      <c r="W442">
        <f t="shared" si="23"/>
        <v>36050</v>
      </c>
      <c r="X442">
        <v>19930603</v>
      </c>
      <c r="Z442">
        <v>5000</v>
      </c>
      <c r="AA442">
        <v>25753</v>
      </c>
      <c r="AB442">
        <v>0</v>
      </c>
      <c r="AC442">
        <v>99</v>
      </c>
      <c r="AD442">
        <v>5000</v>
      </c>
      <c r="AE442">
        <v>198</v>
      </c>
      <c r="AH442" t="s">
        <v>51</v>
      </c>
      <c r="AI442" t="s">
        <v>42</v>
      </c>
      <c r="AJ442" t="s">
        <v>79</v>
      </c>
      <c r="AK442" t="s">
        <v>51</v>
      </c>
      <c r="AL442" t="s">
        <v>42</v>
      </c>
    </row>
    <row r="443" spans="19:38" x14ac:dyDescent="0.25">
      <c r="S443" s="8">
        <v>1</v>
      </c>
      <c r="T443">
        <v>3</v>
      </c>
      <c r="U443">
        <f t="shared" si="21"/>
        <v>1993</v>
      </c>
      <c r="V443">
        <f t="shared" si="22"/>
        <v>10</v>
      </c>
      <c r="W443">
        <f t="shared" si="23"/>
        <v>113539</v>
      </c>
      <c r="X443">
        <v>19931001</v>
      </c>
      <c r="Z443">
        <v>5000</v>
      </c>
      <c r="AA443">
        <v>23743</v>
      </c>
      <c r="AB443">
        <v>0</v>
      </c>
      <c r="AC443">
        <v>1170</v>
      </c>
      <c r="AD443">
        <v>5000</v>
      </c>
      <c r="AE443">
        <v>1923</v>
      </c>
      <c r="AF443">
        <v>0</v>
      </c>
      <c r="AG443">
        <v>76703</v>
      </c>
      <c r="AH443" t="s">
        <v>47</v>
      </c>
      <c r="AI443" t="s">
        <v>42</v>
      </c>
      <c r="AJ443" t="s">
        <v>77</v>
      </c>
      <c r="AK443" t="s">
        <v>47</v>
      </c>
      <c r="AL443" t="s">
        <v>42</v>
      </c>
    </row>
    <row r="444" spans="19:38" x14ac:dyDescent="0.25">
      <c r="S444" s="8">
        <v>1</v>
      </c>
      <c r="T444">
        <v>3</v>
      </c>
      <c r="U444">
        <f t="shared" si="21"/>
        <v>1993</v>
      </c>
      <c r="V444">
        <f t="shared" si="22"/>
        <v>11</v>
      </c>
      <c r="W444">
        <f t="shared" si="23"/>
        <v>41303</v>
      </c>
      <c r="X444">
        <v>19931128</v>
      </c>
      <c r="Z444">
        <v>5000</v>
      </c>
      <c r="AA444">
        <v>26665</v>
      </c>
      <c r="AB444">
        <v>0</v>
      </c>
      <c r="AC444">
        <v>358</v>
      </c>
      <c r="AD444">
        <v>2</v>
      </c>
      <c r="AE444">
        <v>2058</v>
      </c>
      <c r="AF444">
        <v>0</v>
      </c>
      <c r="AG444">
        <v>7220</v>
      </c>
      <c r="AH444" t="s">
        <v>41</v>
      </c>
      <c r="AI444" t="s">
        <v>42</v>
      </c>
      <c r="AJ444" t="s">
        <v>77</v>
      </c>
      <c r="AK444" t="s">
        <v>41</v>
      </c>
      <c r="AL444" t="s">
        <v>42</v>
      </c>
    </row>
    <row r="445" spans="19:38" x14ac:dyDescent="0.25">
      <c r="S445" s="8">
        <v>1</v>
      </c>
      <c r="T445">
        <v>3</v>
      </c>
      <c r="U445">
        <f t="shared" si="21"/>
        <v>1993</v>
      </c>
      <c r="V445">
        <f t="shared" si="22"/>
        <v>10</v>
      </c>
      <c r="W445">
        <f t="shared" si="23"/>
        <v>367829</v>
      </c>
      <c r="X445">
        <v>19931004</v>
      </c>
      <c r="Z445">
        <v>5000</v>
      </c>
      <c r="AA445">
        <v>24669</v>
      </c>
      <c r="AB445">
        <v>0</v>
      </c>
      <c r="AC445">
        <v>911</v>
      </c>
      <c r="AD445">
        <v>5000</v>
      </c>
      <c r="AE445">
        <v>993</v>
      </c>
      <c r="AF445">
        <v>0</v>
      </c>
      <c r="AG445">
        <v>331256</v>
      </c>
      <c r="AH445" t="s">
        <v>41</v>
      </c>
      <c r="AI445" t="s">
        <v>42</v>
      </c>
      <c r="AJ445" t="s">
        <v>77</v>
      </c>
      <c r="AK445" t="s">
        <v>41</v>
      </c>
      <c r="AL445" t="s">
        <v>42</v>
      </c>
    </row>
    <row r="446" spans="19:38" x14ac:dyDescent="0.25">
      <c r="S446" s="8">
        <v>1</v>
      </c>
      <c r="T446">
        <v>1</v>
      </c>
      <c r="U446">
        <f t="shared" si="21"/>
        <v>1995</v>
      </c>
      <c r="V446">
        <f t="shared" si="22"/>
        <v>9</v>
      </c>
      <c r="W446">
        <f t="shared" si="23"/>
        <v>135414</v>
      </c>
      <c r="X446">
        <v>19950909</v>
      </c>
      <c r="Z446">
        <v>5000</v>
      </c>
      <c r="AA446">
        <v>51636</v>
      </c>
      <c r="AD446">
        <v>1</v>
      </c>
      <c r="AE446">
        <v>78777</v>
      </c>
      <c r="AH446" t="s">
        <v>43</v>
      </c>
      <c r="AI446" t="s">
        <v>42</v>
      </c>
      <c r="AJ446" t="s">
        <v>77</v>
      </c>
      <c r="AK446" t="s">
        <v>43</v>
      </c>
      <c r="AL446" t="s">
        <v>42</v>
      </c>
    </row>
    <row r="447" spans="19:38" x14ac:dyDescent="0.25">
      <c r="S447" s="8">
        <v>1</v>
      </c>
      <c r="T447">
        <v>3</v>
      </c>
      <c r="U447">
        <f t="shared" si="21"/>
        <v>1993</v>
      </c>
      <c r="V447">
        <f t="shared" si="22"/>
        <v>9</v>
      </c>
      <c r="W447">
        <f t="shared" si="23"/>
        <v>24236</v>
      </c>
      <c r="X447">
        <v>19930923</v>
      </c>
      <c r="Z447">
        <v>5000</v>
      </c>
      <c r="AA447">
        <v>13638</v>
      </c>
      <c r="AB447">
        <v>0</v>
      </c>
      <c r="AC447">
        <v>214</v>
      </c>
      <c r="AD447">
        <v>5000</v>
      </c>
      <c r="AE447">
        <v>384</v>
      </c>
      <c r="AH447" t="s">
        <v>58</v>
      </c>
      <c r="AI447" t="s">
        <v>42</v>
      </c>
      <c r="AJ447" t="s">
        <v>77</v>
      </c>
      <c r="AK447" t="s">
        <v>58</v>
      </c>
      <c r="AL447" t="s">
        <v>42</v>
      </c>
    </row>
    <row r="448" spans="19:38" x14ac:dyDescent="0.25">
      <c r="S448" s="8">
        <v>1</v>
      </c>
      <c r="T448">
        <v>1</v>
      </c>
      <c r="U448">
        <f t="shared" si="21"/>
        <v>1995</v>
      </c>
      <c r="V448">
        <f t="shared" si="22"/>
        <v>8</v>
      </c>
      <c r="W448">
        <f t="shared" si="23"/>
        <v>41868</v>
      </c>
      <c r="X448">
        <v>19950822</v>
      </c>
      <c r="Z448">
        <v>5000</v>
      </c>
      <c r="AA448">
        <v>31237</v>
      </c>
      <c r="AD448">
        <v>5000</v>
      </c>
      <c r="AE448">
        <v>631</v>
      </c>
      <c r="AH448" t="s">
        <v>43</v>
      </c>
      <c r="AI448" t="s">
        <v>42</v>
      </c>
      <c r="AJ448" t="s">
        <v>77</v>
      </c>
      <c r="AK448" t="s">
        <v>43</v>
      </c>
      <c r="AL448" t="s">
        <v>42</v>
      </c>
    </row>
    <row r="449" spans="19:38" x14ac:dyDescent="0.25">
      <c r="S449" s="8">
        <v>1</v>
      </c>
      <c r="T449">
        <v>3</v>
      </c>
      <c r="U449">
        <f t="shared" si="21"/>
        <v>2002</v>
      </c>
      <c r="V449">
        <f t="shared" si="22"/>
        <v>5</v>
      </c>
      <c r="W449">
        <f t="shared" si="23"/>
        <v>385480</v>
      </c>
      <c r="X449">
        <v>20020521</v>
      </c>
      <c r="Z449">
        <v>5000</v>
      </c>
      <c r="AA449">
        <v>30053</v>
      </c>
      <c r="AD449">
        <v>0</v>
      </c>
      <c r="AE449">
        <v>350427</v>
      </c>
      <c r="AH449" t="s">
        <v>45</v>
      </c>
      <c r="AI449" t="s">
        <v>42</v>
      </c>
      <c r="AJ449" t="s">
        <v>79</v>
      </c>
      <c r="AK449" t="s">
        <v>45</v>
      </c>
      <c r="AL449" t="s">
        <v>42</v>
      </c>
    </row>
    <row r="450" spans="19:38" x14ac:dyDescent="0.25">
      <c r="S450" s="8">
        <v>1</v>
      </c>
      <c r="T450">
        <v>1</v>
      </c>
      <c r="U450">
        <f t="shared" si="21"/>
        <v>1993</v>
      </c>
      <c r="V450">
        <f t="shared" si="22"/>
        <v>9</v>
      </c>
      <c r="W450">
        <f t="shared" si="23"/>
        <v>20561</v>
      </c>
      <c r="X450">
        <v>19930922</v>
      </c>
      <c r="Z450">
        <v>5000</v>
      </c>
      <c r="AA450">
        <v>9821</v>
      </c>
      <c r="AB450">
        <v>0</v>
      </c>
      <c r="AC450">
        <v>148</v>
      </c>
      <c r="AD450">
        <v>5000</v>
      </c>
      <c r="AE450">
        <v>592</v>
      </c>
      <c r="AH450" t="s">
        <v>43</v>
      </c>
      <c r="AI450" t="s">
        <v>42</v>
      </c>
      <c r="AJ450" t="s">
        <v>77</v>
      </c>
      <c r="AK450" t="s">
        <v>43</v>
      </c>
      <c r="AL450" t="s">
        <v>42</v>
      </c>
    </row>
    <row r="451" spans="19:38" x14ac:dyDescent="0.25">
      <c r="S451" s="8">
        <v>1</v>
      </c>
      <c r="T451">
        <v>1</v>
      </c>
      <c r="U451">
        <f t="shared" ref="U451:U514" si="24">LEFT(X451,4)*1</f>
        <v>1993</v>
      </c>
      <c r="V451">
        <f t="shared" ref="V451:V514" si="25">IF(LEN(X451)&gt;=8,MID(X451,5,2),"")*1</f>
        <v>9</v>
      </c>
      <c r="W451">
        <f t="shared" ref="W451:W514" si="26">SUM(Z451:AG451)</f>
        <v>20574</v>
      </c>
      <c r="X451">
        <v>19930920</v>
      </c>
      <c r="Z451">
        <v>5000</v>
      </c>
      <c r="AA451">
        <v>10117</v>
      </c>
      <c r="AB451">
        <v>0</v>
      </c>
      <c r="AC451">
        <v>137</v>
      </c>
      <c r="AD451">
        <v>5000</v>
      </c>
      <c r="AE451">
        <v>320</v>
      </c>
      <c r="AH451" t="s">
        <v>43</v>
      </c>
      <c r="AI451" t="s">
        <v>42</v>
      </c>
      <c r="AJ451" t="s">
        <v>77</v>
      </c>
      <c r="AK451" t="s">
        <v>43</v>
      </c>
      <c r="AL451" t="s">
        <v>42</v>
      </c>
    </row>
    <row r="452" spans="19:38" x14ac:dyDescent="0.25">
      <c r="S452" s="8">
        <v>1</v>
      </c>
      <c r="T452">
        <v>1</v>
      </c>
      <c r="U452">
        <f t="shared" si="24"/>
        <v>1993</v>
      </c>
      <c r="V452">
        <f t="shared" si="25"/>
        <v>9</v>
      </c>
      <c r="W452">
        <f t="shared" si="26"/>
        <v>20584</v>
      </c>
      <c r="X452">
        <v>19930921</v>
      </c>
      <c r="Z452">
        <v>5000</v>
      </c>
      <c r="AA452">
        <v>10374</v>
      </c>
      <c r="AD452">
        <v>5000</v>
      </c>
      <c r="AE452">
        <v>210</v>
      </c>
      <c r="AH452" t="s">
        <v>43</v>
      </c>
      <c r="AI452" t="s">
        <v>42</v>
      </c>
      <c r="AJ452" t="s">
        <v>77</v>
      </c>
      <c r="AK452" t="s">
        <v>43</v>
      </c>
      <c r="AL452" t="s">
        <v>42</v>
      </c>
    </row>
    <row r="453" spans="19:38" x14ac:dyDescent="0.25">
      <c r="S453" s="8">
        <v>1</v>
      </c>
      <c r="T453">
        <v>1</v>
      </c>
      <c r="U453">
        <f t="shared" si="24"/>
        <v>1993</v>
      </c>
      <c r="V453">
        <f t="shared" si="25"/>
        <v>8</v>
      </c>
      <c r="W453">
        <f t="shared" si="26"/>
        <v>66626</v>
      </c>
      <c r="X453">
        <v>19930818</v>
      </c>
      <c r="Z453">
        <v>5000</v>
      </c>
      <c r="AA453">
        <v>10160</v>
      </c>
      <c r="AB453">
        <v>0</v>
      </c>
      <c r="AC453">
        <v>144</v>
      </c>
      <c r="AD453">
        <v>5000</v>
      </c>
      <c r="AE453">
        <v>241</v>
      </c>
      <c r="AF453">
        <v>0</v>
      </c>
      <c r="AG453">
        <v>46081</v>
      </c>
      <c r="AH453" t="s">
        <v>43</v>
      </c>
      <c r="AI453" t="s">
        <v>42</v>
      </c>
      <c r="AJ453" t="s">
        <v>77</v>
      </c>
      <c r="AK453" t="s">
        <v>43</v>
      </c>
      <c r="AL453" t="s">
        <v>42</v>
      </c>
    </row>
    <row r="454" spans="19:38" x14ac:dyDescent="0.25">
      <c r="S454" s="8">
        <v>1</v>
      </c>
      <c r="T454">
        <v>1</v>
      </c>
      <c r="U454">
        <f t="shared" si="24"/>
        <v>1993</v>
      </c>
      <c r="V454">
        <f t="shared" si="25"/>
        <v>8</v>
      </c>
      <c r="W454">
        <f t="shared" si="26"/>
        <v>65862</v>
      </c>
      <c r="X454">
        <v>19930818</v>
      </c>
      <c r="Z454">
        <v>5000</v>
      </c>
      <c r="AA454">
        <v>10316</v>
      </c>
      <c r="AD454">
        <v>5000</v>
      </c>
      <c r="AE454">
        <v>245</v>
      </c>
      <c r="AF454">
        <v>0</v>
      </c>
      <c r="AG454">
        <v>45301</v>
      </c>
      <c r="AH454" t="s">
        <v>43</v>
      </c>
      <c r="AI454" t="s">
        <v>42</v>
      </c>
      <c r="AJ454" t="s">
        <v>77</v>
      </c>
      <c r="AK454" t="s">
        <v>43</v>
      </c>
      <c r="AL454" t="s">
        <v>42</v>
      </c>
    </row>
    <row r="455" spans="19:38" x14ac:dyDescent="0.25">
      <c r="S455" s="8">
        <v>1</v>
      </c>
      <c r="T455">
        <v>1</v>
      </c>
      <c r="U455">
        <f t="shared" si="24"/>
        <v>1993</v>
      </c>
      <c r="V455">
        <f t="shared" si="25"/>
        <v>8</v>
      </c>
      <c r="W455">
        <f t="shared" si="26"/>
        <v>66561</v>
      </c>
      <c r="X455">
        <v>19930818</v>
      </c>
      <c r="Z455">
        <v>5000</v>
      </c>
      <c r="AA455">
        <v>10000</v>
      </c>
      <c r="AD455">
        <v>5000</v>
      </c>
      <c r="AE455">
        <v>503</v>
      </c>
      <c r="AF455">
        <v>0</v>
      </c>
      <c r="AG455">
        <v>46058</v>
      </c>
      <c r="AH455" t="s">
        <v>43</v>
      </c>
      <c r="AI455" t="s">
        <v>42</v>
      </c>
      <c r="AJ455" t="s">
        <v>77</v>
      </c>
      <c r="AK455" t="s">
        <v>43</v>
      </c>
      <c r="AL455" t="s">
        <v>42</v>
      </c>
    </row>
    <row r="456" spans="19:38" x14ac:dyDescent="0.25">
      <c r="S456" s="8">
        <v>1</v>
      </c>
      <c r="T456">
        <v>1</v>
      </c>
      <c r="U456">
        <f t="shared" si="24"/>
        <v>1993</v>
      </c>
      <c r="V456">
        <f t="shared" si="25"/>
        <v>10</v>
      </c>
      <c r="W456">
        <f t="shared" si="26"/>
        <v>20454</v>
      </c>
      <c r="X456">
        <v>19931020</v>
      </c>
      <c r="Z456">
        <v>5000</v>
      </c>
      <c r="AA456">
        <v>9830</v>
      </c>
      <c r="AD456">
        <v>5000</v>
      </c>
      <c r="AE456">
        <v>624</v>
      </c>
      <c r="AH456" t="s">
        <v>43</v>
      </c>
      <c r="AI456" t="s">
        <v>42</v>
      </c>
      <c r="AJ456" t="s">
        <v>77</v>
      </c>
      <c r="AK456" t="s">
        <v>43</v>
      </c>
      <c r="AL456" t="s">
        <v>42</v>
      </c>
    </row>
    <row r="457" spans="19:38" x14ac:dyDescent="0.25">
      <c r="S457" s="8">
        <v>1</v>
      </c>
      <c r="T457">
        <v>1</v>
      </c>
      <c r="U457">
        <f t="shared" si="24"/>
        <v>1993</v>
      </c>
      <c r="V457">
        <f t="shared" si="25"/>
        <v>9</v>
      </c>
      <c r="W457">
        <f t="shared" si="26"/>
        <v>100089</v>
      </c>
      <c r="X457">
        <v>19930921</v>
      </c>
      <c r="Z457">
        <v>5000</v>
      </c>
      <c r="AA457">
        <v>10288</v>
      </c>
      <c r="AB457">
        <v>0</v>
      </c>
      <c r="AC457">
        <v>95</v>
      </c>
      <c r="AD457">
        <v>5000</v>
      </c>
      <c r="AE457">
        <v>143</v>
      </c>
      <c r="AF457">
        <v>0</v>
      </c>
      <c r="AG457">
        <v>79563</v>
      </c>
      <c r="AH457" t="s">
        <v>43</v>
      </c>
      <c r="AI457" t="s">
        <v>42</v>
      </c>
      <c r="AJ457" t="s">
        <v>77</v>
      </c>
      <c r="AK457" t="s">
        <v>43</v>
      </c>
      <c r="AL457" t="s">
        <v>42</v>
      </c>
    </row>
    <row r="458" spans="19:38" x14ac:dyDescent="0.25">
      <c r="S458" s="8">
        <v>1</v>
      </c>
      <c r="T458">
        <v>1</v>
      </c>
      <c r="U458">
        <f t="shared" si="24"/>
        <v>1993</v>
      </c>
      <c r="V458">
        <f t="shared" si="25"/>
        <v>9</v>
      </c>
      <c r="W458">
        <f t="shared" si="26"/>
        <v>100150</v>
      </c>
      <c r="X458">
        <v>19930920</v>
      </c>
      <c r="Z458">
        <v>5000</v>
      </c>
      <c r="AA458">
        <v>10170</v>
      </c>
      <c r="AB458">
        <v>0</v>
      </c>
      <c r="AC458">
        <v>125</v>
      </c>
      <c r="AD458">
        <v>5000</v>
      </c>
      <c r="AE458">
        <v>292</v>
      </c>
      <c r="AF458">
        <v>0</v>
      </c>
      <c r="AG458">
        <v>79563</v>
      </c>
      <c r="AH458" t="s">
        <v>43</v>
      </c>
      <c r="AI458" t="s">
        <v>42</v>
      </c>
      <c r="AJ458" t="s">
        <v>77</v>
      </c>
      <c r="AK458" t="s">
        <v>43</v>
      </c>
      <c r="AL458" t="s">
        <v>42</v>
      </c>
    </row>
    <row r="459" spans="19:38" x14ac:dyDescent="0.25">
      <c r="S459" s="8">
        <v>1</v>
      </c>
      <c r="T459">
        <v>1</v>
      </c>
      <c r="U459">
        <f t="shared" si="24"/>
        <v>1993</v>
      </c>
      <c r="V459">
        <f t="shared" si="25"/>
        <v>9</v>
      </c>
      <c r="W459">
        <f t="shared" si="26"/>
        <v>100077</v>
      </c>
      <c r="X459">
        <v>19930922</v>
      </c>
      <c r="Z459">
        <v>5000</v>
      </c>
      <c r="AA459">
        <v>9841</v>
      </c>
      <c r="AB459">
        <v>0</v>
      </c>
      <c r="AC459">
        <v>48</v>
      </c>
      <c r="AD459">
        <v>5000</v>
      </c>
      <c r="AE459">
        <v>624</v>
      </c>
      <c r="AF459">
        <v>0</v>
      </c>
      <c r="AG459">
        <v>79564</v>
      </c>
      <c r="AH459" t="s">
        <v>43</v>
      </c>
      <c r="AI459" t="s">
        <v>42</v>
      </c>
      <c r="AJ459" t="s">
        <v>77</v>
      </c>
      <c r="AK459" t="s">
        <v>43</v>
      </c>
      <c r="AL459" t="s">
        <v>42</v>
      </c>
    </row>
    <row r="460" spans="19:38" x14ac:dyDescent="0.25">
      <c r="S460" s="8">
        <v>1</v>
      </c>
      <c r="T460">
        <v>1</v>
      </c>
      <c r="U460">
        <f t="shared" si="24"/>
        <v>1993</v>
      </c>
      <c r="V460">
        <f t="shared" si="25"/>
        <v>10</v>
      </c>
      <c r="W460">
        <f t="shared" si="26"/>
        <v>20554</v>
      </c>
      <c r="X460">
        <v>19931020</v>
      </c>
      <c r="Z460">
        <v>5000</v>
      </c>
      <c r="AA460">
        <v>9235</v>
      </c>
      <c r="AB460">
        <v>0</v>
      </c>
      <c r="AC460">
        <v>51</v>
      </c>
      <c r="AD460">
        <v>5000</v>
      </c>
      <c r="AE460">
        <v>1268</v>
      </c>
      <c r="AH460" t="s">
        <v>43</v>
      </c>
      <c r="AI460" t="s">
        <v>42</v>
      </c>
      <c r="AJ460" t="s">
        <v>77</v>
      </c>
      <c r="AK460" t="s">
        <v>43</v>
      </c>
      <c r="AL460" t="s">
        <v>42</v>
      </c>
    </row>
    <row r="461" spans="19:38" x14ac:dyDescent="0.25">
      <c r="S461" s="8">
        <v>1</v>
      </c>
      <c r="T461">
        <v>1</v>
      </c>
      <c r="U461">
        <f t="shared" si="24"/>
        <v>1993</v>
      </c>
      <c r="V461">
        <f t="shared" si="25"/>
        <v>10</v>
      </c>
      <c r="W461">
        <f t="shared" si="26"/>
        <v>20596</v>
      </c>
      <c r="X461">
        <v>19931020</v>
      </c>
      <c r="Z461">
        <v>5000</v>
      </c>
      <c r="AA461">
        <v>8897</v>
      </c>
      <c r="AD461">
        <v>5000</v>
      </c>
      <c r="AE461">
        <v>1699</v>
      </c>
      <c r="AH461" t="s">
        <v>43</v>
      </c>
      <c r="AI461" t="s">
        <v>42</v>
      </c>
      <c r="AJ461" t="s">
        <v>77</v>
      </c>
      <c r="AK461" t="s">
        <v>43</v>
      </c>
      <c r="AL461" t="s">
        <v>42</v>
      </c>
    </row>
    <row r="462" spans="19:38" x14ac:dyDescent="0.25">
      <c r="S462" s="8">
        <v>1</v>
      </c>
      <c r="T462">
        <v>1</v>
      </c>
      <c r="U462">
        <f t="shared" si="24"/>
        <v>1993</v>
      </c>
      <c r="V462">
        <f t="shared" si="25"/>
        <v>9</v>
      </c>
      <c r="W462">
        <f t="shared" si="26"/>
        <v>20513</v>
      </c>
      <c r="X462">
        <v>19930920</v>
      </c>
      <c r="Z462">
        <v>5000</v>
      </c>
      <c r="AA462">
        <v>10087</v>
      </c>
      <c r="AB462">
        <v>0</v>
      </c>
      <c r="AC462">
        <v>95</v>
      </c>
      <c r="AD462">
        <v>5000</v>
      </c>
      <c r="AE462">
        <v>331</v>
      </c>
      <c r="AH462" t="s">
        <v>43</v>
      </c>
      <c r="AI462" t="s">
        <v>42</v>
      </c>
      <c r="AJ462" t="s">
        <v>77</v>
      </c>
      <c r="AK462" t="s">
        <v>43</v>
      </c>
      <c r="AL462" t="s">
        <v>42</v>
      </c>
    </row>
    <row r="463" spans="19:38" x14ac:dyDescent="0.25">
      <c r="S463" s="8">
        <v>1</v>
      </c>
      <c r="T463">
        <v>1</v>
      </c>
      <c r="U463">
        <f t="shared" si="24"/>
        <v>1993</v>
      </c>
      <c r="V463">
        <f t="shared" si="25"/>
        <v>9</v>
      </c>
      <c r="W463">
        <f t="shared" si="26"/>
        <v>20576</v>
      </c>
      <c r="X463">
        <v>19930922</v>
      </c>
      <c r="Z463">
        <v>5000</v>
      </c>
      <c r="AA463">
        <v>10235</v>
      </c>
      <c r="AB463">
        <v>0</v>
      </c>
      <c r="AC463">
        <v>76</v>
      </c>
      <c r="AD463">
        <v>5000</v>
      </c>
      <c r="AE463">
        <v>265</v>
      </c>
      <c r="AH463" t="s">
        <v>43</v>
      </c>
      <c r="AI463" t="s">
        <v>42</v>
      </c>
      <c r="AJ463" t="s">
        <v>77</v>
      </c>
      <c r="AK463" t="s">
        <v>43</v>
      </c>
      <c r="AL463" t="s">
        <v>42</v>
      </c>
    </row>
    <row r="464" spans="19:38" x14ac:dyDescent="0.25">
      <c r="S464" s="8">
        <v>1</v>
      </c>
      <c r="T464">
        <v>1</v>
      </c>
      <c r="U464">
        <f t="shared" si="24"/>
        <v>1993</v>
      </c>
      <c r="V464">
        <f t="shared" si="25"/>
        <v>9</v>
      </c>
      <c r="W464">
        <f t="shared" si="26"/>
        <v>20535</v>
      </c>
      <c r="X464">
        <v>19930921</v>
      </c>
      <c r="Z464">
        <v>5000</v>
      </c>
      <c r="AA464">
        <v>10031</v>
      </c>
      <c r="AB464">
        <v>0</v>
      </c>
      <c r="AC464">
        <v>302</v>
      </c>
      <c r="AD464">
        <v>5000</v>
      </c>
      <c r="AE464">
        <v>202</v>
      </c>
      <c r="AH464" t="s">
        <v>43</v>
      </c>
      <c r="AI464" t="s">
        <v>42</v>
      </c>
      <c r="AJ464" t="s">
        <v>77</v>
      </c>
      <c r="AK464" t="s">
        <v>43</v>
      </c>
      <c r="AL464" t="s">
        <v>42</v>
      </c>
    </row>
    <row r="465" spans="19:38" x14ac:dyDescent="0.25">
      <c r="S465" s="8">
        <v>1</v>
      </c>
      <c r="T465">
        <v>3</v>
      </c>
      <c r="U465">
        <f t="shared" si="24"/>
        <v>2001</v>
      </c>
      <c r="V465">
        <f t="shared" si="25"/>
        <v>7</v>
      </c>
      <c r="W465">
        <f t="shared" si="26"/>
        <v>34636</v>
      </c>
      <c r="X465">
        <v>20010726</v>
      </c>
      <c r="Z465">
        <v>5000</v>
      </c>
      <c r="AA465">
        <v>22940</v>
      </c>
      <c r="AB465">
        <v>0</v>
      </c>
      <c r="AC465">
        <v>275</v>
      </c>
      <c r="AD465">
        <v>5000</v>
      </c>
      <c r="AE465">
        <v>1330</v>
      </c>
      <c r="AF465">
        <v>0</v>
      </c>
      <c r="AG465">
        <v>91</v>
      </c>
      <c r="AH465" t="s">
        <v>58</v>
      </c>
      <c r="AI465" t="s">
        <v>42</v>
      </c>
      <c r="AJ465" t="s">
        <v>77</v>
      </c>
      <c r="AK465" t="s">
        <v>58</v>
      </c>
      <c r="AL465" t="s">
        <v>42</v>
      </c>
    </row>
    <row r="466" spans="19:38" x14ac:dyDescent="0.25">
      <c r="S466" s="8">
        <v>1</v>
      </c>
      <c r="T466">
        <v>3</v>
      </c>
      <c r="U466">
        <f t="shared" si="24"/>
        <v>2001</v>
      </c>
      <c r="V466">
        <f t="shared" si="25"/>
        <v>9</v>
      </c>
      <c r="W466">
        <f t="shared" si="26"/>
        <v>29753</v>
      </c>
      <c r="X466">
        <v>20010905</v>
      </c>
      <c r="Z466">
        <v>5000</v>
      </c>
      <c r="AA466">
        <v>19102</v>
      </c>
      <c r="AB466">
        <v>0</v>
      </c>
      <c r="AC466">
        <v>77</v>
      </c>
      <c r="AD466">
        <v>5000</v>
      </c>
      <c r="AE466">
        <v>423</v>
      </c>
      <c r="AF466">
        <v>0</v>
      </c>
      <c r="AG466">
        <v>151</v>
      </c>
      <c r="AH466" t="s">
        <v>58</v>
      </c>
      <c r="AI466" t="s">
        <v>42</v>
      </c>
      <c r="AJ466" t="s">
        <v>77</v>
      </c>
      <c r="AK466" t="s">
        <v>58</v>
      </c>
      <c r="AL466" t="s">
        <v>42</v>
      </c>
    </row>
    <row r="467" spans="19:38" x14ac:dyDescent="0.25">
      <c r="S467" s="8">
        <v>1</v>
      </c>
      <c r="T467">
        <v>3</v>
      </c>
      <c r="U467">
        <f t="shared" si="24"/>
        <v>2008</v>
      </c>
      <c r="V467">
        <f t="shared" si="25"/>
        <v>7</v>
      </c>
      <c r="W467">
        <f t="shared" si="26"/>
        <v>214997</v>
      </c>
      <c r="X467">
        <v>20080703</v>
      </c>
      <c r="Z467">
        <v>5000</v>
      </c>
      <c r="AA467">
        <v>29820</v>
      </c>
      <c r="AD467">
        <v>0</v>
      </c>
      <c r="AE467">
        <v>180177</v>
      </c>
      <c r="AH467" t="s">
        <v>56</v>
      </c>
      <c r="AI467" t="s">
        <v>42</v>
      </c>
      <c r="AJ467" t="s">
        <v>79</v>
      </c>
      <c r="AK467" t="s">
        <v>56</v>
      </c>
      <c r="AL467" t="s">
        <v>42</v>
      </c>
    </row>
    <row r="468" spans="19:38" x14ac:dyDescent="0.25">
      <c r="S468" s="8">
        <v>1</v>
      </c>
      <c r="T468">
        <v>3</v>
      </c>
      <c r="U468">
        <f t="shared" si="24"/>
        <v>2008</v>
      </c>
      <c r="V468">
        <f t="shared" si="25"/>
        <v>6</v>
      </c>
      <c r="W468">
        <f t="shared" si="26"/>
        <v>103565</v>
      </c>
      <c r="X468">
        <v>20080606</v>
      </c>
      <c r="Z468">
        <v>5000</v>
      </c>
      <c r="AA468">
        <v>30232</v>
      </c>
      <c r="AD468">
        <v>1</v>
      </c>
      <c r="AE468">
        <v>68332</v>
      </c>
      <c r="AH468" t="s">
        <v>55</v>
      </c>
      <c r="AI468" t="s">
        <v>42</v>
      </c>
      <c r="AJ468" t="s">
        <v>78</v>
      </c>
      <c r="AK468" t="s">
        <v>55</v>
      </c>
      <c r="AL468" t="s">
        <v>42</v>
      </c>
    </row>
    <row r="469" spans="19:38" x14ac:dyDescent="0.25">
      <c r="S469" s="8">
        <v>1</v>
      </c>
      <c r="T469">
        <v>1</v>
      </c>
      <c r="U469">
        <f t="shared" si="24"/>
        <v>2008</v>
      </c>
      <c r="V469">
        <f t="shared" si="25"/>
        <v>8</v>
      </c>
      <c r="W469">
        <f t="shared" si="26"/>
        <v>739704</v>
      </c>
      <c r="X469">
        <v>20080818</v>
      </c>
      <c r="Z469">
        <v>5000</v>
      </c>
      <c r="AA469">
        <v>30086</v>
      </c>
      <c r="AB469">
        <v>0</v>
      </c>
      <c r="AC469">
        <v>55</v>
      </c>
      <c r="AD469">
        <v>5000</v>
      </c>
      <c r="AE469">
        <v>664585</v>
      </c>
      <c r="AF469">
        <v>0</v>
      </c>
      <c r="AG469">
        <v>34978</v>
      </c>
      <c r="AH469" t="s">
        <v>43</v>
      </c>
      <c r="AI469" t="s">
        <v>42</v>
      </c>
      <c r="AJ469" t="s">
        <v>77</v>
      </c>
      <c r="AK469" t="s">
        <v>43</v>
      </c>
      <c r="AL469" t="s">
        <v>42</v>
      </c>
    </row>
    <row r="470" spans="19:38" x14ac:dyDescent="0.25">
      <c r="S470" s="8">
        <v>1</v>
      </c>
      <c r="T470">
        <v>1</v>
      </c>
      <c r="U470">
        <f t="shared" si="24"/>
        <v>2008</v>
      </c>
      <c r="V470">
        <f t="shared" si="25"/>
        <v>9</v>
      </c>
      <c r="W470">
        <f t="shared" si="26"/>
        <v>749860</v>
      </c>
      <c r="X470">
        <v>20080916</v>
      </c>
      <c r="Z470">
        <v>5000</v>
      </c>
      <c r="AA470">
        <v>30567</v>
      </c>
      <c r="AB470">
        <v>0</v>
      </c>
      <c r="AC470">
        <v>123</v>
      </c>
      <c r="AD470">
        <v>5000</v>
      </c>
      <c r="AE470">
        <v>675840</v>
      </c>
      <c r="AF470">
        <v>0</v>
      </c>
      <c r="AG470">
        <v>33330</v>
      </c>
      <c r="AH470" t="s">
        <v>43</v>
      </c>
      <c r="AI470" t="s">
        <v>42</v>
      </c>
      <c r="AJ470" t="s">
        <v>77</v>
      </c>
      <c r="AK470" t="s">
        <v>43</v>
      </c>
      <c r="AL470" t="s">
        <v>42</v>
      </c>
    </row>
    <row r="471" spans="19:38" x14ac:dyDescent="0.25">
      <c r="S471" s="8">
        <v>1</v>
      </c>
      <c r="T471">
        <v>1</v>
      </c>
      <c r="U471">
        <f t="shared" si="24"/>
        <v>2008</v>
      </c>
      <c r="V471">
        <f t="shared" si="25"/>
        <v>10</v>
      </c>
      <c r="W471">
        <f t="shared" si="26"/>
        <v>179715</v>
      </c>
      <c r="X471">
        <v>20081014</v>
      </c>
      <c r="Z471">
        <v>5000</v>
      </c>
      <c r="AA471">
        <v>30394</v>
      </c>
      <c r="AB471">
        <v>0</v>
      </c>
      <c r="AC471">
        <v>113</v>
      </c>
      <c r="AD471">
        <v>5000</v>
      </c>
      <c r="AE471">
        <v>136323</v>
      </c>
      <c r="AF471">
        <v>0</v>
      </c>
      <c r="AG471">
        <v>2885</v>
      </c>
      <c r="AH471" t="s">
        <v>43</v>
      </c>
      <c r="AI471" t="s">
        <v>42</v>
      </c>
      <c r="AJ471" t="s">
        <v>77</v>
      </c>
      <c r="AK471" t="s">
        <v>43</v>
      </c>
      <c r="AL471" t="s">
        <v>42</v>
      </c>
    </row>
    <row r="472" spans="19:38" x14ac:dyDescent="0.25">
      <c r="S472" s="8">
        <v>1</v>
      </c>
      <c r="T472">
        <v>3</v>
      </c>
      <c r="U472">
        <f t="shared" si="24"/>
        <v>2009</v>
      </c>
      <c r="V472">
        <f t="shared" si="25"/>
        <v>4</v>
      </c>
      <c r="W472">
        <f t="shared" si="26"/>
        <v>124509</v>
      </c>
      <c r="X472">
        <v>20090401</v>
      </c>
      <c r="Z472">
        <v>5000</v>
      </c>
      <c r="AA472">
        <v>24996</v>
      </c>
      <c r="AD472">
        <v>5000</v>
      </c>
      <c r="AE472">
        <v>89513</v>
      </c>
      <c r="AH472" t="s">
        <v>48</v>
      </c>
      <c r="AI472" t="s">
        <v>42</v>
      </c>
      <c r="AJ472" t="s">
        <v>77</v>
      </c>
      <c r="AK472" t="s">
        <v>48</v>
      </c>
      <c r="AL472" t="s">
        <v>42</v>
      </c>
    </row>
    <row r="473" spans="19:38" x14ac:dyDescent="0.25">
      <c r="S473" s="8">
        <v>1</v>
      </c>
      <c r="T473">
        <v>3</v>
      </c>
      <c r="U473">
        <f t="shared" si="24"/>
        <v>2010</v>
      </c>
      <c r="V473">
        <f t="shared" si="25"/>
        <v>4</v>
      </c>
      <c r="W473">
        <f t="shared" si="26"/>
        <v>769689</v>
      </c>
      <c r="X473">
        <v>20100420</v>
      </c>
      <c r="Z473">
        <v>5000</v>
      </c>
      <c r="AA473">
        <v>31335</v>
      </c>
      <c r="AD473">
        <v>5000</v>
      </c>
      <c r="AE473">
        <v>512377</v>
      </c>
      <c r="AF473">
        <v>0</v>
      </c>
      <c r="AG473">
        <v>215977</v>
      </c>
      <c r="AH473" t="s">
        <v>56</v>
      </c>
      <c r="AI473" t="s">
        <v>42</v>
      </c>
      <c r="AJ473" t="s">
        <v>79</v>
      </c>
      <c r="AK473" t="s">
        <v>56</v>
      </c>
      <c r="AL473" t="s">
        <v>42</v>
      </c>
    </row>
    <row r="474" spans="19:38" x14ac:dyDescent="0.25">
      <c r="S474" s="8">
        <v>1</v>
      </c>
      <c r="T474">
        <v>3</v>
      </c>
      <c r="U474">
        <f t="shared" si="24"/>
        <v>2010</v>
      </c>
      <c r="V474">
        <f t="shared" si="25"/>
        <v>5</v>
      </c>
      <c r="W474">
        <f t="shared" si="26"/>
        <v>109576</v>
      </c>
      <c r="X474">
        <v>20100528</v>
      </c>
      <c r="Z474">
        <v>5000</v>
      </c>
      <c r="AA474">
        <v>30539</v>
      </c>
      <c r="AB474">
        <v>0</v>
      </c>
      <c r="AC474">
        <v>62</v>
      </c>
      <c r="AD474">
        <v>5000</v>
      </c>
      <c r="AE474">
        <v>68975</v>
      </c>
      <c r="AH474" t="s">
        <v>57</v>
      </c>
      <c r="AI474" t="s">
        <v>42</v>
      </c>
      <c r="AJ474" t="s">
        <v>79</v>
      </c>
      <c r="AK474" t="s">
        <v>57</v>
      </c>
      <c r="AL474" t="s">
        <v>42</v>
      </c>
    </row>
    <row r="475" spans="19:38" x14ac:dyDescent="0.25">
      <c r="S475" s="8">
        <v>1</v>
      </c>
      <c r="T475">
        <v>3</v>
      </c>
      <c r="U475">
        <f t="shared" si="24"/>
        <v>2010</v>
      </c>
      <c r="V475">
        <f t="shared" si="25"/>
        <v>5</v>
      </c>
      <c r="W475">
        <f t="shared" si="26"/>
        <v>644983</v>
      </c>
      <c r="X475">
        <v>20100522</v>
      </c>
      <c r="Z475">
        <v>5000</v>
      </c>
      <c r="AA475">
        <v>29016</v>
      </c>
      <c r="AB475">
        <v>0</v>
      </c>
      <c r="AC475">
        <v>411</v>
      </c>
      <c r="AD475">
        <v>5000</v>
      </c>
      <c r="AE475">
        <v>148609</v>
      </c>
      <c r="AF475">
        <v>0</v>
      </c>
      <c r="AG475">
        <v>456947</v>
      </c>
      <c r="AH475" t="s">
        <v>55</v>
      </c>
      <c r="AI475" t="s">
        <v>42</v>
      </c>
      <c r="AJ475" t="s">
        <v>79</v>
      </c>
      <c r="AK475" t="s">
        <v>55</v>
      </c>
      <c r="AL475" t="s">
        <v>42</v>
      </c>
    </row>
    <row r="476" spans="19:38" x14ac:dyDescent="0.25">
      <c r="S476" s="8">
        <v>1</v>
      </c>
      <c r="T476">
        <v>1</v>
      </c>
      <c r="U476">
        <f t="shared" si="24"/>
        <v>2009</v>
      </c>
      <c r="V476">
        <f t="shared" si="25"/>
        <v>4</v>
      </c>
      <c r="W476">
        <f t="shared" si="26"/>
        <v>284523</v>
      </c>
      <c r="X476">
        <v>20090401</v>
      </c>
      <c r="Z476">
        <v>5000</v>
      </c>
      <c r="AA476">
        <v>28550</v>
      </c>
      <c r="AD476">
        <v>5000</v>
      </c>
      <c r="AE476">
        <v>245973</v>
      </c>
      <c r="AH476" t="s">
        <v>47</v>
      </c>
      <c r="AI476" t="s">
        <v>42</v>
      </c>
      <c r="AJ476" t="s">
        <v>77</v>
      </c>
      <c r="AK476" t="s">
        <v>47</v>
      </c>
      <c r="AL476" t="s">
        <v>42</v>
      </c>
    </row>
    <row r="477" spans="19:38" x14ac:dyDescent="0.25">
      <c r="S477" s="8">
        <v>1</v>
      </c>
      <c r="T477">
        <v>1</v>
      </c>
      <c r="U477">
        <f t="shared" si="24"/>
        <v>2009</v>
      </c>
      <c r="V477">
        <f t="shared" si="25"/>
        <v>2</v>
      </c>
      <c r="W477">
        <f t="shared" si="26"/>
        <v>283410</v>
      </c>
      <c r="X477">
        <v>20090212</v>
      </c>
      <c r="Z477">
        <v>5000</v>
      </c>
      <c r="AA477">
        <v>28630</v>
      </c>
      <c r="AD477">
        <v>5000</v>
      </c>
      <c r="AE477">
        <v>244780</v>
      </c>
      <c r="AH477" t="s">
        <v>47</v>
      </c>
      <c r="AI477" t="s">
        <v>42</v>
      </c>
      <c r="AJ477" t="s">
        <v>77</v>
      </c>
      <c r="AK477" t="s">
        <v>47</v>
      </c>
      <c r="AL477" t="s">
        <v>42</v>
      </c>
    </row>
    <row r="478" spans="19:38" x14ac:dyDescent="0.25">
      <c r="S478" s="8">
        <v>1</v>
      </c>
      <c r="T478">
        <v>3</v>
      </c>
      <c r="U478">
        <f t="shared" si="24"/>
        <v>2008</v>
      </c>
      <c r="V478">
        <f t="shared" si="25"/>
        <v>9</v>
      </c>
      <c r="W478">
        <f t="shared" si="26"/>
        <v>169913</v>
      </c>
      <c r="X478">
        <v>20080908</v>
      </c>
      <c r="Z478">
        <v>5000</v>
      </c>
      <c r="AA478">
        <v>25928</v>
      </c>
      <c r="AD478">
        <v>5000</v>
      </c>
      <c r="AE478">
        <v>133985</v>
      </c>
      <c r="AH478" t="s">
        <v>41</v>
      </c>
      <c r="AI478" t="s">
        <v>42</v>
      </c>
      <c r="AJ478" t="s">
        <v>77</v>
      </c>
      <c r="AK478" t="s">
        <v>41</v>
      </c>
      <c r="AL478" t="s">
        <v>42</v>
      </c>
    </row>
    <row r="479" spans="19:38" x14ac:dyDescent="0.25">
      <c r="S479" s="8">
        <v>1</v>
      </c>
      <c r="T479">
        <v>3</v>
      </c>
      <c r="U479">
        <f t="shared" si="24"/>
        <v>2008</v>
      </c>
      <c r="V479">
        <f t="shared" si="25"/>
        <v>9</v>
      </c>
      <c r="W479">
        <f t="shared" si="26"/>
        <v>171079</v>
      </c>
      <c r="X479">
        <v>20080908</v>
      </c>
      <c r="Z479">
        <v>5000</v>
      </c>
      <c r="AA479">
        <v>27094</v>
      </c>
      <c r="AD479">
        <v>5000</v>
      </c>
      <c r="AE479">
        <v>133985</v>
      </c>
      <c r="AH479" t="s">
        <v>41</v>
      </c>
      <c r="AI479" t="s">
        <v>42</v>
      </c>
      <c r="AJ479" t="s">
        <v>77</v>
      </c>
      <c r="AK479" t="s">
        <v>41</v>
      </c>
      <c r="AL479" t="s">
        <v>42</v>
      </c>
    </row>
    <row r="480" spans="19:38" x14ac:dyDescent="0.25">
      <c r="S480" s="8">
        <v>1</v>
      </c>
      <c r="T480">
        <v>3</v>
      </c>
      <c r="U480">
        <f t="shared" si="24"/>
        <v>2008</v>
      </c>
      <c r="V480">
        <f t="shared" si="25"/>
        <v>8</v>
      </c>
      <c r="W480">
        <f t="shared" si="26"/>
        <v>125358</v>
      </c>
      <c r="X480">
        <v>20080811</v>
      </c>
      <c r="Z480">
        <v>5000</v>
      </c>
      <c r="AA480">
        <v>28032</v>
      </c>
      <c r="AD480">
        <v>5000</v>
      </c>
      <c r="AE480">
        <v>87326</v>
      </c>
      <c r="AH480" t="s">
        <v>44</v>
      </c>
      <c r="AI480" t="s">
        <v>42</v>
      </c>
      <c r="AJ480" t="s">
        <v>77</v>
      </c>
      <c r="AK480" t="s">
        <v>44</v>
      </c>
      <c r="AL480" t="s">
        <v>42</v>
      </c>
    </row>
    <row r="481" spans="19:38" x14ac:dyDescent="0.25">
      <c r="S481" s="8">
        <v>1</v>
      </c>
      <c r="T481">
        <v>1</v>
      </c>
      <c r="U481">
        <f t="shared" si="24"/>
        <v>2009</v>
      </c>
      <c r="V481">
        <f t="shared" si="25"/>
        <v>4</v>
      </c>
      <c r="W481">
        <f t="shared" si="26"/>
        <v>71449</v>
      </c>
      <c r="X481">
        <v>20090401</v>
      </c>
      <c r="Z481">
        <v>5000</v>
      </c>
      <c r="AA481">
        <v>26116</v>
      </c>
      <c r="AD481">
        <v>5000</v>
      </c>
      <c r="AE481">
        <v>35333</v>
      </c>
      <c r="AH481" t="s">
        <v>48</v>
      </c>
      <c r="AI481" t="s">
        <v>42</v>
      </c>
      <c r="AJ481" t="s">
        <v>77</v>
      </c>
      <c r="AK481" t="s">
        <v>48</v>
      </c>
      <c r="AL481" t="s">
        <v>42</v>
      </c>
    </row>
    <row r="482" spans="19:38" x14ac:dyDescent="0.25">
      <c r="S482" s="8">
        <v>1</v>
      </c>
      <c r="T482">
        <v>1</v>
      </c>
      <c r="U482">
        <f t="shared" si="24"/>
        <v>2009</v>
      </c>
      <c r="V482">
        <f t="shared" si="25"/>
        <v>4</v>
      </c>
      <c r="W482">
        <f t="shared" si="26"/>
        <v>66865</v>
      </c>
      <c r="X482">
        <v>20090401</v>
      </c>
      <c r="Z482">
        <v>5000</v>
      </c>
      <c r="AA482">
        <v>24736</v>
      </c>
      <c r="AD482">
        <v>5000</v>
      </c>
      <c r="AE482">
        <v>32129</v>
      </c>
      <c r="AH482" t="s">
        <v>48</v>
      </c>
      <c r="AI482" t="s">
        <v>42</v>
      </c>
      <c r="AJ482" t="s">
        <v>77</v>
      </c>
      <c r="AK482" t="s">
        <v>48</v>
      </c>
      <c r="AL482" t="s">
        <v>42</v>
      </c>
    </row>
    <row r="483" spans="19:38" x14ac:dyDescent="0.25">
      <c r="S483" s="8">
        <v>1</v>
      </c>
      <c r="T483">
        <v>1</v>
      </c>
      <c r="U483">
        <f t="shared" si="24"/>
        <v>2015</v>
      </c>
      <c r="V483">
        <f t="shared" si="25"/>
        <v>3</v>
      </c>
      <c r="W483">
        <f t="shared" si="26"/>
        <v>60388</v>
      </c>
      <c r="X483">
        <v>20150309</v>
      </c>
      <c r="Z483">
        <v>5000</v>
      </c>
      <c r="AA483">
        <v>30233</v>
      </c>
      <c r="AD483">
        <v>5000</v>
      </c>
      <c r="AE483">
        <v>20155</v>
      </c>
      <c r="AH483" t="s">
        <v>43</v>
      </c>
      <c r="AI483" t="s">
        <v>42</v>
      </c>
      <c r="AJ483" t="s">
        <v>77</v>
      </c>
      <c r="AK483" t="s">
        <v>43</v>
      </c>
      <c r="AL483" t="s">
        <v>42</v>
      </c>
    </row>
    <row r="484" spans="19:38" x14ac:dyDescent="0.25">
      <c r="S484" s="8">
        <v>1</v>
      </c>
      <c r="T484">
        <v>1</v>
      </c>
      <c r="U484">
        <f t="shared" si="24"/>
        <v>2014</v>
      </c>
      <c r="V484">
        <f t="shared" si="25"/>
        <v>9</v>
      </c>
      <c r="W484">
        <f t="shared" si="26"/>
        <v>935039</v>
      </c>
      <c r="X484">
        <v>20140915</v>
      </c>
      <c r="Z484">
        <v>5000</v>
      </c>
      <c r="AA484">
        <v>32800</v>
      </c>
      <c r="AD484">
        <v>5000</v>
      </c>
      <c r="AE484">
        <v>892239</v>
      </c>
      <c r="AH484" t="s">
        <v>43</v>
      </c>
      <c r="AI484" t="s">
        <v>42</v>
      </c>
      <c r="AJ484" t="s">
        <v>77</v>
      </c>
      <c r="AK484" t="s">
        <v>43</v>
      </c>
      <c r="AL484" t="s">
        <v>42</v>
      </c>
    </row>
    <row r="485" spans="19:38" x14ac:dyDescent="0.25">
      <c r="S485" s="8">
        <v>1</v>
      </c>
      <c r="T485">
        <v>1</v>
      </c>
      <c r="U485">
        <f t="shared" si="24"/>
        <v>2014</v>
      </c>
      <c r="V485">
        <f t="shared" si="25"/>
        <v>8</v>
      </c>
      <c r="W485">
        <f t="shared" si="26"/>
        <v>745620</v>
      </c>
      <c r="X485">
        <v>20140812</v>
      </c>
      <c r="Z485">
        <v>5000</v>
      </c>
      <c r="AA485">
        <v>32710</v>
      </c>
      <c r="AD485">
        <v>5000</v>
      </c>
      <c r="AE485">
        <v>702910</v>
      </c>
      <c r="AH485" t="s">
        <v>43</v>
      </c>
      <c r="AI485" t="s">
        <v>42</v>
      </c>
      <c r="AJ485" t="s">
        <v>77</v>
      </c>
      <c r="AK485" t="s">
        <v>43</v>
      </c>
      <c r="AL485" t="s">
        <v>42</v>
      </c>
    </row>
    <row r="486" spans="19:38" x14ac:dyDescent="0.25">
      <c r="S486" s="8">
        <v>1</v>
      </c>
      <c r="T486">
        <v>3</v>
      </c>
      <c r="U486">
        <f t="shared" si="24"/>
        <v>2009</v>
      </c>
      <c r="V486">
        <f t="shared" si="25"/>
        <v>5</v>
      </c>
      <c r="W486">
        <f t="shared" si="26"/>
        <v>451995</v>
      </c>
      <c r="X486">
        <v>20090522</v>
      </c>
      <c r="Z486">
        <v>5000</v>
      </c>
      <c r="AA486">
        <v>30940</v>
      </c>
      <c r="AD486">
        <v>5000</v>
      </c>
      <c r="AE486">
        <v>301883</v>
      </c>
      <c r="AF486">
        <v>0</v>
      </c>
      <c r="AG486">
        <v>109172</v>
      </c>
      <c r="AH486" t="s">
        <v>56</v>
      </c>
      <c r="AI486" t="s">
        <v>42</v>
      </c>
      <c r="AJ486" t="s">
        <v>79</v>
      </c>
      <c r="AK486" t="s">
        <v>56</v>
      </c>
      <c r="AL486" t="s">
        <v>42</v>
      </c>
    </row>
    <row r="487" spans="19:38" x14ac:dyDescent="0.25">
      <c r="S487" s="8">
        <v>1</v>
      </c>
      <c r="T487">
        <v>3</v>
      </c>
      <c r="U487">
        <f t="shared" si="24"/>
        <v>2009</v>
      </c>
      <c r="V487">
        <f t="shared" si="25"/>
        <v>6</v>
      </c>
      <c r="W487">
        <f t="shared" si="26"/>
        <v>474400</v>
      </c>
      <c r="X487">
        <v>20090610</v>
      </c>
      <c r="Z487">
        <v>5000</v>
      </c>
      <c r="AA487">
        <v>30157</v>
      </c>
      <c r="AD487">
        <v>5000</v>
      </c>
      <c r="AE487">
        <v>216696</v>
      </c>
      <c r="AF487">
        <v>0</v>
      </c>
      <c r="AG487">
        <v>217547</v>
      </c>
      <c r="AH487" t="s">
        <v>55</v>
      </c>
      <c r="AI487" t="s">
        <v>42</v>
      </c>
      <c r="AJ487" t="s">
        <v>79</v>
      </c>
      <c r="AK487" t="s">
        <v>55</v>
      </c>
      <c r="AL487" t="s">
        <v>42</v>
      </c>
    </row>
    <row r="488" spans="19:38" x14ac:dyDescent="0.25">
      <c r="S488" s="8">
        <v>1</v>
      </c>
      <c r="T488">
        <v>3</v>
      </c>
      <c r="U488">
        <f t="shared" si="24"/>
        <v>2009</v>
      </c>
      <c r="V488">
        <f t="shared" si="25"/>
        <v>5</v>
      </c>
      <c r="W488">
        <f t="shared" si="26"/>
        <v>92706</v>
      </c>
      <c r="X488">
        <v>20090520</v>
      </c>
      <c r="Z488">
        <v>5000</v>
      </c>
      <c r="AA488">
        <v>31574</v>
      </c>
      <c r="AD488">
        <v>1</v>
      </c>
      <c r="AE488">
        <v>56131</v>
      </c>
      <c r="AH488" t="s">
        <v>56</v>
      </c>
      <c r="AI488" t="s">
        <v>42</v>
      </c>
      <c r="AJ488" t="s">
        <v>79</v>
      </c>
      <c r="AK488" t="s">
        <v>56</v>
      </c>
      <c r="AL488" t="s">
        <v>42</v>
      </c>
    </row>
    <row r="489" spans="19:38" x14ac:dyDescent="0.25">
      <c r="S489" s="8">
        <v>1</v>
      </c>
      <c r="T489">
        <v>3</v>
      </c>
      <c r="U489">
        <f t="shared" si="24"/>
        <v>2009</v>
      </c>
      <c r="V489">
        <f t="shared" si="25"/>
        <v>6</v>
      </c>
      <c r="W489">
        <f t="shared" si="26"/>
        <v>300669</v>
      </c>
      <c r="X489">
        <v>20090612</v>
      </c>
      <c r="Z489">
        <v>5000</v>
      </c>
      <c r="AA489">
        <v>26499</v>
      </c>
      <c r="AD489">
        <v>5000</v>
      </c>
      <c r="AE489">
        <v>93951</v>
      </c>
      <c r="AF489">
        <v>0</v>
      </c>
      <c r="AG489">
        <v>170219</v>
      </c>
      <c r="AH489" t="s">
        <v>56</v>
      </c>
      <c r="AI489" t="s">
        <v>42</v>
      </c>
      <c r="AJ489" t="s">
        <v>79</v>
      </c>
      <c r="AK489" t="s">
        <v>56</v>
      </c>
      <c r="AL489" t="s">
        <v>42</v>
      </c>
    </row>
    <row r="490" spans="19:38" x14ac:dyDescent="0.25">
      <c r="S490" s="8">
        <v>1</v>
      </c>
      <c r="T490">
        <v>1</v>
      </c>
      <c r="U490">
        <f t="shared" si="24"/>
        <v>2009</v>
      </c>
      <c r="V490">
        <f t="shared" si="25"/>
        <v>8</v>
      </c>
      <c r="W490">
        <f t="shared" si="26"/>
        <v>740205</v>
      </c>
      <c r="X490">
        <v>20090817</v>
      </c>
      <c r="Z490">
        <v>5000</v>
      </c>
      <c r="AA490">
        <v>32516</v>
      </c>
      <c r="AB490">
        <v>0</v>
      </c>
      <c r="AC490">
        <v>62</v>
      </c>
      <c r="AD490">
        <v>5000</v>
      </c>
      <c r="AE490">
        <v>687405</v>
      </c>
      <c r="AF490">
        <v>0</v>
      </c>
      <c r="AG490">
        <v>10222</v>
      </c>
      <c r="AH490" t="s">
        <v>43</v>
      </c>
      <c r="AI490" t="s">
        <v>42</v>
      </c>
      <c r="AJ490" t="s">
        <v>77</v>
      </c>
      <c r="AK490" t="s">
        <v>43</v>
      </c>
      <c r="AL490" t="s">
        <v>42</v>
      </c>
    </row>
    <row r="491" spans="19:38" x14ac:dyDescent="0.25">
      <c r="S491" s="8">
        <v>1</v>
      </c>
      <c r="T491">
        <v>1</v>
      </c>
      <c r="U491">
        <f t="shared" si="24"/>
        <v>2009</v>
      </c>
      <c r="V491">
        <f t="shared" si="25"/>
        <v>9</v>
      </c>
      <c r="W491">
        <f t="shared" si="26"/>
        <v>743613</v>
      </c>
      <c r="X491">
        <v>20090914</v>
      </c>
      <c r="Z491">
        <v>5000</v>
      </c>
      <c r="AA491">
        <v>32184</v>
      </c>
      <c r="AD491">
        <v>5000</v>
      </c>
      <c r="AE491">
        <v>695927</v>
      </c>
      <c r="AF491">
        <v>0</v>
      </c>
      <c r="AG491">
        <v>5502</v>
      </c>
      <c r="AH491" t="s">
        <v>43</v>
      </c>
      <c r="AI491" t="s">
        <v>42</v>
      </c>
      <c r="AJ491" t="s">
        <v>77</v>
      </c>
      <c r="AK491" t="s">
        <v>43</v>
      </c>
      <c r="AL491" t="s">
        <v>42</v>
      </c>
    </row>
    <row r="492" spans="19:38" x14ac:dyDescent="0.25">
      <c r="S492" s="8">
        <v>1</v>
      </c>
      <c r="T492">
        <v>1</v>
      </c>
      <c r="U492">
        <f t="shared" si="24"/>
        <v>2009</v>
      </c>
      <c r="V492">
        <f t="shared" si="25"/>
        <v>10</v>
      </c>
      <c r="W492">
        <f t="shared" si="26"/>
        <v>173260</v>
      </c>
      <c r="X492">
        <v>20091013</v>
      </c>
      <c r="Z492">
        <v>5000</v>
      </c>
      <c r="AA492">
        <v>32406</v>
      </c>
      <c r="AD492">
        <v>5000</v>
      </c>
      <c r="AE492">
        <v>128177</v>
      </c>
      <c r="AF492">
        <v>0</v>
      </c>
      <c r="AG492">
        <v>2677</v>
      </c>
      <c r="AH492" t="s">
        <v>43</v>
      </c>
      <c r="AI492" t="s">
        <v>42</v>
      </c>
      <c r="AJ492" t="s">
        <v>77</v>
      </c>
      <c r="AK492" t="s">
        <v>43</v>
      </c>
      <c r="AL492" t="s">
        <v>42</v>
      </c>
    </row>
    <row r="493" spans="19:38" x14ac:dyDescent="0.25">
      <c r="S493" s="8">
        <v>1</v>
      </c>
      <c r="T493">
        <v>3</v>
      </c>
      <c r="U493">
        <f t="shared" si="24"/>
        <v>2011</v>
      </c>
      <c r="V493">
        <f t="shared" si="25"/>
        <v>11</v>
      </c>
      <c r="W493">
        <f t="shared" si="26"/>
        <v>322380</v>
      </c>
      <c r="X493">
        <v>20111117</v>
      </c>
      <c r="Z493">
        <v>5000</v>
      </c>
      <c r="AA493">
        <v>287173</v>
      </c>
      <c r="AB493">
        <v>0</v>
      </c>
      <c r="AC493">
        <v>23957</v>
      </c>
      <c r="AD493">
        <v>5000</v>
      </c>
      <c r="AE493">
        <v>1154</v>
      </c>
      <c r="AF493">
        <v>0</v>
      </c>
      <c r="AG493">
        <v>96</v>
      </c>
      <c r="AH493" t="s">
        <v>41</v>
      </c>
      <c r="AI493" t="s">
        <v>42</v>
      </c>
      <c r="AJ493" t="s">
        <v>77</v>
      </c>
      <c r="AK493" t="s">
        <v>41</v>
      </c>
      <c r="AL493" t="s">
        <v>42</v>
      </c>
    </row>
    <row r="494" spans="19:38" x14ac:dyDescent="0.25">
      <c r="S494" s="8">
        <v>1</v>
      </c>
      <c r="T494">
        <v>1</v>
      </c>
      <c r="U494">
        <f t="shared" si="24"/>
        <v>2010</v>
      </c>
      <c r="V494">
        <f t="shared" si="25"/>
        <v>8</v>
      </c>
      <c r="W494">
        <f t="shared" si="26"/>
        <v>743478</v>
      </c>
      <c r="X494">
        <v>20100808</v>
      </c>
      <c r="Z494">
        <v>5000</v>
      </c>
      <c r="AA494">
        <v>32442</v>
      </c>
      <c r="AB494">
        <v>0</v>
      </c>
      <c r="AC494">
        <v>118</v>
      </c>
      <c r="AD494">
        <v>5000</v>
      </c>
      <c r="AE494">
        <v>698468</v>
      </c>
      <c r="AF494">
        <v>0</v>
      </c>
      <c r="AG494">
        <v>2450</v>
      </c>
      <c r="AH494" t="s">
        <v>43</v>
      </c>
      <c r="AI494" t="s">
        <v>42</v>
      </c>
      <c r="AJ494" t="s">
        <v>77</v>
      </c>
      <c r="AK494" t="s">
        <v>43</v>
      </c>
      <c r="AL494" t="s">
        <v>42</v>
      </c>
    </row>
    <row r="495" spans="19:38" x14ac:dyDescent="0.25">
      <c r="S495" s="8">
        <v>1</v>
      </c>
      <c r="T495">
        <v>1</v>
      </c>
      <c r="U495">
        <f t="shared" si="24"/>
        <v>2010</v>
      </c>
      <c r="V495">
        <f t="shared" si="25"/>
        <v>9</v>
      </c>
      <c r="W495">
        <f t="shared" si="26"/>
        <v>749118</v>
      </c>
      <c r="X495">
        <v>20100913</v>
      </c>
      <c r="Z495">
        <v>5000</v>
      </c>
      <c r="AA495">
        <v>31945</v>
      </c>
      <c r="AB495">
        <v>0</v>
      </c>
      <c r="AC495">
        <v>258</v>
      </c>
      <c r="AD495">
        <v>5000</v>
      </c>
      <c r="AE495">
        <v>695740</v>
      </c>
      <c r="AF495">
        <v>0</v>
      </c>
      <c r="AG495">
        <v>11175</v>
      </c>
      <c r="AH495" t="s">
        <v>43</v>
      </c>
      <c r="AI495" t="s">
        <v>42</v>
      </c>
      <c r="AJ495" t="s">
        <v>77</v>
      </c>
      <c r="AK495" t="s">
        <v>43</v>
      </c>
      <c r="AL495" t="s">
        <v>42</v>
      </c>
    </row>
    <row r="496" spans="19:38" x14ac:dyDescent="0.25">
      <c r="S496" s="8">
        <v>1</v>
      </c>
      <c r="T496">
        <v>1</v>
      </c>
      <c r="U496">
        <f t="shared" si="24"/>
        <v>2010</v>
      </c>
      <c r="V496">
        <f t="shared" si="25"/>
        <v>10</v>
      </c>
      <c r="W496">
        <f t="shared" si="26"/>
        <v>173414</v>
      </c>
      <c r="X496">
        <v>20101012</v>
      </c>
      <c r="Z496">
        <v>5000</v>
      </c>
      <c r="AA496">
        <v>30809</v>
      </c>
      <c r="AD496">
        <v>5000</v>
      </c>
      <c r="AE496">
        <v>130546</v>
      </c>
      <c r="AF496">
        <v>0</v>
      </c>
      <c r="AG496">
        <v>2059</v>
      </c>
      <c r="AH496" t="s">
        <v>43</v>
      </c>
      <c r="AI496" t="s">
        <v>42</v>
      </c>
      <c r="AJ496" t="s">
        <v>77</v>
      </c>
      <c r="AK496" t="s">
        <v>43</v>
      </c>
      <c r="AL496" t="s">
        <v>42</v>
      </c>
    </row>
    <row r="497" spans="19:38" x14ac:dyDescent="0.25">
      <c r="S497" s="8">
        <v>1</v>
      </c>
      <c r="T497">
        <v>3</v>
      </c>
      <c r="U497">
        <f t="shared" si="24"/>
        <v>2010</v>
      </c>
      <c r="V497">
        <f t="shared" si="25"/>
        <v>10</v>
      </c>
      <c r="W497">
        <f t="shared" si="26"/>
        <v>292977</v>
      </c>
      <c r="X497">
        <v>20101024</v>
      </c>
      <c r="Z497">
        <v>5000</v>
      </c>
      <c r="AA497">
        <v>212149</v>
      </c>
      <c r="AB497">
        <v>0</v>
      </c>
      <c r="AC497">
        <v>3018</v>
      </c>
      <c r="AD497">
        <v>5000</v>
      </c>
      <c r="AE497">
        <v>1504</v>
      </c>
      <c r="AF497">
        <v>0</v>
      </c>
      <c r="AG497">
        <v>66306</v>
      </c>
      <c r="AH497" t="s">
        <v>41</v>
      </c>
      <c r="AI497" t="s">
        <v>42</v>
      </c>
      <c r="AJ497" t="s">
        <v>77</v>
      </c>
      <c r="AK497" t="s">
        <v>41</v>
      </c>
      <c r="AL497" t="s">
        <v>42</v>
      </c>
    </row>
    <row r="498" spans="19:38" x14ac:dyDescent="0.25">
      <c r="S498" s="8">
        <v>1</v>
      </c>
      <c r="T498">
        <v>3</v>
      </c>
      <c r="U498">
        <f t="shared" si="24"/>
        <v>2010</v>
      </c>
      <c r="V498">
        <f t="shared" si="25"/>
        <v>9</v>
      </c>
      <c r="W498">
        <f t="shared" si="26"/>
        <v>185219</v>
      </c>
      <c r="X498">
        <v>20100906</v>
      </c>
      <c r="Z498">
        <v>5000</v>
      </c>
      <c r="AA498">
        <v>175033</v>
      </c>
      <c r="AB498">
        <v>0</v>
      </c>
      <c r="AC498">
        <v>5186</v>
      </c>
      <c r="AH498" t="s">
        <v>50</v>
      </c>
      <c r="AI498" t="s">
        <v>42</v>
      </c>
      <c r="AJ498" t="s">
        <v>77</v>
      </c>
      <c r="AK498" t="s">
        <v>50</v>
      </c>
      <c r="AL498" t="s">
        <v>42</v>
      </c>
    </row>
    <row r="499" spans="19:38" x14ac:dyDescent="0.25">
      <c r="S499" s="8">
        <v>1</v>
      </c>
      <c r="T499">
        <v>3</v>
      </c>
      <c r="U499">
        <f t="shared" si="24"/>
        <v>2012</v>
      </c>
      <c r="V499">
        <f t="shared" si="25"/>
        <v>10</v>
      </c>
      <c r="W499">
        <f t="shared" si="26"/>
        <v>328328</v>
      </c>
      <c r="X499">
        <v>20121015</v>
      </c>
      <c r="Z499">
        <v>5000</v>
      </c>
      <c r="AA499">
        <v>323328</v>
      </c>
      <c r="AH499" t="s">
        <v>41</v>
      </c>
      <c r="AI499" t="s">
        <v>42</v>
      </c>
      <c r="AJ499" t="s">
        <v>77</v>
      </c>
      <c r="AK499" t="s">
        <v>41</v>
      </c>
      <c r="AL499" t="s">
        <v>42</v>
      </c>
    </row>
    <row r="500" spans="19:38" x14ac:dyDescent="0.25">
      <c r="S500" s="8">
        <v>1</v>
      </c>
      <c r="T500">
        <v>3</v>
      </c>
      <c r="U500">
        <f t="shared" si="24"/>
        <v>2011</v>
      </c>
      <c r="V500">
        <f t="shared" si="25"/>
        <v>6</v>
      </c>
      <c r="W500">
        <f t="shared" si="26"/>
        <v>624350</v>
      </c>
      <c r="X500">
        <v>20110610</v>
      </c>
      <c r="Z500">
        <v>5000</v>
      </c>
      <c r="AA500">
        <v>34082</v>
      </c>
      <c r="AD500">
        <v>5000</v>
      </c>
      <c r="AE500">
        <v>402433</v>
      </c>
      <c r="AF500">
        <v>0</v>
      </c>
      <c r="AG500">
        <v>177835</v>
      </c>
      <c r="AH500" t="s">
        <v>56</v>
      </c>
      <c r="AI500" t="s">
        <v>42</v>
      </c>
      <c r="AJ500" t="s">
        <v>77</v>
      </c>
      <c r="AK500" t="s">
        <v>56</v>
      </c>
      <c r="AL500" t="s">
        <v>42</v>
      </c>
    </row>
    <row r="501" spans="19:38" x14ac:dyDescent="0.25">
      <c r="S501" s="8">
        <v>1</v>
      </c>
      <c r="T501">
        <v>3</v>
      </c>
      <c r="U501">
        <f t="shared" si="24"/>
        <v>2011</v>
      </c>
      <c r="V501">
        <f t="shared" si="25"/>
        <v>6</v>
      </c>
      <c r="W501">
        <f t="shared" si="26"/>
        <v>110164</v>
      </c>
      <c r="X501">
        <v>20110610</v>
      </c>
      <c r="Z501">
        <v>5000</v>
      </c>
      <c r="AA501">
        <v>30324</v>
      </c>
      <c r="AD501">
        <v>5000</v>
      </c>
      <c r="AE501">
        <v>69840</v>
      </c>
      <c r="AH501" t="s">
        <v>45</v>
      </c>
      <c r="AI501" t="s">
        <v>42</v>
      </c>
      <c r="AJ501" t="s">
        <v>79</v>
      </c>
      <c r="AK501" t="s">
        <v>45</v>
      </c>
      <c r="AL501" t="s">
        <v>42</v>
      </c>
    </row>
    <row r="502" spans="19:38" x14ac:dyDescent="0.25">
      <c r="S502" s="8">
        <v>1</v>
      </c>
      <c r="T502">
        <v>3</v>
      </c>
      <c r="U502">
        <f t="shared" si="24"/>
        <v>2011</v>
      </c>
      <c r="V502">
        <f t="shared" si="25"/>
        <v>5</v>
      </c>
      <c r="W502">
        <f t="shared" si="26"/>
        <v>605000</v>
      </c>
      <c r="X502">
        <v>20110523</v>
      </c>
      <c r="Z502">
        <v>5000</v>
      </c>
      <c r="AA502">
        <v>32573</v>
      </c>
      <c r="AB502">
        <v>0</v>
      </c>
      <c r="AC502">
        <v>117</v>
      </c>
      <c r="AD502">
        <v>5000</v>
      </c>
      <c r="AE502">
        <v>282813</v>
      </c>
      <c r="AF502">
        <v>0</v>
      </c>
      <c r="AG502">
        <v>279497</v>
      </c>
      <c r="AH502" t="s">
        <v>55</v>
      </c>
      <c r="AI502" t="s">
        <v>42</v>
      </c>
      <c r="AJ502" t="s">
        <v>77</v>
      </c>
      <c r="AK502" t="s">
        <v>55</v>
      </c>
      <c r="AL502" t="s">
        <v>42</v>
      </c>
    </row>
    <row r="503" spans="19:38" x14ac:dyDescent="0.25">
      <c r="S503" s="8">
        <v>1</v>
      </c>
      <c r="T503">
        <v>3</v>
      </c>
      <c r="U503">
        <f t="shared" si="24"/>
        <v>2011</v>
      </c>
      <c r="V503">
        <f t="shared" si="25"/>
        <v>8</v>
      </c>
      <c r="W503">
        <f t="shared" si="26"/>
        <v>126314</v>
      </c>
      <c r="X503">
        <v>20110812</v>
      </c>
      <c r="Z503">
        <v>5000</v>
      </c>
      <c r="AA503">
        <v>31816</v>
      </c>
      <c r="AB503">
        <v>0</v>
      </c>
      <c r="AC503">
        <v>256</v>
      </c>
      <c r="AD503">
        <v>5000</v>
      </c>
      <c r="AE503">
        <v>83975</v>
      </c>
      <c r="AF503">
        <v>0</v>
      </c>
      <c r="AG503">
        <v>267</v>
      </c>
      <c r="AH503" t="s">
        <v>44</v>
      </c>
      <c r="AI503" t="s">
        <v>42</v>
      </c>
      <c r="AJ503" t="s">
        <v>77</v>
      </c>
      <c r="AK503" t="s">
        <v>44</v>
      </c>
      <c r="AL503" t="s">
        <v>42</v>
      </c>
    </row>
    <row r="504" spans="19:38" x14ac:dyDescent="0.25">
      <c r="S504" s="8">
        <v>1</v>
      </c>
      <c r="T504">
        <v>3</v>
      </c>
      <c r="U504">
        <f t="shared" si="24"/>
        <v>2011</v>
      </c>
      <c r="V504">
        <f t="shared" si="25"/>
        <v>8</v>
      </c>
      <c r="W504">
        <f t="shared" si="26"/>
        <v>196354</v>
      </c>
      <c r="X504">
        <v>20110831</v>
      </c>
      <c r="Z504">
        <v>5000</v>
      </c>
      <c r="AA504">
        <v>189934</v>
      </c>
      <c r="AB504">
        <v>0</v>
      </c>
      <c r="AC504">
        <v>1420</v>
      </c>
      <c r="AH504" t="s">
        <v>50</v>
      </c>
      <c r="AI504" t="s">
        <v>42</v>
      </c>
      <c r="AJ504" t="s">
        <v>77</v>
      </c>
      <c r="AK504" t="s">
        <v>50</v>
      </c>
      <c r="AL504" t="s">
        <v>42</v>
      </c>
    </row>
    <row r="505" spans="19:38" x14ac:dyDescent="0.25">
      <c r="S505" s="8">
        <v>1</v>
      </c>
      <c r="T505">
        <v>3</v>
      </c>
      <c r="U505">
        <f t="shared" si="24"/>
        <v>2011</v>
      </c>
      <c r="V505">
        <f t="shared" si="25"/>
        <v>10</v>
      </c>
      <c r="W505">
        <f t="shared" si="26"/>
        <v>91855</v>
      </c>
      <c r="X505">
        <v>20111020</v>
      </c>
      <c r="Z505">
        <v>5000</v>
      </c>
      <c r="AA505">
        <v>32774</v>
      </c>
      <c r="AD505">
        <v>5000</v>
      </c>
      <c r="AE505">
        <v>45024</v>
      </c>
      <c r="AF505">
        <v>0</v>
      </c>
      <c r="AG505">
        <v>4057</v>
      </c>
      <c r="AH505" t="s">
        <v>41</v>
      </c>
      <c r="AI505" t="s">
        <v>42</v>
      </c>
      <c r="AJ505" t="s">
        <v>77</v>
      </c>
      <c r="AK505" t="s">
        <v>41</v>
      </c>
      <c r="AL505" t="s">
        <v>42</v>
      </c>
    </row>
    <row r="506" spans="19:38" x14ac:dyDescent="0.25">
      <c r="S506" s="8">
        <v>1</v>
      </c>
      <c r="T506">
        <v>3</v>
      </c>
      <c r="U506">
        <f t="shared" si="24"/>
        <v>2011</v>
      </c>
      <c r="V506">
        <f t="shared" si="25"/>
        <v>10</v>
      </c>
      <c r="W506">
        <f t="shared" si="26"/>
        <v>93072</v>
      </c>
      <c r="X506">
        <v>20111017</v>
      </c>
      <c r="Z506">
        <v>5000</v>
      </c>
      <c r="AA506">
        <v>32503</v>
      </c>
      <c r="AD506">
        <v>5000</v>
      </c>
      <c r="AE506">
        <v>46375</v>
      </c>
      <c r="AF506">
        <v>0</v>
      </c>
      <c r="AG506">
        <v>4194</v>
      </c>
      <c r="AH506" t="s">
        <v>41</v>
      </c>
      <c r="AI506" t="s">
        <v>42</v>
      </c>
      <c r="AJ506" t="s">
        <v>77</v>
      </c>
      <c r="AK506" t="s">
        <v>41</v>
      </c>
      <c r="AL506" t="s">
        <v>42</v>
      </c>
    </row>
    <row r="507" spans="19:38" x14ac:dyDescent="0.25">
      <c r="S507" s="8">
        <v>1</v>
      </c>
      <c r="T507">
        <v>1</v>
      </c>
      <c r="U507">
        <f t="shared" si="24"/>
        <v>2011</v>
      </c>
      <c r="V507">
        <f t="shared" si="25"/>
        <v>10</v>
      </c>
      <c r="W507">
        <f t="shared" si="26"/>
        <v>179300</v>
      </c>
      <c r="X507">
        <v>20111007</v>
      </c>
      <c r="Z507">
        <v>5000</v>
      </c>
      <c r="AA507">
        <v>28128</v>
      </c>
      <c r="AD507">
        <v>5000</v>
      </c>
      <c r="AE507">
        <v>141172</v>
      </c>
      <c r="AH507" t="s">
        <v>43</v>
      </c>
      <c r="AI507" t="s">
        <v>42</v>
      </c>
      <c r="AJ507" t="s">
        <v>77</v>
      </c>
      <c r="AK507" t="s">
        <v>43</v>
      </c>
      <c r="AL507" t="s">
        <v>42</v>
      </c>
    </row>
    <row r="508" spans="19:38" x14ac:dyDescent="0.25">
      <c r="S508" s="8">
        <v>1</v>
      </c>
      <c r="T508">
        <v>1</v>
      </c>
      <c r="U508">
        <f t="shared" si="24"/>
        <v>2011</v>
      </c>
      <c r="V508">
        <f t="shared" si="25"/>
        <v>8</v>
      </c>
      <c r="W508">
        <f t="shared" si="26"/>
        <v>903159</v>
      </c>
      <c r="X508">
        <v>20110815</v>
      </c>
      <c r="Z508">
        <v>5000</v>
      </c>
      <c r="AA508">
        <v>31973</v>
      </c>
      <c r="AB508">
        <v>0</v>
      </c>
      <c r="AC508">
        <v>227</v>
      </c>
      <c r="AD508">
        <v>5000</v>
      </c>
      <c r="AE508">
        <v>860862</v>
      </c>
      <c r="AF508">
        <v>0</v>
      </c>
      <c r="AG508">
        <v>97</v>
      </c>
      <c r="AH508" t="s">
        <v>43</v>
      </c>
      <c r="AI508" t="s">
        <v>42</v>
      </c>
      <c r="AJ508" t="s">
        <v>77</v>
      </c>
      <c r="AK508" t="s">
        <v>43</v>
      </c>
      <c r="AL508" t="s">
        <v>42</v>
      </c>
    </row>
    <row r="509" spans="19:38" x14ac:dyDescent="0.25">
      <c r="S509" s="8">
        <v>1</v>
      </c>
      <c r="T509">
        <v>1</v>
      </c>
      <c r="U509">
        <f t="shared" si="24"/>
        <v>2011</v>
      </c>
      <c r="V509">
        <f t="shared" si="25"/>
        <v>9</v>
      </c>
      <c r="W509">
        <f t="shared" si="26"/>
        <v>744010</v>
      </c>
      <c r="X509">
        <v>20110912</v>
      </c>
      <c r="Z509">
        <v>5000</v>
      </c>
      <c r="AA509">
        <v>32878</v>
      </c>
      <c r="AB509">
        <v>0</v>
      </c>
      <c r="AC509">
        <v>66</v>
      </c>
      <c r="AD509">
        <v>5000</v>
      </c>
      <c r="AE509">
        <v>700900</v>
      </c>
      <c r="AF509">
        <v>0</v>
      </c>
      <c r="AG509">
        <v>166</v>
      </c>
      <c r="AH509" t="s">
        <v>43</v>
      </c>
      <c r="AI509" t="s">
        <v>42</v>
      </c>
      <c r="AJ509" t="s">
        <v>77</v>
      </c>
      <c r="AK509" t="s">
        <v>43</v>
      </c>
      <c r="AL509" t="s">
        <v>42</v>
      </c>
    </row>
    <row r="510" spans="19:38" x14ac:dyDescent="0.25">
      <c r="S510" s="8">
        <v>1</v>
      </c>
      <c r="T510">
        <v>1</v>
      </c>
      <c r="U510">
        <f t="shared" si="24"/>
        <v>2012</v>
      </c>
      <c r="V510">
        <f t="shared" si="25"/>
        <v>8</v>
      </c>
      <c r="W510">
        <f t="shared" si="26"/>
        <v>854065</v>
      </c>
      <c r="X510">
        <v>20120820</v>
      </c>
      <c r="Z510">
        <v>5000</v>
      </c>
      <c r="AA510">
        <v>32588</v>
      </c>
      <c r="AD510">
        <v>5000</v>
      </c>
      <c r="AE510">
        <v>811477</v>
      </c>
      <c r="AH510" t="s">
        <v>43</v>
      </c>
      <c r="AI510" t="s">
        <v>42</v>
      </c>
      <c r="AJ510" t="s">
        <v>77</v>
      </c>
      <c r="AK510" t="s">
        <v>43</v>
      </c>
      <c r="AL510" t="s">
        <v>42</v>
      </c>
    </row>
    <row r="511" spans="19:38" x14ac:dyDescent="0.25">
      <c r="S511" s="8">
        <v>1</v>
      </c>
      <c r="T511">
        <v>1</v>
      </c>
      <c r="U511">
        <f t="shared" si="24"/>
        <v>2012</v>
      </c>
      <c r="V511">
        <f t="shared" si="25"/>
        <v>9</v>
      </c>
      <c r="W511">
        <f t="shared" si="26"/>
        <v>742494</v>
      </c>
      <c r="X511">
        <v>20120917</v>
      </c>
      <c r="Z511">
        <v>5000</v>
      </c>
      <c r="AA511">
        <v>32638</v>
      </c>
      <c r="AD511">
        <v>5000</v>
      </c>
      <c r="AE511">
        <v>698946</v>
      </c>
      <c r="AF511">
        <v>0</v>
      </c>
      <c r="AG511">
        <v>910</v>
      </c>
      <c r="AH511" t="s">
        <v>43</v>
      </c>
      <c r="AI511" t="s">
        <v>42</v>
      </c>
      <c r="AJ511" t="s">
        <v>77</v>
      </c>
      <c r="AK511" t="s">
        <v>43</v>
      </c>
      <c r="AL511" t="s">
        <v>42</v>
      </c>
    </row>
    <row r="512" spans="19:38" x14ac:dyDescent="0.25">
      <c r="S512" s="8">
        <v>1</v>
      </c>
      <c r="T512">
        <v>1</v>
      </c>
      <c r="U512">
        <f t="shared" si="24"/>
        <v>2012</v>
      </c>
      <c r="V512">
        <f t="shared" si="25"/>
        <v>10</v>
      </c>
      <c r="W512">
        <f t="shared" si="26"/>
        <v>174780</v>
      </c>
      <c r="X512">
        <v>20121015</v>
      </c>
      <c r="Z512">
        <v>5000</v>
      </c>
      <c r="AA512">
        <v>32050</v>
      </c>
      <c r="AD512">
        <v>5000</v>
      </c>
      <c r="AE512">
        <v>132116</v>
      </c>
      <c r="AF512">
        <v>0</v>
      </c>
      <c r="AG512">
        <v>614</v>
      </c>
      <c r="AH512" t="s">
        <v>43</v>
      </c>
      <c r="AI512" t="s">
        <v>42</v>
      </c>
      <c r="AJ512" t="s">
        <v>77</v>
      </c>
      <c r="AK512" t="s">
        <v>43</v>
      </c>
      <c r="AL512" t="s">
        <v>42</v>
      </c>
    </row>
    <row r="513" spans="19:38" x14ac:dyDescent="0.25">
      <c r="S513" s="8">
        <v>1</v>
      </c>
      <c r="T513">
        <v>3</v>
      </c>
      <c r="U513">
        <f t="shared" si="24"/>
        <v>2012</v>
      </c>
      <c r="V513">
        <f t="shared" si="25"/>
        <v>9</v>
      </c>
      <c r="W513">
        <f t="shared" si="26"/>
        <v>216602</v>
      </c>
      <c r="X513">
        <v>20120907</v>
      </c>
      <c r="Z513">
        <v>5000</v>
      </c>
      <c r="AA513">
        <v>201437</v>
      </c>
      <c r="AB513">
        <v>0</v>
      </c>
      <c r="AC513">
        <v>620</v>
      </c>
      <c r="AD513">
        <v>5000</v>
      </c>
      <c r="AE513">
        <v>3925</v>
      </c>
      <c r="AF513">
        <v>0</v>
      </c>
      <c r="AG513">
        <v>620</v>
      </c>
      <c r="AH513" t="s">
        <v>50</v>
      </c>
      <c r="AI513" t="s">
        <v>42</v>
      </c>
      <c r="AJ513" t="s">
        <v>77</v>
      </c>
      <c r="AK513" t="s">
        <v>50</v>
      </c>
      <c r="AL513" t="s">
        <v>42</v>
      </c>
    </row>
    <row r="514" spans="19:38" x14ac:dyDescent="0.25">
      <c r="S514" s="8">
        <v>1</v>
      </c>
      <c r="T514">
        <v>3</v>
      </c>
      <c r="U514">
        <f t="shared" si="24"/>
        <v>2012</v>
      </c>
      <c r="V514">
        <f t="shared" si="25"/>
        <v>10</v>
      </c>
      <c r="W514">
        <f t="shared" si="26"/>
        <v>36928</v>
      </c>
      <c r="X514">
        <v>20121029</v>
      </c>
      <c r="Z514">
        <v>5000</v>
      </c>
      <c r="AA514">
        <v>31928</v>
      </c>
      <c r="AH514" t="s">
        <v>41</v>
      </c>
      <c r="AI514" t="s">
        <v>42</v>
      </c>
      <c r="AJ514" t="s">
        <v>77</v>
      </c>
      <c r="AK514" t="s">
        <v>41</v>
      </c>
      <c r="AL514" t="s">
        <v>42</v>
      </c>
    </row>
    <row r="515" spans="19:38" x14ac:dyDescent="0.25">
      <c r="S515" s="8">
        <v>1</v>
      </c>
      <c r="T515">
        <v>3</v>
      </c>
      <c r="U515">
        <f t="shared" ref="U515:U578" si="27">LEFT(X515,4)*1</f>
        <v>2012</v>
      </c>
      <c r="V515">
        <f t="shared" ref="V515:V578" si="28">IF(LEN(X515)&gt;=8,MID(X515,5,2),"")*1</f>
        <v>10</v>
      </c>
      <c r="W515">
        <f t="shared" ref="W515:W578" si="29">SUM(Z515:AG515)</f>
        <v>132780</v>
      </c>
      <c r="X515">
        <v>20121015</v>
      </c>
      <c r="Z515">
        <v>5000</v>
      </c>
      <c r="AA515">
        <v>32649</v>
      </c>
      <c r="AD515">
        <v>5000</v>
      </c>
      <c r="AE515">
        <v>90131</v>
      </c>
      <c r="AH515" t="s">
        <v>41</v>
      </c>
      <c r="AI515" t="s">
        <v>42</v>
      </c>
      <c r="AJ515" t="s">
        <v>77</v>
      </c>
      <c r="AK515" t="s">
        <v>41</v>
      </c>
      <c r="AL515" t="s">
        <v>42</v>
      </c>
    </row>
    <row r="516" spans="19:38" x14ac:dyDescent="0.25">
      <c r="S516" s="8">
        <v>1</v>
      </c>
      <c r="T516">
        <v>3</v>
      </c>
      <c r="U516">
        <f t="shared" si="27"/>
        <v>2014</v>
      </c>
      <c r="V516">
        <f t="shared" si="28"/>
        <v>10</v>
      </c>
      <c r="W516">
        <f t="shared" si="29"/>
        <v>323888</v>
      </c>
      <c r="X516">
        <v>20141022</v>
      </c>
      <c r="Z516">
        <v>5000</v>
      </c>
      <c r="AA516">
        <v>296624</v>
      </c>
      <c r="AD516">
        <v>5000</v>
      </c>
      <c r="AE516">
        <v>17264</v>
      </c>
      <c r="AH516" t="s">
        <v>41</v>
      </c>
      <c r="AI516" t="s">
        <v>42</v>
      </c>
      <c r="AJ516" t="s">
        <v>77</v>
      </c>
      <c r="AK516" t="s">
        <v>41</v>
      </c>
      <c r="AL516" t="s">
        <v>42</v>
      </c>
    </row>
    <row r="517" spans="19:38" x14ac:dyDescent="0.25">
      <c r="S517" s="8">
        <v>1</v>
      </c>
      <c r="T517">
        <v>1</v>
      </c>
      <c r="U517">
        <f t="shared" si="27"/>
        <v>2013</v>
      </c>
      <c r="V517">
        <f t="shared" si="28"/>
        <v>10</v>
      </c>
      <c r="W517">
        <f t="shared" si="29"/>
        <v>173576</v>
      </c>
      <c r="X517">
        <v>20131015</v>
      </c>
      <c r="Z517">
        <v>5000</v>
      </c>
      <c r="AA517">
        <v>32407</v>
      </c>
      <c r="AD517">
        <v>5000</v>
      </c>
      <c r="AE517">
        <v>131169</v>
      </c>
      <c r="AH517" t="s">
        <v>43</v>
      </c>
      <c r="AI517" t="s">
        <v>42</v>
      </c>
      <c r="AJ517" t="s">
        <v>77</v>
      </c>
      <c r="AK517" t="s">
        <v>43</v>
      </c>
      <c r="AL517" t="s">
        <v>42</v>
      </c>
    </row>
    <row r="518" spans="19:38" x14ac:dyDescent="0.25">
      <c r="S518" s="8">
        <v>1</v>
      </c>
      <c r="T518">
        <v>1</v>
      </c>
      <c r="U518">
        <f t="shared" si="27"/>
        <v>2013</v>
      </c>
      <c r="V518">
        <f t="shared" si="28"/>
        <v>9</v>
      </c>
      <c r="W518">
        <f t="shared" si="29"/>
        <v>743799</v>
      </c>
      <c r="X518">
        <v>20130917</v>
      </c>
      <c r="Z518">
        <v>5000</v>
      </c>
      <c r="AA518">
        <v>33422</v>
      </c>
      <c r="AD518">
        <v>5000</v>
      </c>
      <c r="AE518">
        <v>700377</v>
      </c>
      <c r="AH518" t="s">
        <v>43</v>
      </c>
      <c r="AI518" t="s">
        <v>42</v>
      </c>
      <c r="AJ518" t="s">
        <v>77</v>
      </c>
      <c r="AK518" t="s">
        <v>43</v>
      </c>
      <c r="AL518" t="s">
        <v>42</v>
      </c>
    </row>
    <row r="519" spans="19:38" x14ac:dyDescent="0.25">
      <c r="S519" s="8">
        <v>1</v>
      </c>
      <c r="T519">
        <v>1</v>
      </c>
      <c r="U519">
        <f t="shared" si="27"/>
        <v>2013</v>
      </c>
      <c r="V519">
        <f t="shared" si="28"/>
        <v>8</v>
      </c>
      <c r="W519">
        <f t="shared" si="29"/>
        <v>633380</v>
      </c>
      <c r="X519">
        <v>20130812</v>
      </c>
      <c r="Z519">
        <v>5000</v>
      </c>
      <c r="AA519">
        <v>33655</v>
      </c>
      <c r="AD519">
        <v>5000</v>
      </c>
      <c r="AE519">
        <v>589725</v>
      </c>
      <c r="AH519" t="s">
        <v>43</v>
      </c>
      <c r="AI519" t="s">
        <v>42</v>
      </c>
      <c r="AJ519" t="s">
        <v>77</v>
      </c>
      <c r="AK519" t="s">
        <v>43</v>
      </c>
      <c r="AL519" t="s">
        <v>42</v>
      </c>
    </row>
    <row r="520" spans="19:38" x14ac:dyDescent="0.25">
      <c r="S520" s="8">
        <v>1</v>
      </c>
      <c r="T520">
        <v>3</v>
      </c>
      <c r="U520">
        <f t="shared" si="27"/>
        <v>2013</v>
      </c>
      <c r="V520">
        <f t="shared" si="28"/>
        <v>8</v>
      </c>
      <c r="W520">
        <f t="shared" si="29"/>
        <v>242054</v>
      </c>
      <c r="X520">
        <v>20130826</v>
      </c>
      <c r="Z520">
        <v>5000</v>
      </c>
      <c r="AA520">
        <v>227232</v>
      </c>
      <c r="AB520">
        <v>0</v>
      </c>
      <c r="AC520">
        <v>4166</v>
      </c>
      <c r="AD520">
        <v>5000</v>
      </c>
      <c r="AE520">
        <v>656</v>
      </c>
      <c r="AH520" t="s">
        <v>50</v>
      </c>
      <c r="AI520" t="s">
        <v>42</v>
      </c>
      <c r="AJ520" t="s">
        <v>77</v>
      </c>
      <c r="AK520" t="s">
        <v>50</v>
      </c>
      <c r="AL520" t="s">
        <v>42</v>
      </c>
    </row>
    <row r="521" spans="19:38" x14ac:dyDescent="0.25">
      <c r="S521" s="8">
        <v>1</v>
      </c>
      <c r="T521">
        <v>3</v>
      </c>
      <c r="U521">
        <f t="shared" si="27"/>
        <v>2013</v>
      </c>
      <c r="V521">
        <f t="shared" si="28"/>
        <v>9</v>
      </c>
      <c r="W521">
        <f t="shared" si="29"/>
        <v>334071</v>
      </c>
      <c r="X521">
        <v>20130929</v>
      </c>
      <c r="Z521">
        <v>5000</v>
      </c>
      <c r="AA521">
        <v>317715</v>
      </c>
      <c r="AB521">
        <v>0</v>
      </c>
      <c r="AC521">
        <v>3241</v>
      </c>
      <c r="AD521">
        <v>5000</v>
      </c>
      <c r="AE521">
        <v>3115</v>
      </c>
      <c r="AH521" t="s">
        <v>41</v>
      </c>
      <c r="AI521" t="s">
        <v>42</v>
      </c>
      <c r="AJ521" t="s">
        <v>78</v>
      </c>
      <c r="AK521" t="s">
        <v>41</v>
      </c>
      <c r="AL521" t="s">
        <v>42</v>
      </c>
    </row>
    <row r="522" spans="19:38" x14ac:dyDescent="0.25">
      <c r="S522" s="8">
        <v>1</v>
      </c>
      <c r="T522">
        <v>3</v>
      </c>
      <c r="U522">
        <f t="shared" si="27"/>
        <v>2013</v>
      </c>
      <c r="V522">
        <f t="shared" si="28"/>
        <v>10</v>
      </c>
      <c r="W522">
        <f t="shared" si="29"/>
        <v>108303</v>
      </c>
      <c r="X522">
        <v>20131014</v>
      </c>
      <c r="Z522">
        <v>5000</v>
      </c>
      <c r="AA522">
        <v>37566</v>
      </c>
      <c r="AD522">
        <v>5000</v>
      </c>
      <c r="AE522">
        <v>58541</v>
      </c>
      <c r="AF522">
        <v>0</v>
      </c>
      <c r="AG522">
        <v>2196</v>
      </c>
      <c r="AH522" t="s">
        <v>41</v>
      </c>
      <c r="AI522" t="s">
        <v>42</v>
      </c>
      <c r="AJ522" t="s">
        <v>77</v>
      </c>
      <c r="AK522" t="s">
        <v>41</v>
      </c>
      <c r="AL522" t="s">
        <v>42</v>
      </c>
    </row>
    <row r="523" spans="19:38" x14ac:dyDescent="0.25">
      <c r="S523" s="8">
        <v>1</v>
      </c>
      <c r="T523">
        <v>3</v>
      </c>
      <c r="U523">
        <f t="shared" si="27"/>
        <v>2013</v>
      </c>
      <c r="V523">
        <f t="shared" si="28"/>
        <v>10</v>
      </c>
      <c r="W523">
        <f t="shared" si="29"/>
        <v>43686</v>
      </c>
      <c r="X523">
        <v>20131017</v>
      </c>
      <c r="Z523">
        <v>5000</v>
      </c>
      <c r="AA523">
        <v>37990</v>
      </c>
      <c r="AD523">
        <v>0</v>
      </c>
      <c r="AE523">
        <v>696</v>
      </c>
      <c r="AH523" t="s">
        <v>41</v>
      </c>
      <c r="AI523" t="s">
        <v>42</v>
      </c>
      <c r="AJ523" t="s">
        <v>77</v>
      </c>
      <c r="AK523" t="s">
        <v>41</v>
      </c>
      <c r="AL523" t="s">
        <v>42</v>
      </c>
    </row>
    <row r="524" spans="19:38" x14ac:dyDescent="0.25">
      <c r="S524" s="8">
        <v>1</v>
      </c>
      <c r="T524">
        <v>1</v>
      </c>
      <c r="U524">
        <f t="shared" si="27"/>
        <v>2014</v>
      </c>
      <c r="V524">
        <f t="shared" si="28"/>
        <v>7</v>
      </c>
      <c r="W524">
        <f t="shared" si="29"/>
        <v>81700</v>
      </c>
      <c r="X524">
        <v>20140720</v>
      </c>
      <c r="Z524">
        <v>5000</v>
      </c>
      <c r="AA524">
        <v>33269</v>
      </c>
      <c r="AD524">
        <v>5000</v>
      </c>
      <c r="AE524">
        <v>38431</v>
      </c>
      <c r="AH524" t="s">
        <v>44</v>
      </c>
      <c r="AI524" t="s">
        <v>42</v>
      </c>
      <c r="AJ524" t="s">
        <v>77</v>
      </c>
      <c r="AK524" t="s">
        <v>44</v>
      </c>
      <c r="AL524" t="s">
        <v>42</v>
      </c>
    </row>
    <row r="525" spans="19:38" x14ac:dyDescent="0.25">
      <c r="S525" s="8">
        <v>1</v>
      </c>
      <c r="T525">
        <v>3</v>
      </c>
      <c r="U525">
        <f t="shared" si="27"/>
        <v>2014</v>
      </c>
      <c r="V525">
        <f t="shared" si="28"/>
        <v>8</v>
      </c>
      <c r="W525">
        <f t="shared" si="29"/>
        <v>121750</v>
      </c>
      <c r="X525">
        <v>20140811</v>
      </c>
      <c r="Z525">
        <v>5000</v>
      </c>
      <c r="AA525">
        <v>32902</v>
      </c>
      <c r="AD525">
        <v>5000</v>
      </c>
      <c r="AE525">
        <v>78848</v>
      </c>
      <c r="AH525" t="s">
        <v>44</v>
      </c>
      <c r="AI525" t="s">
        <v>42</v>
      </c>
      <c r="AJ525" t="s">
        <v>77</v>
      </c>
      <c r="AK525" t="s">
        <v>44</v>
      </c>
      <c r="AL525" t="s">
        <v>42</v>
      </c>
    </row>
    <row r="526" spans="19:38" x14ac:dyDescent="0.25">
      <c r="S526" s="8">
        <v>1</v>
      </c>
      <c r="T526">
        <v>1</v>
      </c>
      <c r="U526">
        <f t="shared" si="27"/>
        <v>2014</v>
      </c>
      <c r="V526">
        <f t="shared" si="28"/>
        <v>7</v>
      </c>
      <c r="W526">
        <f t="shared" si="29"/>
        <v>33950</v>
      </c>
      <c r="X526">
        <v>20140723</v>
      </c>
      <c r="Z526">
        <v>5000</v>
      </c>
      <c r="AA526">
        <v>19687</v>
      </c>
      <c r="AD526">
        <v>5000</v>
      </c>
      <c r="AE526">
        <v>4263</v>
      </c>
      <c r="AH526" t="s">
        <v>52</v>
      </c>
      <c r="AI526" t="s">
        <v>42</v>
      </c>
      <c r="AJ526" t="s">
        <v>77</v>
      </c>
      <c r="AK526" t="s">
        <v>52</v>
      </c>
      <c r="AL526" t="s">
        <v>42</v>
      </c>
    </row>
    <row r="527" spans="19:38" x14ac:dyDescent="0.25">
      <c r="S527" s="8">
        <v>1</v>
      </c>
      <c r="T527">
        <v>1</v>
      </c>
      <c r="U527">
        <f t="shared" si="27"/>
        <v>2015</v>
      </c>
      <c r="V527">
        <f t="shared" si="28"/>
        <v>6</v>
      </c>
      <c r="W527">
        <f t="shared" si="29"/>
        <v>110052</v>
      </c>
      <c r="X527">
        <v>20150618</v>
      </c>
      <c r="Z527">
        <v>5000</v>
      </c>
      <c r="AA527">
        <v>26214</v>
      </c>
      <c r="AD527">
        <v>5000</v>
      </c>
      <c r="AE527">
        <v>73838</v>
      </c>
      <c r="AH527" t="s">
        <v>44</v>
      </c>
      <c r="AI527" t="s">
        <v>42</v>
      </c>
      <c r="AJ527" t="s">
        <v>77</v>
      </c>
      <c r="AK527" t="s">
        <v>44</v>
      </c>
      <c r="AL527" t="s">
        <v>42</v>
      </c>
    </row>
    <row r="528" spans="19:38" x14ac:dyDescent="0.25">
      <c r="S528" s="8">
        <v>1</v>
      </c>
      <c r="T528">
        <v>3</v>
      </c>
      <c r="U528">
        <f t="shared" si="27"/>
        <v>2014</v>
      </c>
      <c r="V528">
        <f t="shared" si="28"/>
        <v>8</v>
      </c>
      <c r="W528">
        <f t="shared" si="29"/>
        <v>219694</v>
      </c>
      <c r="X528">
        <v>20140831</v>
      </c>
      <c r="Z528">
        <v>5000</v>
      </c>
      <c r="AA528">
        <v>214694</v>
      </c>
      <c r="AH528" t="s">
        <v>50</v>
      </c>
      <c r="AI528" t="s">
        <v>42</v>
      </c>
      <c r="AJ528" t="s">
        <v>77</v>
      </c>
      <c r="AK528" t="s">
        <v>50</v>
      </c>
      <c r="AL528" t="s">
        <v>42</v>
      </c>
    </row>
    <row r="529" spans="19:38" x14ac:dyDescent="0.25">
      <c r="S529" s="8">
        <v>1</v>
      </c>
      <c r="T529">
        <v>1</v>
      </c>
      <c r="U529">
        <f t="shared" si="27"/>
        <v>2015</v>
      </c>
      <c r="V529">
        <f t="shared" si="28"/>
        <v>8</v>
      </c>
      <c r="W529">
        <f t="shared" si="29"/>
        <v>739980</v>
      </c>
      <c r="X529">
        <v>20150817</v>
      </c>
      <c r="Z529">
        <v>5000</v>
      </c>
      <c r="AA529">
        <v>32104</v>
      </c>
      <c r="AD529">
        <v>5000</v>
      </c>
      <c r="AE529">
        <v>697876</v>
      </c>
      <c r="AH529" t="s">
        <v>43</v>
      </c>
      <c r="AI529" t="s">
        <v>42</v>
      </c>
      <c r="AJ529" t="s">
        <v>77</v>
      </c>
      <c r="AK529" t="s">
        <v>43</v>
      </c>
      <c r="AL529" t="s">
        <v>42</v>
      </c>
    </row>
    <row r="530" spans="19:38" x14ac:dyDescent="0.25">
      <c r="S530" s="8">
        <v>1</v>
      </c>
      <c r="T530">
        <v>1</v>
      </c>
      <c r="U530">
        <f t="shared" si="27"/>
        <v>2015</v>
      </c>
      <c r="V530">
        <f t="shared" si="28"/>
        <v>9</v>
      </c>
      <c r="W530">
        <f t="shared" si="29"/>
        <v>755960</v>
      </c>
      <c r="X530">
        <v>20150914</v>
      </c>
      <c r="Z530">
        <v>0</v>
      </c>
      <c r="AA530">
        <v>32252</v>
      </c>
      <c r="AD530">
        <v>5000</v>
      </c>
      <c r="AE530">
        <v>718708</v>
      </c>
      <c r="AH530" t="s">
        <v>43</v>
      </c>
      <c r="AI530" t="s">
        <v>42</v>
      </c>
      <c r="AJ530" t="s">
        <v>77</v>
      </c>
      <c r="AK530" t="s">
        <v>43</v>
      </c>
      <c r="AL530" t="s">
        <v>42</v>
      </c>
    </row>
    <row r="531" spans="19:38" x14ac:dyDescent="0.25">
      <c r="S531" s="8">
        <v>1</v>
      </c>
      <c r="T531">
        <v>3</v>
      </c>
      <c r="U531">
        <f t="shared" si="27"/>
        <v>2015</v>
      </c>
      <c r="V531">
        <f t="shared" si="28"/>
        <v>6</v>
      </c>
      <c r="W531">
        <f t="shared" si="29"/>
        <v>112332</v>
      </c>
      <c r="X531">
        <v>20150604</v>
      </c>
      <c r="Z531">
        <v>5000</v>
      </c>
      <c r="AA531">
        <v>33667</v>
      </c>
      <c r="AD531">
        <v>5000</v>
      </c>
      <c r="AE531">
        <v>68665</v>
      </c>
      <c r="AH531" t="s">
        <v>64</v>
      </c>
      <c r="AI531" t="s">
        <v>42</v>
      </c>
      <c r="AJ531" t="s">
        <v>77</v>
      </c>
      <c r="AK531" t="s">
        <v>64</v>
      </c>
      <c r="AL531" t="s">
        <v>42</v>
      </c>
    </row>
    <row r="532" spans="19:38" x14ac:dyDescent="0.25">
      <c r="S532" s="8">
        <v>1</v>
      </c>
      <c r="T532">
        <v>3</v>
      </c>
      <c r="U532">
        <f t="shared" si="27"/>
        <v>2015</v>
      </c>
      <c r="V532">
        <f t="shared" si="28"/>
        <v>6</v>
      </c>
      <c r="W532">
        <f t="shared" si="29"/>
        <v>190410</v>
      </c>
      <c r="X532">
        <v>20150626</v>
      </c>
      <c r="Z532">
        <v>5000</v>
      </c>
      <c r="AA532">
        <v>32293</v>
      </c>
      <c r="AD532">
        <v>5000</v>
      </c>
      <c r="AE532">
        <v>148117</v>
      </c>
      <c r="AH532" t="s">
        <v>56</v>
      </c>
      <c r="AI532" t="s">
        <v>42</v>
      </c>
      <c r="AJ532" t="s">
        <v>77</v>
      </c>
      <c r="AK532" t="s">
        <v>56</v>
      </c>
      <c r="AL532" t="s">
        <v>42</v>
      </c>
    </row>
    <row r="533" spans="19:38" x14ac:dyDescent="0.25">
      <c r="S533" s="8">
        <v>1</v>
      </c>
      <c r="T533">
        <v>3</v>
      </c>
      <c r="U533">
        <f t="shared" si="27"/>
        <v>2015</v>
      </c>
      <c r="V533">
        <f t="shared" si="28"/>
        <v>4</v>
      </c>
      <c r="W533">
        <f t="shared" si="29"/>
        <v>787977</v>
      </c>
      <c r="X533">
        <v>20150424</v>
      </c>
      <c r="Z533">
        <v>5000</v>
      </c>
      <c r="AA533">
        <v>33256</v>
      </c>
      <c r="AD533">
        <v>5000</v>
      </c>
      <c r="AE533">
        <v>744721</v>
      </c>
      <c r="AH533" t="s">
        <v>56</v>
      </c>
      <c r="AI533" t="s">
        <v>42</v>
      </c>
      <c r="AJ533" t="s">
        <v>77</v>
      </c>
      <c r="AK533" t="s">
        <v>56</v>
      </c>
      <c r="AL533" t="s">
        <v>42</v>
      </c>
    </row>
    <row r="534" spans="19:38" x14ac:dyDescent="0.25">
      <c r="S534" s="8">
        <v>1</v>
      </c>
      <c r="T534">
        <v>3</v>
      </c>
      <c r="U534">
        <f t="shared" si="27"/>
        <v>2015</v>
      </c>
      <c r="V534">
        <f t="shared" si="28"/>
        <v>6</v>
      </c>
      <c r="W534">
        <f t="shared" si="29"/>
        <v>163032</v>
      </c>
      <c r="X534">
        <v>20150624</v>
      </c>
      <c r="Z534">
        <v>5000</v>
      </c>
      <c r="AA534">
        <v>33402</v>
      </c>
      <c r="AD534">
        <v>5000</v>
      </c>
      <c r="AE534">
        <v>119630</v>
      </c>
      <c r="AH534" t="s">
        <v>44</v>
      </c>
      <c r="AI534" t="s">
        <v>42</v>
      </c>
      <c r="AJ534" t="s">
        <v>77</v>
      </c>
      <c r="AK534" t="s">
        <v>44</v>
      </c>
      <c r="AL534" t="s">
        <v>42</v>
      </c>
    </row>
    <row r="535" spans="19:38" x14ac:dyDescent="0.25">
      <c r="S535" s="8">
        <v>1</v>
      </c>
      <c r="T535">
        <v>3</v>
      </c>
      <c r="U535">
        <f t="shared" si="27"/>
        <v>2015</v>
      </c>
      <c r="V535">
        <f t="shared" si="28"/>
        <v>8</v>
      </c>
      <c r="W535">
        <f t="shared" si="29"/>
        <v>161150</v>
      </c>
      <c r="X535">
        <v>20150831</v>
      </c>
      <c r="Z535">
        <v>5000</v>
      </c>
      <c r="AA535">
        <v>156150</v>
      </c>
      <c r="AH535" t="s">
        <v>50</v>
      </c>
      <c r="AI535" t="s">
        <v>42</v>
      </c>
      <c r="AJ535" t="s">
        <v>77</v>
      </c>
      <c r="AK535" t="s">
        <v>50</v>
      </c>
      <c r="AL535" t="s">
        <v>42</v>
      </c>
    </row>
    <row r="536" spans="19:38" x14ac:dyDescent="0.25">
      <c r="S536" s="8">
        <v>1</v>
      </c>
      <c r="T536">
        <v>3</v>
      </c>
      <c r="U536">
        <f t="shared" si="27"/>
        <v>2015</v>
      </c>
      <c r="V536">
        <f t="shared" si="28"/>
        <v>11</v>
      </c>
      <c r="W536">
        <f t="shared" si="29"/>
        <v>255913</v>
      </c>
      <c r="X536">
        <v>20151101</v>
      </c>
      <c r="Z536">
        <v>5000</v>
      </c>
      <c r="AA536">
        <v>240503</v>
      </c>
      <c r="AD536">
        <v>5000</v>
      </c>
      <c r="AE536">
        <v>5410</v>
      </c>
      <c r="AH536" t="s">
        <v>41</v>
      </c>
      <c r="AI536" t="s">
        <v>42</v>
      </c>
      <c r="AJ536" t="s">
        <v>77</v>
      </c>
      <c r="AK536" t="s">
        <v>41</v>
      </c>
      <c r="AL536" t="s">
        <v>42</v>
      </c>
    </row>
    <row r="537" spans="19:38" x14ac:dyDescent="0.25">
      <c r="S537" s="8">
        <v>1</v>
      </c>
      <c r="T537">
        <v>1</v>
      </c>
      <c r="U537">
        <f t="shared" si="27"/>
        <v>1997</v>
      </c>
      <c r="V537">
        <f t="shared" si="28"/>
        <v>7</v>
      </c>
      <c r="W537">
        <f t="shared" si="29"/>
        <v>199552</v>
      </c>
      <c r="X537">
        <v>19970726</v>
      </c>
      <c r="Z537">
        <v>5000</v>
      </c>
      <c r="AA537">
        <v>26002</v>
      </c>
      <c r="AB537">
        <v>0</v>
      </c>
      <c r="AC537">
        <v>571</v>
      </c>
      <c r="AD537">
        <v>0</v>
      </c>
      <c r="AE537">
        <v>167979</v>
      </c>
      <c r="AH537" t="s">
        <v>48</v>
      </c>
      <c r="AI537" t="s">
        <v>42</v>
      </c>
      <c r="AJ537" t="s">
        <v>77</v>
      </c>
      <c r="AK537" t="s">
        <v>48</v>
      </c>
      <c r="AL537" t="s">
        <v>42</v>
      </c>
    </row>
    <row r="538" spans="19:38" x14ac:dyDescent="0.25">
      <c r="S538" s="8">
        <v>1</v>
      </c>
      <c r="T538">
        <v>1</v>
      </c>
      <c r="U538">
        <f t="shared" si="27"/>
        <v>1997</v>
      </c>
      <c r="V538">
        <f t="shared" si="28"/>
        <v>7</v>
      </c>
      <c r="W538">
        <f t="shared" si="29"/>
        <v>125655</v>
      </c>
      <c r="X538">
        <v>19970721</v>
      </c>
      <c r="Z538">
        <v>5002</v>
      </c>
      <c r="AA538">
        <v>25658</v>
      </c>
      <c r="AB538">
        <v>0</v>
      </c>
      <c r="AC538">
        <v>354</v>
      </c>
      <c r="AD538">
        <v>2</v>
      </c>
      <c r="AE538">
        <v>531</v>
      </c>
      <c r="AF538">
        <v>0</v>
      </c>
      <c r="AG538">
        <v>94108</v>
      </c>
      <c r="AH538" t="s">
        <v>52</v>
      </c>
      <c r="AI538" t="s">
        <v>42</v>
      </c>
      <c r="AJ538" t="s">
        <v>77</v>
      </c>
      <c r="AK538" t="s">
        <v>52</v>
      </c>
      <c r="AL538" t="s">
        <v>42</v>
      </c>
    </row>
    <row r="539" spans="19:38" x14ac:dyDescent="0.25">
      <c r="S539" s="8">
        <v>1</v>
      </c>
      <c r="T539">
        <v>1</v>
      </c>
      <c r="U539">
        <f t="shared" si="27"/>
        <v>1998</v>
      </c>
      <c r="V539">
        <f t="shared" si="28"/>
        <v>7</v>
      </c>
      <c r="W539">
        <f t="shared" si="29"/>
        <v>211468</v>
      </c>
      <c r="X539">
        <v>19980730</v>
      </c>
      <c r="Z539">
        <v>5000</v>
      </c>
      <c r="AA539">
        <v>25934</v>
      </c>
      <c r="AB539">
        <v>0</v>
      </c>
      <c r="AC539">
        <v>252</v>
      </c>
      <c r="AD539">
        <v>0</v>
      </c>
      <c r="AE539">
        <v>180282</v>
      </c>
      <c r="AH539" t="s">
        <v>48</v>
      </c>
      <c r="AI539" t="s">
        <v>42</v>
      </c>
      <c r="AJ539" t="s">
        <v>77</v>
      </c>
      <c r="AK539" t="s">
        <v>48</v>
      </c>
      <c r="AL539" t="s">
        <v>42</v>
      </c>
    </row>
    <row r="540" spans="19:38" x14ac:dyDescent="0.25">
      <c r="S540" s="8">
        <v>1</v>
      </c>
      <c r="T540">
        <v>1</v>
      </c>
      <c r="U540">
        <f t="shared" si="27"/>
        <v>1997</v>
      </c>
      <c r="V540">
        <f t="shared" si="28"/>
        <v>8</v>
      </c>
      <c r="W540">
        <f t="shared" si="29"/>
        <v>33657</v>
      </c>
      <c r="X540">
        <v>19970819</v>
      </c>
      <c r="Z540">
        <v>5000</v>
      </c>
      <c r="AA540">
        <v>22681</v>
      </c>
      <c r="AB540">
        <v>0</v>
      </c>
      <c r="AC540">
        <v>904</v>
      </c>
      <c r="AD540">
        <v>5000</v>
      </c>
      <c r="AE540">
        <v>72</v>
      </c>
      <c r="AH540" t="s">
        <v>44</v>
      </c>
      <c r="AI540" t="s">
        <v>42</v>
      </c>
      <c r="AJ540" t="s">
        <v>77</v>
      </c>
      <c r="AK540" t="s">
        <v>44</v>
      </c>
      <c r="AL540" t="s">
        <v>42</v>
      </c>
    </row>
    <row r="541" spans="19:38" x14ac:dyDescent="0.25">
      <c r="S541" s="8">
        <v>1</v>
      </c>
      <c r="T541">
        <v>3</v>
      </c>
      <c r="U541">
        <f t="shared" si="27"/>
        <v>1997</v>
      </c>
      <c r="V541">
        <f t="shared" si="28"/>
        <v>9</v>
      </c>
      <c r="W541">
        <f t="shared" si="29"/>
        <v>108963</v>
      </c>
      <c r="X541">
        <v>19970914</v>
      </c>
      <c r="Z541">
        <v>5000</v>
      </c>
      <c r="AA541">
        <v>24059</v>
      </c>
      <c r="AB541">
        <v>0</v>
      </c>
      <c r="AC541">
        <v>2356</v>
      </c>
      <c r="AD541">
        <v>5000</v>
      </c>
      <c r="AE541">
        <v>124</v>
      </c>
      <c r="AF541">
        <v>0</v>
      </c>
      <c r="AG541">
        <v>72424</v>
      </c>
      <c r="AH541" t="s">
        <v>54</v>
      </c>
      <c r="AI541" t="s">
        <v>42</v>
      </c>
      <c r="AJ541" t="s">
        <v>77</v>
      </c>
      <c r="AK541" t="s">
        <v>54</v>
      </c>
      <c r="AL541" t="s">
        <v>42</v>
      </c>
    </row>
    <row r="542" spans="19:38" x14ac:dyDescent="0.25">
      <c r="S542" s="8">
        <v>1</v>
      </c>
      <c r="T542">
        <v>3</v>
      </c>
      <c r="U542">
        <f t="shared" si="27"/>
        <v>1997</v>
      </c>
      <c r="V542">
        <f t="shared" si="28"/>
        <v>9</v>
      </c>
      <c r="W542">
        <f t="shared" si="29"/>
        <v>243621</v>
      </c>
      <c r="X542">
        <v>19970916</v>
      </c>
      <c r="Z542">
        <v>5000</v>
      </c>
      <c r="AA542">
        <v>25050</v>
      </c>
      <c r="AB542">
        <v>0</v>
      </c>
      <c r="AC542">
        <v>974</v>
      </c>
      <c r="AD542">
        <v>5000</v>
      </c>
      <c r="AE542">
        <v>1407</v>
      </c>
      <c r="AF542">
        <v>0</v>
      </c>
      <c r="AG542">
        <v>206190</v>
      </c>
      <c r="AH542" t="s">
        <v>41</v>
      </c>
      <c r="AI542" t="s">
        <v>42</v>
      </c>
      <c r="AJ542" t="s">
        <v>77</v>
      </c>
      <c r="AK542" t="s">
        <v>41</v>
      </c>
      <c r="AL542" t="s">
        <v>42</v>
      </c>
    </row>
    <row r="543" spans="19:38" x14ac:dyDescent="0.25">
      <c r="S543" s="8">
        <v>1</v>
      </c>
      <c r="T543">
        <v>1</v>
      </c>
      <c r="U543">
        <f t="shared" si="27"/>
        <v>1998</v>
      </c>
      <c r="V543">
        <f t="shared" si="28"/>
        <v>2</v>
      </c>
      <c r="W543">
        <f t="shared" si="29"/>
        <v>152309</v>
      </c>
      <c r="X543">
        <v>19980202</v>
      </c>
      <c r="Z543">
        <v>5000</v>
      </c>
      <c r="AA543">
        <v>23538</v>
      </c>
      <c r="AB543">
        <v>0</v>
      </c>
      <c r="AC543">
        <v>859</v>
      </c>
      <c r="AD543">
        <v>1</v>
      </c>
      <c r="AE543">
        <v>2062</v>
      </c>
      <c r="AF543">
        <v>0</v>
      </c>
      <c r="AG543">
        <v>120849</v>
      </c>
      <c r="AH543" t="s">
        <v>47</v>
      </c>
      <c r="AI543" t="s">
        <v>42</v>
      </c>
      <c r="AJ543" t="s">
        <v>77</v>
      </c>
      <c r="AK543" t="s">
        <v>47</v>
      </c>
      <c r="AL543" t="s">
        <v>42</v>
      </c>
    </row>
    <row r="544" spans="19:38" x14ac:dyDescent="0.25">
      <c r="S544" s="8">
        <v>1</v>
      </c>
      <c r="T544">
        <v>1</v>
      </c>
      <c r="U544">
        <f t="shared" si="27"/>
        <v>1997</v>
      </c>
      <c r="V544">
        <f t="shared" si="28"/>
        <v>9</v>
      </c>
      <c r="W544">
        <f t="shared" si="29"/>
        <v>105353</v>
      </c>
      <c r="X544">
        <v>19970928</v>
      </c>
      <c r="Z544">
        <v>5000</v>
      </c>
      <c r="AA544">
        <v>23652</v>
      </c>
      <c r="AB544">
        <v>0</v>
      </c>
      <c r="AC544">
        <v>1712</v>
      </c>
      <c r="AD544">
        <v>1</v>
      </c>
      <c r="AE544">
        <v>2354</v>
      </c>
      <c r="AF544">
        <v>0</v>
      </c>
      <c r="AG544">
        <v>72634</v>
      </c>
      <c r="AH544" t="s">
        <v>47</v>
      </c>
      <c r="AI544" t="s">
        <v>42</v>
      </c>
      <c r="AJ544" t="s">
        <v>77</v>
      </c>
      <c r="AK544" t="s">
        <v>47</v>
      </c>
      <c r="AL544" t="s">
        <v>42</v>
      </c>
    </row>
    <row r="545" spans="19:38" x14ac:dyDescent="0.25">
      <c r="S545" s="8">
        <v>1</v>
      </c>
      <c r="T545">
        <v>3</v>
      </c>
      <c r="U545">
        <f t="shared" si="27"/>
        <v>1997</v>
      </c>
      <c r="V545">
        <f t="shared" si="28"/>
        <v>8</v>
      </c>
      <c r="W545">
        <f t="shared" si="29"/>
        <v>76986</v>
      </c>
      <c r="X545">
        <v>19970819</v>
      </c>
      <c r="Z545">
        <v>5000</v>
      </c>
      <c r="AA545">
        <v>25695</v>
      </c>
      <c r="AB545">
        <v>0</v>
      </c>
      <c r="AC545">
        <v>449</v>
      </c>
      <c r="AD545">
        <v>5000</v>
      </c>
      <c r="AE545">
        <v>549</v>
      </c>
      <c r="AF545">
        <v>0</v>
      </c>
      <c r="AG545">
        <v>40293</v>
      </c>
      <c r="AH545" t="s">
        <v>44</v>
      </c>
      <c r="AI545" t="s">
        <v>42</v>
      </c>
      <c r="AJ545" t="s">
        <v>77</v>
      </c>
      <c r="AK545" t="s">
        <v>44</v>
      </c>
      <c r="AL545" t="s">
        <v>42</v>
      </c>
    </row>
    <row r="546" spans="19:38" x14ac:dyDescent="0.25">
      <c r="S546" s="8">
        <v>1</v>
      </c>
      <c r="T546">
        <v>1</v>
      </c>
      <c r="U546">
        <f t="shared" si="27"/>
        <v>1998</v>
      </c>
      <c r="V546">
        <f t="shared" si="28"/>
        <v>7</v>
      </c>
      <c r="W546">
        <f t="shared" si="29"/>
        <v>127224</v>
      </c>
      <c r="X546">
        <v>19980720</v>
      </c>
      <c r="Z546">
        <v>5000</v>
      </c>
      <c r="AA546">
        <v>26283</v>
      </c>
      <c r="AB546">
        <v>0</v>
      </c>
      <c r="AC546">
        <v>318</v>
      </c>
      <c r="AD546">
        <v>2</v>
      </c>
      <c r="AE546">
        <v>265</v>
      </c>
      <c r="AF546">
        <v>0</v>
      </c>
      <c r="AG546">
        <v>95356</v>
      </c>
      <c r="AH546" t="s">
        <v>52</v>
      </c>
      <c r="AI546" t="s">
        <v>42</v>
      </c>
      <c r="AJ546" t="s">
        <v>77</v>
      </c>
      <c r="AK546" t="s">
        <v>52</v>
      </c>
      <c r="AL546" t="s">
        <v>42</v>
      </c>
    </row>
    <row r="547" spans="19:38" x14ac:dyDescent="0.25">
      <c r="S547" s="8">
        <v>1</v>
      </c>
      <c r="T547">
        <v>3</v>
      </c>
      <c r="U547">
        <f t="shared" si="27"/>
        <v>1997</v>
      </c>
      <c r="V547">
        <f t="shared" si="28"/>
        <v>9</v>
      </c>
      <c r="W547">
        <f t="shared" si="29"/>
        <v>64970</v>
      </c>
      <c r="X547">
        <v>19970910</v>
      </c>
      <c r="Z547">
        <v>5000</v>
      </c>
      <c r="AA547">
        <v>27456</v>
      </c>
      <c r="AB547">
        <v>0</v>
      </c>
      <c r="AC547">
        <v>596</v>
      </c>
      <c r="AD547">
        <v>5000</v>
      </c>
      <c r="AE547">
        <v>162</v>
      </c>
      <c r="AF547">
        <v>0</v>
      </c>
      <c r="AG547">
        <v>26756</v>
      </c>
      <c r="AH547" t="s">
        <v>59</v>
      </c>
      <c r="AI547" t="s">
        <v>42</v>
      </c>
      <c r="AJ547" t="s">
        <v>77</v>
      </c>
      <c r="AK547" t="s">
        <v>59</v>
      </c>
      <c r="AL547" t="s">
        <v>42</v>
      </c>
    </row>
    <row r="548" spans="19:38" x14ac:dyDescent="0.25">
      <c r="S548" s="8">
        <v>1</v>
      </c>
      <c r="T548">
        <v>1</v>
      </c>
      <c r="U548">
        <f t="shared" si="27"/>
        <v>1998</v>
      </c>
      <c r="V548">
        <f t="shared" si="28"/>
        <v>8</v>
      </c>
      <c r="W548">
        <f t="shared" si="29"/>
        <v>48367</v>
      </c>
      <c r="X548">
        <v>19980818</v>
      </c>
      <c r="Z548">
        <v>5000</v>
      </c>
      <c r="AA548">
        <v>26316</v>
      </c>
      <c r="AB548">
        <v>0</v>
      </c>
      <c r="AC548">
        <v>480</v>
      </c>
      <c r="AD548">
        <v>5000</v>
      </c>
      <c r="AE548">
        <v>107</v>
      </c>
      <c r="AF548">
        <v>0</v>
      </c>
      <c r="AG548">
        <v>11464</v>
      </c>
      <c r="AH548" t="s">
        <v>44</v>
      </c>
      <c r="AI548" t="s">
        <v>42</v>
      </c>
      <c r="AJ548" t="s">
        <v>77</v>
      </c>
      <c r="AK548" t="s">
        <v>44</v>
      </c>
      <c r="AL548" t="s">
        <v>42</v>
      </c>
    </row>
    <row r="549" spans="19:38" x14ac:dyDescent="0.25">
      <c r="S549" s="8">
        <v>1</v>
      </c>
      <c r="T549">
        <v>3</v>
      </c>
      <c r="U549">
        <f t="shared" si="27"/>
        <v>1998</v>
      </c>
      <c r="V549">
        <f t="shared" si="28"/>
        <v>9</v>
      </c>
      <c r="W549">
        <f t="shared" si="29"/>
        <v>113618</v>
      </c>
      <c r="X549">
        <v>19980913</v>
      </c>
      <c r="Z549">
        <v>5000</v>
      </c>
      <c r="AA549">
        <v>24943</v>
      </c>
      <c r="AB549">
        <v>0</v>
      </c>
      <c r="AC549">
        <v>808</v>
      </c>
      <c r="AD549">
        <v>5000</v>
      </c>
      <c r="AE549">
        <v>656</v>
      </c>
      <c r="AF549">
        <v>0</v>
      </c>
      <c r="AG549">
        <v>77211</v>
      </c>
      <c r="AH549" t="s">
        <v>54</v>
      </c>
      <c r="AI549" t="s">
        <v>42</v>
      </c>
      <c r="AJ549" t="s">
        <v>77</v>
      </c>
      <c r="AK549" t="s">
        <v>54</v>
      </c>
      <c r="AL549" t="s">
        <v>42</v>
      </c>
    </row>
    <row r="550" spans="19:38" x14ac:dyDescent="0.25">
      <c r="S550" s="8">
        <v>1</v>
      </c>
      <c r="T550">
        <v>3</v>
      </c>
      <c r="U550">
        <f t="shared" si="27"/>
        <v>1998</v>
      </c>
      <c r="V550">
        <f t="shared" si="28"/>
        <v>8</v>
      </c>
      <c r="W550">
        <f t="shared" si="29"/>
        <v>113831</v>
      </c>
      <c r="X550">
        <v>19980814</v>
      </c>
      <c r="Z550">
        <v>5000</v>
      </c>
      <c r="AA550">
        <v>26099</v>
      </c>
      <c r="AD550">
        <v>5000</v>
      </c>
      <c r="AE550">
        <v>100</v>
      </c>
      <c r="AF550">
        <v>0</v>
      </c>
      <c r="AG550">
        <v>77632</v>
      </c>
      <c r="AH550" t="s">
        <v>65</v>
      </c>
      <c r="AI550" t="s">
        <v>42</v>
      </c>
      <c r="AJ550" t="s">
        <v>77</v>
      </c>
      <c r="AK550" t="s">
        <v>65</v>
      </c>
      <c r="AL550" t="s">
        <v>42</v>
      </c>
    </row>
    <row r="551" spans="19:38" x14ac:dyDescent="0.25">
      <c r="S551" s="8">
        <v>1</v>
      </c>
      <c r="T551">
        <v>3</v>
      </c>
      <c r="U551">
        <f t="shared" si="27"/>
        <v>1998</v>
      </c>
      <c r="V551">
        <f t="shared" si="28"/>
        <v>10</v>
      </c>
      <c r="W551">
        <f t="shared" si="29"/>
        <v>54455</v>
      </c>
      <c r="X551">
        <v>19981013</v>
      </c>
      <c r="Z551">
        <v>5000</v>
      </c>
      <c r="AA551">
        <v>25504</v>
      </c>
      <c r="AB551">
        <v>0</v>
      </c>
      <c r="AC551">
        <v>354</v>
      </c>
      <c r="AD551">
        <v>5000</v>
      </c>
      <c r="AE551">
        <v>1063</v>
      </c>
      <c r="AF551">
        <v>0</v>
      </c>
      <c r="AG551">
        <v>17534</v>
      </c>
      <c r="AH551" t="s">
        <v>41</v>
      </c>
      <c r="AI551" t="s">
        <v>42</v>
      </c>
      <c r="AJ551" t="s">
        <v>77</v>
      </c>
      <c r="AK551" t="s">
        <v>41</v>
      </c>
      <c r="AL551" t="s">
        <v>42</v>
      </c>
    </row>
    <row r="552" spans="19:38" x14ac:dyDescent="0.25">
      <c r="S552" s="8">
        <v>1</v>
      </c>
      <c r="T552">
        <v>3</v>
      </c>
      <c r="U552">
        <f t="shared" si="27"/>
        <v>1998</v>
      </c>
      <c r="V552">
        <f t="shared" si="28"/>
        <v>9</v>
      </c>
      <c r="W552">
        <f t="shared" si="29"/>
        <v>168208</v>
      </c>
      <c r="X552">
        <v>19980922</v>
      </c>
      <c r="Z552">
        <v>5000</v>
      </c>
      <c r="AA552">
        <v>26994</v>
      </c>
      <c r="AB552">
        <v>0</v>
      </c>
      <c r="AC552">
        <v>160</v>
      </c>
      <c r="AD552">
        <v>5000</v>
      </c>
      <c r="AE552">
        <v>373</v>
      </c>
      <c r="AF552">
        <v>0</v>
      </c>
      <c r="AG552">
        <v>130681</v>
      </c>
      <c r="AH552" t="s">
        <v>41</v>
      </c>
      <c r="AI552" t="s">
        <v>42</v>
      </c>
      <c r="AJ552" t="s">
        <v>77</v>
      </c>
      <c r="AK552" t="s">
        <v>41</v>
      </c>
      <c r="AL552" t="s">
        <v>42</v>
      </c>
    </row>
    <row r="553" spans="19:38" x14ac:dyDescent="0.25">
      <c r="S553" s="8">
        <v>1</v>
      </c>
      <c r="T553">
        <v>1</v>
      </c>
      <c r="U553">
        <f t="shared" si="27"/>
        <v>1998</v>
      </c>
      <c r="V553">
        <f t="shared" si="28"/>
        <v>10</v>
      </c>
      <c r="W553">
        <f t="shared" si="29"/>
        <v>156051</v>
      </c>
      <c r="X553">
        <v>19981002</v>
      </c>
      <c r="Z553">
        <v>5000</v>
      </c>
      <c r="AA553">
        <v>24965</v>
      </c>
      <c r="AB553">
        <v>0</v>
      </c>
      <c r="AC553">
        <v>560</v>
      </c>
      <c r="AD553">
        <v>1</v>
      </c>
      <c r="AE553">
        <v>153</v>
      </c>
      <c r="AF553">
        <v>0</v>
      </c>
      <c r="AG553">
        <v>125372</v>
      </c>
      <c r="AH553" t="s">
        <v>47</v>
      </c>
      <c r="AI553" t="s">
        <v>42</v>
      </c>
      <c r="AJ553" t="s">
        <v>77</v>
      </c>
      <c r="AK553" t="s">
        <v>47</v>
      </c>
      <c r="AL553" t="s">
        <v>42</v>
      </c>
    </row>
    <row r="554" spans="19:38" x14ac:dyDescent="0.25">
      <c r="S554" s="8">
        <v>1</v>
      </c>
      <c r="T554">
        <v>1</v>
      </c>
      <c r="U554">
        <f t="shared" si="27"/>
        <v>1999</v>
      </c>
      <c r="V554">
        <f t="shared" si="28"/>
        <v>1</v>
      </c>
      <c r="W554">
        <f t="shared" si="29"/>
        <v>258493</v>
      </c>
      <c r="X554">
        <v>19990129</v>
      </c>
      <c r="Z554">
        <v>5000</v>
      </c>
      <c r="AA554">
        <v>27656</v>
      </c>
      <c r="AB554">
        <v>0</v>
      </c>
      <c r="AC554">
        <v>1130</v>
      </c>
      <c r="AD554">
        <v>1</v>
      </c>
      <c r="AE554">
        <v>201537</v>
      </c>
      <c r="AF554">
        <v>0</v>
      </c>
      <c r="AG554">
        <v>23169</v>
      </c>
      <c r="AH554" t="s">
        <v>47</v>
      </c>
      <c r="AI554" t="s">
        <v>42</v>
      </c>
      <c r="AJ554" t="s">
        <v>77</v>
      </c>
      <c r="AK554" t="s">
        <v>47</v>
      </c>
      <c r="AL554" t="s">
        <v>42</v>
      </c>
    </row>
    <row r="555" spans="19:38" x14ac:dyDescent="0.25">
      <c r="S555" s="8">
        <v>1</v>
      </c>
      <c r="T555">
        <v>3</v>
      </c>
      <c r="U555">
        <f t="shared" si="27"/>
        <v>1998</v>
      </c>
      <c r="V555">
        <f t="shared" si="28"/>
        <v>7</v>
      </c>
      <c r="W555">
        <f t="shared" si="29"/>
        <v>32912</v>
      </c>
      <c r="X555">
        <v>19980716</v>
      </c>
      <c r="Z555">
        <v>5000</v>
      </c>
      <c r="AA555">
        <v>22350</v>
      </c>
      <c r="AB555">
        <v>0</v>
      </c>
      <c r="AC555">
        <v>86</v>
      </c>
      <c r="AD555">
        <v>5000</v>
      </c>
      <c r="AE555">
        <v>303</v>
      </c>
      <c r="AF555">
        <v>0</v>
      </c>
      <c r="AG555">
        <v>173</v>
      </c>
      <c r="AH555" t="s">
        <v>58</v>
      </c>
      <c r="AI555" t="s">
        <v>42</v>
      </c>
      <c r="AJ555" t="s">
        <v>77</v>
      </c>
      <c r="AK555" t="s">
        <v>58</v>
      </c>
      <c r="AL555" t="s">
        <v>42</v>
      </c>
    </row>
    <row r="556" spans="19:38" x14ac:dyDescent="0.25">
      <c r="S556" s="8">
        <v>1</v>
      </c>
      <c r="T556">
        <v>3</v>
      </c>
      <c r="U556">
        <f t="shared" si="27"/>
        <v>1998</v>
      </c>
      <c r="V556">
        <f t="shared" si="28"/>
        <v>8</v>
      </c>
      <c r="W556">
        <f t="shared" si="29"/>
        <v>37900</v>
      </c>
      <c r="X556">
        <v>19980825</v>
      </c>
      <c r="Z556">
        <v>5000</v>
      </c>
      <c r="AA556">
        <v>27582</v>
      </c>
      <c r="AB556">
        <v>0</v>
      </c>
      <c r="AC556">
        <v>159</v>
      </c>
      <c r="AD556">
        <v>5000</v>
      </c>
      <c r="AE556">
        <v>159</v>
      </c>
      <c r="AH556" t="s">
        <v>66</v>
      </c>
      <c r="AI556" t="s">
        <v>42</v>
      </c>
      <c r="AJ556" t="s">
        <v>77</v>
      </c>
      <c r="AK556" t="s">
        <v>66</v>
      </c>
      <c r="AL556" t="s">
        <v>42</v>
      </c>
    </row>
    <row r="557" spans="19:38" x14ac:dyDescent="0.25">
      <c r="S557" s="8">
        <v>1</v>
      </c>
      <c r="T557">
        <v>3</v>
      </c>
      <c r="U557">
        <f t="shared" si="27"/>
        <v>1998</v>
      </c>
      <c r="V557">
        <f t="shared" si="28"/>
        <v>8</v>
      </c>
      <c r="W557">
        <f t="shared" si="29"/>
        <v>63296</v>
      </c>
      <c r="X557">
        <v>19980814</v>
      </c>
      <c r="Z557">
        <v>5000</v>
      </c>
      <c r="AA557">
        <v>26289</v>
      </c>
      <c r="AB557">
        <v>0</v>
      </c>
      <c r="AC557">
        <v>400</v>
      </c>
      <c r="AD557">
        <v>5000</v>
      </c>
      <c r="AE557">
        <v>343</v>
      </c>
      <c r="AF557">
        <v>0</v>
      </c>
      <c r="AG557">
        <v>26264</v>
      </c>
      <c r="AH557" t="s">
        <v>44</v>
      </c>
      <c r="AI557" t="s">
        <v>42</v>
      </c>
      <c r="AJ557" t="s">
        <v>77</v>
      </c>
      <c r="AK557" t="s">
        <v>44</v>
      </c>
      <c r="AL557" t="s">
        <v>42</v>
      </c>
    </row>
    <row r="558" spans="19:38" x14ac:dyDescent="0.25">
      <c r="S558" s="8">
        <v>1</v>
      </c>
      <c r="T558">
        <v>3</v>
      </c>
      <c r="U558">
        <f t="shared" si="27"/>
        <v>1998</v>
      </c>
      <c r="V558">
        <f t="shared" si="28"/>
        <v>9</v>
      </c>
      <c r="W558">
        <f t="shared" si="29"/>
        <v>69405</v>
      </c>
      <c r="X558">
        <v>19980905</v>
      </c>
      <c r="Z558">
        <v>5000</v>
      </c>
      <c r="AA558">
        <v>28204</v>
      </c>
      <c r="AB558">
        <v>0</v>
      </c>
      <c r="AC558">
        <v>457</v>
      </c>
      <c r="AD558">
        <v>5000</v>
      </c>
      <c r="AE558">
        <v>856</v>
      </c>
      <c r="AF558">
        <v>0</v>
      </c>
      <c r="AG558">
        <v>29888</v>
      </c>
      <c r="AH558" t="s">
        <v>59</v>
      </c>
      <c r="AI558" t="s">
        <v>42</v>
      </c>
      <c r="AJ558" t="s">
        <v>77</v>
      </c>
      <c r="AK558" t="s">
        <v>59</v>
      </c>
      <c r="AL558" t="s">
        <v>42</v>
      </c>
    </row>
    <row r="559" spans="19:38" x14ac:dyDescent="0.25">
      <c r="S559" s="8">
        <v>1</v>
      </c>
      <c r="T559">
        <v>1</v>
      </c>
      <c r="U559">
        <f t="shared" si="27"/>
        <v>1999</v>
      </c>
      <c r="V559">
        <f t="shared" si="28"/>
        <v>7</v>
      </c>
      <c r="W559">
        <f t="shared" si="29"/>
        <v>119140</v>
      </c>
      <c r="X559">
        <v>19990726</v>
      </c>
      <c r="Z559">
        <v>5001</v>
      </c>
      <c r="AA559">
        <v>24873</v>
      </c>
      <c r="AB559">
        <v>0</v>
      </c>
      <c r="AC559">
        <v>229</v>
      </c>
      <c r="AD559">
        <v>5001</v>
      </c>
      <c r="AE559">
        <v>77458</v>
      </c>
      <c r="AF559">
        <v>5000</v>
      </c>
      <c r="AG559">
        <v>1578</v>
      </c>
      <c r="AH559" t="s">
        <v>46</v>
      </c>
      <c r="AI559" t="s">
        <v>42</v>
      </c>
      <c r="AJ559" t="s">
        <v>77</v>
      </c>
      <c r="AK559" t="s">
        <v>46</v>
      </c>
      <c r="AL559" t="s">
        <v>42</v>
      </c>
    </row>
    <row r="560" spans="19:38" x14ac:dyDescent="0.25">
      <c r="S560" s="8">
        <v>1</v>
      </c>
      <c r="T560">
        <v>1</v>
      </c>
      <c r="U560">
        <f t="shared" si="27"/>
        <v>1999</v>
      </c>
      <c r="V560">
        <f t="shared" si="28"/>
        <v>8</v>
      </c>
      <c r="W560">
        <f t="shared" si="29"/>
        <v>165877</v>
      </c>
      <c r="X560">
        <v>19990805</v>
      </c>
      <c r="Z560">
        <v>5001</v>
      </c>
      <c r="AA560">
        <v>25153</v>
      </c>
      <c r="AB560">
        <v>0</v>
      </c>
      <c r="AC560">
        <v>442</v>
      </c>
      <c r="AD560">
        <v>5001</v>
      </c>
      <c r="AE560">
        <v>122821</v>
      </c>
      <c r="AF560">
        <v>5000</v>
      </c>
      <c r="AG560">
        <v>2459</v>
      </c>
      <c r="AH560" t="s">
        <v>48</v>
      </c>
      <c r="AI560" t="s">
        <v>42</v>
      </c>
      <c r="AJ560" t="s">
        <v>77</v>
      </c>
      <c r="AK560" t="s">
        <v>48</v>
      </c>
      <c r="AL560" t="s">
        <v>42</v>
      </c>
    </row>
    <row r="561" spans="19:38" x14ac:dyDescent="0.25">
      <c r="S561" s="8">
        <v>1</v>
      </c>
      <c r="T561">
        <v>1</v>
      </c>
      <c r="U561">
        <f t="shared" si="27"/>
        <v>1999</v>
      </c>
      <c r="V561">
        <f t="shared" si="28"/>
        <v>7</v>
      </c>
      <c r="W561">
        <f t="shared" si="29"/>
        <v>129800</v>
      </c>
      <c r="X561">
        <v>19990719</v>
      </c>
      <c r="Z561">
        <v>5000</v>
      </c>
      <c r="AA561">
        <v>25604</v>
      </c>
      <c r="AB561">
        <v>0</v>
      </c>
      <c r="AC561">
        <v>240</v>
      </c>
      <c r="AD561">
        <v>5000</v>
      </c>
      <c r="AE561">
        <v>93956</v>
      </c>
      <c r="AH561" t="s">
        <v>52</v>
      </c>
      <c r="AI561" t="s">
        <v>42</v>
      </c>
      <c r="AJ561" t="s">
        <v>77</v>
      </c>
      <c r="AK561" t="s">
        <v>52</v>
      </c>
      <c r="AL561" t="s">
        <v>42</v>
      </c>
    </row>
    <row r="562" spans="19:38" x14ac:dyDescent="0.25">
      <c r="S562" s="8">
        <v>1</v>
      </c>
      <c r="T562">
        <v>3</v>
      </c>
      <c r="U562">
        <f t="shared" si="27"/>
        <v>1999</v>
      </c>
      <c r="V562">
        <f t="shared" si="28"/>
        <v>9</v>
      </c>
      <c r="W562">
        <f t="shared" si="29"/>
        <v>101496</v>
      </c>
      <c r="X562">
        <v>19990914</v>
      </c>
      <c r="Z562">
        <v>5000</v>
      </c>
      <c r="AA562">
        <v>25343</v>
      </c>
      <c r="AB562">
        <v>0</v>
      </c>
      <c r="AC562">
        <v>101</v>
      </c>
      <c r="AD562">
        <v>5000</v>
      </c>
      <c r="AE562">
        <v>203</v>
      </c>
      <c r="AF562">
        <v>0</v>
      </c>
      <c r="AG562">
        <v>65849</v>
      </c>
      <c r="AH562" t="s">
        <v>54</v>
      </c>
      <c r="AI562" t="s">
        <v>42</v>
      </c>
      <c r="AJ562" t="s">
        <v>77</v>
      </c>
      <c r="AK562" t="s">
        <v>54</v>
      </c>
      <c r="AL562" t="s">
        <v>42</v>
      </c>
    </row>
    <row r="563" spans="19:38" x14ac:dyDescent="0.25">
      <c r="S563" s="8">
        <v>1</v>
      </c>
      <c r="T563">
        <v>3</v>
      </c>
      <c r="U563">
        <f t="shared" si="27"/>
        <v>1999</v>
      </c>
      <c r="V563">
        <f t="shared" si="28"/>
        <v>9</v>
      </c>
      <c r="W563">
        <f t="shared" si="29"/>
        <v>174741</v>
      </c>
      <c r="X563">
        <v>19990920</v>
      </c>
      <c r="Z563">
        <v>5000</v>
      </c>
      <c r="AA563">
        <v>24594</v>
      </c>
      <c r="AB563">
        <v>0</v>
      </c>
      <c r="AC563">
        <v>1557</v>
      </c>
      <c r="AD563">
        <v>5000</v>
      </c>
      <c r="AE563">
        <v>1349</v>
      </c>
      <c r="AF563">
        <v>0</v>
      </c>
      <c r="AG563">
        <v>137241</v>
      </c>
      <c r="AH563" t="s">
        <v>41</v>
      </c>
      <c r="AI563" t="s">
        <v>42</v>
      </c>
      <c r="AJ563" t="s">
        <v>77</v>
      </c>
      <c r="AK563" t="s">
        <v>41</v>
      </c>
      <c r="AL563" t="s">
        <v>42</v>
      </c>
    </row>
    <row r="564" spans="19:38" x14ac:dyDescent="0.25">
      <c r="S564" s="8">
        <v>1</v>
      </c>
      <c r="T564">
        <v>3</v>
      </c>
      <c r="U564">
        <f t="shared" si="27"/>
        <v>1999</v>
      </c>
      <c r="V564">
        <f t="shared" si="28"/>
        <v>7</v>
      </c>
      <c r="W564">
        <f t="shared" si="29"/>
        <v>43632</v>
      </c>
      <c r="X564">
        <v>19990703</v>
      </c>
      <c r="Z564">
        <v>5000</v>
      </c>
      <c r="AA564">
        <v>38632</v>
      </c>
      <c r="AH564" t="s">
        <v>53</v>
      </c>
      <c r="AI564" t="s">
        <v>42</v>
      </c>
      <c r="AJ564" t="s">
        <v>78</v>
      </c>
      <c r="AK564" t="s">
        <v>53</v>
      </c>
      <c r="AL564" t="s">
        <v>42</v>
      </c>
    </row>
    <row r="565" spans="19:38" x14ac:dyDescent="0.25">
      <c r="S565" s="8">
        <v>1</v>
      </c>
      <c r="T565">
        <v>3</v>
      </c>
      <c r="U565">
        <f t="shared" si="27"/>
        <v>1999</v>
      </c>
      <c r="V565">
        <f t="shared" si="28"/>
        <v>8</v>
      </c>
      <c r="W565">
        <f t="shared" si="29"/>
        <v>98982</v>
      </c>
      <c r="X565">
        <v>19990817</v>
      </c>
      <c r="Z565">
        <v>5000</v>
      </c>
      <c r="AA565">
        <v>26032</v>
      </c>
      <c r="AB565">
        <v>0</v>
      </c>
      <c r="AC565">
        <v>500</v>
      </c>
      <c r="AD565">
        <v>2</v>
      </c>
      <c r="AE565">
        <v>60748</v>
      </c>
      <c r="AF565">
        <v>0</v>
      </c>
      <c r="AG565">
        <v>6700</v>
      </c>
      <c r="AH565" t="s">
        <v>50</v>
      </c>
      <c r="AI565" t="s">
        <v>42</v>
      </c>
      <c r="AJ565" t="s">
        <v>77</v>
      </c>
      <c r="AK565" t="s">
        <v>50</v>
      </c>
      <c r="AL565" t="s">
        <v>42</v>
      </c>
    </row>
    <row r="566" spans="19:38" x14ac:dyDescent="0.25">
      <c r="S566" s="8">
        <v>1</v>
      </c>
      <c r="T566">
        <v>3</v>
      </c>
      <c r="U566">
        <f t="shared" si="27"/>
        <v>1999</v>
      </c>
      <c r="V566">
        <f t="shared" si="28"/>
        <v>7</v>
      </c>
      <c r="W566">
        <f t="shared" si="29"/>
        <v>29476</v>
      </c>
      <c r="X566">
        <v>19990715</v>
      </c>
      <c r="Z566">
        <v>5000</v>
      </c>
      <c r="AA566">
        <v>16483</v>
      </c>
      <c r="AB566">
        <v>0</v>
      </c>
      <c r="AC566">
        <v>84</v>
      </c>
      <c r="AD566">
        <v>5000</v>
      </c>
      <c r="AE566">
        <v>464</v>
      </c>
      <c r="AF566">
        <v>0</v>
      </c>
      <c r="AG566">
        <v>2445</v>
      </c>
      <c r="AH566" t="s">
        <v>58</v>
      </c>
      <c r="AI566" t="s">
        <v>42</v>
      </c>
      <c r="AJ566" t="s">
        <v>77</v>
      </c>
      <c r="AK566" t="s">
        <v>58</v>
      </c>
      <c r="AL566" t="s">
        <v>42</v>
      </c>
    </row>
    <row r="567" spans="19:38" x14ac:dyDescent="0.25">
      <c r="S567" s="8">
        <v>1</v>
      </c>
      <c r="T567">
        <v>3</v>
      </c>
      <c r="U567">
        <f t="shared" si="27"/>
        <v>1999</v>
      </c>
      <c r="V567">
        <f t="shared" si="28"/>
        <v>8</v>
      </c>
      <c r="W567">
        <f t="shared" si="29"/>
        <v>76190</v>
      </c>
      <c r="X567">
        <v>19990814</v>
      </c>
      <c r="Z567">
        <v>5000</v>
      </c>
      <c r="AA567">
        <v>26232</v>
      </c>
      <c r="AB567">
        <v>0</v>
      </c>
      <c r="AC567">
        <v>953</v>
      </c>
      <c r="AD567">
        <v>5000</v>
      </c>
      <c r="AE567">
        <v>1457</v>
      </c>
      <c r="AF567">
        <v>0</v>
      </c>
      <c r="AG567">
        <v>37548</v>
      </c>
      <c r="AH567" t="s">
        <v>44</v>
      </c>
      <c r="AI567" t="s">
        <v>42</v>
      </c>
      <c r="AJ567" t="s">
        <v>77</v>
      </c>
      <c r="AK567" t="s">
        <v>44</v>
      </c>
      <c r="AL567" t="s">
        <v>42</v>
      </c>
    </row>
    <row r="568" spans="19:38" x14ac:dyDescent="0.25">
      <c r="S568" s="8">
        <v>1</v>
      </c>
      <c r="T568">
        <v>3</v>
      </c>
      <c r="U568">
        <f t="shared" si="27"/>
        <v>1999</v>
      </c>
      <c r="V568">
        <f t="shared" si="28"/>
        <v>8</v>
      </c>
      <c r="W568">
        <f t="shared" si="29"/>
        <v>36995</v>
      </c>
      <c r="X568">
        <v>19990823</v>
      </c>
      <c r="Z568">
        <v>5000</v>
      </c>
      <c r="AA568">
        <v>25640</v>
      </c>
      <c r="AB568">
        <v>0</v>
      </c>
      <c r="AC568">
        <v>104</v>
      </c>
      <c r="AD568">
        <v>5000</v>
      </c>
      <c r="AE568">
        <v>1251</v>
      </c>
      <c r="AH568" t="s">
        <v>66</v>
      </c>
      <c r="AI568" t="s">
        <v>42</v>
      </c>
      <c r="AJ568" t="s">
        <v>77</v>
      </c>
      <c r="AK568" t="s">
        <v>66</v>
      </c>
      <c r="AL568" t="s">
        <v>42</v>
      </c>
    </row>
    <row r="569" spans="19:38" x14ac:dyDescent="0.25">
      <c r="S569" s="8">
        <v>1</v>
      </c>
      <c r="T569">
        <v>3</v>
      </c>
      <c r="U569">
        <f t="shared" si="27"/>
        <v>1999</v>
      </c>
      <c r="V569">
        <f t="shared" si="28"/>
        <v>9</v>
      </c>
      <c r="W569">
        <f t="shared" si="29"/>
        <v>64256</v>
      </c>
      <c r="X569">
        <v>19990908</v>
      </c>
      <c r="Z569">
        <v>5000</v>
      </c>
      <c r="AA569">
        <v>25928</v>
      </c>
      <c r="AB569">
        <v>0</v>
      </c>
      <c r="AC569">
        <v>155</v>
      </c>
      <c r="AD569">
        <v>5000</v>
      </c>
      <c r="AE569">
        <v>412</v>
      </c>
      <c r="AF569">
        <v>0</v>
      </c>
      <c r="AG569">
        <v>27761</v>
      </c>
      <c r="AH569" t="s">
        <v>59</v>
      </c>
      <c r="AI569" t="s">
        <v>42</v>
      </c>
      <c r="AJ569" t="s">
        <v>77</v>
      </c>
      <c r="AK569" t="s">
        <v>59</v>
      </c>
      <c r="AL569" t="s">
        <v>42</v>
      </c>
    </row>
    <row r="570" spans="19:38" x14ac:dyDescent="0.25">
      <c r="S570" s="8">
        <v>1</v>
      </c>
      <c r="T570">
        <v>3</v>
      </c>
      <c r="U570">
        <f t="shared" si="27"/>
        <v>2000</v>
      </c>
      <c r="V570">
        <f t="shared" si="28"/>
        <v>9</v>
      </c>
      <c r="W570">
        <f t="shared" si="29"/>
        <v>105479</v>
      </c>
      <c r="X570">
        <v>20000910</v>
      </c>
      <c r="Z570">
        <v>5000</v>
      </c>
      <c r="AA570">
        <v>29293</v>
      </c>
      <c r="AB570">
        <v>0</v>
      </c>
      <c r="AC570">
        <v>53</v>
      </c>
      <c r="AD570">
        <v>5000</v>
      </c>
      <c r="AE570">
        <v>324</v>
      </c>
      <c r="AF570">
        <v>0</v>
      </c>
      <c r="AG570">
        <v>65809</v>
      </c>
      <c r="AH570" t="s">
        <v>56</v>
      </c>
      <c r="AI570" t="s">
        <v>42</v>
      </c>
      <c r="AJ570" t="s">
        <v>77</v>
      </c>
      <c r="AK570" t="s">
        <v>56</v>
      </c>
      <c r="AL570" t="s">
        <v>42</v>
      </c>
    </row>
    <row r="571" spans="19:38" x14ac:dyDescent="0.25">
      <c r="S571" s="8">
        <v>1</v>
      </c>
      <c r="T571">
        <v>3</v>
      </c>
      <c r="U571">
        <f t="shared" si="27"/>
        <v>2000</v>
      </c>
      <c r="V571">
        <f t="shared" si="28"/>
        <v>9</v>
      </c>
      <c r="W571">
        <f t="shared" si="29"/>
        <v>106200</v>
      </c>
      <c r="X571">
        <v>20000918</v>
      </c>
      <c r="Z571">
        <v>5000</v>
      </c>
      <c r="AA571">
        <v>28132</v>
      </c>
      <c r="AB571">
        <v>0</v>
      </c>
      <c r="AC571">
        <v>104</v>
      </c>
      <c r="AD571">
        <v>5000</v>
      </c>
      <c r="AE571">
        <v>261</v>
      </c>
      <c r="AF571">
        <v>0</v>
      </c>
      <c r="AG571">
        <v>67703</v>
      </c>
      <c r="AH571" t="s">
        <v>45</v>
      </c>
      <c r="AI571" t="s">
        <v>42</v>
      </c>
      <c r="AJ571" t="s">
        <v>77</v>
      </c>
      <c r="AK571" t="s">
        <v>45</v>
      </c>
      <c r="AL571" t="s">
        <v>42</v>
      </c>
    </row>
    <row r="572" spans="19:38" x14ac:dyDescent="0.25">
      <c r="S572" s="8">
        <v>1</v>
      </c>
      <c r="T572">
        <v>1</v>
      </c>
      <c r="U572">
        <f t="shared" si="27"/>
        <v>1999</v>
      </c>
      <c r="V572">
        <f t="shared" si="28"/>
        <v>9</v>
      </c>
      <c r="W572">
        <f t="shared" si="29"/>
        <v>158656</v>
      </c>
      <c r="X572">
        <v>19990930</v>
      </c>
      <c r="Z572">
        <v>5000</v>
      </c>
      <c r="AA572">
        <v>27284</v>
      </c>
      <c r="AB572">
        <v>0</v>
      </c>
      <c r="AC572">
        <v>56</v>
      </c>
      <c r="AD572">
        <v>5000</v>
      </c>
      <c r="AE572">
        <v>119496</v>
      </c>
      <c r="AF572">
        <v>0</v>
      </c>
      <c r="AG572">
        <v>1820</v>
      </c>
      <c r="AH572" t="s">
        <v>47</v>
      </c>
      <c r="AI572" t="s">
        <v>42</v>
      </c>
      <c r="AJ572" t="s">
        <v>77</v>
      </c>
      <c r="AK572" t="s">
        <v>47</v>
      </c>
      <c r="AL572" t="s">
        <v>42</v>
      </c>
    </row>
    <row r="573" spans="19:38" x14ac:dyDescent="0.25">
      <c r="S573" s="8">
        <v>1</v>
      </c>
      <c r="T573">
        <v>1</v>
      </c>
      <c r="U573">
        <f t="shared" si="27"/>
        <v>2000</v>
      </c>
      <c r="V573">
        <f t="shared" si="28"/>
        <v>2</v>
      </c>
      <c r="W573">
        <f t="shared" si="29"/>
        <v>261282</v>
      </c>
      <c r="X573">
        <v>20000201</v>
      </c>
      <c r="Z573">
        <v>5000</v>
      </c>
      <c r="AA573">
        <v>26819</v>
      </c>
      <c r="AB573">
        <v>0</v>
      </c>
      <c r="AC573">
        <v>53</v>
      </c>
      <c r="AD573">
        <v>5000</v>
      </c>
      <c r="AE573">
        <v>223729</v>
      </c>
      <c r="AF573">
        <v>0</v>
      </c>
      <c r="AG573">
        <v>681</v>
      </c>
      <c r="AH573" t="s">
        <v>47</v>
      </c>
      <c r="AI573" t="s">
        <v>42</v>
      </c>
      <c r="AJ573" t="s">
        <v>77</v>
      </c>
      <c r="AK573" t="s">
        <v>47</v>
      </c>
      <c r="AL573" t="s">
        <v>42</v>
      </c>
    </row>
    <row r="574" spans="19:38" x14ac:dyDescent="0.25">
      <c r="S574" s="8">
        <v>1</v>
      </c>
      <c r="T574">
        <v>1</v>
      </c>
      <c r="U574">
        <f t="shared" si="27"/>
        <v>2000</v>
      </c>
      <c r="V574">
        <f t="shared" si="28"/>
        <v>9</v>
      </c>
      <c r="W574">
        <f t="shared" si="29"/>
        <v>156958</v>
      </c>
      <c r="X574">
        <v>20000927</v>
      </c>
      <c r="Z574">
        <v>5000</v>
      </c>
      <c r="AA574">
        <v>24537</v>
      </c>
      <c r="AB574">
        <v>0</v>
      </c>
      <c r="AC574">
        <v>1435</v>
      </c>
      <c r="AD574">
        <v>5000</v>
      </c>
      <c r="AE574">
        <v>120434</v>
      </c>
      <c r="AF574">
        <v>0</v>
      </c>
      <c r="AG574">
        <v>552</v>
      </c>
      <c r="AH574" t="s">
        <v>47</v>
      </c>
      <c r="AI574" t="s">
        <v>42</v>
      </c>
      <c r="AJ574" t="s">
        <v>77</v>
      </c>
      <c r="AK574" t="s">
        <v>47</v>
      </c>
      <c r="AL574" t="s">
        <v>42</v>
      </c>
    </row>
    <row r="575" spans="19:38" x14ac:dyDescent="0.25">
      <c r="S575" s="8">
        <v>1</v>
      </c>
      <c r="T575">
        <v>3</v>
      </c>
      <c r="U575">
        <f t="shared" si="27"/>
        <v>2001</v>
      </c>
      <c r="V575">
        <f t="shared" si="28"/>
        <v>9</v>
      </c>
      <c r="W575">
        <f t="shared" si="29"/>
        <v>49656</v>
      </c>
      <c r="X575">
        <v>20010912</v>
      </c>
      <c r="Z575">
        <v>5000</v>
      </c>
      <c r="AA575">
        <v>13086</v>
      </c>
      <c r="AD575">
        <v>5000</v>
      </c>
      <c r="AE575">
        <v>26570</v>
      </c>
      <c r="AH575" t="s">
        <v>43</v>
      </c>
      <c r="AI575" t="s">
        <v>42</v>
      </c>
      <c r="AJ575" t="s">
        <v>77</v>
      </c>
      <c r="AK575" t="s">
        <v>43</v>
      </c>
      <c r="AL575" t="s">
        <v>42</v>
      </c>
    </row>
    <row r="576" spans="19:38" x14ac:dyDescent="0.25">
      <c r="S576" s="8">
        <v>1</v>
      </c>
      <c r="T576">
        <v>1</v>
      </c>
      <c r="U576">
        <f t="shared" si="27"/>
        <v>2003</v>
      </c>
      <c r="V576">
        <f t="shared" si="28"/>
        <v>7</v>
      </c>
      <c r="W576">
        <f t="shared" si="29"/>
        <v>169505</v>
      </c>
      <c r="X576">
        <v>20030731</v>
      </c>
      <c r="Z576">
        <v>5000</v>
      </c>
      <c r="AA576">
        <v>26357</v>
      </c>
      <c r="AB576">
        <v>0</v>
      </c>
      <c r="AC576">
        <v>396</v>
      </c>
      <c r="AD576">
        <v>5000</v>
      </c>
      <c r="AE576">
        <v>132437</v>
      </c>
      <c r="AF576">
        <v>0</v>
      </c>
      <c r="AG576">
        <v>315</v>
      </c>
      <c r="AH576" t="s">
        <v>44</v>
      </c>
      <c r="AI576" t="s">
        <v>42</v>
      </c>
      <c r="AJ576" t="s">
        <v>77</v>
      </c>
      <c r="AK576" t="s">
        <v>44</v>
      </c>
      <c r="AL576" t="s">
        <v>42</v>
      </c>
    </row>
    <row r="577" spans="19:38" x14ac:dyDescent="0.25">
      <c r="S577" s="8">
        <v>1</v>
      </c>
      <c r="T577">
        <v>1</v>
      </c>
      <c r="U577">
        <f t="shared" si="27"/>
        <v>2003</v>
      </c>
      <c r="V577">
        <f t="shared" si="28"/>
        <v>7</v>
      </c>
      <c r="W577">
        <f t="shared" si="29"/>
        <v>126388</v>
      </c>
      <c r="X577">
        <v>20030722</v>
      </c>
      <c r="Z577">
        <v>5000</v>
      </c>
      <c r="AA577">
        <v>26372</v>
      </c>
      <c r="AB577">
        <v>0</v>
      </c>
      <c r="AC577">
        <v>600</v>
      </c>
      <c r="AD577">
        <v>5000</v>
      </c>
      <c r="AE577">
        <v>88131</v>
      </c>
      <c r="AF577">
        <v>0</v>
      </c>
      <c r="AG577">
        <v>1285</v>
      </c>
      <c r="AH577" t="s">
        <v>46</v>
      </c>
      <c r="AI577" t="s">
        <v>42</v>
      </c>
      <c r="AJ577" t="s">
        <v>77</v>
      </c>
      <c r="AK577" t="s">
        <v>46</v>
      </c>
      <c r="AL577" t="s">
        <v>42</v>
      </c>
    </row>
    <row r="578" spans="19:38" x14ac:dyDescent="0.25">
      <c r="S578" s="8">
        <v>1</v>
      </c>
      <c r="T578">
        <v>1</v>
      </c>
      <c r="U578">
        <f t="shared" si="27"/>
        <v>2003</v>
      </c>
      <c r="V578">
        <f t="shared" si="28"/>
        <v>7</v>
      </c>
      <c r="W578">
        <f t="shared" si="29"/>
        <v>120467</v>
      </c>
      <c r="X578">
        <v>20030721</v>
      </c>
      <c r="Z578">
        <v>5000</v>
      </c>
      <c r="AA578">
        <v>26168</v>
      </c>
      <c r="AB578">
        <v>0</v>
      </c>
      <c r="AC578">
        <v>197</v>
      </c>
      <c r="AD578">
        <v>5000</v>
      </c>
      <c r="AE578">
        <v>82695</v>
      </c>
      <c r="AF578">
        <v>0</v>
      </c>
      <c r="AG578">
        <v>1407</v>
      </c>
      <c r="AH578" t="s">
        <v>52</v>
      </c>
      <c r="AI578" t="s">
        <v>42</v>
      </c>
      <c r="AJ578" t="s">
        <v>77</v>
      </c>
      <c r="AK578" t="s">
        <v>52</v>
      </c>
      <c r="AL578" t="s">
        <v>42</v>
      </c>
    </row>
    <row r="579" spans="19:38" x14ac:dyDescent="0.25">
      <c r="S579" s="8">
        <v>1</v>
      </c>
      <c r="T579">
        <v>1</v>
      </c>
      <c r="U579">
        <f t="shared" ref="U579:U642" si="30">LEFT(X579,4)*1</f>
        <v>2003</v>
      </c>
      <c r="V579">
        <f t="shared" ref="V579:V642" si="31">IF(LEN(X579)&gt;=8,MID(X579,5,2),"")*1</f>
        <v>10</v>
      </c>
      <c r="W579">
        <f t="shared" ref="W579:W642" si="32">SUM(Z579:AG579)</f>
        <v>155188</v>
      </c>
      <c r="X579">
        <v>20031014</v>
      </c>
      <c r="Z579">
        <v>5000</v>
      </c>
      <c r="AA579">
        <v>24020</v>
      </c>
      <c r="AB579">
        <v>0</v>
      </c>
      <c r="AC579">
        <v>275</v>
      </c>
      <c r="AD579">
        <v>5000</v>
      </c>
      <c r="AE579">
        <v>117289</v>
      </c>
      <c r="AF579">
        <v>0</v>
      </c>
      <c r="AG579">
        <v>3604</v>
      </c>
      <c r="AH579" t="s">
        <v>47</v>
      </c>
      <c r="AI579" t="s">
        <v>42</v>
      </c>
      <c r="AJ579" t="s">
        <v>77</v>
      </c>
      <c r="AK579" t="s">
        <v>47</v>
      </c>
      <c r="AL579" t="s">
        <v>42</v>
      </c>
    </row>
    <row r="580" spans="19:38" x14ac:dyDescent="0.25">
      <c r="S580" s="8">
        <v>1</v>
      </c>
      <c r="T580">
        <v>1</v>
      </c>
      <c r="U580">
        <f t="shared" si="30"/>
        <v>2004</v>
      </c>
      <c r="V580">
        <f t="shared" si="31"/>
        <v>2</v>
      </c>
      <c r="W580">
        <f t="shared" si="32"/>
        <v>275244</v>
      </c>
      <c r="X580">
        <v>20040202</v>
      </c>
      <c r="Z580">
        <v>5000</v>
      </c>
      <c r="AA580">
        <v>22400</v>
      </c>
      <c r="AB580">
        <v>0</v>
      </c>
      <c r="AC580">
        <v>240</v>
      </c>
      <c r="AD580">
        <v>5000</v>
      </c>
      <c r="AE580">
        <v>232408</v>
      </c>
      <c r="AF580">
        <v>0</v>
      </c>
      <c r="AG580">
        <v>10196</v>
      </c>
      <c r="AH580" t="s">
        <v>47</v>
      </c>
      <c r="AI580" t="s">
        <v>42</v>
      </c>
      <c r="AJ580" t="s">
        <v>77</v>
      </c>
      <c r="AK580" t="s">
        <v>47</v>
      </c>
      <c r="AL580" t="s">
        <v>42</v>
      </c>
    </row>
    <row r="581" spans="19:38" x14ac:dyDescent="0.25">
      <c r="S581" s="8">
        <v>1</v>
      </c>
      <c r="T581">
        <v>1</v>
      </c>
      <c r="U581">
        <f t="shared" si="30"/>
        <v>2005</v>
      </c>
      <c r="V581">
        <f t="shared" si="31"/>
        <v>7</v>
      </c>
      <c r="W581">
        <f t="shared" si="32"/>
        <v>50927</v>
      </c>
      <c r="X581">
        <v>20050725</v>
      </c>
      <c r="Z581">
        <v>5000</v>
      </c>
      <c r="AA581">
        <v>26735</v>
      </c>
      <c r="AB581">
        <v>0</v>
      </c>
      <c r="AC581">
        <v>98</v>
      </c>
      <c r="AD581">
        <v>5000</v>
      </c>
      <c r="AE581">
        <v>14009</v>
      </c>
      <c r="AF581">
        <v>0</v>
      </c>
      <c r="AG581">
        <v>85</v>
      </c>
      <c r="AH581" t="s">
        <v>44</v>
      </c>
      <c r="AI581" t="s">
        <v>42</v>
      </c>
      <c r="AJ581" t="s">
        <v>77</v>
      </c>
      <c r="AK581" t="s">
        <v>44</v>
      </c>
      <c r="AL581" t="s">
        <v>42</v>
      </c>
    </row>
    <row r="582" spans="19:38" x14ac:dyDescent="0.25">
      <c r="S582" s="8">
        <v>1</v>
      </c>
      <c r="T582">
        <v>1</v>
      </c>
      <c r="U582">
        <f t="shared" si="30"/>
        <v>2005</v>
      </c>
      <c r="V582">
        <f t="shared" si="31"/>
        <v>7</v>
      </c>
      <c r="W582">
        <f t="shared" si="32"/>
        <v>69302</v>
      </c>
      <c r="X582">
        <v>20050726</v>
      </c>
      <c r="Z582">
        <v>5000</v>
      </c>
      <c r="AA582">
        <v>22451</v>
      </c>
      <c r="AB582">
        <v>0</v>
      </c>
      <c r="AC582">
        <v>81</v>
      </c>
      <c r="AD582">
        <v>5000</v>
      </c>
      <c r="AE582">
        <v>36770</v>
      </c>
      <c r="AH582" t="s">
        <v>44</v>
      </c>
      <c r="AI582" t="s">
        <v>42</v>
      </c>
      <c r="AJ582" t="s">
        <v>77</v>
      </c>
      <c r="AK582" t="s">
        <v>44</v>
      </c>
      <c r="AL582" t="s">
        <v>42</v>
      </c>
    </row>
    <row r="583" spans="19:38" x14ac:dyDescent="0.25">
      <c r="S583" s="8">
        <v>1</v>
      </c>
      <c r="T583">
        <v>1</v>
      </c>
      <c r="U583">
        <f t="shared" si="30"/>
        <v>2005</v>
      </c>
      <c r="V583">
        <f t="shared" si="31"/>
        <v>7</v>
      </c>
      <c r="W583">
        <f t="shared" si="32"/>
        <v>29049</v>
      </c>
      <c r="X583">
        <v>20050725</v>
      </c>
      <c r="Z583">
        <v>5000</v>
      </c>
      <c r="AA583">
        <v>23746</v>
      </c>
      <c r="AB583">
        <v>0</v>
      </c>
      <c r="AC583">
        <v>46</v>
      </c>
      <c r="AD583">
        <v>0</v>
      </c>
      <c r="AE583">
        <v>257</v>
      </c>
      <c r="AH583" t="s">
        <v>52</v>
      </c>
      <c r="AI583" t="s">
        <v>42</v>
      </c>
      <c r="AJ583" t="s">
        <v>77</v>
      </c>
      <c r="AK583" t="s">
        <v>52</v>
      </c>
      <c r="AL583" t="s">
        <v>42</v>
      </c>
    </row>
    <row r="584" spans="19:38" x14ac:dyDescent="0.25">
      <c r="S584" s="8">
        <v>1</v>
      </c>
      <c r="T584">
        <v>1</v>
      </c>
      <c r="U584">
        <f t="shared" si="30"/>
        <v>2005</v>
      </c>
      <c r="V584">
        <f t="shared" si="31"/>
        <v>10</v>
      </c>
      <c r="W584">
        <f t="shared" si="32"/>
        <v>90791</v>
      </c>
      <c r="X584">
        <v>20051001</v>
      </c>
      <c r="Z584">
        <v>5000</v>
      </c>
      <c r="AA584">
        <v>26418</v>
      </c>
      <c r="AD584">
        <v>5000</v>
      </c>
      <c r="AE584">
        <v>54373</v>
      </c>
      <c r="AH584" t="s">
        <v>47</v>
      </c>
      <c r="AI584" t="s">
        <v>42</v>
      </c>
      <c r="AJ584" t="s">
        <v>77</v>
      </c>
      <c r="AK584" t="s">
        <v>47</v>
      </c>
      <c r="AL584" t="s">
        <v>42</v>
      </c>
    </row>
    <row r="585" spans="19:38" x14ac:dyDescent="0.25">
      <c r="S585" s="8">
        <v>1</v>
      </c>
      <c r="T585">
        <v>1</v>
      </c>
      <c r="U585">
        <f t="shared" si="30"/>
        <v>2006</v>
      </c>
      <c r="V585">
        <f t="shared" si="31"/>
        <v>1</v>
      </c>
      <c r="W585">
        <f t="shared" si="32"/>
        <v>299331</v>
      </c>
      <c r="X585">
        <v>20060129</v>
      </c>
      <c r="Z585">
        <v>5000</v>
      </c>
      <c r="AA585">
        <v>26958</v>
      </c>
      <c r="AD585">
        <v>5000</v>
      </c>
      <c r="AE585">
        <v>262373</v>
      </c>
      <c r="AH585" t="s">
        <v>47</v>
      </c>
      <c r="AI585" t="s">
        <v>42</v>
      </c>
      <c r="AJ585" t="s">
        <v>77</v>
      </c>
      <c r="AK585" t="s">
        <v>47</v>
      </c>
      <c r="AL585" t="s">
        <v>42</v>
      </c>
    </row>
    <row r="586" spans="19:38" x14ac:dyDescent="0.25">
      <c r="S586" s="8">
        <v>1</v>
      </c>
      <c r="T586">
        <v>1</v>
      </c>
      <c r="U586">
        <f t="shared" si="30"/>
        <v>1997</v>
      </c>
      <c r="V586">
        <f t="shared" si="31"/>
        <v>8</v>
      </c>
      <c r="W586">
        <f t="shared" si="32"/>
        <v>40570</v>
      </c>
      <c r="X586">
        <v>19970819</v>
      </c>
      <c r="Z586">
        <v>5000</v>
      </c>
      <c r="AA586">
        <v>28738</v>
      </c>
      <c r="AB586">
        <v>0</v>
      </c>
      <c r="AC586">
        <v>1660</v>
      </c>
      <c r="AD586">
        <v>5000</v>
      </c>
      <c r="AE586">
        <v>172</v>
      </c>
      <c r="AH586" t="s">
        <v>44</v>
      </c>
      <c r="AI586" t="s">
        <v>42</v>
      </c>
      <c r="AJ586" t="s">
        <v>77</v>
      </c>
      <c r="AK586" t="s">
        <v>44</v>
      </c>
      <c r="AL586" t="s">
        <v>42</v>
      </c>
    </row>
    <row r="587" spans="19:38" x14ac:dyDescent="0.25">
      <c r="S587" s="8">
        <v>1</v>
      </c>
      <c r="T587">
        <v>3</v>
      </c>
      <c r="U587">
        <f t="shared" si="30"/>
        <v>2001</v>
      </c>
      <c r="V587">
        <f t="shared" si="31"/>
        <v>6</v>
      </c>
      <c r="W587">
        <f t="shared" si="32"/>
        <v>51200</v>
      </c>
      <c r="X587">
        <v>20010606</v>
      </c>
      <c r="Z587">
        <v>5000</v>
      </c>
      <c r="AA587">
        <v>40252</v>
      </c>
      <c r="AB587">
        <v>0</v>
      </c>
      <c r="AC587">
        <v>237</v>
      </c>
      <c r="AD587">
        <v>5000</v>
      </c>
      <c r="AE587">
        <v>395</v>
      </c>
      <c r="AF587">
        <v>0</v>
      </c>
      <c r="AG587">
        <v>316</v>
      </c>
      <c r="AH587" t="s">
        <v>53</v>
      </c>
      <c r="AI587" t="s">
        <v>42</v>
      </c>
      <c r="AJ587" t="s">
        <v>78</v>
      </c>
      <c r="AK587" t="s">
        <v>53</v>
      </c>
      <c r="AL587" t="s">
        <v>42</v>
      </c>
    </row>
    <row r="588" spans="19:38" x14ac:dyDescent="0.25">
      <c r="S588" s="8">
        <v>1</v>
      </c>
      <c r="T588">
        <v>3</v>
      </c>
      <c r="U588">
        <f t="shared" si="30"/>
        <v>1999</v>
      </c>
      <c r="V588">
        <f t="shared" si="31"/>
        <v>7</v>
      </c>
      <c r="W588">
        <f t="shared" si="32"/>
        <v>402075</v>
      </c>
      <c r="X588">
        <v>19990708</v>
      </c>
      <c r="Z588">
        <v>5000</v>
      </c>
      <c r="AA588">
        <v>53453</v>
      </c>
      <c r="AD588">
        <v>0</v>
      </c>
      <c r="AE588">
        <v>343622</v>
      </c>
      <c r="AH588" t="s">
        <v>45</v>
      </c>
      <c r="AI588" t="s">
        <v>42</v>
      </c>
      <c r="AJ588" t="s">
        <v>78</v>
      </c>
      <c r="AK588" t="s">
        <v>45</v>
      </c>
      <c r="AL588" t="s">
        <v>42</v>
      </c>
    </row>
    <row r="589" spans="19:38" x14ac:dyDescent="0.25">
      <c r="S589" s="8">
        <v>1</v>
      </c>
      <c r="T589">
        <v>3</v>
      </c>
      <c r="U589">
        <f t="shared" si="30"/>
        <v>2000</v>
      </c>
      <c r="V589">
        <f t="shared" si="31"/>
        <v>6</v>
      </c>
      <c r="W589">
        <f t="shared" si="32"/>
        <v>511989</v>
      </c>
      <c r="X589">
        <v>20000618</v>
      </c>
      <c r="Z589">
        <v>5000</v>
      </c>
      <c r="AA589">
        <v>53409</v>
      </c>
      <c r="AD589">
        <v>0</v>
      </c>
      <c r="AE589">
        <v>453580</v>
      </c>
      <c r="AH589" t="s">
        <v>45</v>
      </c>
      <c r="AI589" t="s">
        <v>42</v>
      </c>
      <c r="AJ589" t="s">
        <v>78</v>
      </c>
      <c r="AK589" t="s">
        <v>45</v>
      </c>
      <c r="AL589" t="s">
        <v>42</v>
      </c>
    </row>
    <row r="590" spans="19:38" x14ac:dyDescent="0.25">
      <c r="S590" s="8">
        <v>1</v>
      </c>
      <c r="T590">
        <v>3</v>
      </c>
      <c r="U590">
        <f t="shared" si="30"/>
        <v>2013</v>
      </c>
      <c r="V590">
        <f t="shared" si="31"/>
        <v>5</v>
      </c>
      <c r="W590">
        <f t="shared" si="32"/>
        <v>579479</v>
      </c>
      <c r="X590">
        <v>20130530</v>
      </c>
      <c r="Z590">
        <v>5000</v>
      </c>
      <c r="AA590">
        <v>34293</v>
      </c>
      <c r="AB590">
        <v>0</v>
      </c>
      <c r="AC590">
        <v>448</v>
      </c>
      <c r="AD590">
        <v>5000</v>
      </c>
      <c r="AE590">
        <v>100092</v>
      </c>
      <c r="AF590">
        <v>0</v>
      </c>
      <c r="AG590">
        <v>434646</v>
      </c>
      <c r="AH590" t="s">
        <v>55</v>
      </c>
      <c r="AI590" t="s">
        <v>42</v>
      </c>
      <c r="AJ590" t="s">
        <v>79</v>
      </c>
      <c r="AK590" t="s">
        <v>55</v>
      </c>
      <c r="AL590" t="s">
        <v>42</v>
      </c>
    </row>
    <row r="591" spans="19:38" x14ac:dyDescent="0.25">
      <c r="S591" s="8">
        <v>1</v>
      </c>
      <c r="T591">
        <v>1</v>
      </c>
      <c r="U591">
        <f t="shared" si="30"/>
        <v>2005</v>
      </c>
      <c r="V591">
        <f t="shared" si="31"/>
        <v>9</v>
      </c>
      <c r="W591">
        <f t="shared" si="32"/>
        <v>685272</v>
      </c>
      <c r="X591">
        <v>20050911</v>
      </c>
      <c r="Z591">
        <v>5000</v>
      </c>
      <c r="AA591">
        <v>54649</v>
      </c>
      <c r="AB591">
        <v>0</v>
      </c>
      <c r="AC591">
        <v>110</v>
      </c>
      <c r="AD591">
        <v>5000</v>
      </c>
      <c r="AE591">
        <v>620513</v>
      </c>
      <c r="AH591" t="s">
        <v>43</v>
      </c>
      <c r="AI591" t="s">
        <v>42</v>
      </c>
      <c r="AJ591" t="s">
        <v>77</v>
      </c>
      <c r="AK591" t="s">
        <v>43</v>
      </c>
      <c r="AL591" t="s">
        <v>42</v>
      </c>
    </row>
    <row r="592" spans="19:38" x14ac:dyDescent="0.25">
      <c r="S592" s="8">
        <v>1</v>
      </c>
      <c r="T592">
        <v>1</v>
      </c>
      <c r="U592">
        <f t="shared" si="30"/>
        <v>2005</v>
      </c>
      <c r="V592">
        <f t="shared" si="31"/>
        <v>9</v>
      </c>
      <c r="W592">
        <f t="shared" si="32"/>
        <v>54198</v>
      </c>
      <c r="X592">
        <v>20050912</v>
      </c>
      <c r="Z592">
        <v>0</v>
      </c>
      <c r="AA592">
        <v>53413</v>
      </c>
      <c r="AD592">
        <v>0</v>
      </c>
      <c r="AE592">
        <v>785</v>
      </c>
      <c r="AH592" t="s">
        <v>43</v>
      </c>
      <c r="AI592" t="s">
        <v>42</v>
      </c>
      <c r="AJ592" t="s">
        <v>77</v>
      </c>
      <c r="AK592" t="s">
        <v>43</v>
      </c>
      <c r="AL592" t="s">
        <v>42</v>
      </c>
    </row>
    <row r="593" spans="19:38" x14ac:dyDescent="0.25">
      <c r="S593" s="8">
        <v>1</v>
      </c>
      <c r="T593">
        <v>3</v>
      </c>
      <c r="U593">
        <f t="shared" si="30"/>
        <v>2013</v>
      </c>
      <c r="V593">
        <f t="shared" si="31"/>
        <v>6</v>
      </c>
      <c r="W593">
        <f t="shared" si="32"/>
        <v>105304</v>
      </c>
      <c r="X593">
        <v>20130609</v>
      </c>
      <c r="Z593">
        <v>5000</v>
      </c>
      <c r="AA593">
        <v>33833</v>
      </c>
      <c r="AD593">
        <v>5000</v>
      </c>
      <c r="AE593">
        <v>61471</v>
      </c>
      <c r="AH593" t="s">
        <v>57</v>
      </c>
      <c r="AI593" t="s">
        <v>42</v>
      </c>
      <c r="AJ593" t="s">
        <v>79</v>
      </c>
      <c r="AK593" t="s">
        <v>57</v>
      </c>
      <c r="AL593" t="s">
        <v>42</v>
      </c>
    </row>
    <row r="594" spans="19:38" x14ac:dyDescent="0.25">
      <c r="S594" s="8">
        <v>1</v>
      </c>
      <c r="T594">
        <v>3</v>
      </c>
      <c r="U594">
        <f t="shared" si="30"/>
        <v>2013</v>
      </c>
      <c r="V594">
        <f t="shared" si="31"/>
        <v>6</v>
      </c>
      <c r="W594">
        <f t="shared" si="32"/>
        <v>467133</v>
      </c>
      <c r="X594">
        <v>20130609</v>
      </c>
      <c r="Z594">
        <v>5000</v>
      </c>
      <c r="AA594">
        <v>35102</v>
      </c>
      <c r="AD594">
        <v>5000</v>
      </c>
      <c r="AE594">
        <v>333160</v>
      </c>
      <c r="AF594">
        <v>0</v>
      </c>
      <c r="AG594">
        <v>88871</v>
      </c>
      <c r="AH594" t="s">
        <v>56</v>
      </c>
      <c r="AI594" t="s">
        <v>42</v>
      </c>
      <c r="AJ594" t="s">
        <v>79</v>
      </c>
      <c r="AK594" t="s">
        <v>56</v>
      </c>
      <c r="AL594" t="s">
        <v>42</v>
      </c>
    </row>
    <row r="595" spans="19:38" x14ac:dyDescent="0.25">
      <c r="S595" s="8">
        <v>1</v>
      </c>
      <c r="T595">
        <v>3</v>
      </c>
      <c r="U595">
        <f t="shared" si="30"/>
        <v>2013</v>
      </c>
      <c r="V595">
        <f t="shared" si="31"/>
        <v>5</v>
      </c>
      <c r="W595">
        <f t="shared" si="32"/>
        <v>850591</v>
      </c>
      <c r="X595">
        <v>20130518</v>
      </c>
      <c r="Z595">
        <v>5000</v>
      </c>
      <c r="AA595">
        <v>30434</v>
      </c>
      <c r="AB595">
        <v>0</v>
      </c>
      <c r="AC595">
        <v>4200</v>
      </c>
      <c r="AD595">
        <v>5000</v>
      </c>
      <c r="AE595">
        <v>499476</v>
      </c>
      <c r="AF595">
        <v>0</v>
      </c>
      <c r="AG595">
        <v>306481</v>
      </c>
      <c r="AH595" t="s">
        <v>56</v>
      </c>
      <c r="AI595" t="s">
        <v>42</v>
      </c>
      <c r="AJ595" t="s">
        <v>79</v>
      </c>
      <c r="AK595" t="s">
        <v>56</v>
      </c>
      <c r="AL595" t="s">
        <v>42</v>
      </c>
    </row>
    <row r="596" spans="19:38" x14ac:dyDescent="0.25">
      <c r="S596" s="8">
        <v>1</v>
      </c>
      <c r="T596">
        <v>3</v>
      </c>
      <c r="U596">
        <f t="shared" si="30"/>
        <v>2005</v>
      </c>
      <c r="V596">
        <f t="shared" si="31"/>
        <v>5</v>
      </c>
      <c r="W596">
        <f t="shared" si="32"/>
        <v>47104</v>
      </c>
      <c r="X596">
        <v>20050531</v>
      </c>
      <c r="Z596">
        <v>5000</v>
      </c>
      <c r="AA596">
        <v>28673</v>
      </c>
      <c r="AD596">
        <v>0</v>
      </c>
      <c r="AE596">
        <v>13431</v>
      </c>
      <c r="AH596" t="s">
        <v>47</v>
      </c>
      <c r="AI596" t="s">
        <v>42</v>
      </c>
      <c r="AJ596" t="s">
        <v>79</v>
      </c>
      <c r="AK596" t="s">
        <v>47</v>
      </c>
      <c r="AL596" t="s">
        <v>42</v>
      </c>
    </row>
    <row r="597" spans="19:38" x14ac:dyDescent="0.25">
      <c r="S597" s="8">
        <v>1</v>
      </c>
      <c r="T597">
        <v>3</v>
      </c>
      <c r="U597">
        <f t="shared" si="30"/>
        <v>2002</v>
      </c>
      <c r="V597">
        <f t="shared" si="31"/>
        <v>8</v>
      </c>
      <c r="W597">
        <f t="shared" si="32"/>
        <v>102634</v>
      </c>
      <c r="X597">
        <v>20020828</v>
      </c>
      <c r="Z597">
        <v>5000</v>
      </c>
      <c r="AA597">
        <v>27480</v>
      </c>
      <c r="AD597">
        <v>5000</v>
      </c>
      <c r="AE597">
        <v>484</v>
      </c>
      <c r="AF597">
        <v>0</v>
      </c>
      <c r="AG597">
        <v>64670</v>
      </c>
      <c r="AH597" t="s">
        <v>43</v>
      </c>
      <c r="AI597" t="s">
        <v>42</v>
      </c>
      <c r="AJ597" t="s">
        <v>77</v>
      </c>
      <c r="AK597" t="s">
        <v>43</v>
      </c>
      <c r="AL597" t="s">
        <v>42</v>
      </c>
    </row>
    <row r="598" spans="19:38" x14ac:dyDescent="0.25">
      <c r="S598" s="8">
        <v>1</v>
      </c>
      <c r="T598">
        <v>3</v>
      </c>
      <c r="U598">
        <f t="shared" si="30"/>
        <v>2002</v>
      </c>
      <c r="V598">
        <f t="shared" si="31"/>
        <v>9</v>
      </c>
      <c r="W598">
        <f t="shared" si="32"/>
        <v>158811</v>
      </c>
      <c r="X598">
        <v>20020910</v>
      </c>
      <c r="Z598">
        <v>5000</v>
      </c>
      <c r="AA598">
        <v>23945</v>
      </c>
      <c r="AB598">
        <v>0</v>
      </c>
      <c r="AC598">
        <v>43</v>
      </c>
      <c r="AD598">
        <v>2</v>
      </c>
      <c r="AE598">
        <v>129108</v>
      </c>
      <c r="AF598">
        <v>0</v>
      </c>
      <c r="AG598">
        <v>713</v>
      </c>
      <c r="AH598" t="s">
        <v>65</v>
      </c>
      <c r="AI598" t="s">
        <v>42</v>
      </c>
      <c r="AJ598" t="s">
        <v>77</v>
      </c>
      <c r="AK598" t="s">
        <v>65</v>
      </c>
      <c r="AL598" t="s">
        <v>42</v>
      </c>
    </row>
    <row r="599" spans="19:38" x14ac:dyDescent="0.25">
      <c r="S599" s="8">
        <v>1</v>
      </c>
      <c r="T599">
        <v>3</v>
      </c>
      <c r="U599">
        <f t="shared" si="30"/>
        <v>2002</v>
      </c>
      <c r="V599">
        <f t="shared" si="31"/>
        <v>7</v>
      </c>
      <c r="W599">
        <f t="shared" si="32"/>
        <v>41013</v>
      </c>
      <c r="X599">
        <v>20020728</v>
      </c>
      <c r="Z599">
        <v>5001</v>
      </c>
      <c r="AA599">
        <v>24407</v>
      </c>
      <c r="AB599">
        <v>0</v>
      </c>
      <c r="AC599">
        <v>217</v>
      </c>
      <c r="AD599">
        <v>5001</v>
      </c>
      <c r="AE599">
        <v>1170</v>
      </c>
      <c r="AF599">
        <v>5000</v>
      </c>
      <c r="AG599">
        <v>217</v>
      </c>
      <c r="AH599" t="s">
        <v>58</v>
      </c>
      <c r="AI599" t="s">
        <v>42</v>
      </c>
      <c r="AJ599" t="s">
        <v>77</v>
      </c>
      <c r="AK599" t="s">
        <v>58</v>
      </c>
      <c r="AL599" t="s">
        <v>42</v>
      </c>
    </row>
    <row r="600" spans="19:38" x14ac:dyDescent="0.25">
      <c r="S600" s="8">
        <v>1</v>
      </c>
      <c r="T600">
        <v>3</v>
      </c>
      <c r="U600">
        <f t="shared" si="30"/>
        <v>2002</v>
      </c>
      <c r="V600">
        <f t="shared" si="31"/>
        <v>8</v>
      </c>
      <c r="W600">
        <f t="shared" si="32"/>
        <v>123203</v>
      </c>
      <c r="X600">
        <v>20020810</v>
      </c>
      <c r="Z600">
        <v>5000</v>
      </c>
      <c r="AA600">
        <v>25154</v>
      </c>
      <c r="AB600">
        <v>0</v>
      </c>
      <c r="AC600">
        <v>767</v>
      </c>
      <c r="AD600">
        <v>5000</v>
      </c>
      <c r="AE600">
        <v>971</v>
      </c>
      <c r="AF600">
        <v>0</v>
      </c>
      <c r="AG600">
        <v>86311</v>
      </c>
      <c r="AH600" t="s">
        <v>44</v>
      </c>
      <c r="AI600" t="s">
        <v>42</v>
      </c>
      <c r="AJ600" t="s">
        <v>77</v>
      </c>
      <c r="AK600" t="s">
        <v>44</v>
      </c>
      <c r="AL600" t="s">
        <v>42</v>
      </c>
    </row>
    <row r="601" spans="19:38" x14ac:dyDescent="0.25">
      <c r="S601" s="8">
        <v>1</v>
      </c>
      <c r="T601">
        <v>3</v>
      </c>
      <c r="U601">
        <f t="shared" si="30"/>
        <v>2002</v>
      </c>
      <c r="V601">
        <f t="shared" si="31"/>
        <v>9</v>
      </c>
      <c r="W601">
        <f t="shared" si="32"/>
        <v>36240</v>
      </c>
      <c r="X601">
        <v>20020904</v>
      </c>
      <c r="Z601">
        <v>5000</v>
      </c>
      <c r="AA601">
        <v>25181</v>
      </c>
      <c r="AB601">
        <v>0</v>
      </c>
      <c r="AC601">
        <v>353</v>
      </c>
      <c r="AD601">
        <v>5000</v>
      </c>
      <c r="AE601">
        <v>706</v>
      </c>
      <c r="AH601" t="s">
        <v>66</v>
      </c>
      <c r="AI601" t="s">
        <v>42</v>
      </c>
      <c r="AJ601" t="s">
        <v>77</v>
      </c>
      <c r="AK601" t="s">
        <v>66</v>
      </c>
      <c r="AL601" t="s">
        <v>42</v>
      </c>
    </row>
    <row r="602" spans="19:38" x14ac:dyDescent="0.25">
      <c r="S602" s="8">
        <v>1</v>
      </c>
      <c r="T602">
        <v>3</v>
      </c>
      <c r="U602">
        <f t="shared" si="30"/>
        <v>2002</v>
      </c>
      <c r="V602">
        <f t="shared" si="31"/>
        <v>9</v>
      </c>
      <c r="W602">
        <f t="shared" si="32"/>
        <v>100466</v>
      </c>
      <c r="X602">
        <v>20020923</v>
      </c>
      <c r="Z602">
        <v>5000</v>
      </c>
      <c r="AA602">
        <v>28639</v>
      </c>
      <c r="AD602">
        <v>0</v>
      </c>
      <c r="AE602">
        <v>66827</v>
      </c>
      <c r="AH602" t="s">
        <v>45</v>
      </c>
      <c r="AI602" t="s">
        <v>42</v>
      </c>
      <c r="AJ602" t="s">
        <v>77</v>
      </c>
      <c r="AK602" t="s">
        <v>45</v>
      </c>
      <c r="AL602" t="s">
        <v>42</v>
      </c>
    </row>
    <row r="603" spans="19:38" x14ac:dyDescent="0.25">
      <c r="S603" s="8">
        <v>1</v>
      </c>
      <c r="T603">
        <v>3</v>
      </c>
      <c r="U603">
        <f t="shared" si="30"/>
        <v>2002</v>
      </c>
      <c r="V603">
        <f t="shared" si="31"/>
        <v>6</v>
      </c>
      <c r="W603">
        <f t="shared" si="32"/>
        <v>134748</v>
      </c>
      <c r="X603">
        <v>20020619</v>
      </c>
      <c r="Z603">
        <v>5000</v>
      </c>
      <c r="AA603">
        <v>76460</v>
      </c>
      <c r="AB603">
        <v>0</v>
      </c>
      <c r="AC603">
        <v>8995</v>
      </c>
      <c r="AD603">
        <v>5000</v>
      </c>
      <c r="AE603">
        <v>3598</v>
      </c>
      <c r="AF603">
        <v>0</v>
      </c>
      <c r="AG603">
        <v>35695</v>
      </c>
      <c r="AH603" t="s">
        <v>53</v>
      </c>
      <c r="AI603" t="s">
        <v>42</v>
      </c>
      <c r="AJ603" t="s">
        <v>77</v>
      </c>
      <c r="AK603" t="s">
        <v>53</v>
      </c>
      <c r="AL603" t="s">
        <v>42</v>
      </c>
    </row>
    <row r="604" spans="19:38" x14ac:dyDescent="0.25">
      <c r="S604" s="8">
        <v>1</v>
      </c>
      <c r="T604">
        <v>3</v>
      </c>
      <c r="U604">
        <f t="shared" si="30"/>
        <v>2003</v>
      </c>
      <c r="V604">
        <f t="shared" si="31"/>
        <v>8</v>
      </c>
      <c r="W604">
        <f t="shared" si="32"/>
        <v>104611</v>
      </c>
      <c r="X604">
        <v>20030826</v>
      </c>
      <c r="Z604">
        <v>5000</v>
      </c>
      <c r="AA604">
        <v>26935</v>
      </c>
      <c r="AB604">
        <v>0</v>
      </c>
      <c r="AC604">
        <v>204</v>
      </c>
      <c r="AD604">
        <v>5000</v>
      </c>
      <c r="AE604">
        <v>224</v>
      </c>
      <c r="AF604">
        <v>0</v>
      </c>
      <c r="AG604">
        <v>67248</v>
      </c>
      <c r="AH604" t="s">
        <v>43</v>
      </c>
      <c r="AI604" t="s">
        <v>42</v>
      </c>
      <c r="AJ604" t="s">
        <v>77</v>
      </c>
      <c r="AK604" t="s">
        <v>43</v>
      </c>
      <c r="AL604" t="s">
        <v>42</v>
      </c>
    </row>
    <row r="605" spans="19:38" x14ac:dyDescent="0.25">
      <c r="S605" s="8">
        <v>1</v>
      </c>
      <c r="T605">
        <v>3</v>
      </c>
      <c r="U605">
        <f t="shared" si="30"/>
        <v>2004</v>
      </c>
      <c r="V605">
        <f t="shared" si="31"/>
        <v>9</v>
      </c>
      <c r="W605">
        <f t="shared" si="32"/>
        <v>108515</v>
      </c>
      <c r="X605">
        <v>20040901</v>
      </c>
      <c r="Z605">
        <v>5000</v>
      </c>
      <c r="AA605">
        <v>26898</v>
      </c>
      <c r="AB605">
        <v>0</v>
      </c>
      <c r="AC605">
        <v>591</v>
      </c>
      <c r="AD605">
        <v>5000</v>
      </c>
      <c r="AE605">
        <v>215</v>
      </c>
      <c r="AF605">
        <v>0</v>
      </c>
      <c r="AG605">
        <v>70811</v>
      </c>
      <c r="AH605" t="s">
        <v>43</v>
      </c>
      <c r="AI605" t="s">
        <v>42</v>
      </c>
      <c r="AJ605" t="s">
        <v>77</v>
      </c>
      <c r="AK605" t="s">
        <v>43</v>
      </c>
      <c r="AL605" t="s">
        <v>42</v>
      </c>
    </row>
    <row r="606" spans="19:38" x14ac:dyDescent="0.25">
      <c r="S606" s="8">
        <v>1</v>
      </c>
      <c r="T606">
        <v>3</v>
      </c>
      <c r="U606">
        <f t="shared" si="30"/>
        <v>2004</v>
      </c>
      <c r="V606">
        <f t="shared" si="31"/>
        <v>6</v>
      </c>
      <c r="W606">
        <f t="shared" si="32"/>
        <v>35486</v>
      </c>
      <c r="X606">
        <v>20040603</v>
      </c>
      <c r="Z606">
        <v>5000</v>
      </c>
      <c r="AA606">
        <v>25188</v>
      </c>
      <c r="AB606">
        <v>0</v>
      </c>
      <c r="AC606">
        <v>149</v>
      </c>
      <c r="AD606">
        <v>5000</v>
      </c>
      <c r="AE606">
        <v>149</v>
      </c>
      <c r="AH606" t="s">
        <v>53</v>
      </c>
      <c r="AI606" t="s">
        <v>42</v>
      </c>
      <c r="AJ606" t="s">
        <v>77</v>
      </c>
      <c r="AK606" t="s">
        <v>53</v>
      </c>
      <c r="AL606" t="s">
        <v>42</v>
      </c>
    </row>
    <row r="607" spans="19:38" x14ac:dyDescent="0.25">
      <c r="S607" s="8">
        <v>1</v>
      </c>
      <c r="T607">
        <v>3</v>
      </c>
      <c r="U607">
        <f t="shared" si="30"/>
        <v>2004</v>
      </c>
      <c r="V607">
        <f t="shared" si="31"/>
        <v>9</v>
      </c>
      <c r="W607">
        <f t="shared" si="32"/>
        <v>166810</v>
      </c>
      <c r="X607">
        <v>20040914</v>
      </c>
      <c r="Z607">
        <v>5000</v>
      </c>
      <c r="AA607">
        <v>26331</v>
      </c>
      <c r="AB607">
        <v>0</v>
      </c>
      <c r="AC607">
        <v>424</v>
      </c>
      <c r="AD607">
        <v>5000</v>
      </c>
      <c r="AE607">
        <v>742</v>
      </c>
      <c r="AF607">
        <v>0</v>
      </c>
      <c r="AG607">
        <v>129313</v>
      </c>
      <c r="AH607" t="s">
        <v>41</v>
      </c>
      <c r="AI607" t="s">
        <v>42</v>
      </c>
      <c r="AJ607" t="s">
        <v>77</v>
      </c>
      <c r="AK607" t="s">
        <v>41</v>
      </c>
      <c r="AL607" t="s">
        <v>42</v>
      </c>
    </row>
    <row r="608" spans="19:38" x14ac:dyDescent="0.25">
      <c r="S608" s="8">
        <v>1</v>
      </c>
      <c r="T608">
        <v>3</v>
      </c>
      <c r="U608">
        <f t="shared" si="30"/>
        <v>2004</v>
      </c>
      <c r="V608">
        <f t="shared" si="31"/>
        <v>9</v>
      </c>
      <c r="W608">
        <f t="shared" si="32"/>
        <v>128093</v>
      </c>
      <c r="X608">
        <v>20040906</v>
      </c>
      <c r="Z608">
        <v>5000</v>
      </c>
      <c r="AA608">
        <v>25622</v>
      </c>
      <c r="AB608">
        <v>0</v>
      </c>
      <c r="AC608">
        <v>50</v>
      </c>
      <c r="AD608">
        <v>5000</v>
      </c>
      <c r="AE608">
        <v>353</v>
      </c>
      <c r="AF608">
        <v>1</v>
      </c>
      <c r="AG608">
        <v>92067</v>
      </c>
      <c r="AH608" t="s">
        <v>50</v>
      </c>
      <c r="AI608" t="s">
        <v>42</v>
      </c>
      <c r="AJ608" t="s">
        <v>77</v>
      </c>
      <c r="AK608" t="s">
        <v>50</v>
      </c>
      <c r="AL608" t="s">
        <v>42</v>
      </c>
    </row>
    <row r="609" spans="19:38" x14ac:dyDescent="0.25">
      <c r="S609" s="8">
        <v>1</v>
      </c>
      <c r="T609">
        <v>3</v>
      </c>
      <c r="U609">
        <f t="shared" si="30"/>
        <v>2004</v>
      </c>
      <c r="V609">
        <f t="shared" si="31"/>
        <v>8</v>
      </c>
      <c r="W609">
        <f t="shared" si="32"/>
        <v>36348</v>
      </c>
      <c r="X609">
        <v>20040812</v>
      </c>
      <c r="Z609">
        <v>5000</v>
      </c>
      <c r="AA609">
        <v>25716</v>
      </c>
      <c r="AB609">
        <v>0</v>
      </c>
      <c r="AC609">
        <v>158</v>
      </c>
      <c r="AD609">
        <v>5000</v>
      </c>
      <c r="AE609">
        <v>211</v>
      </c>
      <c r="AF609">
        <v>0</v>
      </c>
      <c r="AG609">
        <v>263</v>
      </c>
      <c r="AH609" t="s">
        <v>58</v>
      </c>
      <c r="AI609" t="s">
        <v>42</v>
      </c>
      <c r="AJ609" t="s">
        <v>77</v>
      </c>
      <c r="AK609" t="s">
        <v>58</v>
      </c>
      <c r="AL609" t="s">
        <v>42</v>
      </c>
    </row>
    <row r="610" spans="19:38" x14ac:dyDescent="0.25">
      <c r="S610" s="8">
        <v>1</v>
      </c>
      <c r="T610">
        <v>3</v>
      </c>
      <c r="U610">
        <f t="shared" si="30"/>
        <v>1997</v>
      </c>
      <c r="V610">
        <f t="shared" si="31"/>
        <v>6</v>
      </c>
      <c r="W610">
        <f t="shared" si="32"/>
        <v>82978</v>
      </c>
      <c r="X610">
        <v>19970628</v>
      </c>
      <c r="Z610">
        <v>5000</v>
      </c>
      <c r="AA610">
        <v>71372</v>
      </c>
      <c r="AD610">
        <v>5000</v>
      </c>
      <c r="AE610">
        <v>1606</v>
      </c>
      <c r="AH610" t="s">
        <v>53</v>
      </c>
      <c r="AI610" t="s">
        <v>42</v>
      </c>
      <c r="AJ610" t="s">
        <v>78</v>
      </c>
      <c r="AK610" t="s">
        <v>53</v>
      </c>
      <c r="AL610" t="s">
        <v>42</v>
      </c>
    </row>
    <row r="611" spans="19:38" x14ac:dyDescent="0.25">
      <c r="S611" s="8">
        <v>1</v>
      </c>
      <c r="T611">
        <v>1</v>
      </c>
      <c r="U611">
        <f t="shared" si="30"/>
        <v>1997</v>
      </c>
      <c r="V611">
        <f t="shared" si="31"/>
        <v>10</v>
      </c>
      <c r="W611">
        <f t="shared" si="32"/>
        <v>52577</v>
      </c>
      <c r="X611">
        <v>19971012</v>
      </c>
      <c r="Z611">
        <v>5001</v>
      </c>
      <c r="AA611">
        <v>10243</v>
      </c>
      <c r="AB611">
        <v>0</v>
      </c>
      <c r="AC611">
        <v>246</v>
      </c>
      <c r="AD611">
        <v>5001</v>
      </c>
      <c r="AE611">
        <v>99</v>
      </c>
      <c r="AF611">
        <v>0</v>
      </c>
      <c r="AG611">
        <v>31987</v>
      </c>
      <c r="AH611" t="s">
        <v>43</v>
      </c>
      <c r="AI611" t="s">
        <v>42</v>
      </c>
      <c r="AJ611" t="s">
        <v>77</v>
      </c>
      <c r="AK611" t="s">
        <v>43</v>
      </c>
      <c r="AL611" t="s">
        <v>42</v>
      </c>
    </row>
    <row r="612" spans="19:38" x14ac:dyDescent="0.25">
      <c r="S612" s="8">
        <v>1</v>
      </c>
      <c r="T612">
        <v>1</v>
      </c>
      <c r="U612">
        <f t="shared" si="30"/>
        <v>1997</v>
      </c>
      <c r="V612">
        <f t="shared" si="31"/>
        <v>10</v>
      </c>
      <c r="W612">
        <f t="shared" si="32"/>
        <v>62603</v>
      </c>
      <c r="X612">
        <v>19971012</v>
      </c>
      <c r="Z612">
        <v>5000</v>
      </c>
      <c r="AA612">
        <v>10251</v>
      </c>
      <c r="AB612">
        <v>0</v>
      </c>
      <c r="AC612">
        <v>198</v>
      </c>
      <c r="AD612">
        <v>5000</v>
      </c>
      <c r="AE612">
        <v>198</v>
      </c>
      <c r="AF612">
        <v>0</v>
      </c>
      <c r="AG612">
        <v>41956</v>
      </c>
      <c r="AH612" t="s">
        <v>43</v>
      </c>
      <c r="AI612" t="s">
        <v>42</v>
      </c>
      <c r="AJ612" t="s">
        <v>77</v>
      </c>
      <c r="AK612" t="s">
        <v>43</v>
      </c>
      <c r="AL612" t="s">
        <v>42</v>
      </c>
    </row>
    <row r="613" spans="19:38" x14ac:dyDescent="0.25">
      <c r="S613" s="8">
        <v>1</v>
      </c>
      <c r="T613">
        <v>1</v>
      </c>
      <c r="U613">
        <f t="shared" si="30"/>
        <v>1997</v>
      </c>
      <c r="V613">
        <f t="shared" si="31"/>
        <v>9</v>
      </c>
      <c r="W613">
        <f t="shared" si="32"/>
        <v>197338</v>
      </c>
      <c r="X613">
        <v>19970909</v>
      </c>
      <c r="Z613">
        <v>5000</v>
      </c>
      <c r="AA613">
        <v>10497</v>
      </c>
      <c r="AB613">
        <v>0</v>
      </c>
      <c r="AC613">
        <v>54</v>
      </c>
      <c r="AD613">
        <v>0</v>
      </c>
      <c r="AE613">
        <v>181787</v>
      </c>
      <c r="AH613" t="s">
        <v>43</v>
      </c>
      <c r="AI613" t="s">
        <v>42</v>
      </c>
      <c r="AJ613" t="s">
        <v>77</v>
      </c>
      <c r="AK613" t="s">
        <v>43</v>
      </c>
      <c r="AL613" t="s">
        <v>42</v>
      </c>
    </row>
    <row r="614" spans="19:38" x14ac:dyDescent="0.25">
      <c r="S614" s="8">
        <v>1</v>
      </c>
      <c r="T614">
        <v>1</v>
      </c>
      <c r="U614">
        <f t="shared" si="30"/>
        <v>1997</v>
      </c>
      <c r="V614">
        <f t="shared" si="31"/>
        <v>9</v>
      </c>
      <c r="W614">
        <f t="shared" si="32"/>
        <v>203501</v>
      </c>
      <c r="X614">
        <v>19970908</v>
      </c>
      <c r="Z614">
        <v>5000</v>
      </c>
      <c r="AA614">
        <v>10512</v>
      </c>
      <c r="AD614">
        <v>5000</v>
      </c>
      <c r="AE614">
        <v>149</v>
      </c>
      <c r="AF614">
        <v>0</v>
      </c>
      <c r="AG614">
        <v>182840</v>
      </c>
      <c r="AH614" t="s">
        <v>43</v>
      </c>
      <c r="AI614" t="s">
        <v>42</v>
      </c>
      <c r="AJ614" t="s">
        <v>77</v>
      </c>
      <c r="AK614" t="s">
        <v>43</v>
      </c>
      <c r="AL614" t="s">
        <v>42</v>
      </c>
    </row>
    <row r="615" spans="19:38" x14ac:dyDescent="0.25">
      <c r="S615" s="8">
        <v>1</v>
      </c>
      <c r="T615">
        <v>1</v>
      </c>
      <c r="U615">
        <f t="shared" si="30"/>
        <v>1997</v>
      </c>
      <c r="V615">
        <f t="shared" si="31"/>
        <v>9</v>
      </c>
      <c r="W615">
        <f t="shared" si="32"/>
        <v>197881</v>
      </c>
      <c r="X615">
        <v>19970911</v>
      </c>
      <c r="Z615">
        <v>5000</v>
      </c>
      <c r="AA615">
        <v>10611</v>
      </c>
      <c r="AB615">
        <v>0</v>
      </c>
      <c r="AC615">
        <v>52</v>
      </c>
      <c r="AD615">
        <v>0</v>
      </c>
      <c r="AE615">
        <v>182218</v>
      </c>
      <c r="AH615" t="s">
        <v>43</v>
      </c>
      <c r="AI615" t="s">
        <v>42</v>
      </c>
      <c r="AJ615" t="s">
        <v>77</v>
      </c>
      <c r="AK615" t="s">
        <v>43</v>
      </c>
      <c r="AL615" t="s">
        <v>42</v>
      </c>
    </row>
    <row r="616" spans="19:38" x14ac:dyDescent="0.25">
      <c r="S616" s="8">
        <v>1</v>
      </c>
      <c r="T616">
        <v>3</v>
      </c>
      <c r="U616">
        <f t="shared" si="30"/>
        <v>1997</v>
      </c>
      <c r="V616">
        <f t="shared" si="31"/>
        <v>8</v>
      </c>
      <c r="W616">
        <f t="shared" si="32"/>
        <v>133743</v>
      </c>
      <c r="X616">
        <v>19970828</v>
      </c>
      <c r="Z616">
        <v>5000</v>
      </c>
      <c r="AA616">
        <v>24388</v>
      </c>
      <c r="AB616">
        <v>0</v>
      </c>
      <c r="AC616">
        <v>283</v>
      </c>
      <c r="AD616">
        <v>5000</v>
      </c>
      <c r="AE616">
        <v>2736</v>
      </c>
      <c r="AF616">
        <v>0</v>
      </c>
      <c r="AG616">
        <v>96336</v>
      </c>
      <c r="AH616" t="s">
        <v>65</v>
      </c>
      <c r="AI616" t="s">
        <v>42</v>
      </c>
      <c r="AJ616" t="s">
        <v>77</v>
      </c>
      <c r="AK616" t="s">
        <v>65</v>
      </c>
      <c r="AL616" t="s">
        <v>42</v>
      </c>
    </row>
    <row r="617" spans="19:38" x14ac:dyDescent="0.25">
      <c r="S617" s="8">
        <v>1</v>
      </c>
      <c r="T617">
        <v>3</v>
      </c>
      <c r="U617">
        <f t="shared" si="30"/>
        <v>1997</v>
      </c>
      <c r="V617">
        <f t="shared" si="31"/>
        <v>8</v>
      </c>
      <c r="W617">
        <f t="shared" si="32"/>
        <v>332931</v>
      </c>
      <c r="X617">
        <v>19970826</v>
      </c>
      <c r="Z617">
        <v>5000</v>
      </c>
      <c r="AA617">
        <v>175967</v>
      </c>
      <c r="AB617">
        <v>0</v>
      </c>
      <c r="AC617">
        <v>20159</v>
      </c>
      <c r="AD617">
        <v>5000</v>
      </c>
      <c r="AE617">
        <v>4784</v>
      </c>
      <c r="AF617">
        <v>0</v>
      </c>
      <c r="AG617">
        <v>122021</v>
      </c>
      <c r="AH617" t="s">
        <v>41</v>
      </c>
      <c r="AI617" t="s">
        <v>42</v>
      </c>
      <c r="AJ617" t="s">
        <v>77</v>
      </c>
      <c r="AK617" t="s">
        <v>41</v>
      </c>
      <c r="AL617" t="s">
        <v>42</v>
      </c>
    </row>
    <row r="618" spans="19:38" x14ac:dyDescent="0.25">
      <c r="S618" s="8">
        <v>1</v>
      </c>
      <c r="T618">
        <v>3</v>
      </c>
      <c r="U618">
        <f t="shared" si="30"/>
        <v>1997</v>
      </c>
      <c r="V618">
        <f t="shared" si="31"/>
        <v>8</v>
      </c>
      <c r="W618">
        <f t="shared" si="32"/>
        <v>213986</v>
      </c>
      <c r="X618">
        <v>19970814</v>
      </c>
      <c r="Z618">
        <v>5000</v>
      </c>
      <c r="AA618">
        <v>194096</v>
      </c>
      <c r="AB618">
        <v>0</v>
      </c>
      <c r="AC618">
        <v>7727</v>
      </c>
      <c r="AD618">
        <v>5000</v>
      </c>
      <c r="AE618">
        <v>1545</v>
      </c>
      <c r="AF618">
        <v>0</v>
      </c>
      <c r="AG618">
        <v>618</v>
      </c>
      <c r="AH618" t="s">
        <v>50</v>
      </c>
      <c r="AI618" t="s">
        <v>42</v>
      </c>
      <c r="AJ618" t="s">
        <v>77</v>
      </c>
      <c r="AK618" t="s">
        <v>50</v>
      </c>
      <c r="AL618" t="s">
        <v>42</v>
      </c>
    </row>
    <row r="619" spans="19:38" x14ac:dyDescent="0.25">
      <c r="S619" s="8">
        <v>1</v>
      </c>
      <c r="T619">
        <v>3</v>
      </c>
      <c r="U619">
        <f t="shared" si="30"/>
        <v>1997</v>
      </c>
      <c r="V619">
        <f t="shared" si="31"/>
        <v>8</v>
      </c>
      <c r="W619">
        <f t="shared" si="32"/>
        <v>32707</v>
      </c>
      <c r="X619">
        <v>19970826</v>
      </c>
      <c r="Z619">
        <v>5000</v>
      </c>
      <c r="AA619">
        <v>9898</v>
      </c>
      <c r="AB619">
        <v>0</v>
      </c>
      <c r="AC619">
        <v>20</v>
      </c>
      <c r="AD619">
        <v>5000</v>
      </c>
      <c r="AE619">
        <v>832</v>
      </c>
      <c r="AF619">
        <v>0</v>
      </c>
      <c r="AG619">
        <v>11957</v>
      </c>
      <c r="AH619" t="s">
        <v>58</v>
      </c>
      <c r="AI619" t="s">
        <v>42</v>
      </c>
      <c r="AJ619" t="s">
        <v>77</v>
      </c>
      <c r="AK619" t="s">
        <v>58</v>
      </c>
      <c r="AL619" t="s">
        <v>42</v>
      </c>
    </row>
    <row r="620" spans="19:38" x14ac:dyDescent="0.25">
      <c r="S620" s="8">
        <v>1</v>
      </c>
      <c r="T620">
        <v>3</v>
      </c>
      <c r="U620">
        <f t="shared" si="30"/>
        <v>1997</v>
      </c>
      <c r="V620">
        <f t="shared" si="31"/>
        <v>8</v>
      </c>
      <c r="W620">
        <f t="shared" si="32"/>
        <v>32799</v>
      </c>
      <c r="X620">
        <v>19970808</v>
      </c>
      <c r="Z620">
        <v>5000</v>
      </c>
      <c r="AA620">
        <v>11176</v>
      </c>
      <c r="AB620">
        <v>0</v>
      </c>
      <c r="AC620">
        <v>23</v>
      </c>
      <c r="AD620">
        <v>5000</v>
      </c>
      <c r="AE620">
        <v>1095</v>
      </c>
      <c r="AF620">
        <v>0</v>
      </c>
      <c r="AG620">
        <v>10505</v>
      </c>
      <c r="AH620" t="s">
        <v>58</v>
      </c>
      <c r="AI620" t="s">
        <v>42</v>
      </c>
      <c r="AJ620" t="s">
        <v>77</v>
      </c>
      <c r="AK620" t="s">
        <v>58</v>
      </c>
      <c r="AL620" t="s">
        <v>42</v>
      </c>
    </row>
    <row r="621" spans="19:38" x14ac:dyDescent="0.25">
      <c r="S621" s="8">
        <v>1</v>
      </c>
      <c r="T621">
        <v>3</v>
      </c>
      <c r="U621">
        <f t="shared" si="30"/>
        <v>1997</v>
      </c>
      <c r="V621">
        <f t="shared" si="31"/>
        <v>7</v>
      </c>
      <c r="W621">
        <f t="shared" si="32"/>
        <v>35638</v>
      </c>
      <c r="X621">
        <v>19970716</v>
      </c>
      <c r="Z621">
        <v>5000</v>
      </c>
      <c r="AA621">
        <v>10559</v>
      </c>
      <c r="AD621">
        <v>5000</v>
      </c>
      <c r="AE621">
        <v>402</v>
      </c>
      <c r="AF621">
        <v>0</v>
      </c>
      <c r="AG621">
        <v>14677</v>
      </c>
      <c r="AH621" t="s">
        <v>58</v>
      </c>
      <c r="AI621" t="s">
        <v>42</v>
      </c>
      <c r="AJ621" t="s">
        <v>77</v>
      </c>
      <c r="AK621" t="s">
        <v>58</v>
      </c>
      <c r="AL621" t="s">
        <v>42</v>
      </c>
    </row>
    <row r="622" spans="19:38" x14ac:dyDescent="0.25">
      <c r="S622" s="8">
        <v>1</v>
      </c>
      <c r="T622">
        <v>3</v>
      </c>
      <c r="U622">
        <f t="shared" si="30"/>
        <v>2006</v>
      </c>
      <c r="V622">
        <f t="shared" si="31"/>
        <v>6</v>
      </c>
      <c r="W622">
        <f t="shared" si="32"/>
        <v>321578</v>
      </c>
      <c r="X622">
        <v>20060614</v>
      </c>
      <c r="Z622">
        <v>5000</v>
      </c>
      <c r="AA622">
        <v>33037</v>
      </c>
      <c r="AD622">
        <v>0</v>
      </c>
      <c r="AE622">
        <v>283541</v>
      </c>
      <c r="AH622" t="s">
        <v>45</v>
      </c>
      <c r="AI622" t="s">
        <v>42</v>
      </c>
      <c r="AJ622" t="s">
        <v>77</v>
      </c>
      <c r="AK622" t="s">
        <v>45</v>
      </c>
      <c r="AL622" t="s">
        <v>42</v>
      </c>
    </row>
    <row r="623" spans="19:38" x14ac:dyDescent="0.25">
      <c r="S623" s="8">
        <v>1</v>
      </c>
      <c r="T623">
        <v>3</v>
      </c>
      <c r="U623">
        <f t="shared" si="30"/>
        <v>2005</v>
      </c>
      <c r="V623">
        <f t="shared" si="31"/>
        <v>9</v>
      </c>
      <c r="W623">
        <f t="shared" si="32"/>
        <v>84320</v>
      </c>
      <c r="X623">
        <v>20050902</v>
      </c>
      <c r="Z623">
        <v>5000</v>
      </c>
      <c r="AA623">
        <v>27106</v>
      </c>
      <c r="AD623">
        <v>5000</v>
      </c>
      <c r="AE623">
        <v>14724</v>
      </c>
      <c r="AF623">
        <v>0</v>
      </c>
      <c r="AG623">
        <v>32490</v>
      </c>
      <c r="AH623" t="s">
        <v>45</v>
      </c>
      <c r="AI623" t="s">
        <v>42</v>
      </c>
      <c r="AJ623" t="s">
        <v>77</v>
      </c>
      <c r="AK623" t="s">
        <v>45</v>
      </c>
      <c r="AL623" t="s">
        <v>42</v>
      </c>
    </row>
    <row r="624" spans="19:38" x14ac:dyDescent="0.25">
      <c r="S624" s="8">
        <v>1</v>
      </c>
      <c r="T624">
        <v>3</v>
      </c>
      <c r="U624">
        <f t="shared" si="30"/>
        <v>2005</v>
      </c>
      <c r="V624">
        <f t="shared" si="31"/>
        <v>8</v>
      </c>
      <c r="W624">
        <f t="shared" si="32"/>
        <v>117833</v>
      </c>
      <c r="X624">
        <v>20050805</v>
      </c>
      <c r="Z624">
        <v>5000</v>
      </c>
      <c r="AA624">
        <v>27079</v>
      </c>
      <c r="AD624">
        <v>0</v>
      </c>
      <c r="AE624">
        <v>85754</v>
      </c>
      <c r="AH624" t="s">
        <v>44</v>
      </c>
      <c r="AI624" t="s">
        <v>42</v>
      </c>
      <c r="AJ624" t="s">
        <v>77</v>
      </c>
      <c r="AK624" t="s">
        <v>44</v>
      </c>
      <c r="AL624" t="s">
        <v>42</v>
      </c>
    </row>
    <row r="625" spans="19:38" x14ac:dyDescent="0.25">
      <c r="S625" s="8">
        <v>1</v>
      </c>
      <c r="T625">
        <v>3</v>
      </c>
      <c r="U625">
        <f t="shared" si="30"/>
        <v>2005</v>
      </c>
      <c r="V625">
        <f t="shared" si="31"/>
        <v>9</v>
      </c>
      <c r="W625">
        <f t="shared" si="32"/>
        <v>31045</v>
      </c>
      <c r="X625">
        <v>20050901</v>
      </c>
      <c r="Z625">
        <v>5000</v>
      </c>
      <c r="AA625">
        <v>26045</v>
      </c>
      <c r="AH625" t="s">
        <v>44</v>
      </c>
      <c r="AI625" t="s">
        <v>42</v>
      </c>
      <c r="AJ625" t="s">
        <v>77</v>
      </c>
      <c r="AK625" t="s">
        <v>44</v>
      </c>
      <c r="AL625" t="s">
        <v>42</v>
      </c>
    </row>
    <row r="626" spans="19:38" x14ac:dyDescent="0.25">
      <c r="S626" s="8">
        <v>1</v>
      </c>
      <c r="T626">
        <v>3</v>
      </c>
      <c r="U626">
        <f t="shared" si="30"/>
        <v>2007</v>
      </c>
      <c r="V626">
        <f t="shared" si="31"/>
        <v>6</v>
      </c>
      <c r="W626">
        <f t="shared" si="32"/>
        <v>183637</v>
      </c>
      <c r="X626">
        <v>20070627</v>
      </c>
      <c r="Z626">
        <v>5000</v>
      </c>
      <c r="AA626">
        <v>31949</v>
      </c>
      <c r="AD626">
        <v>5000</v>
      </c>
      <c r="AE626">
        <v>141688</v>
      </c>
      <c r="AH626" t="s">
        <v>43</v>
      </c>
      <c r="AI626" t="s">
        <v>42</v>
      </c>
      <c r="AJ626" t="s">
        <v>77</v>
      </c>
      <c r="AK626" t="s">
        <v>43</v>
      </c>
      <c r="AL626" t="s">
        <v>42</v>
      </c>
    </row>
    <row r="627" spans="19:38" x14ac:dyDescent="0.25">
      <c r="S627" s="8">
        <v>1</v>
      </c>
      <c r="T627">
        <v>3</v>
      </c>
      <c r="U627">
        <f t="shared" si="30"/>
        <v>2000</v>
      </c>
      <c r="V627">
        <f t="shared" si="31"/>
        <v>9</v>
      </c>
      <c r="W627">
        <f t="shared" si="32"/>
        <v>168150</v>
      </c>
      <c r="X627">
        <v>20000918</v>
      </c>
      <c r="Z627">
        <v>5000</v>
      </c>
      <c r="AA627">
        <v>24916</v>
      </c>
      <c r="AB627">
        <v>0</v>
      </c>
      <c r="AC627">
        <v>3042</v>
      </c>
      <c r="AD627">
        <v>5000</v>
      </c>
      <c r="AE627">
        <v>315</v>
      </c>
      <c r="AF627">
        <v>0</v>
      </c>
      <c r="AG627">
        <v>129877</v>
      </c>
      <c r="AH627" t="s">
        <v>41</v>
      </c>
      <c r="AI627" t="s">
        <v>42</v>
      </c>
      <c r="AJ627" t="s">
        <v>77</v>
      </c>
      <c r="AK627" t="s">
        <v>41</v>
      </c>
      <c r="AL627" t="s">
        <v>42</v>
      </c>
    </row>
    <row r="628" spans="19:38" x14ac:dyDescent="0.25">
      <c r="S628" s="8">
        <v>1</v>
      </c>
      <c r="T628">
        <v>3</v>
      </c>
      <c r="U628">
        <f t="shared" si="30"/>
        <v>2001</v>
      </c>
      <c r="V628">
        <f t="shared" si="31"/>
        <v>6</v>
      </c>
      <c r="W628">
        <f t="shared" si="32"/>
        <v>163346</v>
      </c>
      <c r="X628">
        <v>20010609</v>
      </c>
      <c r="Z628">
        <v>5000</v>
      </c>
      <c r="AA628">
        <v>26145</v>
      </c>
      <c r="AB628">
        <v>0</v>
      </c>
      <c r="AC628">
        <v>472</v>
      </c>
      <c r="AD628">
        <v>5000</v>
      </c>
      <c r="AE628">
        <v>979</v>
      </c>
      <c r="AF628">
        <v>0</v>
      </c>
      <c r="AG628">
        <v>125750</v>
      </c>
      <c r="AH628" t="s">
        <v>56</v>
      </c>
      <c r="AI628" t="s">
        <v>42</v>
      </c>
      <c r="AJ628" t="s">
        <v>78</v>
      </c>
      <c r="AK628" t="s">
        <v>56</v>
      </c>
      <c r="AL628" t="s">
        <v>42</v>
      </c>
    </row>
    <row r="629" spans="19:38" x14ac:dyDescent="0.25">
      <c r="S629" s="8">
        <v>1</v>
      </c>
      <c r="T629">
        <v>3</v>
      </c>
      <c r="U629">
        <f t="shared" si="30"/>
        <v>2001</v>
      </c>
      <c r="V629">
        <f t="shared" si="31"/>
        <v>6</v>
      </c>
      <c r="W629">
        <f t="shared" si="32"/>
        <v>160503</v>
      </c>
      <c r="X629">
        <v>20010609</v>
      </c>
      <c r="Z629">
        <v>5000</v>
      </c>
      <c r="AA629">
        <v>23453</v>
      </c>
      <c r="AB629">
        <v>0</v>
      </c>
      <c r="AC629">
        <v>423</v>
      </c>
      <c r="AD629">
        <v>5000</v>
      </c>
      <c r="AE629">
        <v>878</v>
      </c>
      <c r="AF629">
        <v>0</v>
      </c>
      <c r="AG629">
        <v>125749</v>
      </c>
      <c r="AH629" t="s">
        <v>56</v>
      </c>
      <c r="AI629" t="s">
        <v>42</v>
      </c>
      <c r="AJ629" t="s">
        <v>78</v>
      </c>
      <c r="AK629" t="s">
        <v>56</v>
      </c>
      <c r="AL629" t="s">
        <v>42</v>
      </c>
    </row>
    <row r="630" spans="19:38" x14ac:dyDescent="0.25">
      <c r="S630" s="8">
        <v>1</v>
      </c>
      <c r="T630">
        <v>3</v>
      </c>
      <c r="U630">
        <f t="shared" si="30"/>
        <v>2007</v>
      </c>
      <c r="V630">
        <f t="shared" si="31"/>
        <v>5</v>
      </c>
      <c r="W630">
        <f t="shared" si="32"/>
        <v>104161</v>
      </c>
      <c r="X630">
        <v>20070528</v>
      </c>
      <c r="Z630">
        <v>5000</v>
      </c>
      <c r="AA630">
        <v>31037</v>
      </c>
      <c r="AD630">
        <v>1</v>
      </c>
      <c r="AE630">
        <v>68123</v>
      </c>
      <c r="AH630" t="s">
        <v>57</v>
      </c>
      <c r="AI630" t="s">
        <v>42</v>
      </c>
      <c r="AJ630" t="s">
        <v>79</v>
      </c>
      <c r="AK630" t="s">
        <v>57</v>
      </c>
      <c r="AL630" t="s">
        <v>42</v>
      </c>
    </row>
    <row r="631" spans="19:38" x14ac:dyDescent="0.25">
      <c r="S631" s="8">
        <v>1</v>
      </c>
      <c r="T631">
        <v>3</v>
      </c>
      <c r="U631">
        <f t="shared" si="30"/>
        <v>2008</v>
      </c>
      <c r="V631">
        <f t="shared" si="31"/>
        <v>9</v>
      </c>
      <c r="W631">
        <f t="shared" si="32"/>
        <v>27467</v>
      </c>
      <c r="X631">
        <v>20080914</v>
      </c>
      <c r="Z631">
        <v>5000</v>
      </c>
      <c r="AA631">
        <v>16559</v>
      </c>
      <c r="AD631">
        <v>5000</v>
      </c>
      <c r="AE631">
        <v>908</v>
      </c>
      <c r="AH631" t="s">
        <v>47</v>
      </c>
      <c r="AI631" t="s">
        <v>42</v>
      </c>
      <c r="AJ631" t="s">
        <v>77</v>
      </c>
      <c r="AK631" t="s">
        <v>47</v>
      </c>
      <c r="AL631" t="s">
        <v>42</v>
      </c>
    </row>
    <row r="632" spans="19:38" x14ac:dyDescent="0.25">
      <c r="S632" s="8">
        <v>1</v>
      </c>
      <c r="T632">
        <v>3</v>
      </c>
      <c r="U632">
        <f t="shared" si="30"/>
        <v>2012</v>
      </c>
      <c r="V632">
        <f t="shared" si="31"/>
        <v>8</v>
      </c>
      <c r="W632">
        <f t="shared" si="32"/>
        <v>125496</v>
      </c>
      <c r="X632">
        <v>20120810</v>
      </c>
      <c r="Z632">
        <v>5000</v>
      </c>
      <c r="AA632">
        <v>36140</v>
      </c>
      <c r="AB632">
        <v>0</v>
      </c>
      <c r="AC632">
        <v>8</v>
      </c>
      <c r="AD632">
        <v>5000</v>
      </c>
      <c r="AE632">
        <v>79348</v>
      </c>
      <c r="AH632" t="s">
        <v>44</v>
      </c>
      <c r="AI632" t="s">
        <v>42</v>
      </c>
      <c r="AJ632" t="s">
        <v>77</v>
      </c>
      <c r="AK632" t="s">
        <v>44</v>
      </c>
      <c r="AL632" t="s">
        <v>42</v>
      </c>
    </row>
    <row r="633" spans="19:38" x14ac:dyDescent="0.25">
      <c r="S633" s="8">
        <v>1</v>
      </c>
      <c r="T633">
        <v>3</v>
      </c>
      <c r="U633">
        <f t="shared" si="30"/>
        <v>2012</v>
      </c>
      <c r="V633">
        <f t="shared" si="31"/>
        <v>6</v>
      </c>
      <c r="W633">
        <f t="shared" si="32"/>
        <v>151476</v>
      </c>
      <c r="X633">
        <v>20120629</v>
      </c>
      <c r="Z633">
        <v>5000</v>
      </c>
      <c r="AA633">
        <v>31850</v>
      </c>
      <c r="AD633">
        <v>5000</v>
      </c>
      <c r="AE633">
        <v>4259</v>
      </c>
      <c r="AF633">
        <v>0</v>
      </c>
      <c r="AG633">
        <v>105367</v>
      </c>
      <c r="AH633" t="s">
        <v>56</v>
      </c>
      <c r="AI633" t="s">
        <v>42</v>
      </c>
      <c r="AJ633" t="s">
        <v>79</v>
      </c>
      <c r="AK633" t="s">
        <v>56</v>
      </c>
      <c r="AL633" t="s">
        <v>42</v>
      </c>
    </row>
    <row r="634" spans="19:38" x14ac:dyDescent="0.25">
      <c r="S634" s="8">
        <v>1</v>
      </c>
      <c r="T634">
        <v>3</v>
      </c>
      <c r="U634">
        <f t="shared" si="30"/>
        <v>2004</v>
      </c>
      <c r="V634">
        <f t="shared" si="31"/>
        <v>8</v>
      </c>
      <c r="W634">
        <f t="shared" si="32"/>
        <v>958447</v>
      </c>
      <c r="X634">
        <v>20040824</v>
      </c>
      <c r="Z634">
        <v>5000</v>
      </c>
      <c r="AA634">
        <v>30668</v>
      </c>
      <c r="AB634">
        <v>0</v>
      </c>
      <c r="AC634">
        <v>122</v>
      </c>
      <c r="AD634">
        <v>5000</v>
      </c>
      <c r="AE634">
        <v>1095</v>
      </c>
      <c r="AF634">
        <v>0</v>
      </c>
      <c r="AG634">
        <v>916562</v>
      </c>
      <c r="AH634" t="s">
        <v>45</v>
      </c>
      <c r="AI634" t="s">
        <v>42</v>
      </c>
      <c r="AJ634" t="s">
        <v>77</v>
      </c>
      <c r="AK634" t="s">
        <v>45</v>
      </c>
      <c r="AL634" t="s">
        <v>42</v>
      </c>
    </row>
    <row r="635" spans="19:38" x14ac:dyDescent="0.25">
      <c r="S635" s="8">
        <v>1</v>
      </c>
      <c r="T635">
        <v>3</v>
      </c>
      <c r="U635">
        <f t="shared" si="30"/>
        <v>2004</v>
      </c>
      <c r="V635">
        <f t="shared" si="31"/>
        <v>6</v>
      </c>
      <c r="W635">
        <f t="shared" si="32"/>
        <v>654445</v>
      </c>
      <c r="X635">
        <v>20040610</v>
      </c>
      <c r="Z635">
        <v>5000</v>
      </c>
      <c r="AA635">
        <v>29995</v>
      </c>
      <c r="AB635">
        <v>0</v>
      </c>
      <c r="AC635">
        <v>242</v>
      </c>
      <c r="AD635">
        <v>5000</v>
      </c>
      <c r="AE635">
        <v>786</v>
      </c>
      <c r="AF635">
        <v>0</v>
      </c>
      <c r="AG635">
        <v>613422</v>
      </c>
      <c r="AH635" t="s">
        <v>45</v>
      </c>
      <c r="AI635" t="s">
        <v>42</v>
      </c>
      <c r="AJ635" t="s">
        <v>77</v>
      </c>
      <c r="AK635" t="s">
        <v>45</v>
      </c>
      <c r="AL635" t="s">
        <v>42</v>
      </c>
    </row>
    <row r="636" spans="19:38" x14ac:dyDescent="0.25">
      <c r="S636" s="8">
        <v>1</v>
      </c>
      <c r="T636">
        <v>3</v>
      </c>
      <c r="U636">
        <f t="shared" si="30"/>
        <v>1998</v>
      </c>
      <c r="V636">
        <f t="shared" si="31"/>
        <v>8</v>
      </c>
      <c r="W636">
        <f t="shared" si="32"/>
        <v>210839</v>
      </c>
      <c r="X636">
        <v>19980814</v>
      </c>
      <c r="Z636">
        <v>5000</v>
      </c>
      <c r="AA636">
        <v>179888</v>
      </c>
      <c r="AB636">
        <v>0</v>
      </c>
      <c r="AC636">
        <v>12801</v>
      </c>
      <c r="AD636">
        <v>350</v>
      </c>
      <c r="AE636">
        <v>11453</v>
      </c>
      <c r="AF636">
        <v>0</v>
      </c>
      <c r="AG636">
        <v>1347</v>
      </c>
      <c r="AH636" t="s">
        <v>50</v>
      </c>
      <c r="AI636" t="s">
        <v>42</v>
      </c>
      <c r="AJ636" t="s">
        <v>77</v>
      </c>
      <c r="AK636" t="s">
        <v>50</v>
      </c>
      <c r="AL636" t="s">
        <v>42</v>
      </c>
    </row>
    <row r="637" spans="19:38" x14ac:dyDescent="0.25">
      <c r="S637" s="8">
        <v>1</v>
      </c>
      <c r="T637">
        <v>3</v>
      </c>
      <c r="U637">
        <f t="shared" si="30"/>
        <v>1998</v>
      </c>
      <c r="V637">
        <f t="shared" si="31"/>
        <v>10</v>
      </c>
      <c r="W637">
        <f t="shared" si="32"/>
        <v>293815</v>
      </c>
      <c r="X637">
        <v>19981013</v>
      </c>
      <c r="Z637">
        <v>5000</v>
      </c>
      <c r="AA637">
        <v>163690</v>
      </c>
      <c r="AB637">
        <v>0</v>
      </c>
      <c r="AC637">
        <v>3348</v>
      </c>
      <c r="AD637">
        <v>5000</v>
      </c>
      <c r="AE637">
        <v>4092</v>
      </c>
      <c r="AF637">
        <v>0</v>
      </c>
      <c r="AG637">
        <v>112685</v>
      </c>
      <c r="AH637" t="s">
        <v>41</v>
      </c>
      <c r="AI637" t="s">
        <v>42</v>
      </c>
      <c r="AJ637" t="s">
        <v>77</v>
      </c>
      <c r="AK637" t="s">
        <v>41</v>
      </c>
      <c r="AL637" t="s">
        <v>42</v>
      </c>
    </row>
    <row r="638" spans="19:38" x14ac:dyDescent="0.25">
      <c r="S638" s="8">
        <v>1</v>
      </c>
      <c r="T638">
        <v>1</v>
      </c>
      <c r="U638">
        <f t="shared" si="30"/>
        <v>1998</v>
      </c>
      <c r="V638">
        <f t="shared" si="31"/>
        <v>8</v>
      </c>
      <c r="W638">
        <f t="shared" si="32"/>
        <v>632934</v>
      </c>
      <c r="X638">
        <v>19980812</v>
      </c>
      <c r="Z638">
        <v>5000</v>
      </c>
      <c r="AA638">
        <v>10385</v>
      </c>
      <c r="AD638">
        <v>5000</v>
      </c>
      <c r="AE638">
        <v>183</v>
      </c>
      <c r="AF638">
        <v>0</v>
      </c>
      <c r="AG638">
        <v>612366</v>
      </c>
      <c r="AH638" t="s">
        <v>43</v>
      </c>
      <c r="AI638" t="s">
        <v>42</v>
      </c>
      <c r="AJ638" t="s">
        <v>77</v>
      </c>
      <c r="AK638" t="s">
        <v>43</v>
      </c>
      <c r="AL638" t="s">
        <v>42</v>
      </c>
    </row>
    <row r="639" spans="19:38" x14ac:dyDescent="0.25">
      <c r="S639" s="8">
        <v>1</v>
      </c>
      <c r="T639">
        <v>1</v>
      </c>
      <c r="U639">
        <f t="shared" si="30"/>
        <v>1998</v>
      </c>
      <c r="V639">
        <f t="shared" si="31"/>
        <v>8</v>
      </c>
      <c r="W639">
        <f t="shared" si="32"/>
        <v>66649</v>
      </c>
      <c r="X639">
        <v>19980811</v>
      </c>
      <c r="Z639">
        <v>5000</v>
      </c>
      <c r="AA639">
        <v>10494</v>
      </c>
      <c r="AD639">
        <v>5000</v>
      </c>
      <c r="AE639">
        <v>99</v>
      </c>
      <c r="AF639">
        <v>0</v>
      </c>
      <c r="AG639">
        <v>46056</v>
      </c>
      <c r="AH639" t="s">
        <v>43</v>
      </c>
      <c r="AI639" t="s">
        <v>42</v>
      </c>
      <c r="AJ639" t="s">
        <v>77</v>
      </c>
      <c r="AK639" t="s">
        <v>43</v>
      </c>
      <c r="AL639" t="s">
        <v>42</v>
      </c>
    </row>
    <row r="640" spans="19:38" x14ac:dyDescent="0.25">
      <c r="S640" s="8">
        <v>1</v>
      </c>
      <c r="T640">
        <v>1</v>
      </c>
      <c r="U640">
        <f t="shared" si="30"/>
        <v>1998</v>
      </c>
      <c r="V640">
        <f t="shared" si="31"/>
        <v>8</v>
      </c>
      <c r="W640">
        <f t="shared" si="32"/>
        <v>61663</v>
      </c>
      <c r="X640">
        <v>19980813</v>
      </c>
      <c r="Z640">
        <v>5000</v>
      </c>
      <c r="AA640">
        <v>10583</v>
      </c>
      <c r="AD640">
        <v>0</v>
      </c>
      <c r="AE640">
        <v>46080</v>
      </c>
      <c r="AH640" t="s">
        <v>43</v>
      </c>
      <c r="AI640" t="s">
        <v>42</v>
      </c>
      <c r="AJ640" t="s">
        <v>77</v>
      </c>
      <c r="AK640" t="s">
        <v>43</v>
      </c>
      <c r="AL640" t="s">
        <v>42</v>
      </c>
    </row>
    <row r="641" spans="19:38" x14ac:dyDescent="0.25">
      <c r="S641" s="8">
        <v>1</v>
      </c>
      <c r="T641">
        <v>1</v>
      </c>
      <c r="U641">
        <f t="shared" si="30"/>
        <v>1998</v>
      </c>
      <c r="V641">
        <f t="shared" si="31"/>
        <v>9</v>
      </c>
      <c r="W641">
        <f t="shared" si="32"/>
        <v>511297</v>
      </c>
      <c r="X641">
        <v>19980916</v>
      </c>
      <c r="Z641">
        <v>5000</v>
      </c>
      <c r="AA641">
        <v>10530</v>
      </c>
      <c r="AB641">
        <v>0</v>
      </c>
      <c r="AC641">
        <v>47</v>
      </c>
      <c r="AD641">
        <v>0</v>
      </c>
      <c r="AE641">
        <v>495720</v>
      </c>
      <c r="AH641" t="s">
        <v>43</v>
      </c>
      <c r="AI641" t="s">
        <v>42</v>
      </c>
      <c r="AJ641" t="s">
        <v>77</v>
      </c>
      <c r="AK641" t="s">
        <v>43</v>
      </c>
      <c r="AL641" t="s">
        <v>42</v>
      </c>
    </row>
    <row r="642" spans="19:38" x14ac:dyDescent="0.25">
      <c r="S642" s="8">
        <v>1</v>
      </c>
      <c r="T642">
        <v>1</v>
      </c>
      <c r="U642">
        <f t="shared" si="30"/>
        <v>1998</v>
      </c>
      <c r="V642">
        <f t="shared" si="31"/>
        <v>9</v>
      </c>
      <c r="W642">
        <f t="shared" si="32"/>
        <v>57000</v>
      </c>
      <c r="X642">
        <v>19980916</v>
      </c>
      <c r="Z642">
        <v>5000</v>
      </c>
      <c r="AA642">
        <v>10401</v>
      </c>
      <c r="AB642">
        <v>0</v>
      </c>
      <c r="AC642">
        <v>51</v>
      </c>
      <c r="AD642">
        <v>5000</v>
      </c>
      <c r="AE642">
        <v>101</v>
      </c>
      <c r="AF642">
        <v>0</v>
      </c>
      <c r="AG642">
        <v>36447</v>
      </c>
      <c r="AH642" t="s">
        <v>43</v>
      </c>
      <c r="AI642" t="s">
        <v>42</v>
      </c>
      <c r="AJ642" t="s">
        <v>77</v>
      </c>
      <c r="AK642" t="s">
        <v>43</v>
      </c>
      <c r="AL642" t="s">
        <v>42</v>
      </c>
    </row>
    <row r="643" spans="19:38" x14ac:dyDescent="0.25">
      <c r="S643" s="8">
        <v>1</v>
      </c>
      <c r="T643">
        <v>1</v>
      </c>
      <c r="U643">
        <f t="shared" ref="U643:U706" si="33">LEFT(X643,4)*1</f>
        <v>1998</v>
      </c>
      <c r="V643">
        <f t="shared" ref="V643:V706" si="34">IF(LEN(X643)&gt;=8,MID(X643,5,2),"")*1</f>
        <v>9</v>
      </c>
      <c r="W643">
        <f t="shared" ref="W643:W706" si="35">SUM(Z643:AG643)</f>
        <v>56049</v>
      </c>
      <c r="X643">
        <v>19980918</v>
      </c>
      <c r="Z643">
        <v>5000</v>
      </c>
      <c r="AA643">
        <v>10388</v>
      </c>
      <c r="AB643">
        <v>0</v>
      </c>
      <c r="AC643">
        <v>50</v>
      </c>
      <c r="AD643">
        <v>5000</v>
      </c>
      <c r="AE643">
        <v>148</v>
      </c>
      <c r="AF643">
        <v>0</v>
      </c>
      <c r="AG643">
        <v>35463</v>
      </c>
      <c r="AH643" t="s">
        <v>43</v>
      </c>
      <c r="AI643" t="s">
        <v>42</v>
      </c>
      <c r="AJ643" t="s">
        <v>77</v>
      </c>
      <c r="AK643" t="s">
        <v>43</v>
      </c>
      <c r="AL643" t="s">
        <v>42</v>
      </c>
    </row>
    <row r="644" spans="19:38" x14ac:dyDescent="0.25">
      <c r="S644" s="8">
        <v>1</v>
      </c>
      <c r="T644">
        <v>1</v>
      </c>
      <c r="U644">
        <f t="shared" si="33"/>
        <v>1998</v>
      </c>
      <c r="V644">
        <f t="shared" si="34"/>
        <v>10</v>
      </c>
      <c r="W644">
        <f t="shared" si="35"/>
        <v>91825</v>
      </c>
      <c r="X644">
        <v>19981012</v>
      </c>
      <c r="Z644">
        <v>5000</v>
      </c>
      <c r="AA644">
        <v>10157</v>
      </c>
      <c r="AB644">
        <v>0</v>
      </c>
      <c r="AC644">
        <v>181</v>
      </c>
      <c r="AD644">
        <v>5000</v>
      </c>
      <c r="AE644">
        <v>242</v>
      </c>
      <c r="AF644">
        <v>0</v>
      </c>
      <c r="AG644">
        <v>71245</v>
      </c>
      <c r="AH644" t="s">
        <v>43</v>
      </c>
      <c r="AI644" t="s">
        <v>42</v>
      </c>
      <c r="AJ644" t="s">
        <v>77</v>
      </c>
      <c r="AK644" t="s">
        <v>43</v>
      </c>
      <c r="AL644" t="s">
        <v>42</v>
      </c>
    </row>
    <row r="645" spans="19:38" x14ac:dyDescent="0.25">
      <c r="S645" s="8">
        <v>1</v>
      </c>
      <c r="T645">
        <v>1</v>
      </c>
      <c r="U645">
        <f t="shared" si="33"/>
        <v>1998</v>
      </c>
      <c r="V645">
        <f t="shared" si="34"/>
        <v>10</v>
      </c>
      <c r="W645">
        <f t="shared" si="35"/>
        <v>50975</v>
      </c>
      <c r="X645">
        <v>19981011</v>
      </c>
      <c r="Z645">
        <v>5000</v>
      </c>
      <c r="AA645">
        <v>10524</v>
      </c>
      <c r="AD645">
        <v>5000</v>
      </c>
      <c r="AE645">
        <v>51</v>
      </c>
      <c r="AF645">
        <v>0</v>
      </c>
      <c r="AG645">
        <v>30400</v>
      </c>
      <c r="AH645" t="s">
        <v>43</v>
      </c>
      <c r="AI645" t="s">
        <v>42</v>
      </c>
      <c r="AJ645" t="s">
        <v>77</v>
      </c>
      <c r="AK645" t="s">
        <v>43</v>
      </c>
      <c r="AL645" t="s">
        <v>42</v>
      </c>
    </row>
    <row r="646" spans="19:38" x14ac:dyDescent="0.25">
      <c r="S646" s="8">
        <v>1</v>
      </c>
      <c r="T646">
        <v>1</v>
      </c>
      <c r="U646">
        <f t="shared" si="33"/>
        <v>1998</v>
      </c>
      <c r="V646">
        <f t="shared" si="34"/>
        <v>10</v>
      </c>
      <c r="W646">
        <f t="shared" si="35"/>
        <v>46000</v>
      </c>
      <c r="X646">
        <v>19981010</v>
      </c>
      <c r="Z646">
        <v>5000</v>
      </c>
      <c r="AA646">
        <v>10531</v>
      </c>
      <c r="AB646">
        <v>0</v>
      </c>
      <c r="AC646">
        <v>49</v>
      </c>
      <c r="AD646">
        <v>0</v>
      </c>
      <c r="AE646">
        <v>30420</v>
      </c>
      <c r="AH646" t="s">
        <v>43</v>
      </c>
      <c r="AI646" t="s">
        <v>42</v>
      </c>
      <c r="AJ646" t="s">
        <v>77</v>
      </c>
      <c r="AK646" t="s">
        <v>43</v>
      </c>
      <c r="AL646" t="s">
        <v>42</v>
      </c>
    </row>
    <row r="647" spans="19:38" x14ac:dyDescent="0.25">
      <c r="S647" s="8">
        <v>1</v>
      </c>
      <c r="T647">
        <v>3</v>
      </c>
      <c r="U647">
        <f t="shared" si="33"/>
        <v>1998</v>
      </c>
      <c r="V647">
        <f t="shared" si="34"/>
        <v>9</v>
      </c>
      <c r="W647">
        <f t="shared" si="35"/>
        <v>51100</v>
      </c>
      <c r="X647">
        <v>19980914</v>
      </c>
      <c r="Z647">
        <v>5000</v>
      </c>
      <c r="AA647">
        <v>10662</v>
      </c>
      <c r="AD647">
        <v>0</v>
      </c>
      <c r="AE647">
        <v>35438</v>
      </c>
      <c r="AH647" t="s">
        <v>43</v>
      </c>
      <c r="AI647" t="s">
        <v>42</v>
      </c>
      <c r="AJ647" t="s">
        <v>77</v>
      </c>
      <c r="AK647" t="s">
        <v>43</v>
      </c>
      <c r="AL647" t="s">
        <v>42</v>
      </c>
    </row>
    <row r="648" spans="19:38" x14ac:dyDescent="0.25">
      <c r="S648" s="8">
        <v>1</v>
      </c>
      <c r="T648">
        <v>1</v>
      </c>
      <c r="U648">
        <f t="shared" si="33"/>
        <v>1998</v>
      </c>
      <c r="V648">
        <f t="shared" si="34"/>
        <v>9</v>
      </c>
      <c r="W648">
        <f t="shared" si="35"/>
        <v>50970</v>
      </c>
      <c r="X648">
        <v>19980915</v>
      </c>
      <c r="Z648">
        <v>5000</v>
      </c>
      <c r="AA648">
        <v>10503</v>
      </c>
      <c r="AB648">
        <v>0</v>
      </c>
      <c r="AC648">
        <v>51</v>
      </c>
      <c r="AD648">
        <v>0</v>
      </c>
      <c r="AE648">
        <v>35416</v>
      </c>
      <c r="AH648" t="s">
        <v>43</v>
      </c>
      <c r="AI648" t="s">
        <v>42</v>
      </c>
      <c r="AJ648" t="s">
        <v>77</v>
      </c>
      <c r="AK648" t="s">
        <v>43</v>
      </c>
      <c r="AL648" t="s">
        <v>42</v>
      </c>
    </row>
    <row r="649" spans="19:38" x14ac:dyDescent="0.25">
      <c r="S649" s="8">
        <v>1</v>
      </c>
      <c r="T649">
        <v>1</v>
      </c>
      <c r="U649">
        <f t="shared" si="33"/>
        <v>1998</v>
      </c>
      <c r="V649">
        <f t="shared" si="34"/>
        <v>9</v>
      </c>
      <c r="W649">
        <f t="shared" si="35"/>
        <v>55789</v>
      </c>
      <c r="X649">
        <v>19980915</v>
      </c>
      <c r="Z649">
        <v>5000</v>
      </c>
      <c r="AA649">
        <v>10438</v>
      </c>
      <c r="AB649">
        <v>0</v>
      </c>
      <c r="AC649">
        <v>42</v>
      </c>
      <c r="AD649">
        <v>5000</v>
      </c>
      <c r="AE649">
        <v>42</v>
      </c>
      <c r="AF649">
        <v>0</v>
      </c>
      <c r="AG649">
        <v>35267</v>
      </c>
      <c r="AH649" t="s">
        <v>43</v>
      </c>
      <c r="AI649" t="s">
        <v>42</v>
      </c>
      <c r="AJ649" t="s">
        <v>77</v>
      </c>
      <c r="AK649" t="s">
        <v>43</v>
      </c>
      <c r="AL649" t="s">
        <v>42</v>
      </c>
    </row>
    <row r="650" spans="19:38" x14ac:dyDescent="0.25">
      <c r="S650" s="8">
        <v>1</v>
      </c>
      <c r="T650">
        <v>3</v>
      </c>
      <c r="U650">
        <f t="shared" si="33"/>
        <v>1999</v>
      </c>
      <c r="V650">
        <f t="shared" si="34"/>
        <v>8</v>
      </c>
      <c r="W650">
        <f t="shared" si="35"/>
        <v>31348</v>
      </c>
      <c r="X650">
        <v>19990812</v>
      </c>
      <c r="Z650">
        <v>5000</v>
      </c>
      <c r="AA650">
        <v>20429</v>
      </c>
      <c r="AB650">
        <v>0</v>
      </c>
      <c r="AC650">
        <v>251</v>
      </c>
      <c r="AD650">
        <v>5000</v>
      </c>
      <c r="AE650">
        <v>460</v>
      </c>
      <c r="AF650">
        <v>0</v>
      </c>
      <c r="AG650">
        <v>208</v>
      </c>
      <c r="AH650" t="s">
        <v>58</v>
      </c>
      <c r="AI650" t="s">
        <v>42</v>
      </c>
      <c r="AJ650" t="s">
        <v>77</v>
      </c>
      <c r="AK650" t="s">
        <v>58</v>
      </c>
      <c r="AL650" t="s">
        <v>42</v>
      </c>
    </row>
    <row r="651" spans="19:38" x14ac:dyDescent="0.25">
      <c r="S651" s="8">
        <v>1</v>
      </c>
      <c r="T651">
        <v>1</v>
      </c>
      <c r="U651">
        <f t="shared" si="33"/>
        <v>2013</v>
      </c>
      <c r="V651">
        <f t="shared" si="34"/>
        <v>7</v>
      </c>
      <c r="W651">
        <f t="shared" si="35"/>
        <v>46273</v>
      </c>
      <c r="X651">
        <v>20130722</v>
      </c>
      <c r="Z651">
        <v>5000</v>
      </c>
      <c r="AA651">
        <v>28656</v>
      </c>
      <c r="AD651">
        <v>5000</v>
      </c>
      <c r="AE651">
        <v>7617</v>
      </c>
      <c r="AH651" t="s">
        <v>52</v>
      </c>
      <c r="AI651" t="s">
        <v>42</v>
      </c>
      <c r="AJ651" t="s">
        <v>77</v>
      </c>
      <c r="AK651" t="s">
        <v>52</v>
      </c>
      <c r="AL651" t="s">
        <v>42</v>
      </c>
    </row>
    <row r="652" spans="19:38" x14ac:dyDescent="0.25">
      <c r="S652" s="8">
        <v>1</v>
      </c>
      <c r="T652">
        <v>3</v>
      </c>
      <c r="U652">
        <f t="shared" si="33"/>
        <v>2014</v>
      </c>
      <c r="V652">
        <f t="shared" si="34"/>
        <v>5</v>
      </c>
      <c r="W652">
        <f t="shared" si="35"/>
        <v>621085</v>
      </c>
      <c r="X652">
        <v>20140527</v>
      </c>
      <c r="Z652">
        <v>5000</v>
      </c>
      <c r="AA652">
        <v>43762</v>
      </c>
      <c r="AB652">
        <v>0</v>
      </c>
      <c r="AC652">
        <v>44</v>
      </c>
      <c r="AD652">
        <v>5000</v>
      </c>
      <c r="AE652">
        <v>456717</v>
      </c>
      <c r="AF652">
        <v>0</v>
      </c>
      <c r="AG652">
        <v>110562</v>
      </c>
      <c r="AH652" t="s">
        <v>55</v>
      </c>
      <c r="AI652" t="s">
        <v>42</v>
      </c>
      <c r="AJ652" t="s">
        <v>79</v>
      </c>
      <c r="AK652" t="s">
        <v>55</v>
      </c>
      <c r="AL652" t="s">
        <v>42</v>
      </c>
    </row>
    <row r="653" spans="19:38" x14ac:dyDescent="0.25">
      <c r="S653" s="8">
        <v>1</v>
      </c>
      <c r="T653">
        <v>3</v>
      </c>
      <c r="U653">
        <f t="shared" si="33"/>
        <v>1998</v>
      </c>
      <c r="V653">
        <f t="shared" si="34"/>
        <v>7</v>
      </c>
      <c r="W653">
        <f t="shared" si="35"/>
        <v>34574</v>
      </c>
      <c r="X653">
        <v>19980731</v>
      </c>
      <c r="Z653">
        <v>5000</v>
      </c>
      <c r="AA653">
        <v>23904</v>
      </c>
      <c r="AB653">
        <v>0</v>
      </c>
      <c r="AC653">
        <v>48</v>
      </c>
      <c r="AD653">
        <v>5000</v>
      </c>
      <c r="AE653">
        <v>574</v>
      </c>
      <c r="AF653">
        <v>0</v>
      </c>
      <c r="AG653">
        <v>48</v>
      </c>
      <c r="AH653" t="s">
        <v>58</v>
      </c>
      <c r="AI653" t="s">
        <v>42</v>
      </c>
      <c r="AJ653" t="s">
        <v>77</v>
      </c>
      <c r="AK653" t="s">
        <v>58</v>
      </c>
      <c r="AL653" t="s">
        <v>42</v>
      </c>
    </row>
    <row r="654" spans="19:38" x14ac:dyDescent="0.25">
      <c r="S654" s="8">
        <v>1</v>
      </c>
      <c r="T654">
        <v>3</v>
      </c>
      <c r="U654">
        <f t="shared" si="33"/>
        <v>1998</v>
      </c>
      <c r="V654">
        <f t="shared" si="34"/>
        <v>9</v>
      </c>
      <c r="W654">
        <f t="shared" si="35"/>
        <v>36065</v>
      </c>
      <c r="X654">
        <v>19980911</v>
      </c>
      <c r="Z654">
        <v>5000</v>
      </c>
      <c r="AA654">
        <v>24436</v>
      </c>
      <c r="AB654">
        <v>0</v>
      </c>
      <c r="AC654">
        <v>48</v>
      </c>
      <c r="AD654">
        <v>5000</v>
      </c>
      <c r="AE654">
        <v>1581</v>
      </c>
      <c r="AH654" t="s">
        <v>58</v>
      </c>
      <c r="AI654" t="s">
        <v>42</v>
      </c>
      <c r="AJ654" t="s">
        <v>77</v>
      </c>
      <c r="AK654" t="s">
        <v>58</v>
      </c>
      <c r="AL654" t="s">
        <v>42</v>
      </c>
    </row>
    <row r="655" spans="19:38" x14ac:dyDescent="0.25">
      <c r="S655" s="8">
        <v>1</v>
      </c>
      <c r="T655">
        <v>3</v>
      </c>
      <c r="U655">
        <f t="shared" si="33"/>
        <v>2014</v>
      </c>
      <c r="V655">
        <f t="shared" si="34"/>
        <v>10</v>
      </c>
      <c r="W655">
        <f t="shared" si="35"/>
        <v>166953</v>
      </c>
      <c r="X655">
        <v>20141013</v>
      </c>
      <c r="Z655">
        <v>5000</v>
      </c>
      <c r="AA655">
        <v>25511</v>
      </c>
      <c r="AD655">
        <v>5000</v>
      </c>
      <c r="AE655">
        <v>129806</v>
      </c>
      <c r="AF655">
        <v>0</v>
      </c>
      <c r="AG655">
        <v>1636</v>
      </c>
      <c r="AH655" t="s">
        <v>41</v>
      </c>
      <c r="AI655" t="s">
        <v>42</v>
      </c>
      <c r="AJ655" t="s">
        <v>77</v>
      </c>
      <c r="AK655" t="s">
        <v>41</v>
      </c>
      <c r="AL655" t="s">
        <v>42</v>
      </c>
    </row>
    <row r="656" spans="19:38" x14ac:dyDescent="0.25">
      <c r="S656" s="8">
        <v>1</v>
      </c>
      <c r="T656">
        <v>3</v>
      </c>
      <c r="U656">
        <f t="shared" si="33"/>
        <v>2004</v>
      </c>
      <c r="V656">
        <f t="shared" si="34"/>
        <v>8</v>
      </c>
      <c r="W656">
        <f t="shared" si="35"/>
        <v>102324</v>
      </c>
      <c r="X656">
        <v>20040824</v>
      </c>
      <c r="Z656">
        <v>5000</v>
      </c>
      <c r="AA656">
        <v>25450</v>
      </c>
      <c r="AB656">
        <v>0</v>
      </c>
      <c r="AC656">
        <v>294</v>
      </c>
      <c r="AD656">
        <v>5000</v>
      </c>
      <c r="AE656">
        <v>687</v>
      </c>
      <c r="AF656">
        <v>0</v>
      </c>
      <c r="AG656">
        <v>65893</v>
      </c>
      <c r="AH656" t="s">
        <v>59</v>
      </c>
      <c r="AI656" t="s">
        <v>42</v>
      </c>
      <c r="AJ656" t="s">
        <v>77</v>
      </c>
      <c r="AK656" t="s">
        <v>59</v>
      </c>
      <c r="AL656" t="s">
        <v>42</v>
      </c>
    </row>
    <row r="657" spans="19:38" x14ac:dyDescent="0.25">
      <c r="S657" s="8">
        <v>1</v>
      </c>
      <c r="T657">
        <v>3</v>
      </c>
      <c r="U657">
        <f t="shared" si="33"/>
        <v>2000</v>
      </c>
      <c r="V657">
        <f t="shared" si="34"/>
        <v>8</v>
      </c>
      <c r="W657">
        <f t="shared" si="35"/>
        <v>127286</v>
      </c>
      <c r="X657">
        <v>20000818</v>
      </c>
      <c r="Z657">
        <v>5000</v>
      </c>
      <c r="AA657">
        <v>25331</v>
      </c>
      <c r="AD657">
        <v>2</v>
      </c>
      <c r="AE657">
        <v>93641</v>
      </c>
      <c r="AF657">
        <v>0</v>
      </c>
      <c r="AG657">
        <v>3312</v>
      </c>
      <c r="AH657" t="s">
        <v>50</v>
      </c>
      <c r="AI657" t="s">
        <v>42</v>
      </c>
      <c r="AJ657" t="s">
        <v>77</v>
      </c>
      <c r="AK657" t="s">
        <v>50</v>
      </c>
      <c r="AL657" t="s">
        <v>42</v>
      </c>
    </row>
    <row r="658" spans="19:38" x14ac:dyDescent="0.25">
      <c r="S658" s="8">
        <v>1</v>
      </c>
      <c r="T658">
        <v>3</v>
      </c>
      <c r="U658">
        <f t="shared" si="33"/>
        <v>2000</v>
      </c>
      <c r="V658">
        <f t="shared" si="34"/>
        <v>7</v>
      </c>
      <c r="W658">
        <f t="shared" si="35"/>
        <v>37884</v>
      </c>
      <c r="X658">
        <v>20000720</v>
      </c>
      <c r="Z658">
        <v>5000</v>
      </c>
      <c r="AA658">
        <v>25876</v>
      </c>
      <c r="AB658">
        <v>0</v>
      </c>
      <c r="AC658">
        <v>613</v>
      </c>
      <c r="AD658">
        <v>5000</v>
      </c>
      <c r="AE658">
        <v>1060</v>
      </c>
      <c r="AF658">
        <v>0</v>
      </c>
      <c r="AG658">
        <v>335</v>
      </c>
      <c r="AH658" t="s">
        <v>58</v>
      </c>
      <c r="AI658" t="s">
        <v>42</v>
      </c>
      <c r="AJ658" t="s">
        <v>77</v>
      </c>
      <c r="AK658" t="s">
        <v>58</v>
      </c>
      <c r="AL658" t="s">
        <v>42</v>
      </c>
    </row>
    <row r="659" spans="19:38" x14ac:dyDescent="0.25">
      <c r="S659" s="8">
        <v>1</v>
      </c>
      <c r="T659">
        <v>3</v>
      </c>
      <c r="U659">
        <f t="shared" si="33"/>
        <v>2000</v>
      </c>
      <c r="V659">
        <f t="shared" si="34"/>
        <v>8</v>
      </c>
      <c r="W659">
        <f t="shared" si="35"/>
        <v>73252</v>
      </c>
      <c r="X659">
        <v>20000811</v>
      </c>
      <c r="Z659">
        <v>5000</v>
      </c>
      <c r="AA659">
        <v>25819</v>
      </c>
      <c r="AB659">
        <v>0</v>
      </c>
      <c r="AC659">
        <v>1065</v>
      </c>
      <c r="AD659">
        <v>5000</v>
      </c>
      <c r="AE659">
        <v>373</v>
      </c>
      <c r="AF659">
        <v>0</v>
      </c>
      <c r="AG659">
        <v>35995</v>
      </c>
      <c r="AH659" t="s">
        <v>44</v>
      </c>
      <c r="AI659" t="s">
        <v>42</v>
      </c>
      <c r="AJ659" t="s">
        <v>77</v>
      </c>
      <c r="AK659" t="s">
        <v>44</v>
      </c>
      <c r="AL659" t="s">
        <v>42</v>
      </c>
    </row>
    <row r="660" spans="19:38" x14ac:dyDescent="0.25">
      <c r="S660" s="8">
        <v>1</v>
      </c>
      <c r="T660">
        <v>3</v>
      </c>
      <c r="U660">
        <f t="shared" si="33"/>
        <v>2000</v>
      </c>
      <c r="V660">
        <f t="shared" si="34"/>
        <v>8</v>
      </c>
      <c r="W660">
        <f t="shared" si="35"/>
        <v>35989</v>
      </c>
      <c r="X660">
        <v>20000825</v>
      </c>
      <c r="Z660">
        <v>5000</v>
      </c>
      <c r="AA660">
        <v>25293</v>
      </c>
      <c r="AB660">
        <v>0</v>
      </c>
      <c r="AC660">
        <v>232</v>
      </c>
      <c r="AD660">
        <v>5000</v>
      </c>
      <c r="AE660">
        <v>464</v>
      </c>
      <c r="AH660" t="s">
        <v>66</v>
      </c>
      <c r="AI660" t="s">
        <v>42</v>
      </c>
      <c r="AJ660" t="s">
        <v>77</v>
      </c>
      <c r="AK660" t="s">
        <v>66</v>
      </c>
      <c r="AL660" t="s">
        <v>42</v>
      </c>
    </row>
    <row r="661" spans="19:38" x14ac:dyDescent="0.25">
      <c r="S661" s="8">
        <v>1</v>
      </c>
      <c r="T661">
        <v>3</v>
      </c>
      <c r="U661">
        <f t="shared" si="33"/>
        <v>2004</v>
      </c>
      <c r="V661">
        <f t="shared" si="34"/>
        <v>8</v>
      </c>
      <c r="W661">
        <f t="shared" si="35"/>
        <v>123239</v>
      </c>
      <c r="X661">
        <v>20040808</v>
      </c>
      <c r="Z661">
        <v>5000</v>
      </c>
      <c r="AA661">
        <v>26248</v>
      </c>
      <c r="AB661">
        <v>0</v>
      </c>
      <c r="AC661">
        <v>153</v>
      </c>
      <c r="AD661">
        <v>5000</v>
      </c>
      <c r="AE661">
        <v>256</v>
      </c>
      <c r="AF661">
        <v>0</v>
      </c>
      <c r="AG661">
        <v>86582</v>
      </c>
      <c r="AH661" t="s">
        <v>44</v>
      </c>
      <c r="AI661" t="s">
        <v>42</v>
      </c>
      <c r="AJ661" t="s">
        <v>77</v>
      </c>
      <c r="AK661" t="s">
        <v>44</v>
      </c>
      <c r="AL661" t="s">
        <v>42</v>
      </c>
    </row>
    <row r="662" spans="19:38" x14ac:dyDescent="0.25">
      <c r="S662" s="8">
        <v>1</v>
      </c>
      <c r="T662">
        <v>3</v>
      </c>
      <c r="U662">
        <f t="shared" si="33"/>
        <v>2004</v>
      </c>
      <c r="V662">
        <f t="shared" si="34"/>
        <v>8</v>
      </c>
      <c r="W662">
        <f t="shared" si="35"/>
        <v>35968</v>
      </c>
      <c r="X662">
        <v>20040831</v>
      </c>
      <c r="Z662">
        <v>5000</v>
      </c>
      <c r="AA662">
        <v>24347</v>
      </c>
      <c r="AB662">
        <v>0</v>
      </c>
      <c r="AC662">
        <v>298</v>
      </c>
      <c r="AD662">
        <v>5000</v>
      </c>
      <c r="AE662">
        <v>463</v>
      </c>
      <c r="AF662">
        <v>0</v>
      </c>
      <c r="AG662">
        <v>860</v>
      </c>
      <c r="AH662" t="s">
        <v>44</v>
      </c>
      <c r="AI662" t="s">
        <v>42</v>
      </c>
      <c r="AJ662" t="s">
        <v>77</v>
      </c>
      <c r="AK662" t="s">
        <v>44</v>
      </c>
      <c r="AL662" t="s">
        <v>42</v>
      </c>
    </row>
    <row r="663" spans="19:38" x14ac:dyDescent="0.25">
      <c r="S663" s="8">
        <v>1</v>
      </c>
      <c r="T663">
        <v>1</v>
      </c>
      <c r="U663">
        <f t="shared" si="33"/>
        <v>1999</v>
      </c>
      <c r="V663">
        <f t="shared" si="34"/>
        <v>10</v>
      </c>
      <c r="W663">
        <f t="shared" si="35"/>
        <v>64202</v>
      </c>
      <c r="X663">
        <v>19991011</v>
      </c>
      <c r="Z663">
        <v>5000</v>
      </c>
      <c r="AA663">
        <v>10516</v>
      </c>
      <c r="AB663">
        <v>0</v>
      </c>
      <c r="AC663">
        <v>118</v>
      </c>
      <c r="AD663">
        <v>5000</v>
      </c>
      <c r="AE663">
        <v>43064</v>
      </c>
      <c r="AF663">
        <v>0</v>
      </c>
      <c r="AG663">
        <v>504</v>
      </c>
      <c r="AH663" t="s">
        <v>43</v>
      </c>
      <c r="AI663" t="s">
        <v>42</v>
      </c>
      <c r="AJ663" t="s">
        <v>77</v>
      </c>
      <c r="AK663" t="s">
        <v>43</v>
      </c>
      <c r="AL663" t="s">
        <v>42</v>
      </c>
    </row>
    <row r="664" spans="19:38" x14ac:dyDescent="0.25">
      <c r="S664" s="8">
        <v>1</v>
      </c>
      <c r="T664">
        <v>1</v>
      </c>
      <c r="U664">
        <f t="shared" si="33"/>
        <v>1999</v>
      </c>
      <c r="V664">
        <f t="shared" si="34"/>
        <v>10</v>
      </c>
      <c r="W664">
        <f t="shared" si="35"/>
        <v>63961</v>
      </c>
      <c r="X664">
        <v>19991011</v>
      </c>
      <c r="Z664">
        <v>5000</v>
      </c>
      <c r="AA664">
        <v>10492</v>
      </c>
      <c r="AB664">
        <v>0</v>
      </c>
      <c r="AC664">
        <v>118</v>
      </c>
      <c r="AD664">
        <v>5000</v>
      </c>
      <c r="AE664">
        <v>42850</v>
      </c>
      <c r="AF664">
        <v>0</v>
      </c>
      <c r="AG664">
        <v>501</v>
      </c>
      <c r="AH664" t="s">
        <v>43</v>
      </c>
      <c r="AI664" t="s">
        <v>42</v>
      </c>
      <c r="AJ664" t="s">
        <v>77</v>
      </c>
      <c r="AK664" t="s">
        <v>43</v>
      </c>
      <c r="AL664" t="s">
        <v>42</v>
      </c>
    </row>
    <row r="665" spans="19:38" x14ac:dyDescent="0.25">
      <c r="S665" s="8">
        <v>1</v>
      </c>
      <c r="T665">
        <v>1</v>
      </c>
      <c r="U665">
        <f t="shared" si="33"/>
        <v>1999</v>
      </c>
      <c r="V665">
        <f t="shared" si="34"/>
        <v>6</v>
      </c>
      <c r="W665">
        <f t="shared" si="35"/>
        <v>64328</v>
      </c>
      <c r="X665">
        <v>19990611</v>
      </c>
      <c r="Z665">
        <v>5000</v>
      </c>
      <c r="AA665">
        <v>10269</v>
      </c>
      <c r="AB665">
        <v>0</v>
      </c>
      <c r="AC665">
        <v>116</v>
      </c>
      <c r="AD665">
        <v>5000</v>
      </c>
      <c r="AE665">
        <v>43435</v>
      </c>
      <c r="AF665">
        <v>0</v>
      </c>
      <c r="AG665">
        <v>508</v>
      </c>
      <c r="AH665" t="s">
        <v>43</v>
      </c>
      <c r="AI665" t="s">
        <v>42</v>
      </c>
      <c r="AJ665" t="s">
        <v>77</v>
      </c>
      <c r="AK665" t="s">
        <v>43</v>
      </c>
      <c r="AL665" t="s">
        <v>42</v>
      </c>
    </row>
    <row r="666" spans="19:38" x14ac:dyDescent="0.25">
      <c r="S666" s="8">
        <v>1</v>
      </c>
      <c r="T666">
        <v>1</v>
      </c>
      <c r="U666">
        <f t="shared" si="33"/>
        <v>1999</v>
      </c>
      <c r="V666">
        <f t="shared" si="34"/>
        <v>9</v>
      </c>
      <c r="W666">
        <f t="shared" si="35"/>
        <v>162149</v>
      </c>
      <c r="X666">
        <v>19990911</v>
      </c>
      <c r="Z666">
        <v>5000</v>
      </c>
      <c r="AA666">
        <v>10393</v>
      </c>
      <c r="AB666">
        <v>0</v>
      </c>
      <c r="AC666">
        <v>155</v>
      </c>
      <c r="AD666">
        <v>5000</v>
      </c>
      <c r="AE666">
        <v>139964</v>
      </c>
      <c r="AF666">
        <v>0</v>
      </c>
      <c r="AG666">
        <v>1637</v>
      </c>
      <c r="AH666" t="s">
        <v>43</v>
      </c>
      <c r="AI666" t="s">
        <v>42</v>
      </c>
      <c r="AJ666" t="s">
        <v>77</v>
      </c>
      <c r="AK666" t="s">
        <v>43</v>
      </c>
      <c r="AL666" t="s">
        <v>42</v>
      </c>
    </row>
    <row r="667" spans="19:38" x14ac:dyDescent="0.25">
      <c r="S667" s="8">
        <v>1</v>
      </c>
      <c r="T667">
        <v>1</v>
      </c>
      <c r="U667">
        <f t="shared" si="33"/>
        <v>1999</v>
      </c>
      <c r="V667">
        <f t="shared" si="34"/>
        <v>9</v>
      </c>
      <c r="W667">
        <f t="shared" si="35"/>
        <v>161676</v>
      </c>
      <c r="X667">
        <v>19990913</v>
      </c>
      <c r="Z667">
        <v>5000</v>
      </c>
      <c r="AA667">
        <v>10552</v>
      </c>
      <c r="AB667">
        <v>0</v>
      </c>
      <c r="AC667">
        <v>158</v>
      </c>
      <c r="AD667">
        <v>5000</v>
      </c>
      <c r="AE667">
        <v>139336</v>
      </c>
      <c r="AF667">
        <v>0</v>
      </c>
      <c r="AG667">
        <v>1630</v>
      </c>
      <c r="AH667" t="s">
        <v>43</v>
      </c>
      <c r="AI667" t="s">
        <v>42</v>
      </c>
      <c r="AJ667" t="s">
        <v>77</v>
      </c>
      <c r="AK667" t="s">
        <v>43</v>
      </c>
      <c r="AL667" t="s">
        <v>42</v>
      </c>
    </row>
    <row r="668" spans="19:38" x14ac:dyDescent="0.25">
      <c r="S668" s="8">
        <v>1</v>
      </c>
      <c r="T668">
        <v>1</v>
      </c>
      <c r="U668">
        <f t="shared" si="33"/>
        <v>1999</v>
      </c>
      <c r="V668">
        <f t="shared" si="34"/>
        <v>9</v>
      </c>
      <c r="W668">
        <f t="shared" si="35"/>
        <v>161673</v>
      </c>
      <c r="X668">
        <v>19990913</v>
      </c>
      <c r="Z668">
        <v>5000</v>
      </c>
      <c r="AA668">
        <v>10390</v>
      </c>
      <c r="AB668">
        <v>0</v>
      </c>
      <c r="AC668">
        <v>155</v>
      </c>
      <c r="AD668">
        <v>5000</v>
      </c>
      <c r="AE668">
        <v>139496</v>
      </c>
      <c r="AF668">
        <v>0</v>
      </c>
      <c r="AG668">
        <v>1632</v>
      </c>
      <c r="AH668" t="s">
        <v>43</v>
      </c>
      <c r="AI668" t="s">
        <v>42</v>
      </c>
      <c r="AJ668" t="s">
        <v>77</v>
      </c>
      <c r="AK668" t="s">
        <v>43</v>
      </c>
      <c r="AL668" t="s">
        <v>42</v>
      </c>
    </row>
    <row r="669" spans="19:38" x14ac:dyDescent="0.25">
      <c r="S669" s="8">
        <v>1</v>
      </c>
      <c r="T669">
        <v>1</v>
      </c>
      <c r="U669">
        <f t="shared" si="33"/>
        <v>1999</v>
      </c>
      <c r="V669">
        <f t="shared" si="34"/>
        <v>8</v>
      </c>
      <c r="W669">
        <f t="shared" si="35"/>
        <v>255820</v>
      </c>
      <c r="X669">
        <v>19990816</v>
      </c>
      <c r="Z669">
        <v>5000</v>
      </c>
      <c r="AA669">
        <v>10440</v>
      </c>
      <c r="AB669">
        <v>0</v>
      </c>
      <c r="AC669">
        <v>134</v>
      </c>
      <c r="AD669">
        <v>5000</v>
      </c>
      <c r="AE669">
        <v>232527</v>
      </c>
      <c r="AF669">
        <v>0</v>
      </c>
      <c r="AG669">
        <v>2719</v>
      </c>
      <c r="AH669" t="s">
        <v>43</v>
      </c>
      <c r="AI669" t="s">
        <v>42</v>
      </c>
      <c r="AJ669" t="s">
        <v>77</v>
      </c>
      <c r="AK669" t="s">
        <v>43</v>
      </c>
      <c r="AL669" t="s">
        <v>42</v>
      </c>
    </row>
    <row r="670" spans="19:38" x14ac:dyDescent="0.25">
      <c r="S670" s="8">
        <v>1</v>
      </c>
      <c r="T670">
        <v>1</v>
      </c>
      <c r="U670">
        <f t="shared" si="33"/>
        <v>1999</v>
      </c>
      <c r="V670">
        <f t="shared" si="34"/>
        <v>8</v>
      </c>
      <c r="W670">
        <f t="shared" si="35"/>
        <v>255538</v>
      </c>
      <c r="X670">
        <v>19990816</v>
      </c>
      <c r="Z670">
        <v>5000</v>
      </c>
      <c r="AA670">
        <v>10332</v>
      </c>
      <c r="AB670">
        <v>0</v>
      </c>
      <c r="AC670">
        <v>132</v>
      </c>
      <c r="AD670">
        <v>5000</v>
      </c>
      <c r="AE670">
        <v>232357</v>
      </c>
      <c r="AF670">
        <v>0</v>
      </c>
      <c r="AG670">
        <v>2717</v>
      </c>
      <c r="AH670" t="s">
        <v>43</v>
      </c>
      <c r="AI670" t="s">
        <v>42</v>
      </c>
      <c r="AJ670" t="s">
        <v>77</v>
      </c>
      <c r="AK670" t="s">
        <v>43</v>
      </c>
      <c r="AL670" t="s">
        <v>42</v>
      </c>
    </row>
    <row r="671" spans="19:38" x14ac:dyDescent="0.25">
      <c r="S671" s="8">
        <v>1</v>
      </c>
      <c r="T671">
        <v>1</v>
      </c>
      <c r="U671">
        <f t="shared" si="33"/>
        <v>1999</v>
      </c>
      <c r="V671">
        <f t="shared" si="34"/>
        <v>8</v>
      </c>
      <c r="W671">
        <f t="shared" si="35"/>
        <v>256109</v>
      </c>
      <c r="X671">
        <v>19990816</v>
      </c>
      <c r="Z671">
        <v>5000</v>
      </c>
      <c r="AA671">
        <v>10220</v>
      </c>
      <c r="AB671">
        <v>0</v>
      </c>
      <c r="AC671">
        <v>131</v>
      </c>
      <c r="AD671">
        <v>5000</v>
      </c>
      <c r="AE671">
        <v>233033</v>
      </c>
      <c r="AF671">
        <v>0</v>
      </c>
      <c r="AG671">
        <v>2725</v>
      </c>
      <c r="AH671" t="s">
        <v>43</v>
      </c>
      <c r="AI671" t="s">
        <v>42</v>
      </c>
      <c r="AJ671" t="s">
        <v>77</v>
      </c>
      <c r="AK671" t="s">
        <v>43</v>
      </c>
      <c r="AL671" t="s">
        <v>42</v>
      </c>
    </row>
    <row r="672" spans="19:38" x14ac:dyDescent="0.25">
      <c r="S672" s="8">
        <v>1</v>
      </c>
      <c r="T672">
        <v>1</v>
      </c>
      <c r="U672">
        <f t="shared" si="33"/>
        <v>1999</v>
      </c>
      <c r="V672">
        <f t="shared" si="34"/>
        <v>9</v>
      </c>
      <c r="W672">
        <f t="shared" si="35"/>
        <v>86265</v>
      </c>
      <c r="X672">
        <v>19990913</v>
      </c>
      <c r="Z672">
        <v>5000</v>
      </c>
      <c r="AA672">
        <v>10411</v>
      </c>
      <c r="AB672">
        <v>0</v>
      </c>
      <c r="AC672">
        <v>38</v>
      </c>
      <c r="AD672">
        <v>5000</v>
      </c>
      <c r="AE672">
        <v>65056</v>
      </c>
      <c r="AF672">
        <v>0</v>
      </c>
      <c r="AG672">
        <v>760</v>
      </c>
      <c r="AH672" t="s">
        <v>43</v>
      </c>
      <c r="AI672" t="s">
        <v>42</v>
      </c>
      <c r="AJ672" t="s">
        <v>77</v>
      </c>
      <c r="AK672" t="s">
        <v>43</v>
      </c>
      <c r="AL672" t="s">
        <v>42</v>
      </c>
    </row>
    <row r="673" spans="19:38" x14ac:dyDescent="0.25">
      <c r="S673" s="8">
        <v>1</v>
      </c>
      <c r="T673">
        <v>1</v>
      </c>
      <c r="U673">
        <f t="shared" si="33"/>
        <v>1999</v>
      </c>
      <c r="V673">
        <f t="shared" si="34"/>
        <v>9</v>
      </c>
      <c r="W673">
        <f t="shared" si="35"/>
        <v>86257</v>
      </c>
      <c r="X673">
        <v>19990913</v>
      </c>
      <c r="Z673">
        <v>5000</v>
      </c>
      <c r="AA673">
        <v>10249</v>
      </c>
      <c r="AB673">
        <v>0</v>
      </c>
      <c r="AC673">
        <v>38</v>
      </c>
      <c r="AD673">
        <v>5000</v>
      </c>
      <c r="AE673">
        <v>65208</v>
      </c>
      <c r="AF673">
        <v>0</v>
      </c>
      <c r="AG673">
        <v>762</v>
      </c>
      <c r="AH673" t="s">
        <v>43</v>
      </c>
      <c r="AI673" t="s">
        <v>42</v>
      </c>
      <c r="AJ673" t="s">
        <v>77</v>
      </c>
      <c r="AK673" t="s">
        <v>43</v>
      </c>
      <c r="AL673" t="s">
        <v>42</v>
      </c>
    </row>
    <row r="674" spans="19:38" x14ac:dyDescent="0.25">
      <c r="S674" s="8">
        <v>1</v>
      </c>
      <c r="T674">
        <v>1</v>
      </c>
      <c r="U674">
        <f t="shared" si="33"/>
        <v>1999</v>
      </c>
      <c r="V674">
        <f t="shared" si="34"/>
        <v>9</v>
      </c>
      <c r="W674">
        <f t="shared" si="35"/>
        <v>86315</v>
      </c>
      <c r="X674">
        <v>19990913</v>
      </c>
      <c r="Z674">
        <v>5000</v>
      </c>
      <c r="AA674">
        <v>10334</v>
      </c>
      <c r="AB674">
        <v>0</v>
      </c>
      <c r="AC674">
        <v>38</v>
      </c>
      <c r="AD674">
        <v>5000</v>
      </c>
      <c r="AE674">
        <v>65181</v>
      </c>
      <c r="AF674">
        <v>0</v>
      </c>
      <c r="AG674">
        <v>762</v>
      </c>
      <c r="AH674" t="s">
        <v>43</v>
      </c>
      <c r="AI674" t="s">
        <v>42</v>
      </c>
      <c r="AJ674" t="s">
        <v>77</v>
      </c>
      <c r="AK674" t="s">
        <v>43</v>
      </c>
      <c r="AL674" t="s">
        <v>42</v>
      </c>
    </row>
    <row r="675" spans="19:38" x14ac:dyDescent="0.25">
      <c r="S675" s="8">
        <v>1</v>
      </c>
      <c r="T675">
        <v>3</v>
      </c>
      <c r="U675">
        <f t="shared" si="33"/>
        <v>1999</v>
      </c>
      <c r="V675">
        <f t="shared" si="34"/>
        <v>10</v>
      </c>
      <c r="W675">
        <f t="shared" si="35"/>
        <v>360870</v>
      </c>
      <c r="X675">
        <v>19991019</v>
      </c>
      <c r="Z675">
        <v>5000</v>
      </c>
      <c r="AA675">
        <v>193648</v>
      </c>
      <c r="AB675">
        <v>0</v>
      </c>
      <c r="AC675">
        <v>11771</v>
      </c>
      <c r="AD675">
        <v>5000</v>
      </c>
      <c r="AE675">
        <v>6590</v>
      </c>
      <c r="AF675">
        <v>0</v>
      </c>
      <c r="AG675">
        <v>138861</v>
      </c>
      <c r="AH675" t="s">
        <v>41</v>
      </c>
      <c r="AI675" t="s">
        <v>42</v>
      </c>
      <c r="AJ675" t="s">
        <v>77</v>
      </c>
      <c r="AK675" t="s">
        <v>41</v>
      </c>
      <c r="AL675" t="s">
        <v>42</v>
      </c>
    </row>
    <row r="676" spans="19:38" x14ac:dyDescent="0.25">
      <c r="S676" s="8">
        <v>1</v>
      </c>
      <c r="T676">
        <v>3</v>
      </c>
      <c r="U676">
        <f t="shared" si="33"/>
        <v>1999</v>
      </c>
      <c r="V676">
        <f t="shared" si="34"/>
        <v>8</v>
      </c>
      <c r="W676">
        <f t="shared" si="35"/>
        <v>208979</v>
      </c>
      <c r="X676">
        <v>19990818</v>
      </c>
      <c r="Z676">
        <v>5000</v>
      </c>
      <c r="AA676">
        <v>190423</v>
      </c>
      <c r="AB676">
        <v>0</v>
      </c>
      <c r="AC676">
        <v>3383</v>
      </c>
      <c r="AD676">
        <v>5000</v>
      </c>
      <c r="AE676">
        <v>4775</v>
      </c>
      <c r="AF676">
        <v>0</v>
      </c>
      <c r="AG676">
        <v>398</v>
      </c>
      <c r="AH676" t="s">
        <v>50</v>
      </c>
      <c r="AI676" t="s">
        <v>42</v>
      </c>
      <c r="AJ676" t="s">
        <v>77</v>
      </c>
      <c r="AK676" t="s">
        <v>50</v>
      </c>
      <c r="AL676" t="s">
        <v>42</v>
      </c>
    </row>
    <row r="677" spans="19:38" x14ac:dyDescent="0.25">
      <c r="S677" s="8">
        <v>1</v>
      </c>
      <c r="T677">
        <v>3</v>
      </c>
      <c r="U677">
        <f t="shared" si="33"/>
        <v>1999</v>
      </c>
      <c r="V677">
        <f t="shared" si="34"/>
        <v>9</v>
      </c>
      <c r="W677">
        <f t="shared" si="35"/>
        <v>37241</v>
      </c>
      <c r="X677">
        <v>19990916</v>
      </c>
      <c r="Z677">
        <v>5000</v>
      </c>
      <c r="AA677">
        <v>26036</v>
      </c>
      <c r="AB677">
        <v>0</v>
      </c>
      <c r="AC677">
        <v>50</v>
      </c>
      <c r="AD677">
        <v>5000</v>
      </c>
      <c r="AE677">
        <v>251</v>
      </c>
      <c r="AF677">
        <v>0</v>
      </c>
      <c r="AG677">
        <v>904</v>
      </c>
      <c r="AH677" t="s">
        <v>58</v>
      </c>
      <c r="AI677" t="s">
        <v>42</v>
      </c>
      <c r="AJ677" t="s">
        <v>77</v>
      </c>
      <c r="AK677" t="s">
        <v>58</v>
      </c>
      <c r="AL677" t="s">
        <v>42</v>
      </c>
    </row>
    <row r="678" spans="19:38" x14ac:dyDescent="0.25">
      <c r="S678" s="8">
        <v>1</v>
      </c>
      <c r="T678">
        <v>3</v>
      </c>
      <c r="U678">
        <f t="shared" si="33"/>
        <v>2001</v>
      </c>
      <c r="V678">
        <f t="shared" si="34"/>
        <v>9</v>
      </c>
      <c r="W678">
        <f t="shared" si="35"/>
        <v>166088</v>
      </c>
      <c r="X678">
        <v>20010917</v>
      </c>
      <c r="Z678">
        <v>5000</v>
      </c>
      <c r="AA678">
        <v>25587</v>
      </c>
      <c r="AB678">
        <v>0</v>
      </c>
      <c r="AC678">
        <v>298</v>
      </c>
      <c r="AD678">
        <v>5000</v>
      </c>
      <c r="AE678">
        <v>694</v>
      </c>
      <c r="AF678">
        <v>0</v>
      </c>
      <c r="AG678">
        <v>129509</v>
      </c>
      <c r="AH678" t="s">
        <v>41</v>
      </c>
      <c r="AI678" t="s">
        <v>42</v>
      </c>
      <c r="AJ678" t="s">
        <v>77</v>
      </c>
      <c r="AK678" t="s">
        <v>41</v>
      </c>
      <c r="AL678" t="s">
        <v>42</v>
      </c>
    </row>
    <row r="679" spans="19:38" x14ac:dyDescent="0.25">
      <c r="S679" s="8">
        <v>1</v>
      </c>
      <c r="T679">
        <v>3</v>
      </c>
      <c r="U679">
        <f t="shared" si="33"/>
        <v>2001</v>
      </c>
      <c r="V679">
        <f t="shared" si="34"/>
        <v>9</v>
      </c>
      <c r="W679">
        <f t="shared" si="35"/>
        <v>148974</v>
      </c>
      <c r="X679">
        <v>20010912</v>
      </c>
      <c r="Z679">
        <v>5000</v>
      </c>
      <c r="AA679">
        <v>24216</v>
      </c>
      <c r="AB679">
        <v>0</v>
      </c>
      <c r="AC679">
        <v>88</v>
      </c>
      <c r="AD679">
        <v>2</v>
      </c>
      <c r="AE679">
        <v>118614</v>
      </c>
      <c r="AF679">
        <v>0</v>
      </c>
      <c r="AG679">
        <v>1054</v>
      </c>
      <c r="AH679" t="s">
        <v>50</v>
      </c>
      <c r="AI679" t="s">
        <v>42</v>
      </c>
      <c r="AJ679" t="s">
        <v>77</v>
      </c>
      <c r="AK679" t="s">
        <v>50</v>
      </c>
      <c r="AL679" t="s">
        <v>42</v>
      </c>
    </row>
    <row r="680" spans="19:38" x14ac:dyDescent="0.25">
      <c r="S680" s="8">
        <v>1</v>
      </c>
      <c r="T680">
        <v>3</v>
      </c>
      <c r="U680">
        <f t="shared" si="33"/>
        <v>2001</v>
      </c>
      <c r="V680">
        <f t="shared" si="34"/>
        <v>7</v>
      </c>
      <c r="W680">
        <f t="shared" si="35"/>
        <v>37861</v>
      </c>
      <c r="X680">
        <v>20010716</v>
      </c>
      <c r="Z680">
        <v>5000</v>
      </c>
      <c r="AA680">
        <v>25710</v>
      </c>
      <c r="AB680">
        <v>0</v>
      </c>
      <c r="AC680">
        <v>257</v>
      </c>
      <c r="AD680">
        <v>5000</v>
      </c>
      <c r="AE680">
        <v>668</v>
      </c>
      <c r="AF680">
        <v>0</v>
      </c>
      <c r="AG680">
        <v>1226</v>
      </c>
      <c r="AH680" t="s">
        <v>58</v>
      </c>
      <c r="AI680" t="s">
        <v>42</v>
      </c>
      <c r="AJ680" t="s">
        <v>77</v>
      </c>
      <c r="AK680" t="s">
        <v>58</v>
      </c>
      <c r="AL680" t="s">
        <v>42</v>
      </c>
    </row>
    <row r="681" spans="19:38" x14ac:dyDescent="0.25">
      <c r="S681" s="8">
        <v>1</v>
      </c>
      <c r="T681">
        <v>3</v>
      </c>
      <c r="U681">
        <f t="shared" si="33"/>
        <v>2001</v>
      </c>
      <c r="V681">
        <f t="shared" si="34"/>
        <v>8</v>
      </c>
      <c r="W681">
        <f t="shared" si="35"/>
        <v>75822</v>
      </c>
      <c r="X681">
        <v>20010810</v>
      </c>
      <c r="Z681">
        <v>5000</v>
      </c>
      <c r="AA681">
        <v>24121</v>
      </c>
      <c r="AB681">
        <v>0</v>
      </c>
      <c r="AC681">
        <v>476</v>
      </c>
      <c r="AD681">
        <v>5000</v>
      </c>
      <c r="AE681">
        <v>1760</v>
      </c>
      <c r="AF681">
        <v>0</v>
      </c>
      <c r="AG681">
        <v>39465</v>
      </c>
      <c r="AH681" t="s">
        <v>44</v>
      </c>
      <c r="AI681" t="s">
        <v>42</v>
      </c>
      <c r="AJ681" t="s">
        <v>77</v>
      </c>
      <c r="AK681" t="s">
        <v>44</v>
      </c>
      <c r="AL681" t="s">
        <v>42</v>
      </c>
    </row>
    <row r="682" spans="19:38" x14ac:dyDescent="0.25">
      <c r="S682" s="8">
        <v>1</v>
      </c>
      <c r="T682">
        <v>3</v>
      </c>
      <c r="U682">
        <f t="shared" si="33"/>
        <v>2001</v>
      </c>
      <c r="V682">
        <f t="shared" si="34"/>
        <v>9</v>
      </c>
      <c r="W682">
        <f t="shared" si="35"/>
        <v>35110</v>
      </c>
      <c r="X682">
        <v>20010905</v>
      </c>
      <c r="Z682">
        <v>5000</v>
      </c>
      <c r="AA682">
        <v>22897</v>
      </c>
      <c r="AB682">
        <v>0</v>
      </c>
      <c r="AC682">
        <v>452</v>
      </c>
      <c r="AD682">
        <v>5000</v>
      </c>
      <c r="AE682">
        <v>1671</v>
      </c>
      <c r="AF682">
        <v>0</v>
      </c>
      <c r="AG682">
        <v>90</v>
      </c>
      <c r="AH682" t="s">
        <v>66</v>
      </c>
      <c r="AI682" t="s">
        <v>42</v>
      </c>
      <c r="AJ682" t="s">
        <v>77</v>
      </c>
      <c r="AK682" t="s">
        <v>66</v>
      </c>
      <c r="AL682" t="s">
        <v>42</v>
      </c>
    </row>
    <row r="683" spans="19:38" x14ac:dyDescent="0.25">
      <c r="S683" s="8">
        <v>1</v>
      </c>
      <c r="T683">
        <v>3</v>
      </c>
      <c r="U683">
        <f t="shared" si="33"/>
        <v>2001</v>
      </c>
      <c r="V683">
        <f t="shared" si="34"/>
        <v>9</v>
      </c>
      <c r="W683">
        <f t="shared" si="35"/>
        <v>105255</v>
      </c>
      <c r="X683">
        <v>20010918</v>
      </c>
      <c r="Z683">
        <v>5000</v>
      </c>
      <c r="AA683">
        <v>28674</v>
      </c>
      <c r="AB683">
        <v>0</v>
      </c>
      <c r="AC683">
        <v>18</v>
      </c>
      <c r="AD683">
        <v>5000</v>
      </c>
      <c r="AE683">
        <v>273</v>
      </c>
      <c r="AF683">
        <v>0</v>
      </c>
      <c r="AG683">
        <v>66290</v>
      </c>
      <c r="AH683" t="s">
        <v>59</v>
      </c>
      <c r="AI683" t="s">
        <v>42</v>
      </c>
      <c r="AJ683" t="s">
        <v>77</v>
      </c>
      <c r="AK683" t="s">
        <v>59</v>
      </c>
      <c r="AL683" t="s">
        <v>42</v>
      </c>
    </row>
    <row r="684" spans="19:38" x14ac:dyDescent="0.25">
      <c r="S684" s="8">
        <v>1</v>
      </c>
      <c r="T684">
        <v>3</v>
      </c>
      <c r="U684">
        <f t="shared" si="33"/>
        <v>2002</v>
      </c>
      <c r="V684">
        <f t="shared" si="34"/>
        <v>9</v>
      </c>
      <c r="W684">
        <f t="shared" si="35"/>
        <v>165941</v>
      </c>
      <c r="X684">
        <v>20020916</v>
      </c>
      <c r="Z684">
        <v>5000</v>
      </c>
      <c r="AA684">
        <v>21442</v>
      </c>
      <c r="AB684">
        <v>0</v>
      </c>
      <c r="AC684">
        <v>248</v>
      </c>
      <c r="AD684">
        <v>5000</v>
      </c>
      <c r="AE684">
        <v>331</v>
      </c>
      <c r="AF684">
        <v>0</v>
      </c>
      <c r="AG684">
        <v>133920</v>
      </c>
      <c r="AH684" t="s">
        <v>41</v>
      </c>
      <c r="AI684" t="s">
        <v>42</v>
      </c>
      <c r="AJ684" t="s">
        <v>77</v>
      </c>
      <c r="AK684" t="s">
        <v>41</v>
      </c>
      <c r="AL684" t="s">
        <v>42</v>
      </c>
    </row>
    <row r="685" spans="19:38" x14ac:dyDescent="0.25">
      <c r="S685" s="8">
        <v>1</v>
      </c>
      <c r="T685">
        <v>1</v>
      </c>
      <c r="U685">
        <f t="shared" si="33"/>
        <v>1999</v>
      </c>
      <c r="V685">
        <f t="shared" si="34"/>
        <v>9</v>
      </c>
      <c r="W685">
        <f t="shared" si="35"/>
        <v>141880</v>
      </c>
      <c r="X685">
        <v>19990915</v>
      </c>
      <c r="Z685">
        <v>0</v>
      </c>
      <c r="AA685">
        <v>49085</v>
      </c>
      <c r="AD685">
        <v>5000</v>
      </c>
      <c r="AE685">
        <v>87507</v>
      </c>
      <c r="AF685">
        <v>0</v>
      </c>
      <c r="AG685">
        <v>288</v>
      </c>
      <c r="AH685" t="s">
        <v>43</v>
      </c>
      <c r="AI685" t="s">
        <v>42</v>
      </c>
      <c r="AJ685" t="s">
        <v>77</v>
      </c>
      <c r="AK685" t="s">
        <v>43</v>
      </c>
      <c r="AL685" t="s">
        <v>42</v>
      </c>
    </row>
    <row r="686" spans="19:38" x14ac:dyDescent="0.25">
      <c r="S686" s="8">
        <v>1</v>
      </c>
      <c r="T686">
        <v>3</v>
      </c>
      <c r="U686">
        <f t="shared" si="33"/>
        <v>2010</v>
      </c>
      <c r="V686">
        <f t="shared" si="34"/>
        <v>6</v>
      </c>
      <c r="W686">
        <f t="shared" si="35"/>
        <v>442138</v>
      </c>
      <c r="X686">
        <v>20100615</v>
      </c>
      <c r="Z686">
        <v>5000</v>
      </c>
      <c r="AA686">
        <v>31897</v>
      </c>
      <c r="AB686">
        <v>0</v>
      </c>
      <c r="AC686">
        <v>120</v>
      </c>
      <c r="AD686">
        <v>5000</v>
      </c>
      <c r="AE686">
        <v>35698</v>
      </c>
      <c r="AF686">
        <v>0</v>
      </c>
      <c r="AG686">
        <v>364423</v>
      </c>
      <c r="AH686" t="s">
        <v>56</v>
      </c>
      <c r="AI686" t="s">
        <v>42</v>
      </c>
      <c r="AJ686" t="s">
        <v>79</v>
      </c>
      <c r="AK686" t="s">
        <v>56</v>
      </c>
      <c r="AL686" t="s">
        <v>42</v>
      </c>
    </row>
    <row r="687" spans="19:38" x14ac:dyDescent="0.25">
      <c r="S687" s="8">
        <v>1</v>
      </c>
      <c r="T687">
        <v>1</v>
      </c>
      <c r="U687">
        <f t="shared" si="33"/>
        <v>2000</v>
      </c>
      <c r="V687">
        <f t="shared" si="34"/>
        <v>8</v>
      </c>
      <c r="W687">
        <f t="shared" si="35"/>
        <v>154799</v>
      </c>
      <c r="X687">
        <v>20000807</v>
      </c>
      <c r="Z687">
        <v>5000</v>
      </c>
      <c r="AA687">
        <v>26280</v>
      </c>
      <c r="AB687">
        <v>0</v>
      </c>
      <c r="AC687">
        <v>436</v>
      </c>
      <c r="AD687">
        <v>5000</v>
      </c>
      <c r="AE687">
        <v>115391</v>
      </c>
      <c r="AF687">
        <v>0</v>
      </c>
      <c r="AG687">
        <v>2692</v>
      </c>
      <c r="AH687" t="s">
        <v>48</v>
      </c>
      <c r="AI687" t="s">
        <v>42</v>
      </c>
      <c r="AJ687" t="s">
        <v>77</v>
      </c>
      <c r="AK687" t="s">
        <v>48</v>
      </c>
      <c r="AL687" t="s">
        <v>42</v>
      </c>
    </row>
    <row r="688" spans="19:38" x14ac:dyDescent="0.25">
      <c r="S688" s="8">
        <v>1</v>
      </c>
      <c r="T688">
        <v>1</v>
      </c>
      <c r="U688">
        <f t="shared" si="33"/>
        <v>2000</v>
      </c>
      <c r="V688">
        <f t="shared" si="34"/>
        <v>7</v>
      </c>
      <c r="W688">
        <f t="shared" si="35"/>
        <v>123401</v>
      </c>
      <c r="X688">
        <v>20000717</v>
      </c>
      <c r="Z688">
        <v>5000</v>
      </c>
      <c r="AA688">
        <v>25533</v>
      </c>
      <c r="AB688">
        <v>0</v>
      </c>
      <c r="AC688">
        <v>786</v>
      </c>
      <c r="AD688">
        <v>5000</v>
      </c>
      <c r="AE688">
        <v>87033</v>
      </c>
      <c r="AF688">
        <v>0</v>
      </c>
      <c r="AG688">
        <v>49</v>
      </c>
      <c r="AH688" t="s">
        <v>52</v>
      </c>
      <c r="AI688" t="s">
        <v>42</v>
      </c>
      <c r="AJ688" t="s">
        <v>77</v>
      </c>
      <c r="AK688" t="s">
        <v>52</v>
      </c>
      <c r="AL688" t="s">
        <v>42</v>
      </c>
    </row>
    <row r="689" spans="19:38" x14ac:dyDescent="0.25">
      <c r="S689" s="8">
        <v>1</v>
      </c>
      <c r="T689">
        <v>1</v>
      </c>
      <c r="U689">
        <f t="shared" si="33"/>
        <v>2001</v>
      </c>
      <c r="V689">
        <f t="shared" si="34"/>
        <v>8</v>
      </c>
      <c r="W689">
        <f t="shared" si="35"/>
        <v>157855</v>
      </c>
      <c r="X689">
        <v>20010806</v>
      </c>
      <c r="Z689">
        <v>5000</v>
      </c>
      <c r="AA689">
        <v>24403</v>
      </c>
      <c r="AB689">
        <v>0</v>
      </c>
      <c r="AC689">
        <v>2495</v>
      </c>
      <c r="AD689">
        <v>5000</v>
      </c>
      <c r="AE689">
        <v>114540</v>
      </c>
      <c r="AF689">
        <v>0</v>
      </c>
      <c r="AG689">
        <v>6417</v>
      </c>
      <c r="AH689" t="s">
        <v>44</v>
      </c>
      <c r="AI689" t="s">
        <v>42</v>
      </c>
      <c r="AJ689" t="s">
        <v>77</v>
      </c>
      <c r="AK689" t="s">
        <v>44</v>
      </c>
      <c r="AL689" t="s">
        <v>42</v>
      </c>
    </row>
    <row r="690" spans="19:38" x14ac:dyDescent="0.25">
      <c r="S690" s="8">
        <v>1</v>
      </c>
      <c r="T690">
        <v>1</v>
      </c>
      <c r="U690">
        <f t="shared" si="33"/>
        <v>2001</v>
      </c>
      <c r="V690">
        <f t="shared" si="34"/>
        <v>8</v>
      </c>
      <c r="W690">
        <f t="shared" si="35"/>
        <v>117560</v>
      </c>
      <c r="X690">
        <v>20010813</v>
      </c>
      <c r="Z690">
        <v>5000</v>
      </c>
      <c r="AA690">
        <v>24654</v>
      </c>
      <c r="AB690">
        <v>0</v>
      </c>
      <c r="AC690">
        <v>1757</v>
      </c>
      <c r="AD690">
        <v>5000</v>
      </c>
      <c r="AE690">
        <v>81051</v>
      </c>
      <c r="AF690">
        <v>0</v>
      </c>
      <c r="AG690">
        <v>98</v>
      </c>
      <c r="AH690" t="s">
        <v>46</v>
      </c>
      <c r="AI690" t="s">
        <v>42</v>
      </c>
      <c r="AJ690" t="s">
        <v>77</v>
      </c>
      <c r="AK690" t="s">
        <v>46</v>
      </c>
      <c r="AL690" t="s">
        <v>42</v>
      </c>
    </row>
    <row r="691" spans="19:38" x14ac:dyDescent="0.25">
      <c r="S691" s="8">
        <v>1</v>
      </c>
      <c r="T691">
        <v>1</v>
      </c>
      <c r="U691">
        <f t="shared" si="33"/>
        <v>2000</v>
      </c>
      <c r="V691">
        <f t="shared" si="34"/>
        <v>9</v>
      </c>
      <c r="W691">
        <f t="shared" si="35"/>
        <v>44170</v>
      </c>
      <c r="X691">
        <v>20000915</v>
      </c>
      <c r="Z691">
        <v>5000</v>
      </c>
      <c r="AA691">
        <v>33078</v>
      </c>
      <c r="AB691">
        <v>0</v>
      </c>
      <c r="AC691">
        <v>910</v>
      </c>
      <c r="AD691">
        <v>5000</v>
      </c>
      <c r="AE691">
        <v>182</v>
      </c>
      <c r="AH691" t="s">
        <v>43</v>
      </c>
      <c r="AI691" t="s">
        <v>42</v>
      </c>
      <c r="AJ691" t="s">
        <v>77</v>
      </c>
      <c r="AK691" t="s">
        <v>43</v>
      </c>
      <c r="AL691" t="s">
        <v>42</v>
      </c>
    </row>
    <row r="692" spans="19:38" x14ac:dyDescent="0.25">
      <c r="S692" s="8">
        <v>1</v>
      </c>
      <c r="T692">
        <v>1</v>
      </c>
      <c r="U692">
        <f t="shared" si="33"/>
        <v>2000</v>
      </c>
      <c r="V692">
        <f t="shared" si="34"/>
        <v>10</v>
      </c>
      <c r="W692">
        <f t="shared" si="35"/>
        <v>38570</v>
      </c>
      <c r="X692">
        <v>20001013</v>
      </c>
      <c r="Z692">
        <v>5000</v>
      </c>
      <c r="AA692">
        <v>32085</v>
      </c>
      <c r="AB692">
        <v>0</v>
      </c>
      <c r="AC692">
        <v>1485</v>
      </c>
      <c r="AH692" t="s">
        <v>43</v>
      </c>
      <c r="AI692" t="s">
        <v>42</v>
      </c>
      <c r="AJ692" t="s">
        <v>77</v>
      </c>
      <c r="AK692" t="s">
        <v>43</v>
      </c>
      <c r="AL692" t="s">
        <v>42</v>
      </c>
    </row>
    <row r="693" spans="19:38" x14ac:dyDescent="0.25">
      <c r="S693" s="8">
        <v>1</v>
      </c>
      <c r="T693">
        <v>1</v>
      </c>
      <c r="U693">
        <f t="shared" si="33"/>
        <v>2000</v>
      </c>
      <c r="V693">
        <f t="shared" si="34"/>
        <v>8</v>
      </c>
      <c r="W693">
        <f t="shared" si="35"/>
        <v>430214</v>
      </c>
      <c r="X693">
        <v>20000813</v>
      </c>
      <c r="Z693">
        <v>5000</v>
      </c>
      <c r="AA693">
        <v>56876</v>
      </c>
      <c r="AB693">
        <v>0</v>
      </c>
      <c r="AC693">
        <v>591</v>
      </c>
      <c r="AD693">
        <v>5000</v>
      </c>
      <c r="AE693">
        <v>352604</v>
      </c>
      <c r="AF693">
        <v>0</v>
      </c>
      <c r="AG693">
        <v>10143</v>
      </c>
      <c r="AH693" t="s">
        <v>43</v>
      </c>
      <c r="AI693" t="s">
        <v>42</v>
      </c>
      <c r="AJ693" t="s">
        <v>77</v>
      </c>
      <c r="AK693" t="s">
        <v>43</v>
      </c>
      <c r="AL693" t="s">
        <v>42</v>
      </c>
    </row>
    <row r="694" spans="19:38" x14ac:dyDescent="0.25">
      <c r="S694" s="8">
        <v>1</v>
      </c>
      <c r="T694">
        <v>1</v>
      </c>
      <c r="U694">
        <f t="shared" si="33"/>
        <v>2000</v>
      </c>
      <c r="V694">
        <f t="shared" si="34"/>
        <v>8</v>
      </c>
      <c r="W694">
        <f t="shared" si="35"/>
        <v>56950</v>
      </c>
      <c r="X694">
        <v>20000813</v>
      </c>
      <c r="Z694">
        <v>0</v>
      </c>
      <c r="AA694">
        <v>56848</v>
      </c>
      <c r="AD694">
        <v>0</v>
      </c>
      <c r="AE694">
        <v>102</v>
      </c>
      <c r="AH694" t="s">
        <v>43</v>
      </c>
      <c r="AI694" t="s">
        <v>42</v>
      </c>
      <c r="AJ694" t="s">
        <v>77</v>
      </c>
      <c r="AK694" t="s">
        <v>43</v>
      </c>
      <c r="AL694" t="s">
        <v>42</v>
      </c>
    </row>
    <row r="695" spans="19:38" x14ac:dyDescent="0.25">
      <c r="S695" s="8">
        <v>1</v>
      </c>
      <c r="T695">
        <v>3</v>
      </c>
      <c r="U695">
        <f t="shared" si="33"/>
        <v>2000</v>
      </c>
      <c r="V695">
        <f t="shared" si="34"/>
        <v>7</v>
      </c>
      <c r="W695">
        <f t="shared" si="35"/>
        <v>95207</v>
      </c>
      <c r="X695">
        <v>20000722</v>
      </c>
      <c r="Z695">
        <v>5000</v>
      </c>
      <c r="AA695">
        <v>63527</v>
      </c>
      <c r="AB695">
        <v>0</v>
      </c>
      <c r="AC695">
        <v>2521</v>
      </c>
      <c r="AD695">
        <v>5000</v>
      </c>
      <c r="AE695">
        <v>17310</v>
      </c>
      <c r="AF695">
        <v>0</v>
      </c>
      <c r="AG695">
        <v>1849</v>
      </c>
      <c r="AH695" t="s">
        <v>53</v>
      </c>
      <c r="AI695" t="s">
        <v>42</v>
      </c>
      <c r="AJ695" t="s">
        <v>77</v>
      </c>
      <c r="AK695" t="s">
        <v>53</v>
      </c>
      <c r="AL695" t="s">
        <v>42</v>
      </c>
    </row>
    <row r="696" spans="19:38" x14ac:dyDescent="0.25">
      <c r="S696" s="8">
        <v>1</v>
      </c>
      <c r="T696">
        <v>3</v>
      </c>
      <c r="U696">
        <f t="shared" si="33"/>
        <v>2000</v>
      </c>
      <c r="V696">
        <f t="shared" si="34"/>
        <v>5</v>
      </c>
      <c r="W696">
        <f t="shared" si="35"/>
        <v>84596</v>
      </c>
      <c r="X696">
        <v>20000530</v>
      </c>
      <c r="Z696">
        <v>5000</v>
      </c>
      <c r="AA696">
        <v>30162</v>
      </c>
      <c r="AB696">
        <v>0</v>
      </c>
      <c r="AC696">
        <v>455</v>
      </c>
      <c r="AD696">
        <v>5000</v>
      </c>
      <c r="AE696">
        <v>910</v>
      </c>
      <c r="AF696">
        <v>0</v>
      </c>
      <c r="AG696">
        <v>43069</v>
      </c>
      <c r="AH696" t="s">
        <v>67</v>
      </c>
      <c r="AI696" t="s">
        <v>42</v>
      </c>
      <c r="AJ696" t="s">
        <v>78</v>
      </c>
      <c r="AK696" t="s">
        <v>67</v>
      </c>
      <c r="AL696" t="s">
        <v>42</v>
      </c>
    </row>
    <row r="697" spans="19:38" x14ac:dyDescent="0.25">
      <c r="S697" s="8">
        <v>1</v>
      </c>
      <c r="T697">
        <v>3</v>
      </c>
      <c r="U697">
        <f t="shared" si="33"/>
        <v>2000</v>
      </c>
      <c r="V697">
        <f t="shared" si="34"/>
        <v>10</v>
      </c>
      <c r="W697">
        <f t="shared" si="35"/>
        <v>337987</v>
      </c>
      <c r="X697">
        <v>20001020</v>
      </c>
      <c r="Z697">
        <v>5000</v>
      </c>
      <c r="AA697">
        <v>198538</v>
      </c>
      <c r="AB697">
        <v>0</v>
      </c>
      <c r="AC697">
        <v>5642</v>
      </c>
      <c r="AD697">
        <v>5000</v>
      </c>
      <c r="AE697">
        <v>2633</v>
      </c>
      <c r="AF697">
        <v>0</v>
      </c>
      <c r="AG697">
        <v>121174</v>
      </c>
      <c r="AH697" t="s">
        <v>41</v>
      </c>
      <c r="AI697" t="s">
        <v>42</v>
      </c>
      <c r="AJ697" t="s">
        <v>77</v>
      </c>
      <c r="AK697" t="s">
        <v>41</v>
      </c>
      <c r="AL697" t="s">
        <v>42</v>
      </c>
    </row>
    <row r="698" spans="19:38" x14ac:dyDescent="0.25">
      <c r="S698" s="8">
        <v>1</v>
      </c>
      <c r="T698">
        <v>3</v>
      </c>
      <c r="U698">
        <f t="shared" si="33"/>
        <v>2000</v>
      </c>
      <c r="V698">
        <f t="shared" si="34"/>
        <v>8</v>
      </c>
      <c r="W698">
        <f t="shared" si="35"/>
        <v>209089</v>
      </c>
      <c r="X698">
        <v>20000826</v>
      </c>
      <c r="Z698">
        <v>5000</v>
      </c>
      <c r="AA698">
        <v>196302</v>
      </c>
      <c r="AB698">
        <v>0</v>
      </c>
      <c r="AC698">
        <v>597</v>
      </c>
      <c r="AD698">
        <v>5000</v>
      </c>
      <c r="AE698">
        <v>2190</v>
      </c>
      <c r="AH698" t="s">
        <v>50</v>
      </c>
      <c r="AI698" t="s">
        <v>42</v>
      </c>
      <c r="AJ698" t="s">
        <v>77</v>
      </c>
      <c r="AK698" t="s">
        <v>50</v>
      </c>
      <c r="AL698" t="s">
        <v>42</v>
      </c>
    </row>
    <row r="699" spans="19:38" x14ac:dyDescent="0.25">
      <c r="S699" s="8">
        <v>1</v>
      </c>
      <c r="T699">
        <v>3</v>
      </c>
      <c r="U699">
        <f t="shared" si="33"/>
        <v>2000</v>
      </c>
      <c r="V699">
        <f t="shared" si="34"/>
        <v>8</v>
      </c>
      <c r="W699">
        <f t="shared" si="35"/>
        <v>34259</v>
      </c>
      <c r="X699">
        <v>20000808</v>
      </c>
      <c r="Z699">
        <v>5000</v>
      </c>
      <c r="AA699">
        <v>22512</v>
      </c>
      <c r="AB699">
        <v>0</v>
      </c>
      <c r="AC699">
        <v>558</v>
      </c>
      <c r="AD699">
        <v>5000</v>
      </c>
      <c r="AE699">
        <v>922</v>
      </c>
      <c r="AF699">
        <v>0</v>
      </c>
      <c r="AG699">
        <v>267</v>
      </c>
      <c r="AH699" t="s">
        <v>58</v>
      </c>
      <c r="AI699" t="s">
        <v>42</v>
      </c>
      <c r="AJ699" t="s">
        <v>77</v>
      </c>
      <c r="AK699" t="s">
        <v>58</v>
      </c>
      <c r="AL699" t="s">
        <v>42</v>
      </c>
    </row>
    <row r="700" spans="19:38" x14ac:dyDescent="0.25">
      <c r="S700" s="8">
        <v>1</v>
      </c>
      <c r="T700">
        <v>3</v>
      </c>
      <c r="U700">
        <f t="shared" si="33"/>
        <v>2000</v>
      </c>
      <c r="V700">
        <f t="shared" si="34"/>
        <v>9</v>
      </c>
      <c r="W700">
        <f t="shared" si="35"/>
        <v>38662</v>
      </c>
      <c r="X700">
        <v>20000915</v>
      </c>
      <c r="Z700">
        <v>5000</v>
      </c>
      <c r="AA700">
        <v>26799</v>
      </c>
      <c r="AB700">
        <v>0</v>
      </c>
      <c r="AC700">
        <v>115</v>
      </c>
      <c r="AD700">
        <v>5000</v>
      </c>
      <c r="AE700">
        <v>1404</v>
      </c>
      <c r="AF700">
        <v>0</v>
      </c>
      <c r="AG700">
        <v>344</v>
      </c>
      <c r="AH700" t="s">
        <v>58</v>
      </c>
      <c r="AI700" t="s">
        <v>42</v>
      </c>
      <c r="AJ700" t="s">
        <v>77</v>
      </c>
      <c r="AK700" t="s">
        <v>58</v>
      </c>
      <c r="AL700" t="s">
        <v>42</v>
      </c>
    </row>
    <row r="701" spans="19:38" x14ac:dyDescent="0.25">
      <c r="S701" s="8">
        <v>1</v>
      </c>
      <c r="T701">
        <v>1</v>
      </c>
      <c r="U701">
        <f t="shared" si="33"/>
        <v>2001</v>
      </c>
      <c r="V701">
        <f t="shared" si="34"/>
        <v>6</v>
      </c>
      <c r="W701">
        <f t="shared" si="35"/>
        <v>129664</v>
      </c>
      <c r="X701">
        <v>20010611</v>
      </c>
      <c r="Z701">
        <v>5000</v>
      </c>
      <c r="AA701">
        <v>25471</v>
      </c>
      <c r="AB701">
        <v>0</v>
      </c>
      <c r="AC701">
        <v>656</v>
      </c>
      <c r="AD701">
        <v>5000</v>
      </c>
      <c r="AE701">
        <v>91536</v>
      </c>
      <c r="AF701">
        <v>0</v>
      </c>
      <c r="AG701">
        <v>2001</v>
      </c>
      <c r="AH701" t="s">
        <v>52</v>
      </c>
      <c r="AI701" t="s">
        <v>42</v>
      </c>
      <c r="AJ701" t="s">
        <v>77</v>
      </c>
      <c r="AK701" t="s">
        <v>52</v>
      </c>
      <c r="AL701" t="s">
        <v>42</v>
      </c>
    </row>
    <row r="702" spans="19:38" x14ac:dyDescent="0.25">
      <c r="S702" s="8">
        <v>1</v>
      </c>
      <c r="T702">
        <v>1</v>
      </c>
      <c r="U702">
        <f t="shared" si="33"/>
        <v>2001</v>
      </c>
      <c r="V702">
        <f t="shared" si="34"/>
        <v>10</v>
      </c>
      <c r="W702">
        <f t="shared" si="35"/>
        <v>154882</v>
      </c>
      <c r="X702">
        <v>20011019</v>
      </c>
      <c r="Z702">
        <v>5000</v>
      </c>
      <c r="AA702">
        <v>25358</v>
      </c>
      <c r="AB702">
        <v>0</v>
      </c>
      <c r="AC702">
        <v>84</v>
      </c>
      <c r="AD702">
        <v>5000</v>
      </c>
      <c r="AE702">
        <v>118636</v>
      </c>
      <c r="AF702">
        <v>0</v>
      </c>
      <c r="AG702">
        <v>804</v>
      </c>
      <c r="AH702" t="s">
        <v>47</v>
      </c>
      <c r="AI702" t="s">
        <v>42</v>
      </c>
      <c r="AJ702" t="s">
        <v>77</v>
      </c>
      <c r="AK702" t="s">
        <v>47</v>
      </c>
      <c r="AL702" t="s">
        <v>42</v>
      </c>
    </row>
    <row r="703" spans="19:38" x14ac:dyDescent="0.25">
      <c r="S703" s="8">
        <v>1</v>
      </c>
      <c r="T703">
        <v>1</v>
      </c>
      <c r="U703">
        <f t="shared" si="33"/>
        <v>2002</v>
      </c>
      <c r="V703">
        <f t="shared" si="34"/>
        <v>1</v>
      </c>
      <c r="W703">
        <f t="shared" si="35"/>
        <v>277495</v>
      </c>
      <c r="X703">
        <v>20020117</v>
      </c>
      <c r="Z703">
        <v>5000</v>
      </c>
      <c r="AA703">
        <v>26064</v>
      </c>
      <c r="AB703">
        <v>0</v>
      </c>
      <c r="AC703">
        <v>101</v>
      </c>
      <c r="AD703">
        <v>5000</v>
      </c>
      <c r="AE703">
        <v>239678</v>
      </c>
      <c r="AF703">
        <v>0</v>
      </c>
      <c r="AG703">
        <v>1652</v>
      </c>
      <c r="AH703" t="s">
        <v>47</v>
      </c>
      <c r="AI703" t="s">
        <v>42</v>
      </c>
      <c r="AJ703" t="s">
        <v>77</v>
      </c>
      <c r="AK703" t="s">
        <v>47</v>
      </c>
      <c r="AL703" t="s">
        <v>42</v>
      </c>
    </row>
    <row r="704" spans="19:38" x14ac:dyDescent="0.25">
      <c r="S704" s="8">
        <v>1</v>
      </c>
      <c r="T704">
        <v>1</v>
      </c>
      <c r="U704">
        <f t="shared" si="33"/>
        <v>2002</v>
      </c>
      <c r="V704">
        <f t="shared" si="34"/>
        <v>8</v>
      </c>
      <c r="W704">
        <f t="shared" si="35"/>
        <v>138858</v>
      </c>
      <c r="X704">
        <v>20020805</v>
      </c>
      <c r="Z704">
        <v>5000</v>
      </c>
      <c r="AA704">
        <v>24977</v>
      </c>
      <c r="AB704">
        <v>0</v>
      </c>
      <c r="AC704">
        <v>989</v>
      </c>
      <c r="AD704">
        <v>5000</v>
      </c>
      <c r="AE704">
        <v>98870</v>
      </c>
      <c r="AF704">
        <v>0</v>
      </c>
      <c r="AG704">
        <v>4022</v>
      </c>
      <c r="AH704" t="s">
        <v>44</v>
      </c>
      <c r="AI704" t="s">
        <v>42</v>
      </c>
      <c r="AJ704" t="s">
        <v>77</v>
      </c>
      <c r="AK704" t="s">
        <v>44</v>
      </c>
      <c r="AL704" t="s">
        <v>42</v>
      </c>
    </row>
    <row r="705" spans="19:38" x14ac:dyDescent="0.25">
      <c r="S705" s="8">
        <v>1</v>
      </c>
      <c r="T705">
        <v>1</v>
      </c>
      <c r="U705">
        <f t="shared" si="33"/>
        <v>2004</v>
      </c>
      <c r="V705">
        <f t="shared" si="34"/>
        <v>7</v>
      </c>
      <c r="W705">
        <f t="shared" si="35"/>
        <v>123395</v>
      </c>
      <c r="X705">
        <v>20040720</v>
      </c>
      <c r="Z705">
        <v>5000</v>
      </c>
      <c r="AA705">
        <v>23872</v>
      </c>
      <c r="AB705">
        <v>0</v>
      </c>
      <c r="AC705">
        <v>435</v>
      </c>
      <c r="AD705">
        <v>5000</v>
      </c>
      <c r="AE705">
        <v>88794</v>
      </c>
      <c r="AF705">
        <v>0</v>
      </c>
      <c r="AG705">
        <v>294</v>
      </c>
      <c r="AH705" t="s">
        <v>52</v>
      </c>
      <c r="AI705" t="s">
        <v>42</v>
      </c>
      <c r="AJ705" t="s">
        <v>77</v>
      </c>
      <c r="AK705" t="s">
        <v>52</v>
      </c>
      <c r="AL705" t="s">
        <v>42</v>
      </c>
    </row>
    <row r="706" spans="19:38" x14ac:dyDescent="0.25">
      <c r="S706" s="8">
        <v>1</v>
      </c>
      <c r="T706">
        <v>1</v>
      </c>
      <c r="U706">
        <f t="shared" si="33"/>
        <v>2001</v>
      </c>
      <c r="V706">
        <f t="shared" si="34"/>
        <v>8</v>
      </c>
      <c r="W706">
        <f t="shared" si="35"/>
        <v>1062240</v>
      </c>
      <c r="X706">
        <v>20010814</v>
      </c>
      <c r="Z706">
        <v>5000</v>
      </c>
      <c r="AA706">
        <v>35578</v>
      </c>
      <c r="AB706">
        <v>0</v>
      </c>
      <c r="AC706">
        <v>439</v>
      </c>
      <c r="AD706">
        <v>5000</v>
      </c>
      <c r="AE706">
        <v>1013896</v>
      </c>
      <c r="AF706">
        <v>0</v>
      </c>
      <c r="AG706">
        <v>2327</v>
      </c>
      <c r="AH706" t="s">
        <v>43</v>
      </c>
      <c r="AI706" t="s">
        <v>42</v>
      </c>
      <c r="AJ706" t="s">
        <v>77</v>
      </c>
      <c r="AK706" t="s">
        <v>43</v>
      </c>
      <c r="AL706" t="s">
        <v>42</v>
      </c>
    </row>
    <row r="707" spans="19:38" x14ac:dyDescent="0.25">
      <c r="S707" s="8">
        <v>1</v>
      </c>
      <c r="T707">
        <v>1</v>
      </c>
      <c r="U707">
        <f t="shared" ref="U707:U770" si="36">LEFT(X707,4)*1</f>
        <v>2001</v>
      </c>
      <c r="V707">
        <f t="shared" ref="V707:V770" si="37">IF(LEN(X707)&gt;=8,MID(X707,5,2),"")*1</f>
        <v>9</v>
      </c>
      <c r="W707">
        <f t="shared" ref="W707:W770" si="38">SUM(Z707:AG707)</f>
        <v>273782</v>
      </c>
      <c r="X707">
        <v>20010909</v>
      </c>
      <c r="Z707">
        <v>5000</v>
      </c>
      <c r="AA707">
        <v>33465</v>
      </c>
      <c r="AB707">
        <v>0</v>
      </c>
      <c r="AC707">
        <v>63</v>
      </c>
      <c r="AD707">
        <v>5000</v>
      </c>
      <c r="AE707">
        <v>229613</v>
      </c>
      <c r="AF707">
        <v>0</v>
      </c>
      <c r="AG707">
        <v>641</v>
      </c>
      <c r="AH707" t="s">
        <v>43</v>
      </c>
      <c r="AI707" t="s">
        <v>42</v>
      </c>
      <c r="AJ707" t="s">
        <v>77</v>
      </c>
      <c r="AK707" t="s">
        <v>43</v>
      </c>
      <c r="AL707" t="s">
        <v>42</v>
      </c>
    </row>
    <row r="708" spans="19:38" x14ac:dyDescent="0.25">
      <c r="S708" s="8">
        <v>1</v>
      </c>
      <c r="T708">
        <v>1</v>
      </c>
      <c r="U708">
        <f t="shared" si="36"/>
        <v>2001</v>
      </c>
      <c r="V708">
        <f t="shared" si="37"/>
        <v>9</v>
      </c>
      <c r="W708">
        <f t="shared" si="38"/>
        <v>361199</v>
      </c>
      <c r="X708">
        <v>20010909</v>
      </c>
      <c r="Z708">
        <v>5000</v>
      </c>
      <c r="AA708">
        <v>34250</v>
      </c>
      <c r="AB708">
        <v>0</v>
      </c>
      <c r="AC708">
        <v>62</v>
      </c>
      <c r="AD708">
        <v>5000</v>
      </c>
      <c r="AE708">
        <v>316054</v>
      </c>
      <c r="AF708">
        <v>0</v>
      </c>
      <c r="AG708">
        <v>833</v>
      </c>
      <c r="AH708" t="s">
        <v>43</v>
      </c>
      <c r="AI708" t="s">
        <v>42</v>
      </c>
      <c r="AJ708" t="s">
        <v>77</v>
      </c>
      <c r="AK708" t="s">
        <v>43</v>
      </c>
      <c r="AL708" t="s">
        <v>42</v>
      </c>
    </row>
    <row r="709" spans="19:38" x14ac:dyDescent="0.25">
      <c r="S709" s="8">
        <v>1</v>
      </c>
      <c r="T709">
        <v>1</v>
      </c>
      <c r="U709">
        <f t="shared" si="36"/>
        <v>2001</v>
      </c>
      <c r="V709">
        <f t="shared" si="37"/>
        <v>10</v>
      </c>
      <c r="W709">
        <f t="shared" si="38"/>
        <v>185034</v>
      </c>
      <c r="X709">
        <v>20011015</v>
      </c>
      <c r="Z709">
        <v>5000</v>
      </c>
      <c r="AA709">
        <v>34281</v>
      </c>
      <c r="AB709">
        <v>0</v>
      </c>
      <c r="AC709">
        <v>640</v>
      </c>
      <c r="AD709">
        <v>5000</v>
      </c>
      <c r="AE709">
        <v>139035</v>
      </c>
      <c r="AF709">
        <v>0</v>
      </c>
      <c r="AG709">
        <v>1078</v>
      </c>
      <c r="AH709" t="s">
        <v>43</v>
      </c>
      <c r="AI709" t="s">
        <v>42</v>
      </c>
      <c r="AJ709" t="s">
        <v>77</v>
      </c>
      <c r="AK709" t="s">
        <v>43</v>
      </c>
      <c r="AL709" t="s">
        <v>42</v>
      </c>
    </row>
    <row r="710" spans="19:38" x14ac:dyDescent="0.25">
      <c r="S710" s="8">
        <v>1</v>
      </c>
      <c r="T710">
        <v>1</v>
      </c>
      <c r="U710">
        <f t="shared" si="36"/>
        <v>2001</v>
      </c>
      <c r="V710">
        <f t="shared" si="37"/>
        <v>9</v>
      </c>
      <c r="W710">
        <f t="shared" si="38"/>
        <v>66085</v>
      </c>
      <c r="X710">
        <v>20010911</v>
      </c>
      <c r="Z710">
        <v>5000</v>
      </c>
      <c r="AA710">
        <v>104</v>
      </c>
      <c r="AB710">
        <v>0</v>
      </c>
      <c r="AC710">
        <v>55773</v>
      </c>
      <c r="AD710">
        <v>5000</v>
      </c>
      <c r="AE710">
        <v>104</v>
      </c>
      <c r="AF710">
        <v>0</v>
      </c>
      <c r="AG710">
        <v>104</v>
      </c>
      <c r="AH710" t="s">
        <v>43</v>
      </c>
      <c r="AI710" t="s">
        <v>42</v>
      </c>
      <c r="AJ710" t="s">
        <v>77</v>
      </c>
      <c r="AK710" t="s">
        <v>43</v>
      </c>
      <c r="AL710" t="s">
        <v>42</v>
      </c>
    </row>
    <row r="711" spans="19:38" x14ac:dyDescent="0.25">
      <c r="S711" s="8">
        <v>1</v>
      </c>
      <c r="T711">
        <v>3</v>
      </c>
      <c r="U711">
        <f t="shared" si="36"/>
        <v>2001</v>
      </c>
      <c r="V711">
        <f t="shared" si="37"/>
        <v>6</v>
      </c>
      <c r="W711">
        <f t="shared" si="38"/>
        <v>144000</v>
      </c>
      <c r="X711">
        <v>20010629</v>
      </c>
      <c r="Z711">
        <v>5000</v>
      </c>
      <c r="AA711">
        <v>131209</v>
      </c>
      <c r="AB711">
        <v>0</v>
      </c>
      <c r="AC711">
        <v>2233</v>
      </c>
      <c r="AD711">
        <v>5000</v>
      </c>
      <c r="AE711">
        <v>558</v>
      </c>
      <c r="AH711" t="s">
        <v>53</v>
      </c>
      <c r="AI711" t="s">
        <v>42</v>
      </c>
      <c r="AJ711" t="s">
        <v>78</v>
      </c>
      <c r="AK711" t="s">
        <v>53</v>
      </c>
      <c r="AL711" t="s">
        <v>42</v>
      </c>
    </row>
    <row r="712" spans="19:38" x14ac:dyDescent="0.25">
      <c r="S712" s="8">
        <v>1</v>
      </c>
      <c r="T712">
        <v>3</v>
      </c>
      <c r="U712">
        <f t="shared" si="36"/>
        <v>2001</v>
      </c>
      <c r="V712">
        <f t="shared" si="37"/>
        <v>8</v>
      </c>
      <c r="W712">
        <f t="shared" si="38"/>
        <v>217468</v>
      </c>
      <c r="X712">
        <v>20010824</v>
      </c>
      <c r="Z712">
        <v>5000</v>
      </c>
      <c r="AA712">
        <v>205725</v>
      </c>
      <c r="AB712">
        <v>0</v>
      </c>
      <c r="AC712">
        <v>1307</v>
      </c>
      <c r="AD712">
        <v>5000</v>
      </c>
      <c r="AE712">
        <v>436</v>
      </c>
      <c r="AH712" t="s">
        <v>50</v>
      </c>
      <c r="AI712" t="s">
        <v>42</v>
      </c>
      <c r="AJ712" t="s">
        <v>77</v>
      </c>
      <c r="AK712" t="s">
        <v>50</v>
      </c>
      <c r="AL712" t="s">
        <v>42</v>
      </c>
    </row>
    <row r="713" spans="19:38" x14ac:dyDescent="0.25">
      <c r="S713" s="8">
        <v>1</v>
      </c>
      <c r="T713">
        <v>1</v>
      </c>
      <c r="U713">
        <f t="shared" si="36"/>
        <v>2002</v>
      </c>
      <c r="V713">
        <f t="shared" si="37"/>
        <v>7</v>
      </c>
      <c r="W713">
        <f t="shared" si="38"/>
        <v>113969</v>
      </c>
      <c r="X713">
        <v>20020715</v>
      </c>
      <c r="Z713">
        <v>5000</v>
      </c>
      <c r="AA713">
        <v>27036</v>
      </c>
      <c r="AD713">
        <v>5000</v>
      </c>
      <c r="AE713">
        <v>76933</v>
      </c>
      <c r="AH713" t="s">
        <v>52</v>
      </c>
      <c r="AI713" t="s">
        <v>42</v>
      </c>
      <c r="AJ713" t="s">
        <v>77</v>
      </c>
      <c r="AK713" t="s">
        <v>52</v>
      </c>
      <c r="AL713" t="s">
        <v>42</v>
      </c>
    </row>
    <row r="714" spans="19:38" x14ac:dyDescent="0.25">
      <c r="S714" s="8">
        <v>1</v>
      </c>
      <c r="T714">
        <v>1</v>
      </c>
      <c r="U714">
        <f t="shared" si="36"/>
        <v>2003</v>
      </c>
      <c r="V714">
        <f t="shared" si="37"/>
        <v>2</v>
      </c>
      <c r="W714">
        <f t="shared" si="38"/>
        <v>275079</v>
      </c>
      <c r="X714">
        <v>20030202</v>
      </c>
      <c r="Z714">
        <v>5000</v>
      </c>
      <c r="AA714">
        <v>21347</v>
      </c>
      <c r="AB714">
        <v>0</v>
      </c>
      <c r="AC714">
        <v>1001</v>
      </c>
      <c r="AD714">
        <v>5000</v>
      </c>
      <c r="AE714">
        <v>233362</v>
      </c>
      <c r="AF714">
        <v>0</v>
      </c>
      <c r="AG714">
        <v>9369</v>
      </c>
      <c r="AH714" t="s">
        <v>47</v>
      </c>
      <c r="AI714" t="s">
        <v>42</v>
      </c>
      <c r="AJ714" t="s">
        <v>77</v>
      </c>
      <c r="AK714" t="s">
        <v>47</v>
      </c>
      <c r="AL714" t="s">
        <v>42</v>
      </c>
    </row>
    <row r="715" spans="19:38" x14ac:dyDescent="0.25">
      <c r="S715" s="8">
        <v>1</v>
      </c>
      <c r="T715">
        <v>1</v>
      </c>
      <c r="U715">
        <f t="shared" si="36"/>
        <v>2002</v>
      </c>
      <c r="V715">
        <f t="shared" si="37"/>
        <v>10</v>
      </c>
      <c r="W715">
        <f t="shared" si="38"/>
        <v>145283</v>
      </c>
      <c r="X715">
        <v>20021011</v>
      </c>
      <c r="Z715">
        <v>5000</v>
      </c>
      <c r="AA715">
        <v>24450</v>
      </c>
      <c r="AB715">
        <v>0</v>
      </c>
      <c r="AC715">
        <v>1013</v>
      </c>
      <c r="AD715">
        <v>5000</v>
      </c>
      <c r="AE715">
        <v>109774</v>
      </c>
      <c r="AF715">
        <v>0</v>
      </c>
      <c r="AG715">
        <v>46</v>
      </c>
      <c r="AH715" t="s">
        <v>47</v>
      </c>
      <c r="AI715" t="s">
        <v>42</v>
      </c>
      <c r="AJ715" t="s">
        <v>77</v>
      </c>
      <c r="AK715" t="s">
        <v>47</v>
      </c>
      <c r="AL715" t="s">
        <v>42</v>
      </c>
    </row>
    <row r="716" spans="19:38" x14ac:dyDescent="0.25">
      <c r="S716" s="8">
        <v>1</v>
      </c>
      <c r="T716">
        <v>1</v>
      </c>
      <c r="U716">
        <f t="shared" si="36"/>
        <v>2004</v>
      </c>
      <c r="V716">
        <f t="shared" si="37"/>
        <v>8</v>
      </c>
      <c r="W716">
        <f t="shared" si="38"/>
        <v>176346</v>
      </c>
      <c r="X716">
        <v>20040809</v>
      </c>
      <c r="Z716">
        <v>5000</v>
      </c>
      <c r="AA716">
        <v>27160</v>
      </c>
      <c r="AB716">
        <v>0</v>
      </c>
      <c r="AC716">
        <v>300</v>
      </c>
      <c r="AD716">
        <v>5000</v>
      </c>
      <c r="AE716">
        <v>138882</v>
      </c>
      <c r="AF716">
        <v>0</v>
      </c>
      <c r="AG716">
        <v>4</v>
      </c>
      <c r="AH716" t="s">
        <v>48</v>
      </c>
      <c r="AI716" t="s">
        <v>42</v>
      </c>
      <c r="AJ716" t="s">
        <v>77</v>
      </c>
      <c r="AK716" t="s">
        <v>48</v>
      </c>
      <c r="AL716" t="s">
        <v>42</v>
      </c>
    </row>
    <row r="717" spans="19:38" x14ac:dyDescent="0.25">
      <c r="S717" s="8">
        <v>1</v>
      </c>
      <c r="T717">
        <v>1</v>
      </c>
      <c r="U717">
        <f t="shared" si="36"/>
        <v>2004</v>
      </c>
      <c r="V717">
        <f t="shared" si="37"/>
        <v>8</v>
      </c>
      <c r="W717">
        <f t="shared" si="38"/>
        <v>106704</v>
      </c>
      <c r="X717">
        <v>20040809</v>
      </c>
      <c r="Z717">
        <v>5000</v>
      </c>
      <c r="AA717">
        <v>24910</v>
      </c>
      <c r="AB717">
        <v>0</v>
      </c>
      <c r="AC717">
        <v>295</v>
      </c>
      <c r="AD717">
        <v>5000</v>
      </c>
      <c r="AE717">
        <v>71499</v>
      </c>
      <c r="AH717" t="s">
        <v>44</v>
      </c>
      <c r="AI717" t="s">
        <v>42</v>
      </c>
      <c r="AJ717" t="s">
        <v>77</v>
      </c>
      <c r="AK717" t="s">
        <v>44</v>
      </c>
      <c r="AL717" t="s">
        <v>42</v>
      </c>
    </row>
    <row r="718" spans="19:38" x14ac:dyDescent="0.25">
      <c r="S718" s="8">
        <v>1</v>
      </c>
      <c r="T718">
        <v>3</v>
      </c>
      <c r="U718">
        <f t="shared" si="36"/>
        <v>2002</v>
      </c>
      <c r="V718">
        <f t="shared" si="37"/>
        <v>5</v>
      </c>
      <c r="W718">
        <f t="shared" si="38"/>
        <v>34625</v>
      </c>
      <c r="X718">
        <v>20020520</v>
      </c>
      <c r="Z718">
        <v>5000</v>
      </c>
      <c r="AA718">
        <v>22284</v>
      </c>
      <c r="AB718">
        <v>0</v>
      </c>
      <c r="AC718">
        <v>1873</v>
      </c>
      <c r="AD718">
        <v>5000</v>
      </c>
      <c r="AE718">
        <v>419</v>
      </c>
      <c r="AF718">
        <v>0</v>
      </c>
      <c r="AG718">
        <v>49</v>
      </c>
      <c r="AH718" t="s">
        <v>53</v>
      </c>
      <c r="AI718" t="s">
        <v>42</v>
      </c>
      <c r="AJ718" t="s">
        <v>77</v>
      </c>
      <c r="AK718" t="s">
        <v>53</v>
      </c>
      <c r="AL718" t="s">
        <v>42</v>
      </c>
    </row>
    <row r="719" spans="19:38" x14ac:dyDescent="0.25">
      <c r="S719" s="8">
        <v>1</v>
      </c>
      <c r="T719">
        <v>1</v>
      </c>
      <c r="U719">
        <f t="shared" si="36"/>
        <v>2002</v>
      </c>
      <c r="V719">
        <f t="shared" si="37"/>
        <v>9</v>
      </c>
      <c r="W719">
        <f t="shared" si="38"/>
        <v>707437</v>
      </c>
      <c r="X719">
        <v>20020917</v>
      </c>
      <c r="Z719">
        <v>5000</v>
      </c>
      <c r="AA719">
        <v>54678</v>
      </c>
      <c r="AB719">
        <v>0</v>
      </c>
      <c r="AC719">
        <v>724</v>
      </c>
      <c r="AD719">
        <v>5000</v>
      </c>
      <c r="AE719">
        <v>641308</v>
      </c>
      <c r="AF719">
        <v>0</v>
      </c>
      <c r="AG719">
        <v>727</v>
      </c>
      <c r="AH719" t="s">
        <v>43</v>
      </c>
      <c r="AI719" t="s">
        <v>42</v>
      </c>
      <c r="AJ719" t="s">
        <v>77</v>
      </c>
      <c r="AK719" t="s">
        <v>43</v>
      </c>
      <c r="AL719" t="s">
        <v>42</v>
      </c>
    </row>
    <row r="720" spans="19:38" x14ac:dyDescent="0.25">
      <c r="S720" s="8">
        <v>1</v>
      </c>
      <c r="T720">
        <v>1</v>
      </c>
      <c r="U720">
        <f t="shared" si="36"/>
        <v>2002</v>
      </c>
      <c r="V720">
        <f t="shared" si="37"/>
        <v>9</v>
      </c>
      <c r="W720">
        <f t="shared" si="38"/>
        <v>54872</v>
      </c>
      <c r="X720">
        <v>20020917</v>
      </c>
      <c r="Z720">
        <v>0</v>
      </c>
      <c r="AA720">
        <v>53996</v>
      </c>
      <c r="AD720">
        <v>0</v>
      </c>
      <c r="AE720">
        <v>876</v>
      </c>
      <c r="AH720" t="s">
        <v>43</v>
      </c>
      <c r="AI720" t="s">
        <v>42</v>
      </c>
      <c r="AJ720" t="s">
        <v>77</v>
      </c>
      <c r="AK720" t="s">
        <v>43</v>
      </c>
      <c r="AL720" t="s">
        <v>42</v>
      </c>
    </row>
    <row r="721" spans="19:38" x14ac:dyDescent="0.25">
      <c r="S721" s="8">
        <v>1</v>
      </c>
      <c r="T721">
        <v>1</v>
      </c>
      <c r="U721">
        <f t="shared" si="36"/>
        <v>2002</v>
      </c>
      <c r="V721">
        <f t="shared" si="37"/>
        <v>8</v>
      </c>
      <c r="W721">
        <f t="shared" si="38"/>
        <v>1059839</v>
      </c>
      <c r="X721">
        <v>20020813</v>
      </c>
      <c r="Z721">
        <v>5000</v>
      </c>
      <c r="AA721">
        <v>32126</v>
      </c>
      <c r="AD721">
        <v>5000</v>
      </c>
      <c r="AE721">
        <v>997247</v>
      </c>
      <c r="AF721">
        <v>0</v>
      </c>
      <c r="AG721">
        <v>20466</v>
      </c>
      <c r="AH721" t="s">
        <v>43</v>
      </c>
      <c r="AI721" t="s">
        <v>42</v>
      </c>
      <c r="AJ721" t="s">
        <v>77</v>
      </c>
      <c r="AK721" t="s">
        <v>43</v>
      </c>
      <c r="AL721" t="s">
        <v>42</v>
      </c>
    </row>
    <row r="722" spans="19:38" x14ac:dyDescent="0.25">
      <c r="S722" s="8">
        <v>1</v>
      </c>
      <c r="T722">
        <v>1</v>
      </c>
      <c r="U722">
        <f t="shared" si="36"/>
        <v>2002</v>
      </c>
      <c r="V722">
        <f t="shared" si="37"/>
        <v>10</v>
      </c>
      <c r="W722">
        <f t="shared" si="38"/>
        <v>180085</v>
      </c>
      <c r="X722">
        <v>20021011</v>
      </c>
      <c r="Z722">
        <v>5000</v>
      </c>
      <c r="AA722">
        <v>32328</v>
      </c>
      <c r="AB722">
        <v>0</v>
      </c>
      <c r="AC722">
        <v>135</v>
      </c>
      <c r="AD722">
        <v>5000</v>
      </c>
      <c r="AE722">
        <v>131999</v>
      </c>
      <c r="AF722">
        <v>0</v>
      </c>
      <c r="AG722">
        <v>5623</v>
      </c>
      <c r="AH722" t="s">
        <v>43</v>
      </c>
      <c r="AI722" t="s">
        <v>42</v>
      </c>
      <c r="AJ722" t="s">
        <v>77</v>
      </c>
      <c r="AK722" t="s">
        <v>43</v>
      </c>
      <c r="AL722" t="s">
        <v>42</v>
      </c>
    </row>
    <row r="723" spans="19:38" x14ac:dyDescent="0.25">
      <c r="S723" s="8">
        <v>1</v>
      </c>
      <c r="T723">
        <v>3</v>
      </c>
      <c r="U723">
        <f t="shared" si="36"/>
        <v>2002</v>
      </c>
      <c r="V723">
        <f t="shared" si="37"/>
        <v>9</v>
      </c>
      <c r="W723">
        <f t="shared" si="38"/>
        <v>322650</v>
      </c>
      <c r="X723">
        <v>20020917</v>
      </c>
      <c r="Z723">
        <v>5000</v>
      </c>
      <c r="AA723">
        <v>207703</v>
      </c>
      <c r="AB723">
        <v>0</v>
      </c>
      <c r="AC723">
        <v>2788</v>
      </c>
      <c r="AD723">
        <v>5000</v>
      </c>
      <c r="AE723">
        <v>3833</v>
      </c>
      <c r="AF723">
        <v>0</v>
      </c>
      <c r="AG723">
        <v>98326</v>
      </c>
      <c r="AH723" t="s">
        <v>41</v>
      </c>
      <c r="AI723" t="s">
        <v>42</v>
      </c>
      <c r="AJ723" t="s">
        <v>77</v>
      </c>
      <c r="AK723" t="s">
        <v>41</v>
      </c>
      <c r="AL723" t="s">
        <v>42</v>
      </c>
    </row>
    <row r="724" spans="19:38" x14ac:dyDescent="0.25">
      <c r="S724" s="8">
        <v>1</v>
      </c>
      <c r="T724">
        <v>3</v>
      </c>
      <c r="U724">
        <f t="shared" si="36"/>
        <v>2002</v>
      </c>
      <c r="V724">
        <f t="shared" si="37"/>
        <v>8</v>
      </c>
      <c r="W724">
        <f t="shared" si="38"/>
        <v>218878</v>
      </c>
      <c r="X724">
        <v>20020815</v>
      </c>
      <c r="Z724">
        <v>5000</v>
      </c>
      <c r="AA724">
        <v>207374</v>
      </c>
      <c r="AB724">
        <v>0</v>
      </c>
      <c r="AC724">
        <v>1003</v>
      </c>
      <c r="AD724">
        <v>5000</v>
      </c>
      <c r="AE724">
        <v>501</v>
      </c>
      <c r="AH724" t="s">
        <v>50</v>
      </c>
      <c r="AI724" t="s">
        <v>42</v>
      </c>
      <c r="AJ724" t="s">
        <v>77</v>
      </c>
      <c r="AK724" t="s">
        <v>50</v>
      </c>
      <c r="AL724" t="s">
        <v>42</v>
      </c>
    </row>
    <row r="725" spans="19:38" x14ac:dyDescent="0.25">
      <c r="S725" s="8">
        <v>1</v>
      </c>
      <c r="T725">
        <v>3</v>
      </c>
      <c r="U725">
        <f t="shared" si="36"/>
        <v>2002</v>
      </c>
      <c r="V725">
        <f t="shared" si="37"/>
        <v>4</v>
      </c>
      <c r="W725">
        <f t="shared" si="38"/>
        <v>26901</v>
      </c>
      <c r="X725">
        <v>20020427</v>
      </c>
      <c r="Z725">
        <v>5000</v>
      </c>
      <c r="AA725">
        <v>16886</v>
      </c>
      <c r="AD725">
        <v>5000</v>
      </c>
      <c r="AE725">
        <v>15</v>
      </c>
      <c r="AH725" t="s">
        <v>68</v>
      </c>
      <c r="AI725" t="s">
        <v>42</v>
      </c>
      <c r="AJ725" t="s">
        <v>79</v>
      </c>
      <c r="AK725" t="s">
        <v>68</v>
      </c>
      <c r="AL725" t="s">
        <v>42</v>
      </c>
    </row>
    <row r="726" spans="19:38" x14ac:dyDescent="0.25">
      <c r="S726" s="8">
        <v>1</v>
      </c>
      <c r="T726">
        <v>3</v>
      </c>
      <c r="U726">
        <f t="shared" si="36"/>
        <v>2002</v>
      </c>
      <c r="V726">
        <f t="shared" si="37"/>
        <v>5</v>
      </c>
      <c r="W726">
        <f t="shared" si="38"/>
        <v>38158</v>
      </c>
      <c r="X726">
        <v>20020510</v>
      </c>
      <c r="Z726">
        <v>5000</v>
      </c>
      <c r="AA726">
        <v>28130</v>
      </c>
      <c r="AD726">
        <v>5000</v>
      </c>
      <c r="AE726">
        <v>28</v>
      </c>
      <c r="AH726" t="s">
        <v>68</v>
      </c>
      <c r="AI726" t="s">
        <v>42</v>
      </c>
      <c r="AJ726" t="s">
        <v>79</v>
      </c>
      <c r="AK726" t="s">
        <v>68</v>
      </c>
      <c r="AL726" t="s">
        <v>42</v>
      </c>
    </row>
    <row r="727" spans="19:38" x14ac:dyDescent="0.25">
      <c r="S727" s="8">
        <v>1</v>
      </c>
      <c r="T727">
        <v>1</v>
      </c>
      <c r="U727">
        <f t="shared" si="36"/>
        <v>2009</v>
      </c>
      <c r="V727">
        <f t="shared" si="37"/>
        <v>7</v>
      </c>
      <c r="W727">
        <f t="shared" si="38"/>
        <v>136368</v>
      </c>
      <c r="X727">
        <v>20090726</v>
      </c>
      <c r="Z727">
        <v>5000</v>
      </c>
      <c r="AA727">
        <v>25948</v>
      </c>
      <c r="AB727">
        <v>0</v>
      </c>
      <c r="AC727">
        <v>432</v>
      </c>
      <c r="AD727">
        <v>5000</v>
      </c>
      <c r="AE727">
        <v>99988</v>
      </c>
      <c r="AH727" t="s">
        <v>52</v>
      </c>
      <c r="AI727" t="s">
        <v>42</v>
      </c>
      <c r="AJ727" t="s">
        <v>77</v>
      </c>
      <c r="AK727" t="s">
        <v>52</v>
      </c>
      <c r="AL727" t="s">
        <v>42</v>
      </c>
    </row>
    <row r="728" spans="19:38" x14ac:dyDescent="0.25">
      <c r="S728" s="8">
        <v>1</v>
      </c>
      <c r="T728">
        <v>3</v>
      </c>
      <c r="U728">
        <f t="shared" si="36"/>
        <v>2004</v>
      </c>
      <c r="V728">
        <f t="shared" si="37"/>
        <v>9</v>
      </c>
      <c r="W728">
        <f t="shared" si="38"/>
        <v>160137</v>
      </c>
      <c r="X728">
        <v>20040916</v>
      </c>
      <c r="Z728">
        <v>5000</v>
      </c>
      <c r="AA728">
        <v>25615</v>
      </c>
      <c r="AB728">
        <v>0</v>
      </c>
      <c r="AC728">
        <v>94</v>
      </c>
      <c r="AD728">
        <v>5000</v>
      </c>
      <c r="AE728">
        <v>122251</v>
      </c>
      <c r="AF728">
        <v>0</v>
      </c>
      <c r="AG728">
        <v>2177</v>
      </c>
      <c r="AH728" t="s">
        <v>47</v>
      </c>
      <c r="AI728" t="s">
        <v>42</v>
      </c>
      <c r="AJ728" t="s">
        <v>77</v>
      </c>
      <c r="AK728" t="s">
        <v>47</v>
      </c>
      <c r="AL728" t="s">
        <v>42</v>
      </c>
    </row>
    <row r="729" spans="19:38" x14ac:dyDescent="0.25">
      <c r="S729" s="8">
        <v>1</v>
      </c>
      <c r="T729">
        <v>1</v>
      </c>
      <c r="U729">
        <f t="shared" si="36"/>
        <v>2005</v>
      </c>
      <c r="V729">
        <f t="shared" si="37"/>
        <v>2</v>
      </c>
      <c r="W729">
        <f t="shared" si="38"/>
        <v>277924</v>
      </c>
      <c r="X729">
        <v>20050214</v>
      </c>
      <c r="Z729">
        <v>5000</v>
      </c>
      <c r="AA729">
        <v>24345</v>
      </c>
      <c r="AB729">
        <v>0</v>
      </c>
      <c r="AC729">
        <v>79</v>
      </c>
      <c r="AD729">
        <v>5000</v>
      </c>
      <c r="AE729">
        <v>237849</v>
      </c>
      <c r="AF729">
        <v>0</v>
      </c>
      <c r="AG729">
        <v>5651</v>
      </c>
      <c r="AH729" t="s">
        <v>47</v>
      </c>
      <c r="AI729" t="s">
        <v>42</v>
      </c>
      <c r="AJ729" t="s">
        <v>77</v>
      </c>
      <c r="AK729" t="s">
        <v>47</v>
      </c>
      <c r="AL729" t="s">
        <v>42</v>
      </c>
    </row>
    <row r="730" spans="19:38" x14ac:dyDescent="0.25">
      <c r="S730" s="8">
        <v>1</v>
      </c>
      <c r="T730">
        <v>1</v>
      </c>
      <c r="U730">
        <f t="shared" si="36"/>
        <v>2003</v>
      </c>
      <c r="V730">
        <f t="shared" si="37"/>
        <v>9</v>
      </c>
      <c r="W730">
        <f t="shared" si="38"/>
        <v>592877</v>
      </c>
      <c r="X730">
        <v>20030915</v>
      </c>
      <c r="Z730">
        <v>5000</v>
      </c>
      <c r="AA730">
        <v>55030</v>
      </c>
      <c r="AD730">
        <v>5000</v>
      </c>
      <c r="AE730">
        <v>525252</v>
      </c>
      <c r="AF730">
        <v>0</v>
      </c>
      <c r="AG730">
        <v>2595</v>
      </c>
      <c r="AH730" t="s">
        <v>43</v>
      </c>
      <c r="AI730" t="s">
        <v>42</v>
      </c>
      <c r="AJ730" t="s">
        <v>77</v>
      </c>
      <c r="AK730" t="s">
        <v>43</v>
      </c>
      <c r="AL730" t="s">
        <v>42</v>
      </c>
    </row>
    <row r="731" spans="19:38" x14ac:dyDescent="0.25">
      <c r="S731" s="8">
        <v>1</v>
      </c>
      <c r="T731">
        <v>1</v>
      </c>
      <c r="U731">
        <f t="shared" si="36"/>
        <v>2003</v>
      </c>
      <c r="V731">
        <f t="shared" si="37"/>
        <v>8</v>
      </c>
      <c r="W731">
        <f t="shared" si="38"/>
        <v>1057486</v>
      </c>
      <c r="X731">
        <v>20030812</v>
      </c>
      <c r="Z731">
        <v>5000</v>
      </c>
      <c r="AA731">
        <v>32154</v>
      </c>
      <c r="AD731">
        <v>5000</v>
      </c>
      <c r="AE731">
        <v>984279</v>
      </c>
      <c r="AF731">
        <v>0</v>
      </c>
      <c r="AG731">
        <v>31053</v>
      </c>
      <c r="AH731" t="s">
        <v>43</v>
      </c>
      <c r="AI731" t="s">
        <v>42</v>
      </c>
      <c r="AJ731" t="s">
        <v>77</v>
      </c>
      <c r="AK731" t="s">
        <v>43</v>
      </c>
      <c r="AL731" t="s">
        <v>42</v>
      </c>
    </row>
    <row r="732" spans="19:38" x14ac:dyDescent="0.25">
      <c r="S732" s="8">
        <v>1</v>
      </c>
      <c r="T732">
        <v>1</v>
      </c>
      <c r="U732">
        <f t="shared" si="36"/>
        <v>2003</v>
      </c>
      <c r="V732">
        <f t="shared" si="37"/>
        <v>10</v>
      </c>
      <c r="W732">
        <f t="shared" si="38"/>
        <v>177091</v>
      </c>
      <c r="X732">
        <v>20031014</v>
      </c>
      <c r="Z732">
        <v>5000</v>
      </c>
      <c r="AA732">
        <v>32206</v>
      </c>
      <c r="AD732">
        <v>5000</v>
      </c>
      <c r="AE732">
        <v>132466</v>
      </c>
      <c r="AF732">
        <v>0</v>
      </c>
      <c r="AG732">
        <v>2419</v>
      </c>
      <c r="AH732" t="s">
        <v>43</v>
      </c>
      <c r="AI732" t="s">
        <v>42</v>
      </c>
      <c r="AJ732" t="s">
        <v>77</v>
      </c>
      <c r="AK732" t="s">
        <v>43</v>
      </c>
      <c r="AL732" t="s">
        <v>42</v>
      </c>
    </row>
    <row r="733" spans="19:38" x14ac:dyDescent="0.25">
      <c r="S733" s="8">
        <v>1</v>
      </c>
      <c r="T733">
        <v>1</v>
      </c>
      <c r="U733">
        <f t="shared" si="36"/>
        <v>2003</v>
      </c>
      <c r="V733">
        <f t="shared" si="37"/>
        <v>9</v>
      </c>
      <c r="W733">
        <f t="shared" si="38"/>
        <v>160306</v>
      </c>
      <c r="X733">
        <v>20030916</v>
      </c>
      <c r="Z733">
        <v>0</v>
      </c>
      <c r="AA733">
        <v>54394</v>
      </c>
      <c r="AD733">
        <v>0</v>
      </c>
      <c r="AE733">
        <v>105912</v>
      </c>
      <c r="AH733" t="s">
        <v>43</v>
      </c>
      <c r="AI733" t="s">
        <v>42</v>
      </c>
      <c r="AJ733" t="s">
        <v>77</v>
      </c>
      <c r="AK733" t="s">
        <v>43</v>
      </c>
      <c r="AL733" t="s">
        <v>42</v>
      </c>
    </row>
    <row r="734" spans="19:38" x14ac:dyDescent="0.25">
      <c r="S734" s="8">
        <v>1</v>
      </c>
      <c r="T734">
        <v>3</v>
      </c>
      <c r="U734">
        <f t="shared" si="36"/>
        <v>2003</v>
      </c>
      <c r="V734">
        <f t="shared" si="37"/>
        <v>6</v>
      </c>
      <c r="W734">
        <f t="shared" si="38"/>
        <v>45401</v>
      </c>
      <c r="X734">
        <v>20030605</v>
      </c>
      <c r="Z734">
        <v>5000</v>
      </c>
      <c r="AA734">
        <v>25533</v>
      </c>
      <c r="AB734">
        <v>0</v>
      </c>
      <c r="AC734">
        <v>813</v>
      </c>
      <c r="AD734">
        <v>0</v>
      </c>
      <c r="AE734">
        <v>14055</v>
      </c>
      <c r="AH734" t="s">
        <v>53</v>
      </c>
      <c r="AI734" t="s">
        <v>42</v>
      </c>
      <c r="AJ734" t="s">
        <v>77</v>
      </c>
      <c r="AK734" t="s">
        <v>53</v>
      </c>
      <c r="AL734" t="s">
        <v>42</v>
      </c>
    </row>
    <row r="735" spans="19:38" x14ac:dyDescent="0.25">
      <c r="S735" s="8">
        <v>1</v>
      </c>
      <c r="T735">
        <v>3</v>
      </c>
      <c r="U735">
        <f t="shared" si="36"/>
        <v>2003</v>
      </c>
      <c r="V735">
        <f t="shared" si="37"/>
        <v>6</v>
      </c>
      <c r="W735">
        <f t="shared" si="38"/>
        <v>38711</v>
      </c>
      <c r="X735">
        <v>20030605</v>
      </c>
      <c r="Z735">
        <v>5000</v>
      </c>
      <c r="AA735">
        <v>28191</v>
      </c>
      <c r="AB735">
        <v>0</v>
      </c>
      <c r="AC735">
        <v>390</v>
      </c>
      <c r="AD735">
        <v>5000</v>
      </c>
      <c r="AE735">
        <v>130</v>
      </c>
      <c r="AH735" t="s">
        <v>53</v>
      </c>
      <c r="AI735" t="s">
        <v>42</v>
      </c>
      <c r="AJ735" t="s">
        <v>77</v>
      </c>
      <c r="AK735" t="s">
        <v>53</v>
      </c>
      <c r="AL735" t="s">
        <v>42</v>
      </c>
    </row>
    <row r="736" spans="19:38" x14ac:dyDescent="0.25">
      <c r="S736" s="8">
        <v>1</v>
      </c>
      <c r="T736">
        <v>3</v>
      </c>
      <c r="U736">
        <f t="shared" si="36"/>
        <v>2003</v>
      </c>
      <c r="V736">
        <f t="shared" si="37"/>
        <v>6</v>
      </c>
      <c r="W736">
        <f t="shared" si="38"/>
        <v>32614</v>
      </c>
      <c r="X736">
        <v>20030605</v>
      </c>
      <c r="Z736">
        <v>5000</v>
      </c>
      <c r="AA736">
        <v>26727</v>
      </c>
      <c r="AB736">
        <v>0</v>
      </c>
      <c r="AC736">
        <v>887</v>
      </c>
      <c r="AH736" t="s">
        <v>53</v>
      </c>
      <c r="AI736" t="s">
        <v>42</v>
      </c>
      <c r="AJ736" t="s">
        <v>77</v>
      </c>
      <c r="AK736" t="s">
        <v>53</v>
      </c>
      <c r="AL736" t="s">
        <v>42</v>
      </c>
    </row>
    <row r="737" spans="19:38" x14ac:dyDescent="0.25">
      <c r="S737" s="8">
        <v>1</v>
      </c>
      <c r="T737">
        <v>3</v>
      </c>
      <c r="U737">
        <f t="shared" si="36"/>
        <v>2003</v>
      </c>
      <c r="V737">
        <f t="shared" si="37"/>
        <v>5</v>
      </c>
      <c r="W737">
        <f t="shared" si="38"/>
        <v>858426</v>
      </c>
      <c r="X737">
        <v>20030527</v>
      </c>
      <c r="Z737">
        <v>5000</v>
      </c>
      <c r="AA737">
        <v>31430</v>
      </c>
      <c r="AB737">
        <v>0</v>
      </c>
      <c r="AC737">
        <v>120</v>
      </c>
      <c r="AD737">
        <v>5000</v>
      </c>
      <c r="AE737">
        <v>421</v>
      </c>
      <c r="AF737">
        <v>0</v>
      </c>
      <c r="AG737">
        <v>816455</v>
      </c>
      <c r="AH737" t="s">
        <v>45</v>
      </c>
      <c r="AI737" t="s">
        <v>42</v>
      </c>
      <c r="AJ737" t="s">
        <v>77</v>
      </c>
      <c r="AK737" t="s">
        <v>45</v>
      </c>
      <c r="AL737" t="s">
        <v>42</v>
      </c>
    </row>
    <row r="738" spans="19:38" x14ac:dyDescent="0.25">
      <c r="S738" s="8">
        <v>1</v>
      </c>
      <c r="T738">
        <v>3</v>
      </c>
      <c r="U738">
        <f t="shared" si="36"/>
        <v>2003</v>
      </c>
      <c r="V738">
        <f t="shared" si="37"/>
        <v>5</v>
      </c>
      <c r="W738">
        <f t="shared" si="38"/>
        <v>670439</v>
      </c>
      <c r="X738">
        <v>20030527</v>
      </c>
      <c r="Z738">
        <v>5000</v>
      </c>
      <c r="AA738">
        <v>31416</v>
      </c>
      <c r="AD738">
        <v>5000</v>
      </c>
      <c r="AE738">
        <v>656</v>
      </c>
      <c r="AF738">
        <v>0</v>
      </c>
      <c r="AG738">
        <v>628367</v>
      </c>
      <c r="AH738" t="s">
        <v>45</v>
      </c>
      <c r="AI738" t="s">
        <v>42</v>
      </c>
      <c r="AJ738" t="s">
        <v>77</v>
      </c>
      <c r="AK738" t="s">
        <v>45</v>
      </c>
      <c r="AL738" t="s">
        <v>42</v>
      </c>
    </row>
    <row r="739" spans="19:38" x14ac:dyDescent="0.25">
      <c r="S739" s="8">
        <v>1</v>
      </c>
      <c r="T739">
        <v>3</v>
      </c>
      <c r="U739">
        <f t="shared" si="36"/>
        <v>2003</v>
      </c>
      <c r="V739">
        <f t="shared" si="37"/>
        <v>11</v>
      </c>
      <c r="W739">
        <f t="shared" si="38"/>
        <v>333358</v>
      </c>
      <c r="X739">
        <v>20031116</v>
      </c>
      <c r="Z739">
        <v>5000</v>
      </c>
      <c r="AA739">
        <v>207234</v>
      </c>
      <c r="AB739">
        <v>0</v>
      </c>
      <c r="AC739">
        <v>8127</v>
      </c>
      <c r="AD739">
        <v>5000</v>
      </c>
      <c r="AE739">
        <v>5282</v>
      </c>
      <c r="AF739">
        <v>0</v>
      </c>
      <c r="AG739">
        <v>102715</v>
      </c>
      <c r="AH739" t="s">
        <v>41</v>
      </c>
      <c r="AI739" t="s">
        <v>42</v>
      </c>
      <c r="AJ739" t="s">
        <v>77</v>
      </c>
      <c r="AK739" t="s">
        <v>41</v>
      </c>
      <c r="AL739" t="s">
        <v>42</v>
      </c>
    </row>
    <row r="740" spans="19:38" x14ac:dyDescent="0.25">
      <c r="S740" s="8">
        <v>1</v>
      </c>
      <c r="T740">
        <v>3</v>
      </c>
      <c r="U740">
        <f t="shared" si="36"/>
        <v>2003</v>
      </c>
      <c r="V740">
        <f t="shared" si="37"/>
        <v>9</v>
      </c>
      <c r="W740">
        <f t="shared" si="38"/>
        <v>163681</v>
      </c>
      <c r="X740">
        <v>20030915</v>
      </c>
      <c r="Z740">
        <v>5000</v>
      </c>
      <c r="AA740">
        <v>26732</v>
      </c>
      <c r="AB740">
        <v>0</v>
      </c>
      <c r="AC740">
        <v>628</v>
      </c>
      <c r="AD740">
        <v>5000</v>
      </c>
      <c r="AE740">
        <v>262</v>
      </c>
      <c r="AF740">
        <v>0</v>
      </c>
      <c r="AG740">
        <v>126059</v>
      </c>
      <c r="AH740" t="s">
        <v>41</v>
      </c>
      <c r="AI740" t="s">
        <v>42</v>
      </c>
      <c r="AJ740" t="s">
        <v>77</v>
      </c>
      <c r="AK740" t="s">
        <v>41</v>
      </c>
      <c r="AL740" t="s">
        <v>42</v>
      </c>
    </row>
    <row r="741" spans="19:38" x14ac:dyDescent="0.25">
      <c r="S741" s="8">
        <v>1</v>
      </c>
      <c r="T741">
        <v>3</v>
      </c>
      <c r="U741">
        <f t="shared" si="36"/>
        <v>2003</v>
      </c>
      <c r="V741">
        <f t="shared" si="37"/>
        <v>8</v>
      </c>
      <c r="W741">
        <f t="shared" si="38"/>
        <v>206335</v>
      </c>
      <c r="X741">
        <v>20030819</v>
      </c>
      <c r="Z741">
        <v>5000</v>
      </c>
      <c r="AA741">
        <v>193783</v>
      </c>
      <c r="AB741">
        <v>0</v>
      </c>
      <c r="AC741">
        <v>194</v>
      </c>
      <c r="AD741">
        <v>5000</v>
      </c>
      <c r="AE741">
        <v>2319</v>
      </c>
      <c r="AF741">
        <v>0</v>
      </c>
      <c r="AG741">
        <v>39</v>
      </c>
      <c r="AH741" t="s">
        <v>50</v>
      </c>
      <c r="AI741" t="s">
        <v>42</v>
      </c>
      <c r="AJ741" t="s">
        <v>77</v>
      </c>
      <c r="AK741" t="s">
        <v>50</v>
      </c>
      <c r="AL741" t="s">
        <v>42</v>
      </c>
    </row>
    <row r="742" spans="19:38" x14ac:dyDescent="0.25">
      <c r="S742" s="8">
        <v>1</v>
      </c>
      <c r="T742">
        <v>3</v>
      </c>
      <c r="U742">
        <f t="shared" si="36"/>
        <v>2003</v>
      </c>
      <c r="V742">
        <f t="shared" si="37"/>
        <v>9</v>
      </c>
      <c r="W742">
        <f t="shared" si="38"/>
        <v>157928</v>
      </c>
      <c r="X742">
        <v>20030902</v>
      </c>
      <c r="Z742">
        <v>5000</v>
      </c>
      <c r="AA742">
        <v>25474</v>
      </c>
      <c r="AB742">
        <v>0</v>
      </c>
      <c r="AC742">
        <v>156</v>
      </c>
      <c r="AD742">
        <v>5000</v>
      </c>
      <c r="AE742">
        <v>156</v>
      </c>
      <c r="AF742">
        <v>0</v>
      </c>
      <c r="AG742">
        <v>122142</v>
      </c>
      <c r="AH742" t="s">
        <v>50</v>
      </c>
      <c r="AI742" t="s">
        <v>42</v>
      </c>
      <c r="AJ742" t="s">
        <v>77</v>
      </c>
      <c r="AK742" t="s">
        <v>50</v>
      </c>
      <c r="AL742" t="s">
        <v>42</v>
      </c>
    </row>
    <row r="743" spans="19:38" x14ac:dyDescent="0.25">
      <c r="S743" s="8">
        <v>1</v>
      </c>
      <c r="T743">
        <v>3</v>
      </c>
      <c r="U743">
        <f t="shared" si="36"/>
        <v>2003</v>
      </c>
      <c r="V743">
        <f t="shared" si="37"/>
        <v>7</v>
      </c>
      <c r="W743">
        <f t="shared" si="38"/>
        <v>64452</v>
      </c>
      <c r="X743">
        <v>20030703</v>
      </c>
      <c r="Z743">
        <v>5000</v>
      </c>
      <c r="AA743">
        <v>28187</v>
      </c>
      <c r="AB743">
        <v>0</v>
      </c>
      <c r="AC743">
        <v>225</v>
      </c>
      <c r="AD743">
        <v>5000</v>
      </c>
      <c r="AE743">
        <v>507</v>
      </c>
      <c r="AF743">
        <v>0</v>
      </c>
      <c r="AG743">
        <v>25533</v>
      </c>
      <c r="AH743" t="s">
        <v>58</v>
      </c>
      <c r="AI743" t="s">
        <v>42</v>
      </c>
      <c r="AJ743" t="s">
        <v>77</v>
      </c>
      <c r="AK743" t="s">
        <v>58</v>
      </c>
      <c r="AL743" t="s">
        <v>42</v>
      </c>
    </row>
    <row r="744" spans="19:38" x14ac:dyDescent="0.25">
      <c r="S744" s="8">
        <v>1</v>
      </c>
      <c r="T744">
        <v>3</v>
      </c>
      <c r="U744">
        <f t="shared" si="36"/>
        <v>2003</v>
      </c>
      <c r="V744">
        <f t="shared" si="37"/>
        <v>9</v>
      </c>
      <c r="W744">
        <f t="shared" si="38"/>
        <v>35988</v>
      </c>
      <c r="X744">
        <v>20030903</v>
      </c>
      <c r="Z744">
        <v>5000</v>
      </c>
      <c r="AA744">
        <v>25655</v>
      </c>
      <c r="AB744">
        <v>0</v>
      </c>
      <c r="AC744">
        <v>95</v>
      </c>
      <c r="AD744">
        <v>5000</v>
      </c>
      <c r="AE744">
        <v>238</v>
      </c>
      <c r="AH744" t="s">
        <v>66</v>
      </c>
      <c r="AI744" t="s">
        <v>42</v>
      </c>
      <c r="AJ744" t="s">
        <v>77</v>
      </c>
      <c r="AK744" t="s">
        <v>66</v>
      </c>
      <c r="AL744" t="s">
        <v>42</v>
      </c>
    </row>
    <row r="745" spans="19:38" x14ac:dyDescent="0.25">
      <c r="S745" s="8">
        <v>1</v>
      </c>
      <c r="T745">
        <v>3</v>
      </c>
      <c r="U745">
        <f t="shared" si="36"/>
        <v>2003</v>
      </c>
      <c r="V745">
        <f t="shared" si="37"/>
        <v>8</v>
      </c>
      <c r="W745">
        <f t="shared" si="38"/>
        <v>123899</v>
      </c>
      <c r="X745">
        <v>20030808</v>
      </c>
      <c r="Z745">
        <v>5000</v>
      </c>
      <c r="AA745">
        <v>25410</v>
      </c>
      <c r="AB745">
        <v>0</v>
      </c>
      <c r="AC745">
        <v>94</v>
      </c>
      <c r="AD745">
        <v>5000</v>
      </c>
      <c r="AE745">
        <v>236</v>
      </c>
      <c r="AF745">
        <v>0</v>
      </c>
      <c r="AG745">
        <v>88159</v>
      </c>
      <c r="AH745" t="s">
        <v>44</v>
      </c>
      <c r="AI745" t="s">
        <v>42</v>
      </c>
      <c r="AJ745" t="s">
        <v>77</v>
      </c>
      <c r="AK745" t="s">
        <v>44</v>
      </c>
      <c r="AL745" t="s">
        <v>42</v>
      </c>
    </row>
    <row r="746" spans="19:38" x14ac:dyDescent="0.25">
      <c r="S746" s="8">
        <v>1</v>
      </c>
      <c r="T746">
        <v>3</v>
      </c>
      <c r="U746">
        <f t="shared" si="36"/>
        <v>2003</v>
      </c>
      <c r="V746">
        <f t="shared" si="37"/>
        <v>9</v>
      </c>
      <c r="W746">
        <f t="shared" si="38"/>
        <v>86726</v>
      </c>
      <c r="X746">
        <v>20030905</v>
      </c>
      <c r="Z746">
        <v>5000</v>
      </c>
      <c r="AA746">
        <v>25802</v>
      </c>
      <c r="AB746">
        <v>0</v>
      </c>
      <c r="AC746">
        <v>214</v>
      </c>
      <c r="AD746">
        <v>5000</v>
      </c>
      <c r="AE746">
        <v>642</v>
      </c>
      <c r="AF746">
        <v>0</v>
      </c>
      <c r="AG746">
        <v>50068</v>
      </c>
      <c r="AH746" t="s">
        <v>59</v>
      </c>
      <c r="AI746" t="s">
        <v>42</v>
      </c>
      <c r="AJ746" t="s">
        <v>77</v>
      </c>
      <c r="AK746" t="s">
        <v>59</v>
      </c>
      <c r="AL746" t="s">
        <v>42</v>
      </c>
    </row>
    <row r="747" spans="19:38" x14ac:dyDescent="0.25">
      <c r="S747" s="8">
        <v>1</v>
      </c>
      <c r="T747">
        <v>1</v>
      </c>
      <c r="U747">
        <f t="shared" si="36"/>
        <v>2008</v>
      </c>
      <c r="V747">
        <f t="shared" si="37"/>
        <v>7</v>
      </c>
      <c r="W747">
        <f t="shared" si="38"/>
        <v>46997</v>
      </c>
      <c r="X747">
        <v>20080725</v>
      </c>
      <c r="Z747">
        <v>5000</v>
      </c>
      <c r="AA747">
        <v>24607</v>
      </c>
      <c r="AD747">
        <v>5000</v>
      </c>
      <c r="AE747">
        <v>12390</v>
      </c>
      <c r="AH747" t="s">
        <v>44</v>
      </c>
      <c r="AI747" t="s">
        <v>42</v>
      </c>
      <c r="AJ747" t="s">
        <v>77</v>
      </c>
      <c r="AK747" t="s">
        <v>44</v>
      </c>
      <c r="AL747" t="s">
        <v>42</v>
      </c>
    </row>
    <row r="748" spans="19:38" x14ac:dyDescent="0.25">
      <c r="S748" s="8">
        <v>1</v>
      </c>
      <c r="T748">
        <v>1</v>
      </c>
      <c r="U748">
        <f t="shared" si="36"/>
        <v>2008</v>
      </c>
      <c r="V748">
        <f t="shared" si="37"/>
        <v>7</v>
      </c>
      <c r="W748">
        <f t="shared" si="38"/>
        <v>59172</v>
      </c>
      <c r="X748">
        <v>20080729</v>
      </c>
      <c r="Z748">
        <v>5000</v>
      </c>
      <c r="AA748">
        <v>20779</v>
      </c>
      <c r="AB748">
        <v>0</v>
      </c>
      <c r="AC748">
        <v>379</v>
      </c>
      <c r="AD748">
        <v>5000</v>
      </c>
      <c r="AE748">
        <v>27512</v>
      </c>
      <c r="AF748">
        <v>0</v>
      </c>
      <c r="AG748">
        <v>502</v>
      </c>
      <c r="AH748" t="s">
        <v>46</v>
      </c>
      <c r="AI748" t="s">
        <v>42</v>
      </c>
      <c r="AJ748" t="s">
        <v>77</v>
      </c>
      <c r="AK748" t="s">
        <v>46</v>
      </c>
      <c r="AL748" t="s">
        <v>42</v>
      </c>
    </row>
    <row r="749" spans="19:38" x14ac:dyDescent="0.25">
      <c r="S749" s="8">
        <v>1</v>
      </c>
      <c r="T749">
        <v>1</v>
      </c>
      <c r="U749">
        <f t="shared" si="36"/>
        <v>2008</v>
      </c>
      <c r="V749">
        <f t="shared" si="37"/>
        <v>7</v>
      </c>
      <c r="W749">
        <f t="shared" si="38"/>
        <v>123285</v>
      </c>
      <c r="X749">
        <v>20080728</v>
      </c>
      <c r="Z749">
        <v>5000</v>
      </c>
      <c r="AA749">
        <v>25800</v>
      </c>
      <c r="AD749">
        <v>5000</v>
      </c>
      <c r="AE749">
        <v>87485</v>
      </c>
      <c r="AH749" t="s">
        <v>52</v>
      </c>
      <c r="AI749" t="s">
        <v>42</v>
      </c>
      <c r="AJ749" t="s">
        <v>77</v>
      </c>
      <c r="AK749" t="s">
        <v>52</v>
      </c>
      <c r="AL749" t="s">
        <v>42</v>
      </c>
    </row>
    <row r="750" spans="19:38" x14ac:dyDescent="0.25">
      <c r="S750" s="8">
        <v>1</v>
      </c>
      <c r="T750">
        <v>3</v>
      </c>
      <c r="U750">
        <f t="shared" si="36"/>
        <v>2009</v>
      </c>
      <c r="V750">
        <f t="shared" si="37"/>
        <v>11</v>
      </c>
      <c r="W750">
        <f t="shared" si="38"/>
        <v>308708</v>
      </c>
      <c r="X750">
        <v>20091106</v>
      </c>
      <c r="Z750">
        <v>5000</v>
      </c>
      <c r="AA750">
        <v>27182</v>
      </c>
      <c r="AD750">
        <v>5000</v>
      </c>
      <c r="AE750">
        <v>244941</v>
      </c>
      <c r="AF750">
        <v>0</v>
      </c>
      <c r="AG750">
        <v>26585</v>
      </c>
      <c r="AH750" t="s">
        <v>41</v>
      </c>
      <c r="AI750" t="s">
        <v>42</v>
      </c>
      <c r="AJ750" t="s">
        <v>77</v>
      </c>
      <c r="AK750" t="s">
        <v>41</v>
      </c>
      <c r="AL750" t="s">
        <v>42</v>
      </c>
    </row>
    <row r="751" spans="19:38" x14ac:dyDescent="0.25">
      <c r="S751" s="8">
        <v>1</v>
      </c>
      <c r="T751">
        <v>1</v>
      </c>
      <c r="U751">
        <f t="shared" si="36"/>
        <v>2011</v>
      </c>
      <c r="V751">
        <f t="shared" si="37"/>
        <v>7</v>
      </c>
      <c r="W751">
        <f t="shared" si="38"/>
        <v>121097</v>
      </c>
      <c r="X751">
        <v>20110725</v>
      </c>
      <c r="Z751">
        <v>5000</v>
      </c>
      <c r="AA751">
        <v>25108</v>
      </c>
      <c r="AD751">
        <v>5000</v>
      </c>
      <c r="AE751">
        <v>85989</v>
      </c>
      <c r="AH751" t="s">
        <v>52</v>
      </c>
      <c r="AI751" t="s">
        <v>42</v>
      </c>
      <c r="AJ751" t="s">
        <v>77</v>
      </c>
      <c r="AK751" t="s">
        <v>52</v>
      </c>
      <c r="AL751" t="s">
        <v>42</v>
      </c>
    </row>
    <row r="752" spans="19:38" x14ac:dyDescent="0.25">
      <c r="S752" s="8">
        <v>1</v>
      </c>
      <c r="T752">
        <v>1</v>
      </c>
      <c r="U752">
        <f t="shared" si="36"/>
        <v>2009</v>
      </c>
      <c r="V752">
        <f t="shared" si="37"/>
        <v>9</v>
      </c>
      <c r="W752">
        <f t="shared" si="38"/>
        <v>84577</v>
      </c>
      <c r="X752">
        <v>20090928</v>
      </c>
      <c r="Z752">
        <v>5000</v>
      </c>
      <c r="AA752">
        <v>21400</v>
      </c>
      <c r="AB752">
        <v>0</v>
      </c>
      <c r="AC752">
        <v>198</v>
      </c>
      <c r="AD752">
        <v>5000</v>
      </c>
      <c r="AE752">
        <v>52930</v>
      </c>
      <c r="AF752">
        <v>0</v>
      </c>
      <c r="AG752">
        <v>49</v>
      </c>
      <c r="AH752" t="s">
        <v>47</v>
      </c>
      <c r="AI752" t="s">
        <v>42</v>
      </c>
      <c r="AJ752" t="s">
        <v>77</v>
      </c>
      <c r="AK752" t="s">
        <v>47</v>
      </c>
      <c r="AL752" t="s">
        <v>42</v>
      </c>
    </row>
    <row r="753" spans="19:38" x14ac:dyDescent="0.25">
      <c r="S753" s="8">
        <v>1</v>
      </c>
      <c r="T753">
        <v>1</v>
      </c>
      <c r="U753">
        <f t="shared" si="36"/>
        <v>2010</v>
      </c>
      <c r="V753">
        <f t="shared" si="37"/>
        <v>2</v>
      </c>
      <c r="W753">
        <f t="shared" si="38"/>
        <v>292269</v>
      </c>
      <c r="X753">
        <v>20100212</v>
      </c>
      <c r="Z753">
        <v>5000</v>
      </c>
      <c r="AA753">
        <v>23192</v>
      </c>
      <c r="AD753">
        <v>5000</v>
      </c>
      <c r="AE753">
        <v>258512</v>
      </c>
      <c r="AF753">
        <v>0</v>
      </c>
      <c r="AG753">
        <v>565</v>
      </c>
      <c r="AH753" t="s">
        <v>47</v>
      </c>
      <c r="AI753" t="s">
        <v>42</v>
      </c>
      <c r="AJ753" t="s">
        <v>77</v>
      </c>
      <c r="AK753" t="s">
        <v>47</v>
      </c>
      <c r="AL753" t="s">
        <v>42</v>
      </c>
    </row>
    <row r="754" spans="19:38" x14ac:dyDescent="0.25">
      <c r="S754" s="8">
        <v>1</v>
      </c>
      <c r="T754">
        <v>3</v>
      </c>
      <c r="U754">
        <f t="shared" si="36"/>
        <v>2005</v>
      </c>
      <c r="V754">
        <f t="shared" si="37"/>
        <v>10</v>
      </c>
      <c r="W754">
        <f t="shared" si="38"/>
        <v>81363</v>
      </c>
      <c r="X754">
        <v>20051019</v>
      </c>
      <c r="Z754">
        <v>5000</v>
      </c>
      <c r="AA754">
        <v>29259</v>
      </c>
      <c r="AD754">
        <v>5000</v>
      </c>
      <c r="AE754">
        <v>42104</v>
      </c>
      <c r="AH754" t="s">
        <v>47</v>
      </c>
      <c r="AI754" t="s">
        <v>42</v>
      </c>
      <c r="AJ754" t="s">
        <v>77</v>
      </c>
      <c r="AK754" t="s">
        <v>47</v>
      </c>
      <c r="AL754" t="s">
        <v>42</v>
      </c>
    </row>
    <row r="755" spans="19:38" x14ac:dyDescent="0.25">
      <c r="S755" s="8">
        <v>1</v>
      </c>
      <c r="T755">
        <v>3</v>
      </c>
      <c r="U755">
        <f t="shared" si="36"/>
        <v>2005</v>
      </c>
      <c r="V755">
        <f t="shared" si="37"/>
        <v>9</v>
      </c>
      <c r="W755">
        <f t="shared" si="38"/>
        <v>64075</v>
      </c>
      <c r="X755">
        <v>20050914</v>
      </c>
      <c r="Z755">
        <v>5000</v>
      </c>
      <c r="AA755">
        <v>21251</v>
      </c>
      <c r="AD755">
        <v>5000</v>
      </c>
      <c r="AE755">
        <v>32824</v>
      </c>
      <c r="AH755" t="s">
        <v>43</v>
      </c>
      <c r="AI755" t="s">
        <v>42</v>
      </c>
      <c r="AJ755" t="s">
        <v>77</v>
      </c>
      <c r="AK755" t="s">
        <v>43</v>
      </c>
      <c r="AL755" t="s">
        <v>42</v>
      </c>
    </row>
    <row r="756" spans="19:38" x14ac:dyDescent="0.25">
      <c r="S756" s="8">
        <v>1</v>
      </c>
      <c r="T756">
        <v>3</v>
      </c>
      <c r="U756">
        <f t="shared" si="36"/>
        <v>2005</v>
      </c>
      <c r="V756">
        <f t="shared" si="37"/>
        <v>8</v>
      </c>
      <c r="W756">
        <f t="shared" si="38"/>
        <v>37399</v>
      </c>
      <c r="X756">
        <v>20050830</v>
      </c>
      <c r="Z756">
        <v>5000</v>
      </c>
      <c r="AA756">
        <v>26577</v>
      </c>
      <c r="AB756">
        <v>0</v>
      </c>
      <c r="AC756">
        <v>493</v>
      </c>
      <c r="AD756">
        <v>5000</v>
      </c>
      <c r="AE756">
        <v>274</v>
      </c>
      <c r="AF756">
        <v>0</v>
      </c>
      <c r="AG756">
        <v>55</v>
      </c>
      <c r="AH756" t="s">
        <v>50</v>
      </c>
      <c r="AI756" t="s">
        <v>42</v>
      </c>
      <c r="AJ756" t="s">
        <v>77</v>
      </c>
      <c r="AK756" t="s">
        <v>50</v>
      </c>
      <c r="AL756" t="s">
        <v>42</v>
      </c>
    </row>
    <row r="757" spans="19:38" x14ac:dyDescent="0.25">
      <c r="S757" s="8">
        <v>1</v>
      </c>
      <c r="T757">
        <v>3</v>
      </c>
      <c r="U757">
        <f t="shared" si="36"/>
        <v>2005</v>
      </c>
      <c r="V757">
        <f t="shared" si="37"/>
        <v>9</v>
      </c>
      <c r="W757">
        <f t="shared" si="38"/>
        <v>161311</v>
      </c>
      <c r="X757">
        <v>20050913</v>
      </c>
      <c r="Z757">
        <v>5000</v>
      </c>
      <c r="AA757">
        <v>27209</v>
      </c>
      <c r="AD757">
        <v>0</v>
      </c>
      <c r="AE757">
        <v>129102</v>
      </c>
      <c r="AH757" t="s">
        <v>41</v>
      </c>
      <c r="AI757" t="s">
        <v>42</v>
      </c>
      <c r="AJ757" t="s">
        <v>77</v>
      </c>
      <c r="AK757" t="s">
        <v>41</v>
      </c>
      <c r="AL757" t="s">
        <v>42</v>
      </c>
    </row>
    <row r="758" spans="19:38" x14ac:dyDescent="0.25">
      <c r="S758" s="8">
        <v>1</v>
      </c>
      <c r="T758">
        <v>3</v>
      </c>
      <c r="U758">
        <f t="shared" si="36"/>
        <v>2005</v>
      </c>
      <c r="V758">
        <f t="shared" si="37"/>
        <v>7</v>
      </c>
      <c r="W758">
        <f t="shared" si="38"/>
        <v>82505</v>
      </c>
      <c r="X758">
        <v>20050712</v>
      </c>
      <c r="Z758">
        <v>5000</v>
      </c>
      <c r="AA758">
        <v>26334</v>
      </c>
      <c r="AD758">
        <v>0</v>
      </c>
      <c r="AE758">
        <v>51171</v>
      </c>
      <c r="AH758" t="s">
        <v>58</v>
      </c>
      <c r="AI758" t="s">
        <v>42</v>
      </c>
      <c r="AJ758" t="s">
        <v>77</v>
      </c>
      <c r="AK758" t="s">
        <v>58</v>
      </c>
      <c r="AL758" t="s">
        <v>42</v>
      </c>
    </row>
    <row r="759" spans="19:38" x14ac:dyDescent="0.25">
      <c r="S759" s="8">
        <v>1</v>
      </c>
      <c r="T759">
        <v>3</v>
      </c>
      <c r="U759">
        <f t="shared" si="36"/>
        <v>2004</v>
      </c>
      <c r="V759">
        <f t="shared" si="37"/>
        <v>6</v>
      </c>
      <c r="W759">
        <f t="shared" si="38"/>
        <v>35758</v>
      </c>
      <c r="X759">
        <v>20040603</v>
      </c>
      <c r="Z759">
        <v>5000</v>
      </c>
      <c r="AA759">
        <v>25600</v>
      </c>
      <c r="AD759">
        <v>5000</v>
      </c>
      <c r="AE759">
        <v>158</v>
      </c>
      <c r="AH759" t="s">
        <v>53</v>
      </c>
      <c r="AI759" t="s">
        <v>42</v>
      </c>
      <c r="AJ759" t="s">
        <v>77</v>
      </c>
      <c r="AK759" t="s">
        <v>53</v>
      </c>
      <c r="AL759" t="s">
        <v>42</v>
      </c>
    </row>
    <row r="760" spans="19:38" x14ac:dyDescent="0.25">
      <c r="S760" s="8">
        <v>1</v>
      </c>
      <c r="T760">
        <v>3</v>
      </c>
      <c r="U760">
        <f t="shared" si="36"/>
        <v>2004</v>
      </c>
      <c r="V760">
        <f t="shared" si="37"/>
        <v>6</v>
      </c>
      <c r="W760">
        <f t="shared" si="38"/>
        <v>33593</v>
      </c>
      <c r="X760">
        <v>20040603</v>
      </c>
      <c r="Z760">
        <v>5000</v>
      </c>
      <c r="AA760">
        <v>23462</v>
      </c>
      <c r="AD760">
        <v>5000</v>
      </c>
      <c r="AE760">
        <v>131</v>
      </c>
      <c r="AH760" t="s">
        <v>53</v>
      </c>
      <c r="AI760" t="s">
        <v>42</v>
      </c>
      <c r="AJ760" t="s">
        <v>77</v>
      </c>
      <c r="AK760" t="s">
        <v>53</v>
      </c>
      <c r="AL760" t="s">
        <v>42</v>
      </c>
    </row>
    <row r="761" spans="19:38" x14ac:dyDescent="0.25">
      <c r="S761" s="8">
        <v>1</v>
      </c>
      <c r="T761">
        <v>3</v>
      </c>
      <c r="U761">
        <f t="shared" si="36"/>
        <v>2004</v>
      </c>
      <c r="V761">
        <f t="shared" si="37"/>
        <v>6</v>
      </c>
      <c r="W761">
        <f t="shared" si="38"/>
        <v>37679</v>
      </c>
      <c r="X761">
        <v>20040603</v>
      </c>
      <c r="Z761">
        <v>5000</v>
      </c>
      <c r="AA761">
        <v>27527</v>
      </c>
      <c r="AD761">
        <v>5000</v>
      </c>
      <c r="AE761">
        <v>152</v>
      </c>
      <c r="AH761" t="s">
        <v>53</v>
      </c>
      <c r="AI761" t="s">
        <v>42</v>
      </c>
      <c r="AJ761" t="s">
        <v>77</v>
      </c>
      <c r="AK761" t="s">
        <v>53</v>
      </c>
      <c r="AL761" t="s">
        <v>42</v>
      </c>
    </row>
    <row r="762" spans="19:38" x14ac:dyDescent="0.25">
      <c r="S762" s="8">
        <v>1</v>
      </c>
      <c r="T762">
        <v>3</v>
      </c>
      <c r="U762">
        <f t="shared" si="36"/>
        <v>2004</v>
      </c>
      <c r="V762">
        <f t="shared" si="37"/>
        <v>10</v>
      </c>
      <c r="W762">
        <f t="shared" si="38"/>
        <v>324716</v>
      </c>
      <c r="X762">
        <v>20041009</v>
      </c>
      <c r="Z762">
        <v>5000</v>
      </c>
      <c r="AA762">
        <v>204138</v>
      </c>
      <c r="AB762">
        <v>0</v>
      </c>
      <c r="AC762">
        <v>3787</v>
      </c>
      <c r="AD762">
        <v>5000</v>
      </c>
      <c r="AE762">
        <v>7953</v>
      </c>
      <c r="AF762">
        <v>0</v>
      </c>
      <c r="AG762">
        <v>98838</v>
      </c>
      <c r="AH762" t="s">
        <v>41</v>
      </c>
      <c r="AI762" t="s">
        <v>42</v>
      </c>
      <c r="AJ762" t="s">
        <v>77</v>
      </c>
      <c r="AK762" t="s">
        <v>41</v>
      </c>
      <c r="AL762" t="s">
        <v>42</v>
      </c>
    </row>
    <row r="763" spans="19:38" x14ac:dyDescent="0.25">
      <c r="S763" s="8">
        <v>1</v>
      </c>
      <c r="T763">
        <v>3</v>
      </c>
      <c r="U763">
        <f t="shared" si="36"/>
        <v>2004</v>
      </c>
      <c r="V763">
        <f t="shared" si="37"/>
        <v>8</v>
      </c>
      <c r="W763">
        <f t="shared" si="38"/>
        <v>220430</v>
      </c>
      <c r="X763">
        <v>20040820</v>
      </c>
      <c r="Z763">
        <v>5000</v>
      </c>
      <c r="AA763">
        <v>206212</v>
      </c>
      <c r="AB763">
        <v>0</v>
      </c>
      <c r="AC763">
        <v>4208</v>
      </c>
      <c r="AD763">
        <v>5000</v>
      </c>
      <c r="AE763">
        <v>9</v>
      </c>
      <c r="AF763">
        <v>0</v>
      </c>
      <c r="AG763">
        <v>1</v>
      </c>
      <c r="AH763" t="s">
        <v>50</v>
      </c>
      <c r="AI763" t="s">
        <v>42</v>
      </c>
      <c r="AJ763" t="s">
        <v>77</v>
      </c>
      <c r="AK763" t="s">
        <v>50</v>
      </c>
      <c r="AL763" t="s">
        <v>42</v>
      </c>
    </row>
    <row r="764" spans="19:38" x14ac:dyDescent="0.25">
      <c r="S764" s="8">
        <v>1</v>
      </c>
      <c r="T764">
        <v>1</v>
      </c>
      <c r="U764">
        <f t="shared" si="36"/>
        <v>2004</v>
      </c>
      <c r="V764">
        <f t="shared" si="37"/>
        <v>5</v>
      </c>
      <c r="W764">
        <f t="shared" si="38"/>
        <v>1044579</v>
      </c>
      <c r="X764">
        <v>20040520</v>
      </c>
      <c r="Z764">
        <v>5000</v>
      </c>
      <c r="AA764">
        <v>31402</v>
      </c>
      <c r="AB764">
        <v>0</v>
      </c>
      <c r="AC764">
        <v>64</v>
      </c>
      <c r="AD764">
        <v>5000</v>
      </c>
      <c r="AE764">
        <v>1001194</v>
      </c>
      <c r="AF764">
        <v>0</v>
      </c>
      <c r="AG764">
        <v>1919</v>
      </c>
      <c r="AH764" t="s">
        <v>43</v>
      </c>
      <c r="AI764" t="s">
        <v>42</v>
      </c>
      <c r="AJ764" t="s">
        <v>77</v>
      </c>
      <c r="AK764" t="s">
        <v>43</v>
      </c>
      <c r="AL764" t="s">
        <v>42</v>
      </c>
    </row>
    <row r="765" spans="19:38" x14ac:dyDescent="0.25">
      <c r="S765" s="8">
        <v>1</v>
      </c>
      <c r="T765">
        <v>1</v>
      </c>
      <c r="U765">
        <f t="shared" si="36"/>
        <v>2004</v>
      </c>
      <c r="V765">
        <f t="shared" si="37"/>
        <v>10</v>
      </c>
      <c r="W765">
        <f t="shared" si="38"/>
        <v>177416</v>
      </c>
      <c r="X765">
        <v>20041014</v>
      </c>
      <c r="Z765">
        <v>5000</v>
      </c>
      <c r="AA765">
        <v>32628</v>
      </c>
      <c r="AD765">
        <v>5000</v>
      </c>
      <c r="AE765">
        <v>127101</v>
      </c>
      <c r="AF765">
        <v>0</v>
      </c>
      <c r="AG765">
        <v>7687</v>
      </c>
      <c r="AH765" t="s">
        <v>43</v>
      </c>
      <c r="AI765" t="s">
        <v>42</v>
      </c>
      <c r="AJ765" t="s">
        <v>77</v>
      </c>
      <c r="AK765" t="s">
        <v>43</v>
      </c>
      <c r="AL765" t="s">
        <v>42</v>
      </c>
    </row>
    <row r="766" spans="19:38" x14ac:dyDescent="0.25">
      <c r="S766" s="8">
        <v>1</v>
      </c>
      <c r="T766">
        <v>1</v>
      </c>
      <c r="U766">
        <f t="shared" si="36"/>
        <v>2004</v>
      </c>
      <c r="V766">
        <f t="shared" si="37"/>
        <v>9</v>
      </c>
      <c r="W766">
        <f t="shared" si="38"/>
        <v>381218</v>
      </c>
      <c r="X766">
        <v>20040916</v>
      </c>
      <c r="Z766">
        <v>5000</v>
      </c>
      <c r="AA766">
        <v>53718</v>
      </c>
      <c r="AB766">
        <v>0</v>
      </c>
      <c r="AC766">
        <v>416</v>
      </c>
      <c r="AD766">
        <v>5000</v>
      </c>
      <c r="AE766">
        <v>316419</v>
      </c>
      <c r="AF766">
        <v>0</v>
      </c>
      <c r="AG766">
        <v>665</v>
      </c>
      <c r="AH766" t="s">
        <v>43</v>
      </c>
      <c r="AI766" t="s">
        <v>42</v>
      </c>
      <c r="AJ766" t="s">
        <v>77</v>
      </c>
      <c r="AK766" t="s">
        <v>43</v>
      </c>
      <c r="AL766" t="s">
        <v>42</v>
      </c>
    </row>
    <row r="767" spans="19:38" x14ac:dyDescent="0.25">
      <c r="S767" s="8">
        <v>1</v>
      </c>
      <c r="T767">
        <v>1</v>
      </c>
      <c r="U767">
        <f t="shared" si="36"/>
        <v>2004</v>
      </c>
      <c r="V767">
        <f t="shared" si="37"/>
        <v>10</v>
      </c>
      <c r="W767">
        <f t="shared" si="38"/>
        <v>376286</v>
      </c>
      <c r="X767">
        <v>20041016</v>
      </c>
      <c r="Z767">
        <v>0</v>
      </c>
      <c r="AA767">
        <v>54202</v>
      </c>
      <c r="AD767">
        <v>5000</v>
      </c>
      <c r="AE767">
        <v>317084</v>
      </c>
      <c r="AH767" t="s">
        <v>43</v>
      </c>
      <c r="AI767" t="s">
        <v>42</v>
      </c>
      <c r="AJ767" t="s">
        <v>77</v>
      </c>
      <c r="AK767" t="s">
        <v>43</v>
      </c>
      <c r="AL767" t="s">
        <v>42</v>
      </c>
    </row>
    <row r="768" spans="19:38" x14ac:dyDescent="0.25">
      <c r="S768" s="8">
        <v>1</v>
      </c>
      <c r="T768">
        <v>3</v>
      </c>
      <c r="U768">
        <f t="shared" si="36"/>
        <v>2008</v>
      </c>
      <c r="V768">
        <f t="shared" si="37"/>
        <v>6</v>
      </c>
      <c r="W768">
        <f t="shared" si="38"/>
        <v>619627</v>
      </c>
      <c r="X768">
        <v>20080612</v>
      </c>
      <c r="Z768">
        <v>5000</v>
      </c>
      <c r="AA768">
        <v>31615</v>
      </c>
      <c r="AD768">
        <v>2</v>
      </c>
      <c r="AE768">
        <v>184387</v>
      </c>
      <c r="AF768">
        <v>0</v>
      </c>
      <c r="AG768">
        <v>398623</v>
      </c>
      <c r="AH768" t="s">
        <v>55</v>
      </c>
      <c r="AI768" t="s">
        <v>42</v>
      </c>
      <c r="AJ768" t="s">
        <v>78</v>
      </c>
      <c r="AK768" t="s">
        <v>55</v>
      </c>
      <c r="AL768" t="s">
        <v>42</v>
      </c>
    </row>
    <row r="769" spans="19:38" x14ac:dyDescent="0.25">
      <c r="S769" s="8">
        <v>1</v>
      </c>
      <c r="T769">
        <v>3</v>
      </c>
      <c r="U769">
        <f t="shared" si="36"/>
        <v>2008</v>
      </c>
      <c r="V769">
        <f t="shared" si="37"/>
        <v>5</v>
      </c>
      <c r="W769">
        <f t="shared" si="38"/>
        <v>961412</v>
      </c>
      <c r="X769">
        <v>20080521</v>
      </c>
      <c r="Z769">
        <v>5000</v>
      </c>
      <c r="AA769">
        <v>63495</v>
      </c>
      <c r="AD769">
        <v>1</v>
      </c>
      <c r="AE769">
        <v>269131</v>
      </c>
      <c r="AF769">
        <v>0</v>
      </c>
      <c r="AG769">
        <v>623785</v>
      </c>
      <c r="AH769" t="s">
        <v>56</v>
      </c>
      <c r="AI769" t="s">
        <v>42</v>
      </c>
      <c r="AJ769" t="s">
        <v>78</v>
      </c>
      <c r="AK769" t="s">
        <v>56</v>
      </c>
      <c r="AL769" t="s">
        <v>42</v>
      </c>
    </row>
    <row r="770" spans="19:38" x14ac:dyDescent="0.25">
      <c r="S770" s="8">
        <v>1</v>
      </c>
      <c r="T770">
        <v>3</v>
      </c>
      <c r="U770">
        <f t="shared" si="36"/>
        <v>2004</v>
      </c>
      <c r="V770">
        <f t="shared" si="37"/>
        <v>5</v>
      </c>
      <c r="W770">
        <f t="shared" si="38"/>
        <v>115788</v>
      </c>
      <c r="X770">
        <v>20040510</v>
      </c>
      <c r="Z770">
        <v>5000</v>
      </c>
      <c r="AA770">
        <v>100712</v>
      </c>
      <c r="AB770">
        <v>0</v>
      </c>
      <c r="AC770">
        <v>3249</v>
      </c>
      <c r="AD770">
        <v>5000</v>
      </c>
      <c r="AE770">
        <v>1218</v>
      </c>
      <c r="AF770">
        <v>0</v>
      </c>
      <c r="AG770">
        <v>609</v>
      </c>
      <c r="AH770" t="s">
        <v>47</v>
      </c>
      <c r="AI770" t="s">
        <v>42</v>
      </c>
      <c r="AJ770" t="s">
        <v>79</v>
      </c>
      <c r="AK770" t="s">
        <v>47</v>
      </c>
      <c r="AL770" t="s">
        <v>42</v>
      </c>
    </row>
    <row r="771" spans="19:38" x14ac:dyDescent="0.25">
      <c r="S771" s="8">
        <v>1</v>
      </c>
      <c r="T771">
        <v>3</v>
      </c>
      <c r="U771">
        <f t="shared" ref="U771:U825" si="39">LEFT(X771,4)*1</f>
        <v>2005</v>
      </c>
      <c r="V771">
        <f t="shared" ref="V771:V825" si="40">IF(LEN(X771)&gt;=8,MID(X771,5,2),"")*1</f>
        <v>10</v>
      </c>
      <c r="W771">
        <f t="shared" ref="W771:W825" si="41">SUM(Z771:AG771)</f>
        <v>318346</v>
      </c>
      <c r="X771">
        <v>20051015</v>
      </c>
      <c r="Z771">
        <v>5000</v>
      </c>
      <c r="AA771">
        <v>222789</v>
      </c>
      <c r="AD771">
        <v>0</v>
      </c>
      <c r="AE771">
        <v>90557</v>
      </c>
      <c r="AH771" t="s">
        <v>41</v>
      </c>
      <c r="AI771" t="s">
        <v>42</v>
      </c>
      <c r="AJ771" t="s">
        <v>77</v>
      </c>
      <c r="AK771" t="s">
        <v>41</v>
      </c>
      <c r="AL771" t="s">
        <v>42</v>
      </c>
    </row>
    <row r="772" spans="19:38" x14ac:dyDescent="0.25">
      <c r="S772" s="8">
        <v>1</v>
      </c>
      <c r="T772">
        <v>3</v>
      </c>
      <c r="U772">
        <f t="shared" si="39"/>
        <v>2014</v>
      </c>
      <c r="V772">
        <f t="shared" si="40"/>
        <v>5</v>
      </c>
      <c r="W772">
        <f t="shared" si="41"/>
        <v>109328</v>
      </c>
      <c r="X772">
        <v>20140528</v>
      </c>
      <c r="Z772">
        <v>5000</v>
      </c>
      <c r="AA772">
        <v>42105</v>
      </c>
      <c r="AD772">
        <v>5000</v>
      </c>
      <c r="AE772">
        <v>57223</v>
      </c>
      <c r="AH772" t="s">
        <v>57</v>
      </c>
      <c r="AI772" t="s">
        <v>42</v>
      </c>
      <c r="AJ772" t="s">
        <v>77</v>
      </c>
      <c r="AK772" t="s">
        <v>57</v>
      </c>
      <c r="AL772" t="s">
        <v>42</v>
      </c>
    </row>
    <row r="773" spans="19:38" x14ac:dyDescent="0.25">
      <c r="S773" s="8">
        <v>1</v>
      </c>
      <c r="T773">
        <v>1</v>
      </c>
      <c r="U773">
        <f t="shared" si="39"/>
        <v>2005</v>
      </c>
      <c r="V773">
        <f t="shared" si="40"/>
        <v>8</v>
      </c>
      <c r="W773">
        <f t="shared" si="41"/>
        <v>739044</v>
      </c>
      <c r="X773">
        <v>20050817</v>
      </c>
      <c r="Z773">
        <v>5000</v>
      </c>
      <c r="AA773">
        <v>30728</v>
      </c>
      <c r="AD773">
        <v>5000</v>
      </c>
      <c r="AE773">
        <v>698052</v>
      </c>
      <c r="AF773">
        <v>0</v>
      </c>
      <c r="AG773">
        <v>264</v>
      </c>
      <c r="AH773" t="s">
        <v>43</v>
      </c>
      <c r="AI773" t="s">
        <v>42</v>
      </c>
      <c r="AJ773" t="s">
        <v>77</v>
      </c>
      <c r="AK773" t="s">
        <v>43</v>
      </c>
      <c r="AL773" t="s">
        <v>42</v>
      </c>
    </row>
    <row r="774" spans="19:38" x14ac:dyDescent="0.25">
      <c r="S774" s="8">
        <v>1</v>
      </c>
      <c r="T774">
        <v>1</v>
      </c>
      <c r="U774">
        <f t="shared" si="39"/>
        <v>2005</v>
      </c>
      <c r="V774">
        <f t="shared" si="40"/>
        <v>10</v>
      </c>
      <c r="W774">
        <f t="shared" si="41"/>
        <v>172485</v>
      </c>
      <c r="X774">
        <v>20051010</v>
      </c>
      <c r="Z774">
        <v>5000</v>
      </c>
      <c r="AA774">
        <v>30929</v>
      </c>
      <c r="AB774">
        <v>0</v>
      </c>
      <c r="AC774">
        <v>108</v>
      </c>
      <c r="AD774">
        <v>5000</v>
      </c>
      <c r="AE774">
        <v>131448</v>
      </c>
      <c r="AH774" t="s">
        <v>43</v>
      </c>
      <c r="AI774" t="s">
        <v>42</v>
      </c>
      <c r="AJ774" t="s">
        <v>77</v>
      </c>
      <c r="AK774" t="s">
        <v>43</v>
      </c>
      <c r="AL774" t="s">
        <v>42</v>
      </c>
    </row>
    <row r="775" spans="19:38" x14ac:dyDescent="0.25">
      <c r="S775" s="8">
        <v>1</v>
      </c>
      <c r="T775">
        <v>3</v>
      </c>
      <c r="U775">
        <f t="shared" si="39"/>
        <v>2006</v>
      </c>
      <c r="V775">
        <f t="shared" si="40"/>
        <v>7</v>
      </c>
      <c r="W775">
        <f t="shared" si="41"/>
        <v>67553</v>
      </c>
      <c r="X775">
        <v>20060714</v>
      </c>
      <c r="Z775">
        <v>5000</v>
      </c>
      <c r="AA775">
        <v>26587</v>
      </c>
      <c r="AD775">
        <v>0</v>
      </c>
      <c r="AE775">
        <v>35966</v>
      </c>
      <c r="AH775" t="s">
        <v>58</v>
      </c>
      <c r="AI775" t="s">
        <v>42</v>
      </c>
      <c r="AJ775" t="s">
        <v>77</v>
      </c>
      <c r="AK775" t="s">
        <v>58</v>
      </c>
      <c r="AL775" t="s">
        <v>42</v>
      </c>
    </row>
    <row r="776" spans="19:38" x14ac:dyDescent="0.25">
      <c r="S776" s="8">
        <v>1</v>
      </c>
      <c r="T776">
        <v>1</v>
      </c>
      <c r="U776">
        <f t="shared" si="39"/>
        <v>2012</v>
      </c>
      <c r="V776">
        <f t="shared" si="40"/>
        <v>7</v>
      </c>
      <c r="W776">
        <f t="shared" si="41"/>
        <v>218549</v>
      </c>
      <c r="X776">
        <v>20120716</v>
      </c>
      <c r="Z776">
        <v>5000</v>
      </c>
      <c r="AA776">
        <v>33391</v>
      </c>
      <c r="AD776">
        <v>5000</v>
      </c>
      <c r="AE776">
        <v>175158</v>
      </c>
      <c r="AH776" t="s">
        <v>48</v>
      </c>
      <c r="AI776" t="s">
        <v>42</v>
      </c>
      <c r="AJ776" t="s">
        <v>77</v>
      </c>
      <c r="AK776" t="s">
        <v>48</v>
      </c>
      <c r="AL776" t="s">
        <v>42</v>
      </c>
    </row>
    <row r="777" spans="19:38" x14ac:dyDescent="0.25">
      <c r="S777" s="8">
        <v>1</v>
      </c>
      <c r="T777">
        <v>1</v>
      </c>
      <c r="U777">
        <f t="shared" si="39"/>
        <v>2012</v>
      </c>
      <c r="V777">
        <f t="shared" si="40"/>
        <v>7</v>
      </c>
      <c r="W777">
        <f t="shared" si="41"/>
        <v>46610</v>
      </c>
      <c r="X777">
        <v>20120730</v>
      </c>
      <c r="Z777">
        <v>5000</v>
      </c>
      <c r="AA777">
        <v>25486</v>
      </c>
      <c r="AD777">
        <v>5000</v>
      </c>
      <c r="AE777">
        <v>11124</v>
      </c>
      <c r="AH777" t="s">
        <v>52</v>
      </c>
      <c r="AI777" t="s">
        <v>42</v>
      </c>
      <c r="AJ777" t="s">
        <v>77</v>
      </c>
      <c r="AK777" t="s">
        <v>52</v>
      </c>
      <c r="AL777" t="s">
        <v>42</v>
      </c>
    </row>
    <row r="778" spans="19:38" x14ac:dyDescent="0.25">
      <c r="S778" s="8">
        <v>1</v>
      </c>
      <c r="T778">
        <v>3</v>
      </c>
      <c r="U778">
        <f t="shared" si="39"/>
        <v>2006</v>
      </c>
      <c r="V778">
        <f t="shared" si="40"/>
        <v>8</v>
      </c>
      <c r="W778">
        <f t="shared" si="41"/>
        <v>124892</v>
      </c>
      <c r="X778">
        <v>20060819</v>
      </c>
      <c r="Z778">
        <v>5000</v>
      </c>
      <c r="AA778">
        <v>26981</v>
      </c>
      <c r="AB778">
        <v>0</v>
      </c>
      <c r="AC778">
        <v>146</v>
      </c>
      <c r="AD778">
        <v>0</v>
      </c>
      <c r="AE778">
        <v>92765</v>
      </c>
      <c r="AH778" t="s">
        <v>44</v>
      </c>
      <c r="AI778" t="s">
        <v>42</v>
      </c>
      <c r="AJ778" t="s">
        <v>77</v>
      </c>
      <c r="AK778" t="s">
        <v>44</v>
      </c>
      <c r="AL778" t="s">
        <v>42</v>
      </c>
    </row>
    <row r="779" spans="19:38" x14ac:dyDescent="0.25">
      <c r="S779" s="8">
        <v>1</v>
      </c>
      <c r="T779">
        <v>3</v>
      </c>
      <c r="U779">
        <f t="shared" si="39"/>
        <v>2006</v>
      </c>
      <c r="V779">
        <f t="shared" si="40"/>
        <v>9</v>
      </c>
      <c r="W779">
        <f t="shared" si="41"/>
        <v>38408</v>
      </c>
      <c r="X779">
        <v>20060905</v>
      </c>
      <c r="Z779">
        <v>5000</v>
      </c>
      <c r="AA779">
        <v>26856</v>
      </c>
      <c r="AD779">
        <v>5000</v>
      </c>
      <c r="AE779">
        <v>143</v>
      </c>
      <c r="AF779">
        <v>0</v>
      </c>
      <c r="AG779">
        <v>1409</v>
      </c>
      <c r="AH779" t="s">
        <v>66</v>
      </c>
      <c r="AI779" t="s">
        <v>42</v>
      </c>
      <c r="AJ779" t="s">
        <v>77</v>
      </c>
      <c r="AK779" t="s">
        <v>66</v>
      </c>
      <c r="AL779" t="s">
        <v>42</v>
      </c>
    </row>
    <row r="780" spans="19:38" x14ac:dyDescent="0.25">
      <c r="S780" s="8">
        <v>1</v>
      </c>
      <c r="T780">
        <v>3</v>
      </c>
      <c r="U780">
        <f t="shared" si="39"/>
        <v>2009</v>
      </c>
      <c r="V780">
        <f t="shared" si="40"/>
        <v>10</v>
      </c>
      <c r="W780">
        <f t="shared" si="41"/>
        <v>31288</v>
      </c>
      <c r="X780">
        <v>20091014</v>
      </c>
      <c r="Z780">
        <v>5000</v>
      </c>
      <c r="AA780">
        <v>17371</v>
      </c>
      <c r="AB780">
        <v>0</v>
      </c>
      <c r="AC780">
        <v>1916</v>
      </c>
      <c r="AD780">
        <v>5000</v>
      </c>
      <c r="AE780">
        <v>1916</v>
      </c>
      <c r="AF780">
        <v>0</v>
      </c>
      <c r="AG780">
        <v>85</v>
      </c>
      <c r="AH780" t="s">
        <v>47</v>
      </c>
      <c r="AI780" t="s">
        <v>42</v>
      </c>
      <c r="AJ780" t="s">
        <v>77</v>
      </c>
      <c r="AK780" t="s">
        <v>47</v>
      </c>
      <c r="AL780" t="s">
        <v>42</v>
      </c>
    </row>
    <row r="781" spans="19:38" x14ac:dyDescent="0.25">
      <c r="S781" s="8">
        <v>1</v>
      </c>
      <c r="T781">
        <v>3</v>
      </c>
      <c r="U781">
        <f t="shared" si="39"/>
        <v>2015</v>
      </c>
      <c r="V781">
        <f t="shared" si="40"/>
        <v>9</v>
      </c>
      <c r="W781">
        <f t="shared" si="41"/>
        <v>173262</v>
      </c>
      <c r="X781">
        <v>20150914</v>
      </c>
      <c r="Z781">
        <v>5000</v>
      </c>
      <c r="AA781">
        <v>26012</v>
      </c>
      <c r="AB781">
        <v>0</v>
      </c>
      <c r="AC781">
        <v>404</v>
      </c>
      <c r="AD781">
        <v>5000</v>
      </c>
      <c r="AE781">
        <v>134077</v>
      </c>
      <c r="AF781">
        <v>0</v>
      </c>
      <c r="AG781">
        <v>2769</v>
      </c>
      <c r="AH781" t="s">
        <v>41</v>
      </c>
      <c r="AI781" t="s">
        <v>42</v>
      </c>
      <c r="AJ781" t="s">
        <v>77</v>
      </c>
      <c r="AK781" t="s">
        <v>41</v>
      </c>
      <c r="AL781" t="s">
        <v>42</v>
      </c>
    </row>
    <row r="782" spans="19:38" x14ac:dyDescent="0.25">
      <c r="S782" s="8">
        <v>1</v>
      </c>
      <c r="T782">
        <v>3</v>
      </c>
      <c r="U782">
        <f t="shared" si="39"/>
        <v>2015</v>
      </c>
      <c r="V782">
        <f t="shared" si="40"/>
        <v>10</v>
      </c>
      <c r="W782">
        <f t="shared" si="41"/>
        <v>36799</v>
      </c>
      <c r="X782">
        <v>20151022</v>
      </c>
      <c r="Z782">
        <v>5000</v>
      </c>
      <c r="AA782">
        <v>25859</v>
      </c>
      <c r="AB782">
        <v>0</v>
      </c>
      <c r="AC782">
        <v>564</v>
      </c>
      <c r="AD782">
        <v>5000</v>
      </c>
      <c r="AE782">
        <v>269</v>
      </c>
      <c r="AF782">
        <v>0</v>
      </c>
      <c r="AG782">
        <v>107</v>
      </c>
      <c r="AH782" t="s">
        <v>41</v>
      </c>
      <c r="AI782" t="s">
        <v>42</v>
      </c>
      <c r="AJ782" t="s">
        <v>77</v>
      </c>
      <c r="AK782" t="s">
        <v>41</v>
      </c>
      <c r="AL782" t="s">
        <v>42</v>
      </c>
    </row>
    <row r="783" spans="19:38" x14ac:dyDescent="0.25">
      <c r="S783" s="8">
        <v>1</v>
      </c>
      <c r="T783">
        <v>3</v>
      </c>
      <c r="U783">
        <f t="shared" si="39"/>
        <v>2007</v>
      </c>
      <c r="V783">
        <f t="shared" si="40"/>
        <v>9</v>
      </c>
      <c r="W783">
        <f t="shared" si="41"/>
        <v>122787</v>
      </c>
      <c r="X783">
        <v>20070911</v>
      </c>
      <c r="Z783">
        <v>5000</v>
      </c>
      <c r="AA783">
        <v>26537</v>
      </c>
      <c r="AB783">
        <v>0</v>
      </c>
      <c r="AC783">
        <v>829</v>
      </c>
      <c r="AD783">
        <v>5000</v>
      </c>
      <c r="AE783">
        <v>85421</v>
      </c>
      <c r="AH783" t="s">
        <v>41</v>
      </c>
      <c r="AI783" t="s">
        <v>42</v>
      </c>
      <c r="AJ783" t="s">
        <v>77</v>
      </c>
      <c r="AK783" t="s">
        <v>41</v>
      </c>
      <c r="AL783" t="s">
        <v>42</v>
      </c>
    </row>
    <row r="784" spans="19:38" x14ac:dyDescent="0.25">
      <c r="S784" s="8">
        <v>1</v>
      </c>
      <c r="T784">
        <v>1</v>
      </c>
      <c r="U784">
        <f t="shared" si="39"/>
        <v>2006</v>
      </c>
      <c r="V784">
        <f t="shared" si="40"/>
        <v>7</v>
      </c>
      <c r="W784">
        <f t="shared" si="41"/>
        <v>37108</v>
      </c>
      <c r="X784">
        <v>20060724</v>
      </c>
      <c r="Z784">
        <v>5000</v>
      </c>
      <c r="AA784">
        <v>26015</v>
      </c>
      <c r="AB784">
        <v>0</v>
      </c>
      <c r="AC784">
        <v>208</v>
      </c>
      <c r="AD784">
        <v>5000</v>
      </c>
      <c r="AE784">
        <v>833</v>
      </c>
      <c r="AF784">
        <v>0</v>
      </c>
      <c r="AG784">
        <v>52</v>
      </c>
      <c r="AH784" t="s">
        <v>52</v>
      </c>
      <c r="AI784" t="s">
        <v>42</v>
      </c>
      <c r="AJ784" t="s">
        <v>77</v>
      </c>
      <c r="AK784" t="s">
        <v>52</v>
      </c>
      <c r="AL784" t="s">
        <v>42</v>
      </c>
    </row>
    <row r="785" spans="19:38" x14ac:dyDescent="0.25">
      <c r="S785" s="8">
        <v>1</v>
      </c>
      <c r="T785">
        <v>1</v>
      </c>
      <c r="U785">
        <f t="shared" si="39"/>
        <v>2006</v>
      </c>
      <c r="V785">
        <f t="shared" si="40"/>
        <v>8</v>
      </c>
      <c r="W785">
        <f t="shared" si="41"/>
        <v>49633</v>
      </c>
      <c r="X785">
        <v>20060801</v>
      </c>
      <c r="Z785">
        <v>5000</v>
      </c>
      <c r="AA785">
        <v>26810</v>
      </c>
      <c r="AB785">
        <v>0</v>
      </c>
      <c r="AC785">
        <v>48</v>
      </c>
      <c r="AD785">
        <v>5000</v>
      </c>
      <c r="AE785">
        <v>285</v>
      </c>
      <c r="AF785">
        <v>0</v>
      </c>
      <c r="AG785">
        <v>12490</v>
      </c>
      <c r="AH785" t="s">
        <v>44</v>
      </c>
      <c r="AI785" t="s">
        <v>42</v>
      </c>
      <c r="AJ785" t="s">
        <v>77</v>
      </c>
      <c r="AK785" t="s">
        <v>44</v>
      </c>
      <c r="AL785" t="s">
        <v>42</v>
      </c>
    </row>
    <row r="786" spans="19:38" x14ac:dyDescent="0.25">
      <c r="S786" s="8">
        <v>1</v>
      </c>
      <c r="T786">
        <v>1</v>
      </c>
      <c r="U786">
        <f t="shared" si="39"/>
        <v>2006</v>
      </c>
      <c r="V786">
        <f t="shared" si="40"/>
        <v>7</v>
      </c>
      <c r="W786">
        <f t="shared" si="41"/>
        <v>65310</v>
      </c>
      <c r="X786">
        <v>20060725</v>
      </c>
      <c r="Z786">
        <v>5000</v>
      </c>
      <c r="AA786">
        <v>27238</v>
      </c>
      <c r="AB786">
        <v>0</v>
      </c>
      <c r="AC786">
        <v>99</v>
      </c>
      <c r="AD786">
        <v>5000</v>
      </c>
      <c r="AE786">
        <v>27973</v>
      </c>
      <c r="AH786" t="s">
        <v>44</v>
      </c>
      <c r="AI786" t="s">
        <v>42</v>
      </c>
      <c r="AJ786" t="s">
        <v>77</v>
      </c>
      <c r="AK786" t="s">
        <v>44</v>
      </c>
      <c r="AL786" t="s">
        <v>42</v>
      </c>
    </row>
    <row r="787" spans="19:38" x14ac:dyDescent="0.25">
      <c r="S787" s="8">
        <v>1</v>
      </c>
      <c r="T787">
        <v>1</v>
      </c>
      <c r="U787">
        <f t="shared" si="39"/>
        <v>2007</v>
      </c>
      <c r="V787">
        <f t="shared" si="40"/>
        <v>8</v>
      </c>
      <c r="W787">
        <f t="shared" si="41"/>
        <v>32775</v>
      </c>
      <c r="X787">
        <v>20070806</v>
      </c>
      <c r="Z787">
        <v>5000</v>
      </c>
      <c r="AA787">
        <v>27775</v>
      </c>
      <c r="AH787" t="s">
        <v>52</v>
      </c>
      <c r="AI787" t="s">
        <v>42</v>
      </c>
      <c r="AJ787" t="s">
        <v>77</v>
      </c>
      <c r="AK787" t="s">
        <v>52</v>
      </c>
      <c r="AL787" t="s">
        <v>42</v>
      </c>
    </row>
    <row r="788" spans="19:38" x14ac:dyDescent="0.25">
      <c r="S788" s="8">
        <v>1</v>
      </c>
      <c r="T788">
        <v>1</v>
      </c>
      <c r="U788">
        <f t="shared" si="39"/>
        <v>2007</v>
      </c>
      <c r="V788">
        <f t="shared" si="40"/>
        <v>2</v>
      </c>
      <c r="W788">
        <f t="shared" si="41"/>
        <v>275039</v>
      </c>
      <c r="X788">
        <v>20070201</v>
      </c>
      <c r="Z788">
        <v>5000</v>
      </c>
      <c r="AA788">
        <v>26504</v>
      </c>
      <c r="AD788">
        <v>5000</v>
      </c>
      <c r="AE788">
        <v>238535</v>
      </c>
      <c r="AH788" t="s">
        <v>47</v>
      </c>
      <c r="AI788" t="s">
        <v>42</v>
      </c>
      <c r="AJ788" t="s">
        <v>77</v>
      </c>
      <c r="AK788" t="s">
        <v>47</v>
      </c>
      <c r="AL788" t="s">
        <v>42</v>
      </c>
    </row>
    <row r="789" spans="19:38" x14ac:dyDescent="0.25">
      <c r="S789" s="8">
        <v>1</v>
      </c>
      <c r="T789">
        <v>3</v>
      </c>
      <c r="U789">
        <f t="shared" si="39"/>
        <v>2006</v>
      </c>
      <c r="V789">
        <f t="shared" si="40"/>
        <v>10</v>
      </c>
      <c r="W789">
        <f t="shared" si="41"/>
        <v>52050</v>
      </c>
      <c r="X789">
        <v>20061018</v>
      </c>
      <c r="Z789">
        <v>5000</v>
      </c>
      <c r="AA789">
        <v>27995</v>
      </c>
      <c r="AD789">
        <v>0</v>
      </c>
      <c r="AE789">
        <v>19055</v>
      </c>
      <c r="AH789" t="s">
        <v>47</v>
      </c>
      <c r="AI789" t="s">
        <v>42</v>
      </c>
      <c r="AJ789" t="s">
        <v>77</v>
      </c>
      <c r="AK789" t="s">
        <v>47</v>
      </c>
      <c r="AL789" t="s">
        <v>42</v>
      </c>
    </row>
    <row r="790" spans="19:38" x14ac:dyDescent="0.25">
      <c r="S790" s="8">
        <v>1</v>
      </c>
      <c r="T790">
        <v>3</v>
      </c>
      <c r="U790">
        <f t="shared" si="39"/>
        <v>2006</v>
      </c>
      <c r="V790">
        <f t="shared" si="40"/>
        <v>9</v>
      </c>
      <c r="W790">
        <f t="shared" si="41"/>
        <v>152790</v>
      </c>
      <c r="X790">
        <v>20060908</v>
      </c>
      <c r="Z790">
        <v>5000</v>
      </c>
      <c r="AA790">
        <v>25091</v>
      </c>
      <c r="AB790">
        <v>0</v>
      </c>
      <c r="AC790">
        <v>853</v>
      </c>
      <c r="AD790">
        <v>130</v>
      </c>
      <c r="AE790">
        <v>30499</v>
      </c>
      <c r="AF790">
        <v>5000</v>
      </c>
      <c r="AG790">
        <v>86217</v>
      </c>
      <c r="AH790" t="s">
        <v>41</v>
      </c>
      <c r="AI790" t="s">
        <v>42</v>
      </c>
      <c r="AJ790" t="s">
        <v>77</v>
      </c>
      <c r="AK790" t="s">
        <v>41</v>
      </c>
      <c r="AL790" t="s">
        <v>42</v>
      </c>
    </row>
    <row r="791" spans="19:38" x14ac:dyDescent="0.25">
      <c r="S791" s="8">
        <v>1</v>
      </c>
      <c r="T791">
        <v>3</v>
      </c>
      <c r="U791">
        <f t="shared" si="39"/>
        <v>2006</v>
      </c>
      <c r="V791">
        <f t="shared" si="40"/>
        <v>8</v>
      </c>
      <c r="W791">
        <f t="shared" si="41"/>
        <v>33804</v>
      </c>
      <c r="X791">
        <v>20060830</v>
      </c>
      <c r="Z791">
        <v>5002</v>
      </c>
      <c r="AA791">
        <v>25860</v>
      </c>
      <c r="AB791">
        <v>0</v>
      </c>
      <c r="AC791">
        <v>52</v>
      </c>
      <c r="AD791">
        <v>2</v>
      </c>
      <c r="AE791">
        <v>2888</v>
      </c>
      <c r="AH791" t="s">
        <v>50</v>
      </c>
      <c r="AI791" t="s">
        <v>42</v>
      </c>
      <c r="AJ791" t="s">
        <v>77</v>
      </c>
      <c r="AK791" t="s">
        <v>50</v>
      </c>
      <c r="AL791" t="s">
        <v>42</v>
      </c>
    </row>
    <row r="792" spans="19:38" x14ac:dyDescent="0.25">
      <c r="S792" s="8">
        <v>1</v>
      </c>
      <c r="T792">
        <v>3</v>
      </c>
      <c r="U792">
        <f t="shared" si="39"/>
        <v>2007</v>
      </c>
      <c r="V792">
        <f t="shared" si="40"/>
        <v>9</v>
      </c>
      <c r="W792">
        <f t="shared" si="41"/>
        <v>86970</v>
      </c>
      <c r="X792">
        <v>20070928</v>
      </c>
      <c r="Z792">
        <v>5000</v>
      </c>
      <c r="AA792">
        <v>31148</v>
      </c>
      <c r="AD792">
        <v>0</v>
      </c>
      <c r="AE792">
        <v>50822</v>
      </c>
      <c r="AH792" t="s">
        <v>47</v>
      </c>
      <c r="AI792" t="s">
        <v>42</v>
      </c>
      <c r="AJ792" t="s">
        <v>77</v>
      </c>
      <c r="AK792" t="s">
        <v>47</v>
      </c>
      <c r="AL792" t="s">
        <v>42</v>
      </c>
    </row>
    <row r="793" spans="19:38" x14ac:dyDescent="0.25">
      <c r="S793" s="8">
        <v>1</v>
      </c>
      <c r="T793">
        <v>1</v>
      </c>
      <c r="U793">
        <f t="shared" si="39"/>
        <v>2006</v>
      </c>
      <c r="V793">
        <f t="shared" si="40"/>
        <v>9</v>
      </c>
      <c r="W793">
        <f t="shared" si="41"/>
        <v>371151</v>
      </c>
      <c r="X793">
        <v>20060911</v>
      </c>
      <c r="Z793">
        <v>0</v>
      </c>
      <c r="AA793">
        <v>54365</v>
      </c>
      <c r="AD793">
        <v>5000</v>
      </c>
      <c r="AE793">
        <v>281532</v>
      </c>
      <c r="AF793">
        <v>0</v>
      </c>
      <c r="AG793">
        <v>30254</v>
      </c>
      <c r="AH793" t="s">
        <v>43</v>
      </c>
      <c r="AI793" t="s">
        <v>42</v>
      </c>
      <c r="AJ793" t="s">
        <v>77</v>
      </c>
      <c r="AK793" t="s">
        <v>43</v>
      </c>
      <c r="AL793" t="s">
        <v>42</v>
      </c>
    </row>
    <row r="794" spans="19:38" x14ac:dyDescent="0.25">
      <c r="S794" s="8">
        <v>1</v>
      </c>
      <c r="T794">
        <v>1</v>
      </c>
      <c r="U794">
        <f t="shared" si="39"/>
        <v>2006</v>
      </c>
      <c r="V794">
        <f t="shared" si="40"/>
        <v>9</v>
      </c>
      <c r="W794">
        <f t="shared" si="41"/>
        <v>375580</v>
      </c>
      <c r="X794">
        <v>20060913</v>
      </c>
      <c r="Z794">
        <v>5000</v>
      </c>
      <c r="AA794">
        <v>53882</v>
      </c>
      <c r="AD794">
        <v>5000</v>
      </c>
      <c r="AE794">
        <v>311498</v>
      </c>
      <c r="AF794">
        <v>0</v>
      </c>
      <c r="AG794">
        <v>200</v>
      </c>
      <c r="AH794" t="s">
        <v>43</v>
      </c>
      <c r="AI794" t="s">
        <v>42</v>
      </c>
      <c r="AJ794" t="s">
        <v>77</v>
      </c>
      <c r="AK794" t="s">
        <v>43</v>
      </c>
      <c r="AL794" t="s">
        <v>42</v>
      </c>
    </row>
    <row r="795" spans="19:38" x14ac:dyDescent="0.25">
      <c r="S795" s="8">
        <v>1</v>
      </c>
      <c r="T795">
        <v>1</v>
      </c>
      <c r="U795">
        <f t="shared" si="39"/>
        <v>2006</v>
      </c>
      <c r="V795">
        <f t="shared" si="40"/>
        <v>8</v>
      </c>
      <c r="W795">
        <f t="shared" si="41"/>
        <v>743416</v>
      </c>
      <c r="X795">
        <v>20060814</v>
      </c>
      <c r="Z795">
        <v>5000</v>
      </c>
      <c r="AA795">
        <v>31049</v>
      </c>
      <c r="AB795">
        <v>0</v>
      </c>
      <c r="AC795">
        <v>556</v>
      </c>
      <c r="AD795">
        <v>5000</v>
      </c>
      <c r="AE795">
        <v>701811</v>
      </c>
      <c r="AH795" t="s">
        <v>43</v>
      </c>
      <c r="AI795" t="s">
        <v>42</v>
      </c>
      <c r="AJ795" t="s">
        <v>77</v>
      </c>
      <c r="AK795" t="s">
        <v>43</v>
      </c>
      <c r="AL795" t="s">
        <v>42</v>
      </c>
    </row>
    <row r="796" spans="19:38" x14ac:dyDescent="0.25">
      <c r="S796" s="8">
        <v>1</v>
      </c>
      <c r="T796">
        <v>1</v>
      </c>
      <c r="U796">
        <f t="shared" si="39"/>
        <v>2006</v>
      </c>
      <c r="V796">
        <f t="shared" si="40"/>
        <v>10</v>
      </c>
      <c r="W796">
        <f t="shared" si="41"/>
        <v>342949</v>
      </c>
      <c r="X796">
        <v>20061016</v>
      </c>
      <c r="Z796">
        <v>5000</v>
      </c>
      <c r="AA796">
        <v>31511</v>
      </c>
      <c r="AB796">
        <v>0</v>
      </c>
      <c r="AC796">
        <v>126</v>
      </c>
      <c r="AD796">
        <v>5000</v>
      </c>
      <c r="AE796">
        <v>301312</v>
      </c>
      <c r="AH796" t="s">
        <v>43</v>
      </c>
      <c r="AI796" t="s">
        <v>42</v>
      </c>
      <c r="AJ796" t="s">
        <v>77</v>
      </c>
      <c r="AK796" t="s">
        <v>43</v>
      </c>
      <c r="AL796" t="s">
        <v>42</v>
      </c>
    </row>
    <row r="797" spans="19:38" x14ac:dyDescent="0.25">
      <c r="S797" s="8">
        <v>1</v>
      </c>
      <c r="T797">
        <v>3</v>
      </c>
      <c r="U797">
        <f t="shared" si="39"/>
        <v>2014</v>
      </c>
      <c r="V797">
        <f t="shared" si="40"/>
        <v>6</v>
      </c>
      <c r="W797">
        <f t="shared" si="41"/>
        <v>442874</v>
      </c>
      <c r="X797">
        <v>20140616</v>
      </c>
      <c r="Z797">
        <v>5000</v>
      </c>
      <c r="AA797">
        <v>39713</v>
      </c>
      <c r="AD797">
        <v>5000</v>
      </c>
      <c r="AE797">
        <v>393161</v>
      </c>
      <c r="AH797" t="s">
        <v>56</v>
      </c>
      <c r="AI797" t="s">
        <v>42</v>
      </c>
      <c r="AJ797" t="s">
        <v>77</v>
      </c>
      <c r="AK797" t="s">
        <v>56</v>
      </c>
      <c r="AL797" t="s">
        <v>42</v>
      </c>
    </row>
    <row r="798" spans="19:38" x14ac:dyDescent="0.25">
      <c r="S798" s="8">
        <v>1</v>
      </c>
      <c r="T798">
        <v>1</v>
      </c>
      <c r="U798">
        <f t="shared" si="39"/>
        <v>2011</v>
      </c>
      <c r="V798">
        <f t="shared" si="40"/>
        <v>7</v>
      </c>
      <c r="W798">
        <f t="shared" si="41"/>
        <v>242873</v>
      </c>
      <c r="X798">
        <v>20110726</v>
      </c>
      <c r="Z798">
        <v>5000</v>
      </c>
      <c r="AA798">
        <v>34245</v>
      </c>
      <c r="AD798">
        <v>5000</v>
      </c>
      <c r="AE798">
        <v>198628</v>
      </c>
      <c r="AH798" t="s">
        <v>48</v>
      </c>
      <c r="AI798" t="s">
        <v>42</v>
      </c>
      <c r="AJ798" t="s">
        <v>77</v>
      </c>
      <c r="AK798" t="s">
        <v>48</v>
      </c>
      <c r="AL798" t="s">
        <v>42</v>
      </c>
    </row>
    <row r="799" spans="19:38" x14ac:dyDescent="0.25">
      <c r="S799" s="8">
        <v>1</v>
      </c>
      <c r="T799">
        <v>3</v>
      </c>
      <c r="U799">
        <f t="shared" si="39"/>
        <v>2006</v>
      </c>
      <c r="V799">
        <f t="shared" si="40"/>
        <v>11</v>
      </c>
      <c r="W799">
        <f t="shared" si="41"/>
        <v>327955</v>
      </c>
      <c r="X799">
        <v>20061103</v>
      </c>
      <c r="Z799">
        <v>5000</v>
      </c>
      <c r="AA799">
        <v>189177</v>
      </c>
      <c r="AB799">
        <v>0</v>
      </c>
      <c r="AC799">
        <v>17951</v>
      </c>
      <c r="AD799">
        <v>5000</v>
      </c>
      <c r="AE799">
        <v>3045</v>
      </c>
      <c r="AF799">
        <v>1</v>
      </c>
      <c r="AG799">
        <v>107781</v>
      </c>
      <c r="AH799" t="s">
        <v>41</v>
      </c>
      <c r="AI799" t="s">
        <v>42</v>
      </c>
      <c r="AJ799" t="s">
        <v>77</v>
      </c>
      <c r="AK799" t="s">
        <v>41</v>
      </c>
      <c r="AL799" t="s">
        <v>42</v>
      </c>
    </row>
    <row r="800" spans="19:38" x14ac:dyDescent="0.25">
      <c r="S800" s="8">
        <v>1</v>
      </c>
      <c r="T800">
        <v>3</v>
      </c>
      <c r="U800">
        <f t="shared" si="39"/>
        <v>2006</v>
      </c>
      <c r="V800">
        <f t="shared" si="40"/>
        <v>8</v>
      </c>
      <c r="W800">
        <f t="shared" si="41"/>
        <v>216306</v>
      </c>
      <c r="X800">
        <v>20060820</v>
      </c>
      <c r="Z800">
        <v>5000</v>
      </c>
      <c r="AA800">
        <v>208080</v>
      </c>
      <c r="AB800">
        <v>0</v>
      </c>
      <c r="AC800">
        <v>2420</v>
      </c>
      <c r="AD800">
        <v>0</v>
      </c>
      <c r="AE800">
        <v>806</v>
      </c>
      <c r="AH800" t="s">
        <v>50</v>
      </c>
      <c r="AI800" t="s">
        <v>42</v>
      </c>
      <c r="AJ800" t="s">
        <v>77</v>
      </c>
      <c r="AK800" t="s">
        <v>50</v>
      </c>
      <c r="AL800" t="s">
        <v>42</v>
      </c>
    </row>
    <row r="801" spans="19:38" x14ac:dyDescent="0.25">
      <c r="S801" s="8">
        <v>1</v>
      </c>
      <c r="T801">
        <v>1</v>
      </c>
      <c r="U801">
        <f t="shared" si="39"/>
        <v>2007</v>
      </c>
      <c r="V801">
        <f t="shared" si="40"/>
        <v>3</v>
      </c>
      <c r="W801">
        <f t="shared" si="41"/>
        <v>36579</v>
      </c>
      <c r="X801">
        <v>20070320</v>
      </c>
      <c r="Z801">
        <v>5001</v>
      </c>
      <c r="AA801">
        <v>31578</v>
      </c>
      <c r="AH801" t="s">
        <v>69</v>
      </c>
      <c r="AI801" t="s">
        <v>42</v>
      </c>
      <c r="AJ801" t="s">
        <v>77</v>
      </c>
      <c r="AK801" t="s">
        <v>69</v>
      </c>
      <c r="AL801" t="s">
        <v>42</v>
      </c>
    </row>
    <row r="802" spans="19:38" x14ac:dyDescent="0.25">
      <c r="S802" s="8">
        <v>1</v>
      </c>
      <c r="T802">
        <v>1</v>
      </c>
      <c r="U802">
        <f t="shared" si="39"/>
        <v>2007</v>
      </c>
      <c r="V802">
        <f t="shared" si="40"/>
        <v>7</v>
      </c>
      <c r="W802">
        <f t="shared" si="41"/>
        <v>51721</v>
      </c>
      <c r="X802">
        <v>20070718</v>
      </c>
      <c r="Z802">
        <v>5000</v>
      </c>
      <c r="AA802">
        <v>26785</v>
      </c>
      <c r="AD802">
        <v>5000</v>
      </c>
      <c r="AE802">
        <v>14936</v>
      </c>
      <c r="AH802" t="s">
        <v>44</v>
      </c>
      <c r="AI802" t="s">
        <v>42</v>
      </c>
      <c r="AJ802" t="s">
        <v>77</v>
      </c>
      <c r="AK802" t="s">
        <v>44</v>
      </c>
      <c r="AL802" t="s">
        <v>42</v>
      </c>
    </row>
    <row r="803" spans="19:38" x14ac:dyDescent="0.25">
      <c r="S803" s="8">
        <v>1</v>
      </c>
      <c r="T803">
        <v>1</v>
      </c>
      <c r="U803">
        <f t="shared" si="39"/>
        <v>2007</v>
      </c>
      <c r="V803">
        <f t="shared" si="40"/>
        <v>7</v>
      </c>
      <c r="W803">
        <f t="shared" si="41"/>
        <v>73017</v>
      </c>
      <c r="X803">
        <v>20070730</v>
      </c>
      <c r="Z803">
        <v>5000</v>
      </c>
      <c r="AA803">
        <v>23316</v>
      </c>
      <c r="AD803">
        <v>5000</v>
      </c>
      <c r="AE803">
        <v>39701</v>
      </c>
      <c r="AH803" t="s">
        <v>44</v>
      </c>
      <c r="AI803" t="s">
        <v>42</v>
      </c>
      <c r="AJ803" t="s">
        <v>77</v>
      </c>
      <c r="AK803" t="s">
        <v>44</v>
      </c>
      <c r="AL803" t="s">
        <v>42</v>
      </c>
    </row>
    <row r="804" spans="19:38" x14ac:dyDescent="0.25">
      <c r="S804" s="8">
        <v>1</v>
      </c>
      <c r="T804">
        <v>1</v>
      </c>
      <c r="U804">
        <f t="shared" si="39"/>
        <v>2008</v>
      </c>
      <c r="V804">
        <f t="shared" si="40"/>
        <v>2</v>
      </c>
      <c r="W804">
        <f t="shared" si="41"/>
        <v>121237</v>
      </c>
      <c r="X804">
        <v>20080201</v>
      </c>
      <c r="Z804">
        <v>5000</v>
      </c>
      <c r="AA804">
        <v>27142</v>
      </c>
      <c r="AD804">
        <v>5000</v>
      </c>
      <c r="AE804">
        <v>84095</v>
      </c>
      <c r="AH804" t="s">
        <v>47</v>
      </c>
      <c r="AI804" t="s">
        <v>42</v>
      </c>
      <c r="AJ804" t="s">
        <v>77</v>
      </c>
      <c r="AK804" t="s">
        <v>47</v>
      </c>
      <c r="AL804" t="s">
        <v>42</v>
      </c>
    </row>
    <row r="805" spans="19:38" x14ac:dyDescent="0.25">
      <c r="S805" s="8">
        <v>1</v>
      </c>
      <c r="T805">
        <v>1</v>
      </c>
      <c r="U805">
        <f t="shared" si="39"/>
        <v>2008</v>
      </c>
      <c r="V805">
        <f t="shared" si="40"/>
        <v>2</v>
      </c>
      <c r="W805">
        <f t="shared" si="41"/>
        <v>121236</v>
      </c>
      <c r="X805">
        <v>20080201</v>
      </c>
      <c r="Z805">
        <v>5000</v>
      </c>
      <c r="AA805">
        <v>27809</v>
      </c>
      <c r="AD805">
        <v>5000</v>
      </c>
      <c r="AE805">
        <v>83427</v>
      </c>
      <c r="AH805" t="s">
        <v>47</v>
      </c>
      <c r="AI805" t="s">
        <v>42</v>
      </c>
      <c r="AJ805" t="s">
        <v>77</v>
      </c>
      <c r="AK805" t="s">
        <v>47</v>
      </c>
      <c r="AL805" t="s">
        <v>42</v>
      </c>
    </row>
    <row r="806" spans="19:38" x14ac:dyDescent="0.25">
      <c r="S806" s="8">
        <v>1</v>
      </c>
      <c r="T806">
        <v>3</v>
      </c>
      <c r="U806">
        <f t="shared" si="39"/>
        <v>2007</v>
      </c>
      <c r="V806">
        <f t="shared" si="40"/>
        <v>9</v>
      </c>
      <c r="W806">
        <f t="shared" si="41"/>
        <v>53650</v>
      </c>
      <c r="X806">
        <v>20070920</v>
      </c>
      <c r="Z806">
        <v>5000</v>
      </c>
      <c r="AA806">
        <v>26709</v>
      </c>
      <c r="AD806">
        <v>0</v>
      </c>
      <c r="AE806">
        <v>21941</v>
      </c>
      <c r="AH806" t="s">
        <v>43</v>
      </c>
      <c r="AI806" t="s">
        <v>42</v>
      </c>
      <c r="AJ806" t="s">
        <v>77</v>
      </c>
      <c r="AK806" t="s">
        <v>43</v>
      </c>
      <c r="AL806" t="s">
        <v>42</v>
      </c>
    </row>
    <row r="807" spans="19:38" x14ac:dyDescent="0.25">
      <c r="S807" s="8">
        <v>1</v>
      </c>
      <c r="T807">
        <v>3</v>
      </c>
      <c r="U807">
        <f t="shared" si="39"/>
        <v>2008</v>
      </c>
      <c r="V807">
        <f t="shared" si="40"/>
        <v>9</v>
      </c>
      <c r="W807">
        <f t="shared" si="41"/>
        <v>46490</v>
      </c>
      <c r="X807">
        <v>20080910</v>
      </c>
      <c r="Z807">
        <v>5000</v>
      </c>
      <c r="AA807">
        <v>25871</v>
      </c>
      <c r="AD807">
        <v>5000</v>
      </c>
      <c r="AE807">
        <v>10619</v>
      </c>
      <c r="AH807" t="s">
        <v>45</v>
      </c>
      <c r="AI807" t="s">
        <v>42</v>
      </c>
      <c r="AJ807" t="s">
        <v>77</v>
      </c>
      <c r="AK807" t="s">
        <v>45</v>
      </c>
      <c r="AL807" t="s">
        <v>42</v>
      </c>
    </row>
    <row r="808" spans="19:38" x14ac:dyDescent="0.25">
      <c r="S808" s="8">
        <v>1</v>
      </c>
      <c r="T808">
        <v>3</v>
      </c>
      <c r="U808">
        <f t="shared" si="39"/>
        <v>2007</v>
      </c>
      <c r="V808">
        <f t="shared" si="40"/>
        <v>6</v>
      </c>
      <c r="W808">
        <f t="shared" si="41"/>
        <v>178637</v>
      </c>
      <c r="X808">
        <v>20070627</v>
      </c>
      <c r="Z808">
        <v>5000</v>
      </c>
      <c r="AA808">
        <v>32296</v>
      </c>
      <c r="AD808">
        <v>0</v>
      </c>
      <c r="AE808">
        <v>141341</v>
      </c>
      <c r="AH808" t="s">
        <v>43</v>
      </c>
      <c r="AI808" t="s">
        <v>42</v>
      </c>
      <c r="AJ808" t="s">
        <v>77</v>
      </c>
      <c r="AK808" t="s">
        <v>43</v>
      </c>
      <c r="AL808" t="s">
        <v>42</v>
      </c>
    </row>
    <row r="809" spans="19:38" x14ac:dyDescent="0.25">
      <c r="S809" s="8">
        <v>1</v>
      </c>
      <c r="T809">
        <v>3</v>
      </c>
      <c r="U809">
        <f t="shared" si="39"/>
        <v>2007</v>
      </c>
      <c r="V809">
        <f t="shared" si="40"/>
        <v>6</v>
      </c>
      <c r="W809">
        <f t="shared" si="41"/>
        <v>588002</v>
      </c>
      <c r="X809">
        <v>20070608</v>
      </c>
      <c r="Z809">
        <v>5000</v>
      </c>
      <c r="AA809">
        <v>32648</v>
      </c>
      <c r="AD809">
        <v>2</v>
      </c>
      <c r="AE809">
        <v>199969</v>
      </c>
      <c r="AF809">
        <v>0</v>
      </c>
      <c r="AG809">
        <v>350383</v>
      </c>
      <c r="AH809" t="s">
        <v>55</v>
      </c>
      <c r="AI809" t="s">
        <v>42</v>
      </c>
      <c r="AJ809" t="s">
        <v>77</v>
      </c>
      <c r="AK809" t="s">
        <v>55</v>
      </c>
      <c r="AL809" t="s">
        <v>42</v>
      </c>
    </row>
    <row r="810" spans="19:38" x14ac:dyDescent="0.25">
      <c r="S810" s="8">
        <v>1</v>
      </c>
      <c r="T810">
        <v>3</v>
      </c>
      <c r="U810">
        <f t="shared" si="39"/>
        <v>2007</v>
      </c>
      <c r="V810">
        <f t="shared" si="40"/>
        <v>9</v>
      </c>
      <c r="W810">
        <f t="shared" si="41"/>
        <v>57014</v>
      </c>
      <c r="X810">
        <v>20070904</v>
      </c>
      <c r="Z810">
        <v>5000</v>
      </c>
      <c r="AA810">
        <v>24245</v>
      </c>
      <c r="AB810">
        <v>0</v>
      </c>
      <c r="AC810">
        <v>48</v>
      </c>
      <c r="AD810">
        <v>2</v>
      </c>
      <c r="AE810">
        <v>27719</v>
      </c>
      <c r="AH810" t="s">
        <v>50</v>
      </c>
      <c r="AI810" t="s">
        <v>42</v>
      </c>
      <c r="AJ810" t="s">
        <v>77</v>
      </c>
      <c r="AK810" t="s">
        <v>50</v>
      </c>
      <c r="AL810" t="s">
        <v>42</v>
      </c>
    </row>
    <row r="811" spans="19:38" x14ac:dyDescent="0.25">
      <c r="S811" s="8">
        <v>1</v>
      </c>
      <c r="T811">
        <v>3</v>
      </c>
      <c r="U811">
        <f t="shared" si="39"/>
        <v>2007</v>
      </c>
      <c r="V811">
        <f t="shared" si="40"/>
        <v>7</v>
      </c>
      <c r="W811">
        <f t="shared" si="41"/>
        <v>33996</v>
      </c>
      <c r="X811">
        <v>20070711</v>
      </c>
      <c r="Z811">
        <v>5000</v>
      </c>
      <c r="AA811">
        <v>22965</v>
      </c>
      <c r="AD811">
        <v>0</v>
      </c>
      <c r="AE811">
        <v>6031</v>
      </c>
      <c r="AH811" t="s">
        <v>58</v>
      </c>
      <c r="AI811" t="s">
        <v>42</v>
      </c>
      <c r="AJ811" t="s">
        <v>77</v>
      </c>
      <c r="AK811" t="s">
        <v>58</v>
      </c>
      <c r="AL811" t="s">
        <v>42</v>
      </c>
    </row>
    <row r="812" spans="19:38" x14ac:dyDescent="0.25">
      <c r="S812" s="8">
        <v>1</v>
      </c>
      <c r="T812">
        <v>3</v>
      </c>
      <c r="U812">
        <f t="shared" si="39"/>
        <v>2007</v>
      </c>
      <c r="V812">
        <f t="shared" si="40"/>
        <v>8</v>
      </c>
      <c r="W812">
        <f t="shared" si="41"/>
        <v>118604</v>
      </c>
      <c r="X812">
        <v>20070807</v>
      </c>
      <c r="Z812">
        <v>5000</v>
      </c>
      <c r="AA812">
        <v>26583</v>
      </c>
      <c r="AD812">
        <v>0</v>
      </c>
      <c r="AE812">
        <v>87021</v>
      </c>
      <c r="AH812" t="s">
        <v>44</v>
      </c>
      <c r="AI812" t="s">
        <v>42</v>
      </c>
      <c r="AJ812" t="s">
        <v>77</v>
      </c>
      <c r="AK812" t="s">
        <v>44</v>
      </c>
      <c r="AL812" t="s">
        <v>42</v>
      </c>
    </row>
    <row r="813" spans="19:38" x14ac:dyDescent="0.25">
      <c r="S813" s="8">
        <v>1</v>
      </c>
      <c r="T813">
        <v>3</v>
      </c>
      <c r="U813">
        <f t="shared" si="39"/>
        <v>2007</v>
      </c>
      <c r="V813">
        <f t="shared" si="40"/>
        <v>9</v>
      </c>
      <c r="W813">
        <f t="shared" si="41"/>
        <v>30712</v>
      </c>
      <c r="X813">
        <v>20070904</v>
      </c>
      <c r="Z813">
        <v>5000</v>
      </c>
      <c r="AA813">
        <v>25712</v>
      </c>
      <c r="AH813" t="s">
        <v>66</v>
      </c>
      <c r="AI813" t="s">
        <v>42</v>
      </c>
      <c r="AJ813" t="s">
        <v>77</v>
      </c>
      <c r="AK813" t="s">
        <v>66</v>
      </c>
      <c r="AL813" t="s">
        <v>42</v>
      </c>
    </row>
    <row r="814" spans="19:38" x14ac:dyDescent="0.25">
      <c r="S814" s="8">
        <v>1</v>
      </c>
      <c r="T814">
        <v>3</v>
      </c>
      <c r="U814">
        <f t="shared" si="39"/>
        <v>2011</v>
      </c>
      <c r="V814">
        <f t="shared" si="40"/>
        <v>5</v>
      </c>
      <c r="W814">
        <f t="shared" si="41"/>
        <v>682968</v>
      </c>
      <c r="X814">
        <v>20110513</v>
      </c>
      <c r="Z814">
        <v>5000</v>
      </c>
      <c r="AA814">
        <v>33514</v>
      </c>
      <c r="AB814">
        <v>0</v>
      </c>
      <c r="AC814">
        <v>566766</v>
      </c>
      <c r="AD814">
        <v>5000</v>
      </c>
      <c r="AE814">
        <v>72688</v>
      </c>
      <c r="AH814" t="s">
        <v>56</v>
      </c>
      <c r="AI814" t="s">
        <v>42</v>
      </c>
      <c r="AJ814" t="s">
        <v>77</v>
      </c>
      <c r="AK814" t="s">
        <v>56</v>
      </c>
      <c r="AL814" t="s">
        <v>42</v>
      </c>
    </row>
    <row r="815" spans="19:38" x14ac:dyDescent="0.25">
      <c r="S815" s="8">
        <v>1</v>
      </c>
      <c r="T815">
        <v>3</v>
      </c>
      <c r="U815">
        <f t="shared" si="39"/>
        <v>2007</v>
      </c>
      <c r="V815">
        <f t="shared" si="40"/>
        <v>9</v>
      </c>
      <c r="W815">
        <f t="shared" si="41"/>
        <v>219586</v>
      </c>
      <c r="X815">
        <v>20070903</v>
      </c>
      <c r="Z815">
        <v>5000</v>
      </c>
      <c r="AA815">
        <v>207362</v>
      </c>
      <c r="AB815">
        <v>0</v>
      </c>
      <c r="AC815">
        <v>1642</v>
      </c>
      <c r="AD815">
        <v>5000</v>
      </c>
      <c r="AE815">
        <v>582</v>
      </c>
      <c r="AH815" t="s">
        <v>50</v>
      </c>
      <c r="AI815" t="s">
        <v>42</v>
      </c>
      <c r="AJ815" t="s">
        <v>77</v>
      </c>
      <c r="AK815" t="s">
        <v>50</v>
      </c>
      <c r="AL815" t="s">
        <v>42</v>
      </c>
    </row>
    <row r="816" spans="19:38" x14ac:dyDescent="0.25">
      <c r="S816" s="8">
        <v>1</v>
      </c>
      <c r="T816">
        <v>1</v>
      </c>
      <c r="U816">
        <f t="shared" si="39"/>
        <v>2007</v>
      </c>
      <c r="V816">
        <f t="shared" si="40"/>
        <v>8</v>
      </c>
      <c r="W816">
        <f t="shared" si="41"/>
        <v>740066</v>
      </c>
      <c r="X816">
        <v>20070813</v>
      </c>
      <c r="Z816">
        <v>5000</v>
      </c>
      <c r="AA816">
        <v>32142</v>
      </c>
      <c r="AD816">
        <v>5000</v>
      </c>
      <c r="AE816">
        <v>697924</v>
      </c>
      <c r="AH816" t="s">
        <v>43</v>
      </c>
      <c r="AI816" t="s">
        <v>42</v>
      </c>
      <c r="AJ816" t="s">
        <v>77</v>
      </c>
      <c r="AK816" t="s">
        <v>43</v>
      </c>
      <c r="AL816" t="s">
        <v>42</v>
      </c>
    </row>
    <row r="817" spans="19:38" x14ac:dyDescent="0.25">
      <c r="S817" s="8">
        <v>1</v>
      </c>
      <c r="T817">
        <v>1</v>
      </c>
      <c r="U817">
        <f t="shared" si="39"/>
        <v>2007</v>
      </c>
      <c r="V817">
        <f t="shared" si="40"/>
        <v>9</v>
      </c>
      <c r="W817">
        <f t="shared" si="41"/>
        <v>742220</v>
      </c>
      <c r="X817">
        <v>20070910</v>
      </c>
      <c r="Z817">
        <v>5000</v>
      </c>
      <c r="AA817">
        <v>31601</v>
      </c>
      <c r="AD817">
        <v>5000</v>
      </c>
      <c r="AE817">
        <v>700619</v>
      </c>
      <c r="AH817" t="s">
        <v>43</v>
      </c>
      <c r="AI817" t="s">
        <v>42</v>
      </c>
      <c r="AJ817" t="s">
        <v>77</v>
      </c>
      <c r="AK817" t="s">
        <v>43</v>
      </c>
      <c r="AL817" t="s">
        <v>42</v>
      </c>
    </row>
    <row r="818" spans="19:38" x14ac:dyDescent="0.25">
      <c r="S818" s="8">
        <v>1</v>
      </c>
      <c r="T818">
        <v>1</v>
      </c>
      <c r="U818">
        <f t="shared" si="39"/>
        <v>2007</v>
      </c>
      <c r="V818">
        <f t="shared" si="40"/>
        <v>10</v>
      </c>
      <c r="W818">
        <f t="shared" si="41"/>
        <v>172093</v>
      </c>
      <c r="X818">
        <v>20071015</v>
      </c>
      <c r="Z818">
        <v>5000</v>
      </c>
      <c r="AA818">
        <v>30751</v>
      </c>
      <c r="AB818">
        <v>0</v>
      </c>
      <c r="AC818">
        <v>297</v>
      </c>
      <c r="AD818">
        <v>5000</v>
      </c>
      <c r="AE818">
        <v>128315</v>
      </c>
      <c r="AF818">
        <v>0</v>
      </c>
      <c r="AG818">
        <v>2730</v>
      </c>
      <c r="AH818" t="s">
        <v>43</v>
      </c>
      <c r="AI818" t="s">
        <v>42</v>
      </c>
      <c r="AJ818" t="s">
        <v>77</v>
      </c>
      <c r="AK818" t="s">
        <v>43</v>
      </c>
      <c r="AL818" t="s">
        <v>42</v>
      </c>
    </row>
    <row r="819" spans="19:38" x14ac:dyDescent="0.25">
      <c r="S819" s="8">
        <v>1</v>
      </c>
      <c r="T819">
        <v>1</v>
      </c>
      <c r="U819">
        <f t="shared" si="39"/>
        <v>2013</v>
      </c>
      <c r="V819">
        <f t="shared" si="40"/>
        <v>7</v>
      </c>
      <c r="W819">
        <f t="shared" si="41"/>
        <v>196473</v>
      </c>
      <c r="X819">
        <v>20130722</v>
      </c>
      <c r="Z819">
        <v>5000</v>
      </c>
      <c r="AA819">
        <v>32907</v>
      </c>
      <c r="AB819">
        <v>0</v>
      </c>
      <c r="AC819">
        <v>482</v>
      </c>
      <c r="AD819">
        <v>5000</v>
      </c>
      <c r="AE819">
        <v>153024</v>
      </c>
      <c r="AF819">
        <v>0</v>
      </c>
      <c r="AG819">
        <v>60</v>
      </c>
      <c r="AH819" t="s">
        <v>44</v>
      </c>
      <c r="AI819" t="s">
        <v>42</v>
      </c>
      <c r="AJ819" t="s">
        <v>77</v>
      </c>
      <c r="AK819" t="s">
        <v>44</v>
      </c>
      <c r="AL819" t="s">
        <v>42</v>
      </c>
    </row>
    <row r="820" spans="19:38" x14ac:dyDescent="0.25">
      <c r="S820" s="8">
        <v>1</v>
      </c>
      <c r="T820">
        <v>3</v>
      </c>
      <c r="U820">
        <f t="shared" si="39"/>
        <v>2013</v>
      </c>
      <c r="V820">
        <f t="shared" si="40"/>
        <v>8</v>
      </c>
      <c r="W820">
        <f t="shared" si="41"/>
        <v>125625</v>
      </c>
      <c r="X820">
        <v>20130814</v>
      </c>
      <c r="Z820">
        <v>5000</v>
      </c>
      <c r="AA820">
        <v>32496</v>
      </c>
      <c r="AD820">
        <v>5000</v>
      </c>
      <c r="AE820">
        <v>83129</v>
      </c>
      <c r="AH820" t="s">
        <v>44</v>
      </c>
      <c r="AI820" t="s">
        <v>42</v>
      </c>
      <c r="AJ820" t="s">
        <v>77</v>
      </c>
      <c r="AK820" t="s">
        <v>44</v>
      </c>
      <c r="AL820" t="s">
        <v>42</v>
      </c>
    </row>
    <row r="821" spans="19:38" x14ac:dyDescent="0.25">
      <c r="S821" s="8">
        <v>1</v>
      </c>
      <c r="T821">
        <v>3</v>
      </c>
      <c r="U821">
        <f t="shared" si="39"/>
        <v>2007</v>
      </c>
      <c r="V821">
        <f t="shared" si="40"/>
        <v>10</v>
      </c>
      <c r="W821">
        <f t="shared" si="41"/>
        <v>297409</v>
      </c>
      <c r="X821">
        <v>20071018</v>
      </c>
      <c r="Z821">
        <v>5000</v>
      </c>
      <c r="AA821">
        <v>78068</v>
      </c>
      <c r="AB821">
        <v>0</v>
      </c>
      <c r="AC821">
        <v>2350</v>
      </c>
      <c r="AD821">
        <v>5000</v>
      </c>
      <c r="AE821">
        <v>200203</v>
      </c>
      <c r="AF821">
        <v>0</v>
      </c>
      <c r="AG821">
        <v>6788</v>
      </c>
      <c r="AH821" t="s">
        <v>41</v>
      </c>
      <c r="AI821" t="s">
        <v>42</v>
      </c>
      <c r="AJ821" t="s">
        <v>77</v>
      </c>
      <c r="AK821" t="s">
        <v>41</v>
      </c>
      <c r="AL821" t="s">
        <v>42</v>
      </c>
    </row>
    <row r="822" spans="19:38" x14ac:dyDescent="0.25">
      <c r="S822" s="8">
        <v>1</v>
      </c>
      <c r="T822">
        <v>3</v>
      </c>
      <c r="U822">
        <f t="shared" si="39"/>
        <v>2007</v>
      </c>
      <c r="V822">
        <f t="shared" si="40"/>
        <v>9</v>
      </c>
      <c r="W822">
        <f t="shared" si="41"/>
        <v>40996</v>
      </c>
      <c r="X822">
        <v>20070910</v>
      </c>
      <c r="Z822">
        <v>5000</v>
      </c>
      <c r="AA822">
        <v>29483</v>
      </c>
      <c r="AB822">
        <v>0</v>
      </c>
      <c r="AC822">
        <v>1029</v>
      </c>
      <c r="AD822">
        <v>5000</v>
      </c>
      <c r="AE822">
        <v>484</v>
      </c>
      <c r="AH822" t="s">
        <v>41</v>
      </c>
      <c r="AI822" t="s">
        <v>42</v>
      </c>
      <c r="AJ822" t="s">
        <v>77</v>
      </c>
      <c r="AK822" t="s">
        <v>41</v>
      </c>
      <c r="AL822" t="s">
        <v>42</v>
      </c>
    </row>
    <row r="823" spans="19:38" x14ac:dyDescent="0.25">
      <c r="S823" s="8">
        <v>1</v>
      </c>
      <c r="T823">
        <v>3</v>
      </c>
      <c r="U823">
        <f t="shared" si="39"/>
        <v>2008</v>
      </c>
      <c r="V823">
        <f t="shared" si="40"/>
        <v>9</v>
      </c>
      <c r="W823">
        <f t="shared" si="41"/>
        <v>212937</v>
      </c>
      <c r="X823">
        <v>20080904</v>
      </c>
      <c r="Z823">
        <v>5000</v>
      </c>
      <c r="AA823">
        <v>205216</v>
      </c>
      <c r="AB823">
        <v>0</v>
      </c>
      <c r="AC823">
        <v>2721</v>
      </c>
      <c r="AH823" t="s">
        <v>50</v>
      </c>
      <c r="AI823" t="s">
        <v>42</v>
      </c>
      <c r="AJ823" t="s">
        <v>77</v>
      </c>
      <c r="AK823" t="s">
        <v>50</v>
      </c>
      <c r="AL823" t="s">
        <v>42</v>
      </c>
    </row>
    <row r="824" spans="19:38" x14ac:dyDescent="0.25">
      <c r="S824" s="8">
        <v>1</v>
      </c>
      <c r="T824">
        <v>3</v>
      </c>
      <c r="U824">
        <f t="shared" si="39"/>
        <v>2009</v>
      </c>
      <c r="V824">
        <f t="shared" si="40"/>
        <v>8</v>
      </c>
      <c r="W824">
        <f t="shared" si="41"/>
        <v>163978</v>
      </c>
      <c r="X824">
        <v>20090829</v>
      </c>
      <c r="Z824">
        <v>5000</v>
      </c>
      <c r="AA824">
        <v>157478</v>
      </c>
      <c r="AB824">
        <v>0</v>
      </c>
      <c r="AC824">
        <v>1500</v>
      </c>
      <c r="AH824" t="s">
        <v>50</v>
      </c>
      <c r="AI824" t="s">
        <v>42</v>
      </c>
      <c r="AJ824" t="s">
        <v>77</v>
      </c>
      <c r="AK824" t="s">
        <v>50</v>
      </c>
      <c r="AL824" t="s">
        <v>42</v>
      </c>
    </row>
    <row r="825" spans="19:38" x14ac:dyDescent="0.25">
      <c r="S825" s="8">
        <v>1</v>
      </c>
      <c r="T825">
        <v>1</v>
      </c>
      <c r="U825">
        <f t="shared" si="39"/>
        <v>1983</v>
      </c>
      <c r="V825">
        <f t="shared" si="40"/>
        <v>9</v>
      </c>
      <c r="W825">
        <f t="shared" si="41"/>
        <v>10014</v>
      </c>
      <c r="X825">
        <v>19830909</v>
      </c>
      <c r="Z825">
        <v>5000</v>
      </c>
      <c r="AA825">
        <v>5014</v>
      </c>
      <c r="AH825" t="s">
        <v>70</v>
      </c>
      <c r="AI825" t="s">
        <v>42</v>
      </c>
      <c r="AJ825" t="s">
        <v>77</v>
      </c>
      <c r="AK825" t="s">
        <v>70</v>
      </c>
      <c r="AL825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opLeftCell="A4" workbookViewId="0">
      <selection activeCell="P5" sqref="P5:U30"/>
    </sheetView>
  </sheetViews>
  <sheetFormatPr defaultRowHeight="15" x14ac:dyDescent="0.25"/>
  <cols>
    <col min="11" max="11" width="9.7109375" bestFit="1" customWidth="1"/>
    <col min="12" max="12" width="9.7109375" customWidth="1"/>
    <col min="13" max="13" width="17.85546875" customWidth="1"/>
    <col min="14" max="14" width="16.140625" customWidth="1"/>
    <col min="15" max="18" width="8.140625" customWidth="1"/>
    <col min="19" max="22" width="11.28515625" customWidth="1"/>
    <col min="23" max="23" width="12.140625" bestFit="1" customWidth="1"/>
    <col min="24" max="24" width="8.28515625" customWidth="1"/>
    <col min="25" max="25" width="12" bestFit="1" customWidth="1"/>
    <col min="26" max="26" width="11.140625" bestFit="1" customWidth="1"/>
    <col min="27" max="27" width="5" customWidth="1"/>
    <col min="28" max="29" width="11.28515625" bestFit="1" customWidth="1"/>
  </cols>
  <sheetData>
    <row r="1" spans="1:21" x14ac:dyDescent="0.25">
      <c r="A1" t="s">
        <v>13</v>
      </c>
      <c r="B1" t="s">
        <v>20</v>
      </c>
      <c r="C1" t="s">
        <v>12</v>
      </c>
      <c r="D1" t="s">
        <v>9</v>
      </c>
      <c r="E1" t="s">
        <v>6</v>
      </c>
      <c r="F1" t="s">
        <v>1</v>
      </c>
      <c r="G1" t="s">
        <v>8</v>
      </c>
      <c r="H1" t="s">
        <v>14</v>
      </c>
      <c r="J1">
        <v>90</v>
      </c>
      <c r="K1" s="4">
        <f>J1</f>
        <v>90</v>
      </c>
      <c r="L1" s="4"/>
      <c r="M1" s="1" t="s">
        <v>17</v>
      </c>
      <c r="N1" t="s">
        <v>19</v>
      </c>
    </row>
    <row r="2" spans="1:21" x14ac:dyDescent="0.25">
      <c r="A2" t="s">
        <v>0</v>
      </c>
      <c r="B2" t="s">
        <v>21</v>
      </c>
      <c r="C2">
        <v>3.1</v>
      </c>
      <c r="D2" t="s">
        <v>10</v>
      </c>
      <c r="E2" t="s">
        <v>7</v>
      </c>
      <c r="F2">
        <v>4</v>
      </c>
      <c r="G2">
        <v>0.1</v>
      </c>
      <c r="H2">
        <f>C2*F2*G2</f>
        <v>1.2400000000000002</v>
      </c>
      <c r="J2">
        <f>J1+10</f>
        <v>100</v>
      </c>
      <c r="K2" s="4">
        <f t="shared" ref="K2:K13" si="0">J2</f>
        <v>100</v>
      </c>
      <c r="L2" s="4"/>
      <c r="M2" s="2" t="s">
        <v>21</v>
      </c>
      <c r="N2" s="3"/>
    </row>
    <row r="3" spans="1:21" x14ac:dyDescent="0.25">
      <c r="A3" t="s">
        <v>0</v>
      </c>
      <c r="B3" t="s">
        <v>21</v>
      </c>
      <c r="C3">
        <v>3.1</v>
      </c>
      <c r="D3" t="s">
        <v>10</v>
      </c>
      <c r="E3" t="s">
        <v>7</v>
      </c>
      <c r="F3">
        <v>5</v>
      </c>
      <c r="G3">
        <v>0.9</v>
      </c>
      <c r="H3">
        <f t="shared" ref="H3:H31" si="1">C3*F3*G3</f>
        <v>13.950000000000001</v>
      </c>
      <c r="J3">
        <f t="shared" ref="J3:J13" si="2">J2+10</f>
        <v>110</v>
      </c>
      <c r="K3" s="4">
        <f t="shared" si="0"/>
        <v>110</v>
      </c>
      <c r="L3" s="4"/>
      <c r="M3" s="5" t="s">
        <v>11</v>
      </c>
      <c r="N3" s="3"/>
    </row>
    <row r="4" spans="1:21" x14ac:dyDescent="0.25">
      <c r="A4" t="s">
        <v>0</v>
      </c>
      <c r="B4" t="s">
        <v>21</v>
      </c>
      <c r="C4">
        <v>3.1</v>
      </c>
      <c r="D4" t="s">
        <v>10</v>
      </c>
      <c r="E4" t="s">
        <v>7</v>
      </c>
      <c r="F4">
        <v>6</v>
      </c>
      <c r="G4">
        <v>0</v>
      </c>
      <c r="H4">
        <f t="shared" si="1"/>
        <v>0</v>
      </c>
      <c r="J4">
        <f t="shared" si="2"/>
        <v>120</v>
      </c>
      <c r="K4" s="4">
        <f t="shared" si="0"/>
        <v>120</v>
      </c>
      <c r="L4" s="4"/>
      <c r="M4" s="6" t="s">
        <v>15</v>
      </c>
      <c r="N4" s="3">
        <v>454.42500000000007</v>
      </c>
      <c r="P4" t="s">
        <v>23</v>
      </c>
      <c r="Q4" t="s">
        <v>6</v>
      </c>
      <c r="R4" t="s">
        <v>20</v>
      </c>
      <c r="S4" t="s">
        <v>24</v>
      </c>
      <c r="T4" t="s">
        <v>1</v>
      </c>
      <c r="U4" t="s">
        <v>25</v>
      </c>
    </row>
    <row r="5" spans="1:21" x14ac:dyDescent="0.25">
      <c r="A5" t="s">
        <v>2</v>
      </c>
      <c r="B5" t="s">
        <v>21</v>
      </c>
      <c r="C5">
        <v>5.5</v>
      </c>
      <c r="D5" t="s">
        <v>10</v>
      </c>
      <c r="E5" t="s">
        <v>7</v>
      </c>
      <c r="F5">
        <v>4</v>
      </c>
      <c r="G5">
        <v>0.2</v>
      </c>
      <c r="H5">
        <f t="shared" si="1"/>
        <v>4.4000000000000004</v>
      </c>
      <c r="J5">
        <f t="shared" si="2"/>
        <v>130</v>
      </c>
      <c r="K5" s="4">
        <f t="shared" si="0"/>
        <v>130</v>
      </c>
      <c r="L5" s="4"/>
      <c r="M5" s="7">
        <v>5</v>
      </c>
      <c r="N5" s="3">
        <v>101</v>
      </c>
      <c r="P5">
        <v>4</v>
      </c>
      <c r="Q5" t="s">
        <v>11</v>
      </c>
      <c r="R5" t="s">
        <v>21</v>
      </c>
      <c r="S5" t="s">
        <v>26</v>
      </c>
      <c r="T5">
        <f t="shared" ref="T5:T10" si="3">M5</f>
        <v>5</v>
      </c>
      <c r="U5">
        <f>N5/SUM($N$5:$N$10)</f>
        <v>0.22225889860813111</v>
      </c>
    </row>
    <row r="6" spans="1:21" x14ac:dyDescent="0.25">
      <c r="A6" t="s">
        <v>2</v>
      </c>
      <c r="B6" t="s">
        <v>21</v>
      </c>
      <c r="C6">
        <v>5.5</v>
      </c>
      <c r="D6" t="s">
        <v>10</v>
      </c>
      <c r="E6" t="s">
        <v>7</v>
      </c>
      <c r="F6">
        <v>5</v>
      </c>
      <c r="G6">
        <v>0.8</v>
      </c>
      <c r="H6">
        <f t="shared" si="1"/>
        <v>22</v>
      </c>
      <c r="J6">
        <f t="shared" si="2"/>
        <v>140</v>
      </c>
      <c r="K6" s="4">
        <f t="shared" si="0"/>
        <v>140</v>
      </c>
      <c r="L6" s="4"/>
      <c r="M6" s="7">
        <v>6</v>
      </c>
      <c r="N6" s="3">
        <v>48.599999999999994</v>
      </c>
      <c r="P6">
        <v>4</v>
      </c>
      <c r="Q6" t="s">
        <v>11</v>
      </c>
      <c r="R6" t="s">
        <v>21</v>
      </c>
      <c r="S6" t="s">
        <v>26</v>
      </c>
      <c r="T6">
        <f t="shared" si="3"/>
        <v>6</v>
      </c>
      <c r="U6">
        <f t="shared" ref="U6:U10" si="4">N6/SUM($N$5:$N$10)</f>
        <v>0.10694834131044724</v>
      </c>
    </row>
    <row r="7" spans="1:21" x14ac:dyDescent="0.25">
      <c r="A7" t="s">
        <v>2</v>
      </c>
      <c r="B7" t="s">
        <v>21</v>
      </c>
      <c r="C7">
        <v>5.5</v>
      </c>
      <c r="D7" t="s">
        <v>10</v>
      </c>
      <c r="E7" t="s">
        <v>7</v>
      </c>
      <c r="F7">
        <v>6</v>
      </c>
      <c r="G7">
        <v>0</v>
      </c>
      <c r="H7">
        <f t="shared" si="1"/>
        <v>0</v>
      </c>
      <c r="J7">
        <f t="shared" si="2"/>
        <v>150</v>
      </c>
      <c r="K7" s="4">
        <f t="shared" si="0"/>
        <v>150</v>
      </c>
      <c r="L7" s="4"/>
      <c r="M7" s="7">
        <v>7</v>
      </c>
      <c r="N7" s="3">
        <v>0</v>
      </c>
      <c r="P7">
        <v>4</v>
      </c>
      <c r="Q7" t="s">
        <v>11</v>
      </c>
      <c r="R7" t="s">
        <v>21</v>
      </c>
      <c r="S7" t="s">
        <v>26</v>
      </c>
      <c r="T7">
        <f t="shared" si="3"/>
        <v>7</v>
      </c>
      <c r="U7">
        <f t="shared" si="4"/>
        <v>0</v>
      </c>
    </row>
    <row r="8" spans="1:21" x14ac:dyDescent="0.25">
      <c r="A8" t="s">
        <v>4</v>
      </c>
      <c r="B8" t="s">
        <v>21</v>
      </c>
      <c r="C8">
        <v>8.3000000000000007</v>
      </c>
      <c r="D8" t="s">
        <v>10</v>
      </c>
      <c r="E8" t="s">
        <v>7</v>
      </c>
      <c r="F8">
        <v>5</v>
      </c>
      <c r="G8">
        <v>1</v>
      </c>
      <c r="H8">
        <f t="shared" si="1"/>
        <v>41.5</v>
      </c>
      <c r="J8">
        <f t="shared" si="2"/>
        <v>160</v>
      </c>
      <c r="K8" s="4">
        <f t="shared" si="0"/>
        <v>160</v>
      </c>
      <c r="L8" s="4"/>
      <c r="M8" s="7">
        <v>8</v>
      </c>
      <c r="N8" s="3">
        <v>268.60000000000002</v>
      </c>
      <c r="P8">
        <v>4</v>
      </c>
      <c r="Q8" t="s">
        <v>11</v>
      </c>
      <c r="R8" t="s">
        <v>21</v>
      </c>
      <c r="S8" t="s">
        <v>26</v>
      </c>
      <c r="T8">
        <f t="shared" si="3"/>
        <v>8</v>
      </c>
      <c r="U8">
        <f t="shared" si="4"/>
        <v>0.59107663530835663</v>
      </c>
    </row>
    <row r="9" spans="1:21" x14ac:dyDescent="0.25">
      <c r="A9" t="s">
        <v>4</v>
      </c>
      <c r="B9" t="s">
        <v>21</v>
      </c>
      <c r="C9">
        <v>8.3000000000000007</v>
      </c>
      <c r="D9" t="s">
        <v>10</v>
      </c>
      <c r="E9" t="s">
        <v>7</v>
      </c>
      <c r="F9">
        <v>6</v>
      </c>
      <c r="G9">
        <v>0</v>
      </c>
      <c r="H9">
        <f t="shared" si="1"/>
        <v>0</v>
      </c>
      <c r="J9">
        <f t="shared" si="2"/>
        <v>170</v>
      </c>
      <c r="K9" s="4">
        <f t="shared" si="0"/>
        <v>170</v>
      </c>
      <c r="L9" s="4"/>
      <c r="M9" s="7">
        <v>9</v>
      </c>
      <c r="N9" s="3">
        <v>36.225000000000001</v>
      </c>
      <c r="P9">
        <v>4</v>
      </c>
      <c r="Q9" t="s">
        <v>11</v>
      </c>
      <c r="R9" t="s">
        <v>21</v>
      </c>
      <c r="S9" t="s">
        <v>26</v>
      </c>
      <c r="T9">
        <f t="shared" si="3"/>
        <v>9</v>
      </c>
      <c r="U9">
        <f t="shared" si="4"/>
        <v>7.9716124773064848E-2</v>
      </c>
    </row>
    <row r="10" spans="1:21" x14ac:dyDescent="0.25">
      <c r="A10" t="s">
        <v>4</v>
      </c>
      <c r="B10" t="s">
        <v>21</v>
      </c>
      <c r="C10">
        <v>8.3000000000000007</v>
      </c>
      <c r="D10" t="s">
        <v>10</v>
      </c>
      <c r="E10" t="s">
        <v>7</v>
      </c>
      <c r="F10">
        <v>7</v>
      </c>
      <c r="G10">
        <v>0</v>
      </c>
      <c r="H10">
        <f t="shared" si="1"/>
        <v>0</v>
      </c>
      <c r="J10">
        <f t="shared" si="2"/>
        <v>180</v>
      </c>
      <c r="K10" s="4">
        <f t="shared" si="0"/>
        <v>180</v>
      </c>
      <c r="L10" s="4"/>
      <c r="M10" s="7">
        <v>10</v>
      </c>
      <c r="N10" s="3">
        <v>0</v>
      </c>
      <c r="P10">
        <v>4</v>
      </c>
      <c r="Q10" t="s">
        <v>11</v>
      </c>
      <c r="R10" t="s">
        <v>21</v>
      </c>
      <c r="S10" t="s">
        <v>26</v>
      </c>
      <c r="T10">
        <f t="shared" si="3"/>
        <v>10</v>
      </c>
      <c r="U10">
        <f t="shared" si="4"/>
        <v>0</v>
      </c>
    </row>
    <row r="11" spans="1:21" x14ac:dyDescent="0.25">
      <c r="A11" t="s">
        <v>5</v>
      </c>
      <c r="B11" t="s">
        <v>21</v>
      </c>
      <c r="C11">
        <v>11.3</v>
      </c>
      <c r="D11" t="s">
        <v>10</v>
      </c>
      <c r="E11" t="s">
        <v>7</v>
      </c>
      <c r="F11">
        <v>5</v>
      </c>
      <c r="G11">
        <v>0.25</v>
      </c>
      <c r="H11">
        <f t="shared" si="1"/>
        <v>14.125</v>
      </c>
      <c r="J11">
        <f t="shared" si="2"/>
        <v>190</v>
      </c>
      <c r="K11" s="4">
        <f t="shared" si="0"/>
        <v>190</v>
      </c>
      <c r="L11" s="4"/>
      <c r="M11" s="6" t="s">
        <v>10</v>
      </c>
      <c r="N11" s="3">
        <v>20.599999999999998</v>
      </c>
      <c r="P11">
        <v>4</v>
      </c>
      <c r="Q11" t="s">
        <v>11</v>
      </c>
      <c r="R11" t="s">
        <v>21</v>
      </c>
      <c r="S11" t="s">
        <v>10</v>
      </c>
      <c r="T11">
        <f>M12</f>
        <v>5</v>
      </c>
      <c r="U11">
        <f>N12/SUM($N$12:$N$14)</f>
        <v>0.38834951456310685</v>
      </c>
    </row>
    <row r="12" spans="1:21" x14ac:dyDescent="0.25">
      <c r="A12" t="s">
        <v>5</v>
      </c>
      <c r="B12" t="s">
        <v>21</v>
      </c>
      <c r="C12">
        <v>11.3</v>
      </c>
      <c r="D12" t="s">
        <v>10</v>
      </c>
      <c r="E12" t="s">
        <v>7</v>
      </c>
      <c r="F12">
        <v>6</v>
      </c>
      <c r="G12">
        <v>0.75</v>
      </c>
      <c r="H12">
        <f t="shared" si="1"/>
        <v>50.850000000000009</v>
      </c>
      <c r="J12">
        <f t="shared" si="2"/>
        <v>200</v>
      </c>
      <c r="K12" s="4">
        <f t="shared" si="0"/>
        <v>200</v>
      </c>
      <c r="L12" s="4"/>
      <c r="M12" s="7">
        <v>5</v>
      </c>
      <c r="N12" s="3">
        <v>8</v>
      </c>
      <c r="P12">
        <v>4</v>
      </c>
      <c r="Q12" t="s">
        <v>11</v>
      </c>
      <c r="R12" t="s">
        <v>21</v>
      </c>
      <c r="S12" t="s">
        <v>10</v>
      </c>
      <c r="T12">
        <f>M13</f>
        <v>6</v>
      </c>
      <c r="U12">
        <f t="shared" ref="U12:U13" si="5">N13/SUM($N$12:$N$14)</f>
        <v>0.61165048543689315</v>
      </c>
    </row>
    <row r="13" spans="1:21" x14ac:dyDescent="0.25">
      <c r="A13" t="s">
        <v>5</v>
      </c>
      <c r="B13" t="s">
        <v>21</v>
      </c>
      <c r="C13">
        <v>11.3</v>
      </c>
      <c r="D13" t="s">
        <v>10</v>
      </c>
      <c r="E13" t="s">
        <v>7</v>
      </c>
      <c r="F13">
        <v>7</v>
      </c>
      <c r="G13">
        <v>0</v>
      </c>
      <c r="H13">
        <f t="shared" si="1"/>
        <v>0</v>
      </c>
      <c r="J13">
        <f t="shared" si="2"/>
        <v>210</v>
      </c>
      <c r="K13" s="4">
        <f t="shared" si="0"/>
        <v>210</v>
      </c>
      <c r="L13" s="4"/>
      <c r="M13" s="7">
        <v>6</v>
      </c>
      <c r="N13" s="3">
        <v>12.599999999999998</v>
      </c>
      <c r="P13">
        <v>4</v>
      </c>
      <c r="Q13" t="s">
        <v>11</v>
      </c>
      <c r="R13" t="s">
        <v>21</v>
      </c>
      <c r="S13" t="s">
        <v>10</v>
      </c>
      <c r="T13">
        <f>M14</f>
        <v>7</v>
      </c>
      <c r="U13">
        <f t="shared" si="5"/>
        <v>0</v>
      </c>
    </row>
    <row r="14" spans="1:21" x14ac:dyDescent="0.25">
      <c r="A14" t="s">
        <v>5</v>
      </c>
      <c r="B14" t="s">
        <v>21</v>
      </c>
      <c r="C14">
        <v>0.9</v>
      </c>
      <c r="D14" t="s">
        <v>10</v>
      </c>
      <c r="E14" t="s">
        <v>11</v>
      </c>
      <c r="F14">
        <v>5</v>
      </c>
      <c r="G14">
        <v>1</v>
      </c>
      <c r="H14">
        <f t="shared" si="1"/>
        <v>4.5</v>
      </c>
      <c r="J14">
        <f t="shared" ref="J14:J17" si="6">J13+10</f>
        <v>220</v>
      </c>
      <c r="K14" s="4">
        <f t="shared" ref="K14:K17" si="7">J14</f>
        <v>220</v>
      </c>
      <c r="M14" s="7">
        <v>7</v>
      </c>
      <c r="N14" s="3">
        <v>0</v>
      </c>
      <c r="P14">
        <v>4</v>
      </c>
      <c r="Q14" t="s">
        <v>7</v>
      </c>
      <c r="R14" t="s">
        <v>21</v>
      </c>
      <c r="S14" t="s">
        <v>10</v>
      </c>
      <c r="T14">
        <f>M17</f>
        <v>4</v>
      </c>
      <c r="U14">
        <f>N17/SUM($N$17:$N$20)</f>
        <v>3.8091378786343839E-2</v>
      </c>
    </row>
    <row r="15" spans="1:21" x14ac:dyDescent="0.25">
      <c r="A15" t="s">
        <v>5</v>
      </c>
      <c r="B15" t="s">
        <v>21</v>
      </c>
      <c r="C15">
        <v>0.9</v>
      </c>
      <c r="D15" t="s">
        <v>10</v>
      </c>
      <c r="E15" t="s">
        <v>11</v>
      </c>
      <c r="F15">
        <v>6</v>
      </c>
      <c r="G15">
        <v>0</v>
      </c>
      <c r="H15">
        <f t="shared" si="1"/>
        <v>0</v>
      </c>
      <c r="J15">
        <f t="shared" si="6"/>
        <v>230</v>
      </c>
      <c r="K15" s="4">
        <f t="shared" si="7"/>
        <v>230</v>
      </c>
      <c r="M15" s="5" t="s">
        <v>7</v>
      </c>
      <c r="N15" s="3"/>
      <c r="P15">
        <v>4</v>
      </c>
      <c r="Q15" t="s">
        <v>7</v>
      </c>
      <c r="R15" t="s">
        <v>21</v>
      </c>
      <c r="S15" t="s">
        <v>10</v>
      </c>
      <c r="T15">
        <f>M18</f>
        <v>5</v>
      </c>
      <c r="U15">
        <f t="shared" ref="U15:U17" si="8">N18/SUM($N$17:$N$20)</f>
        <v>0.61847837098571579</v>
      </c>
    </row>
    <row r="16" spans="1:21" x14ac:dyDescent="0.25">
      <c r="A16" t="s">
        <v>5</v>
      </c>
      <c r="B16" t="s">
        <v>21</v>
      </c>
      <c r="C16">
        <v>0.9</v>
      </c>
      <c r="D16" t="s">
        <v>10</v>
      </c>
      <c r="E16" t="s">
        <v>11</v>
      </c>
      <c r="F16">
        <v>7</v>
      </c>
      <c r="G16">
        <v>0</v>
      </c>
      <c r="H16">
        <f t="shared" si="1"/>
        <v>0</v>
      </c>
      <c r="J16">
        <f t="shared" si="6"/>
        <v>240</v>
      </c>
      <c r="K16" s="4">
        <f t="shared" si="7"/>
        <v>240</v>
      </c>
      <c r="M16" s="6" t="s">
        <v>10</v>
      </c>
      <c r="N16" s="3">
        <v>148.065</v>
      </c>
      <c r="P16">
        <v>4</v>
      </c>
      <c r="Q16" t="s">
        <v>7</v>
      </c>
      <c r="R16" t="s">
        <v>21</v>
      </c>
      <c r="S16" t="s">
        <v>10</v>
      </c>
      <c r="T16">
        <f>M19</f>
        <v>6</v>
      </c>
      <c r="U16">
        <f t="shared" si="8"/>
        <v>0.34343025022794049</v>
      </c>
    </row>
    <row r="17" spans="1:21" x14ac:dyDescent="0.25">
      <c r="A17" t="s">
        <v>3</v>
      </c>
      <c r="B17" t="s">
        <v>21</v>
      </c>
      <c r="C17">
        <v>2.8</v>
      </c>
      <c r="D17" t="s">
        <v>10</v>
      </c>
      <c r="E17" t="s">
        <v>11</v>
      </c>
      <c r="F17">
        <v>5</v>
      </c>
      <c r="G17">
        <v>0.25</v>
      </c>
      <c r="H17">
        <f t="shared" ref="H17:H23" si="9">C17*F17*G17</f>
        <v>3.5</v>
      </c>
      <c r="J17">
        <f t="shared" si="6"/>
        <v>250</v>
      </c>
      <c r="K17" s="4">
        <f t="shared" si="7"/>
        <v>250</v>
      </c>
      <c r="M17" s="7">
        <v>4</v>
      </c>
      <c r="N17" s="3">
        <v>5.6400000000000006</v>
      </c>
      <c r="P17">
        <v>4</v>
      </c>
      <c r="Q17" t="s">
        <v>7</v>
      </c>
      <c r="R17" t="s">
        <v>21</v>
      </c>
      <c r="S17" t="s">
        <v>10</v>
      </c>
      <c r="T17">
        <f>M20</f>
        <v>7</v>
      </c>
      <c r="U17">
        <f t="shared" si="8"/>
        <v>0</v>
      </c>
    </row>
    <row r="18" spans="1:21" x14ac:dyDescent="0.25">
      <c r="A18" t="s">
        <v>3</v>
      </c>
      <c r="B18" t="s">
        <v>21</v>
      </c>
      <c r="C18">
        <v>2.8</v>
      </c>
      <c r="D18" t="s">
        <v>10</v>
      </c>
      <c r="E18" t="s">
        <v>11</v>
      </c>
      <c r="F18">
        <v>6</v>
      </c>
      <c r="G18">
        <v>0.75</v>
      </c>
      <c r="H18">
        <f t="shared" si="9"/>
        <v>12.599999999999998</v>
      </c>
      <c r="J18">
        <f t="shared" ref="J18" si="10">J17+10</f>
        <v>260</v>
      </c>
      <c r="K18" s="4">
        <f t="shared" ref="K18" si="11">J18</f>
        <v>260</v>
      </c>
      <c r="M18" s="7">
        <v>5</v>
      </c>
      <c r="N18" s="3">
        <v>91.575000000000003</v>
      </c>
      <c r="P18">
        <v>4</v>
      </c>
      <c r="Q18" t="s">
        <v>11</v>
      </c>
      <c r="R18" t="s">
        <v>22</v>
      </c>
      <c r="S18" t="s">
        <v>27</v>
      </c>
      <c r="T18">
        <f t="shared" ref="T18:T23" si="12">M24</f>
        <v>5</v>
      </c>
      <c r="U18">
        <f>N24/SUM($N$24:$N$29)</f>
        <v>0</v>
      </c>
    </row>
    <row r="19" spans="1:21" x14ac:dyDescent="0.25">
      <c r="A19" t="s">
        <v>3</v>
      </c>
      <c r="B19" t="s">
        <v>21</v>
      </c>
      <c r="C19">
        <v>2.8</v>
      </c>
      <c r="D19" t="s">
        <v>10</v>
      </c>
      <c r="E19" t="s">
        <v>11</v>
      </c>
      <c r="F19">
        <v>7</v>
      </c>
      <c r="G19">
        <v>0</v>
      </c>
      <c r="H19">
        <f t="shared" si="9"/>
        <v>0</v>
      </c>
      <c r="M19" s="7">
        <v>6</v>
      </c>
      <c r="N19" s="3">
        <v>50.850000000000009</v>
      </c>
      <c r="P19">
        <v>4</v>
      </c>
      <c r="Q19" t="s">
        <v>11</v>
      </c>
      <c r="R19" t="s">
        <v>22</v>
      </c>
      <c r="S19" t="s">
        <v>27</v>
      </c>
      <c r="T19">
        <f t="shared" si="12"/>
        <v>6</v>
      </c>
      <c r="U19">
        <f t="shared" ref="U19:U23" si="13">N25/SUM($N$24:$N$29)</f>
        <v>0</v>
      </c>
    </row>
    <row r="20" spans="1:21" x14ac:dyDescent="0.25">
      <c r="A20" t="s">
        <v>3</v>
      </c>
      <c r="B20" t="s">
        <v>21</v>
      </c>
      <c r="C20">
        <v>21.5</v>
      </c>
      <c r="D20" t="s">
        <v>15</v>
      </c>
      <c r="E20" t="s">
        <v>11</v>
      </c>
      <c r="F20">
        <v>8</v>
      </c>
      <c r="G20">
        <v>1</v>
      </c>
      <c r="H20">
        <f t="shared" si="9"/>
        <v>172</v>
      </c>
      <c r="M20" s="7">
        <v>7</v>
      </c>
      <c r="N20" s="3">
        <v>0</v>
      </c>
      <c r="P20">
        <v>4</v>
      </c>
      <c r="Q20" t="s">
        <v>11</v>
      </c>
      <c r="R20" t="s">
        <v>22</v>
      </c>
      <c r="S20" t="s">
        <v>27</v>
      </c>
      <c r="T20">
        <f t="shared" si="12"/>
        <v>7</v>
      </c>
      <c r="U20">
        <f t="shared" si="13"/>
        <v>2.985383697797803E-2</v>
      </c>
    </row>
    <row r="21" spans="1:21" x14ac:dyDescent="0.25">
      <c r="A21" t="s">
        <v>3</v>
      </c>
      <c r="B21" t="s">
        <v>21</v>
      </c>
      <c r="C21">
        <v>21.5</v>
      </c>
      <c r="D21" t="s">
        <v>15</v>
      </c>
      <c r="E21" t="s">
        <v>11</v>
      </c>
      <c r="F21">
        <v>9</v>
      </c>
      <c r="G21">
        <v>0</v>
      </c>
      <c r="H21">
        <f t="shared" si="9"/>
        <v>0</v>
      </c>
      <c r="M21" s="2" t="s">
        <v>22</v>
      </c>
      <c r="N21" s="3"/>
      <c r="P21">
        <v>4</v>
      </c>
      <c r="Q21" t="s">
        <v>11</v>
      </c>
      <c r="R21" t="s">
        <v>22</v>
      </c>
      <c r="S21" t="s">
        <v>27</v>
      </c>
      <c r="T21">
        <f t="shared" si="12"/>
        <v>8</v>
      </c>
      <c r="U21">
        <f t="shared" si="13"/>
        <v>0.70090829981165581</v>
      </c>
    </row>
    <row r="22" spans="1:21" x14ac:dyDescent="0.25">
      <c r="A22" t="s">
        <v>3</v>
      </c>
      <c r="B22" t="s">
        <v>21</v>
      </c>
      <c r="C22">
        <v>21.5</v>
      </c>
      <c r="D22" t="s">
        <v>15</v>
      </c>
      <c r="E22" t="s">
        <v>11</v>
      </c>
      <c r="F22">
        <v>10</v>
      </c>
      <c r="G22">
        <v>0</v>
      </c>
      <c r="H22">
        <f t="shared" si="9"/>
        <v>0</v>
      </c>
      <c r="M22" s="5" t="s">
        <v>11</v>
      </c>
      <c r="N22" s="3"/>
      <c r="P22">
        <v>4</v>
      </c>
      <c r="Q22" t="s">
        <v>11</v>
      </c>
      <c r="R22" t="s">
        <v>22</v>
      </c>
      <c r="S22" t="s">
        <v>27</v>
      </c>
      <c r="T22">
        <f t="shared" si="12"/>
        <v>9</v>
      </c>
      <c r="U22">
        <f t="shared" si="13"/>
        <v>0.26923786321036619</v>
      </c>
    </row>
    <row r="23" spans="1:21" x14ac:dyDescent="0.25">
      <c r="A23" t="s">
        <v>16</v>
      </c>
      <c r="B23" t="s">
        <v>21</v>
      </c>
      <c r="C23">
        <v>24.2</v>
      </c>
      <c r="D23" t="s">
        <v>15</v>
      </c>
      <c r="E23" t="s">
        <v>11</v>
      </c>
      <c r="F23">
        <v>5</v>
      </c>
      <c r="G23">
        <v>0.75</v>
      </c>
      <c r="H23">
        <f t="shared" si="9"/>
        <v>90.75</v>
      </c>
      <c r="M23" s="6" t="s">
        <v>15</v>
      </c>
      <c r="N23" s="3">
        <v>164.80293650793649</v>
      </c>
      <c r="P23">
        <v>4</v>
      </c>
      <c r="Q23" t="s">
        <v>11</v>
      </c>
      <c r="R23" t="s">
        <v>22</v>
      </c>
      <c r="S23" t="s">
        <v>27</v>
      </c>
      <c r="T23">
        <f t="shared" si="12"/>
        <v>10</v>
      </c>
      <c r="U23">
        <f t="shared" si="13"/>
        <v>0</v>
      </c>
    </row>
    <row r="24" spans="1:21" x14ac:dyDescent="0.25">
      <c r="A24" t="s">
        <v>16</v>
      </c>
      <c r="B24" t="s">
        <v>21</v>
      </c>
      <c r="C24">
        <v>24.2</v>
      </c>
      <c r="D24" t="s">
        <v>15</v>
      </c>
      <c r="E24" t="s">
        <v>11</v>
      </c>
      <c r="F24">
        <v>6</v>
      </c>
      <c r="G24">
        <v>0.25</v>
      </c>
      <c r="H24">
        <f t="shared" si="1"/>
        <v>36.299999999999997</v>
      </c>
      <c r="M24" s="7">
        <v>5</v>
      </c>
      <c r="N24" s="3">
        <v>0</v>
      </c>
      <c r="P24">
        <v>4</v>
      </c>
      <c r="Q24" t="s">
        <v>11</v>
      </c>
      <c r="R24" t="s">
        <v>22</v>
      </c>
      <c r="S24" t="s">
        <v>10</v>
      </c>
      <c r="T24">
        <f>M31</f>
        <v>5</v>
      </c>
      <c r="U24">
        <f>N31/SUM($N$31:$N$33)</f>
        <v>0.660377358490566</v>
      </c>
    </row>
    <row r="25" spans="1:21" x14ac:dyDescent="0.25">
      <c r="A25" t="s">
        <v>16</v>
      </c>
      <c r="B25" t="s">
        <v>21</v>
      </c>
      <c r="C25">
        <v>24.2</v>
      </c>
      <c r="D25" t="s">
        <v>15</v>
      </c>
      <c r="E25" t="s">
        <v>11</v>
      </c>
      <c r="F25">
        <v>7</v>
      </c>
      <c r="G25">
        <v>0</v>
      </c>
      <c r="H25">
        <f t="shared" si="1"/>
        <v>0</v>
      </c>
      <c r="M25" s="7">
        <v>6</v>
      </c>
      <c r="N25" s="3">
        <v>0</v>
      </c>
      <c r="P25">
        <v>4</v>
      </c>
      <c r="Q25" t="s">
        <v>11</v>
      </c>
      <c r="R25" t="s">
        <v>22</v>
      </c>
      <c r="S25" t="s">
        <v>10</v>
      </c>
      <c r="T25">
        <f>M32</f>
        <v>6</v>
      </c>
      <c r="U25">
        <f t="shared" ref="U25:U26" si="14">N32/SUM($N$31:$N$33)</f>
        <v>0.33962264150943394</v>
      </c>
    </row>
    <row r="26" spans="1:21" x14ac:dyDescent="0.25">
      <c r="A26" t="s">
        <v>5</v>
      </c>
      <c r="B26" t="s">
        <v>21</v>
      </c>
      <c r="C26">
        <v>4.0999999999999996</v>
      </c>
      <c r="D26" t="s">
        <v>15</v>
      </c>
      <c r="E26" t="s">
        <v>11</v>
      </c>
      <c r="F26">
        <v>5</v>
      </c>
      <c r="G26">
        <v>0.5</v>
      </c>
      <c r="H26">
        <f t="shared" si="1"/>
        <v>10.25</v>
      </c>
      <c r="M26" s="7">
        <v>7</v>
      </c>
      <c r="N26" s="3">
        <v>4.92</v>
      </c>
      <c r="P26">
        <v>4</v>
      </c>
      <c r="Q26" t="s">
        <v>11</v>
      </c>
      <c r="R26" t="s">
        <v>22</v>
      </c>
      <c r="S26" t="s">
        <v>10</v>
      </c>
      <c r="T26">
        <f>M33</f>
        <v>7</v>
      </c>
      <c r="U26">
        <f t="shared" si="14"/>
        <v>0</v>
      </c>
    </row>
    <row r="27" spans="1:21" x14ac:dyDescent="0.25">
      <c r="A27" t="s">
        <v>5</v>
      </c>
      <c r="B27" t="s">
        <v>21</v>
      </c>
      <c r="C27">
        <v>4.0999999999999996</v>
      </c>
      <c r="D27" t="s">
        <v>15</v>
      </c>
      <c r="E27" t="s">
        <v>11</v>
      </c>
      <c r="F27">
        <v>6</v>
      </c>
      <c r="G27">
        <v>0.5</v>
      </c>
      <c r="H27">
        <f t="shared" si="1"/>
        <v>12.299999999999999</v>
      </c>
      <c r="M27" s="7">
        <v>8</v>
      </c>
      <c r="N27" s="3">
        <v>115.51174603174603</v>
      </c>
      <c r="P27">
        <v>4</v>
      </c>
      <c r="Q27" t="s">
        <v>7</v>
      </c>
      <c r="R27" t="s">
        <v>22</v>
      </c>
      <c r="S27" t="s">
        <v>10</v>
      </c>
      <c r="T27">
        <f>M36</f>
        <v>4</v>
      </c>
      <c r="U27">
        <f>N36/SUM($N$36:$N$39)</f>
        <v>9.0487793917998591E-2</v>
      </c>
    </row>
    <row r="28" spans="1:21" x14ac:dyDescent="0.25">
      <c r="A28" t="s">
        <v>5</v>
      </c>
      <c r="B28" t="s">
        <v>21</v>
      </c>
      <c r="C28">
        <v>4.0999999999999996</v>
      </c>
      <c r="D28" t="s">
        <v>15</v>
      </c>
      <c r="E28" t="s">
        <v>11</v>
      </c>
      <c r="F28">
        <v>7</v>
      </c>
      <c r="G28">
        <v>0</v>
      </c>
      <c r="H28">
        <f t="shared" si="1"/>
        <v>0</v>
      </c>
      <c r="M28" s="7">
        <v>9</v>
      </c>
      <c r="N28" s="3">
        <v>44.371190476190471</v>
      </c>
      <c r="P28">
        <v>4</v>
      </c>
      <c r="Q28" t="s">
        <v>7</v>
      </c>
      <c r="R28" t="s">
        <v>22</v>
      </c>
      <c r="S28" t="s">
        <v>10</v>
      </c>
      <c r="T28">
        <f>M37</f>
        <v>5</v>
      </c>
      <c r="U28">
        <f t="shared" ref="U28:U30" si="15">N37/SUM($N$36:$N$39)</f>
        <v>0.90951220608200134</v>
      </c>
    </row>
    <row r="29" spans="1:21" x14ac:dyDescent="0.25">
      <c r="A29" t="s">
        <v>0</v>
      </c>
      <c r="B29" t="s">
        <v>21</v>
      </c>
      <c r="C29">
        <v>16.100000000000001</v>
      </c>
      <c r="D29" t="s">
        <v>15</v>
      </c>
      <c r="E29" t="s">
        <v>11</v>
      </c>
      <c r="F29">
        <v>8</v>
      </c>
      <c r="G29">
        <v>0.75</v>
      </c>
      <c r="H29">
        <f t="shared" si="1"/>
        <v>96.600000000000009</v>
      </c>
      <c r="M29" s="7">
        <v>10</v>
      </c>
      <c r="N29" s="3">
        <v>0</v>
      </c>
      <c r="P29">
        <v>4</v>
      </c>
      <c r="Q29" t="s">
        <v>7</v>
      </c>
      <c r="R29" t="s">
        <v>22</v>
      </c>
      <c r="S29" t="s">
        <v>10</v>
      </c>
      <c r="T29">
        <f>M38</f>
        <v>6</v>
      </c>
      <c r="U29">
        <f t="shared" si="15"/>
        <v>0</v>
      </c>
    </row>
    <row r="30" spans="1:21" x14ac:dyDescent="0.25">
      <c r="A30" t="s">
        <v>0</v>
      </c>
      <c r="B30" t="s">
        <v>21</v>
      </c>
      <c r="C30">
        <v>16.100000000000001</v>
      </c>
      <c r="D30" t="s">
        <v>15</v>
      </c>
      <c r="E30" t="s">
        <v>11</v>
      </c>
      <c r="F30">
        <v>9</v>
      </c>
      <c r="G30">
        <v>0.25</v>
      </c>
      <c r="H30">
        <f t="shared" si="1"/>
        <v>36.225000000000001</v>
      </c>
      <c r="M30" s="6" t="s">
        <v>10</v>
      </c>
      <c r="N30" s="3">
        <v>9.2385321100917434E-2</v>
      </c>
      <c r="P30">
        <v>4</v>
      </c>
      <c r="Q30" t="s">
        <v>7</v>
      </c>
      <c r="R30" t="s">
        <v>22</v>
      </c>
      <c r="S30" t="s">
        <v>10</v>
      </c>
      <c r="T30">
        <f>M39</f>
        <v>7</v>
      </c>
      <c r="U30">
        <f t="shared" si="15"/>
        <v>0</v>
      </c>
    </row>
    <row r="31" spans="1:21" x14ac:dyDescent="0.25">
      <c r="A31" t="s">
        <v>0</v>
      </c>
      <c r="B31" t="s">
        <v>21</v>
      </c>
      <c r="C31">
        <v>16.100000000000001</v>
      </c>
      <c r="D31" t="s">
        <v>15</v>
      </c>
      <c r="E31" t="s">
        <v>11</v>
      </c>
      <c r="F31">
        <v>10</v>
      </c>
      <c r="G31">
        <v>0</v>
      </c>
      <c r="H31">
        <f t="shared" si="1"/>
        <v>0</v>
      </c>
      <c r="M31" s="7">
        <v>5</v>
      </c>
      <c r="N31" s="3">
        <v>6.1009174311926602E-2</v>
      </c>
    </row>
    <row r="32" spans="1:21" x14ac:dyDescent="0.25">
      <c r="A32" t="s">
        <v>0</v>
      </c>
      <c r="B32" t="s">
        <v>22</v>
      </c>
      <c r="C32">
        <v>0</v>
      </c>
      <c r="D32" t="s">
        <v>10</v>
      </c>
      <c r="E32" t="s">
        <v>7</v>
      </c>
      <c r="F32">
        <v>4</v>
      </c>
      <c r="G32">
        <v>0.8</v>
      </c>
      <c r="H32">
        <f t="shared" ref="H32:H58" si="16">C32*F32*G32</f>
        <v>0</v>
      </c>
      <c r="M32" s="7">
        <v>6</v>
      </c>
      <c r="N32" s="3">
        <v>3.1376146788990825E-2</v>
      </c>
    </row>
    <row r="33" spans="1:14" x14ac:dyDescent="0.25">
      <c r="A33" t="s">
        <v>0</v>
      </c>
      <c r="B33" t="s">
        <v>22</v>
      </c>
      <c r="C33">
        <v>0</v>
      </c>
      <c r="D33" t="s">
        <v>10</v>
      </c>
      <c r="E33" t="s">
        <v>7</v>
      </c>
      <c r="F33">
        <v>5</v>
      </c>
      <c r="G33">
        <v>0.2</v>
      </c>
      <c r="H33">
        <f t="shared" si="16"/>
        <v>0</v>
      </c>
      <c r="M33" s="7">
        <v>7</v>
      </c>
      <c r="N33" s="3">
        <v>0</v>
      </c>
    </row>
    <row r="34" spans="1:14" x14ac:dyDescent="0.25">
      <c r="A34" t="s">
        <v>0</v>
      </c>
      <c r="B34" t="s">
        <v>22</v>
      </c>
      <c r="C34">
        <v>0</v>
      </c>
      <c r="D34" t="s">
        <v>10</v>
      </c>
      <c r="E34" t="s">
        <v>7</v>
      </c>
      <c r="F34">
        <v>6</v>
      </c>
      <c r="G34">
        <v>0</v>
      </c>
      <c r="H34">
        <f t="shared" si="16"/>
        <v>0</v>
      </c>
      <c r="M34" s="5" t="s">
        <v>7</v>
      </c>
      <c r="N34" s="3"/>
    </row>
    <row r="35" spans="1:14" x14ac:dyDescent="0.25">
      <c r="A35" t="s">
        <v>2</v>
      </c>
      <c r="B35" t="s">
        <v>22</v>
      </c>
      <c r="C35">
        <f>C5*0.093/(1-0.093)</f>
        <v>0.56394707828004398</v>
      </c>
      <c r="D35" t="s">
        <v>10</v>
      </c>
      <c r="E35" t="s">
        <v>7</v>
      </c>
      <c r="F35">
        <v>4</v>
      </c>
      <c r="G35">
        <v>0.5</v>
      </c>
      <c r="H35">
        <f t="shared" si="16"/>
        <v>1.127894156560088</v>
      </c>
      <c r="M35" s="6" t="s">
        <v>10</v>
      </c>
      <c r="N35" s="3">
        <v>12.464600005412915</v>
      </c>
    </row>
    <row r="36" spans="1:14" x14ac:dyDescent="0.25">
      <c r="A36" t="s">
        <v>2</v>
      </c>
      <c r="B36" t="s">
        <v>22</v>
      </c>
      <c r="C36">
        <f>C6*0.093/(1-0.093)</f>
        <v>0.56394707828004398</v>
      </c>
      <c r="D36" t="s">
        <v>10</v>
      </c>
      <c r="E36" t="s">
        <v>7</v>
      </c>
      <c r="F36">
        <v>5</v>
      </c>
      <c r="G36">
        <v>0.5</v>
      </c>
      <c r="H36">
        <f t="shared" si="16"/>
        <v>1.4098676957001099</v>
      </c>
      <c r="M36" s="7">
        <v>4</v>
      </c>
      <c r="N36" s="3">
        <v>1.127894156560088</v>
      </c>
    </row>
    <row r="37" spans="1:14" x14ac:dyDescent="0.25">
      <c r="A37" t="s">
        <v>2</v>
      </c>
      <c r="B37" t="s">
        <v>22</v>
      </c>
      <c r="C37">
        <f>C7*0.093/(1-0.093)</f>
        <v>0.56394707828004398</v>
      </c>
      <c r="D37" t="s">
        <v>10</v>
      </c>
      <c r="E37" t="s">
        <v>7</v>
      </c>
      <c r="F37">
        <v>6</v>
      </c>
      <c r="G37">
        <v>0</v>
      </c>
      <c r="H37">
        <f t="shared" si="16"/>
        <v>0</v>
      </c>
      <c r="M37" s="7">
        <v>5</v>
      </c>
      <c r="N37" s="3">
        <v>11.336705848852827</v>
      </c>
    </row>
    <row r="38" spans="1:14" x14ac:dyDescent="0.25">
      <c r="A38" t="s">
        <v>4</v>
      </c>
      <c r="B38" t="s">
        <v>22</v>
      </c>
      <c r="C38">
        <f>C8*0.096/(1-0.096)</f>
        <v>0.88141592920353984</v>
      </c>
      <c r="D38" t="s">
        <v>10</v>
      </c>
      <c r="E38" t="s">
        <v>7</v>
      </c>
      <c r="F38">
        <v>5</v>
      </c>
      <c r="G38">
        <v>1</v>
      </c>
      <c r="H38">
        <f t="shared" si="16"/>
        <v>4.4070796460176993</v>
      </c>
      <c r="M38" s="7">
        <v>6</v>
      </c>
      <c r="N38" s="3">
        <v>0</v>
      </c>
    </row>
    <row r="39" spans="1:14" x14ac:dyDescent="0.25">
      <c r="A39" t="s">
        <v>4</v>
      </c>
      <c r="B39" t="s">
        <v>22</v>
      </c>
      <c r="C39">
        <f>C9*0.096/(1-0.096)</f>
        <v>0.88141592920353984</v>
      </c>
      <c r="D39" t="s">
        <v>10</v>
      </c>
      <c r="E39" t="s">
        <v>7</v>
      </c>
      <c r="F39">
        <v>6</v>
      </c>
      <c r="G39">
        <v>0</v>
      </c>
      <c r="H39">
        <f t="shared" si="16"/>
        <v>0</v>
      </c>
      <c r="M39" s="7">
        <v>7</v>
      </c>
      <c r="N39" s="3">
        <v>0</v>
      </c>
    </row>
    <row r="40" spans="1:14" x14ac:dyDescent="0.25">
      <c r="A40" t="s">
        <v>4</v>
      </c>
      <c r="B40" t="s">
        <v>22</v>
      </c>
      <c r="C40">
        <f>C10*0.096/(1-0.096)</f>
        <v>0.88141592920353984</v>
      </c>
      <c r="D40" t="s">
        <v>10</v>
      </c>
      <c r="E40" t="s">
        <v>7</v>
      </c>
      <c r="F40">
        <v>7</v>
      </c>
      <c r="G40">
        <v>0</v>
      </c>
      <c r="H40">
        <f t="shared" si="16"/>
        <v>0</v>
      </c>
      <c r="M40" s="2" t="s">
        <v>18</v>
      </c>
      <c r="N40" s="3">
        <v>800.44992183445038</v>
      </c>
    </row>
    <row r="41" spans="1:14" x14ac:dyDescent="0.25">
      <c r="A41" t="s">
        <v>5</v>
      </c>
      <c r="B41" t="s">
        <v>22</v>
      </c>
      <c r="C41">
        <f>C11*0.089/(1-0.089)</f>
        <v>1.1039517014270033</v>
      </c>
      <c r="D41" t="s">
        <v>10</v>
      </c>
      <c r="E41" t="s">
        <v>7</v>
      </c>
      <c r="F41">
        <v>5</v>
      </c>
      <c r="G41">
        <v>1</v>
      </c>
      <c r="H41">
        <f t="shared" si="16"/>
        <v>5.5197585071350161</v>
      </c>
    </row>
    <row r="42" spans="1:14" x14ac:dyDescent="0.25">
      <c r="A42" t="s">
        <v>5</v>
      </c>
      <c r="B42" t="s">
        <v>22</v>
      </c>
      <c r="C42">
        <f>C12*0.089/(1-0.089)</f>
        <v>1.1039517014270033</v>
      </c>
      <c r="D42" t="s">
        <v>10</v>
      </c>
      <c r="E42" t="s">
        <v>7</v>
      </c>
      <c r="F42">
        <v>6</v>
      </c>
      <c r="G42">
        <v>0</v>
      </c>
      <c r="H42">
        <f t="shared" si="16"/>
        <v>0</v>
      </c>
    </row>
    <row r="43" spans="1:14" x14ac:dyDescent="0.25">
      <c r="A43" t="s">
        <v>5</v>
      </c>
      <c r="B43" t="s">
        <v>22</v>
      </c>
      <c r="C43">
        <f>C13*0.089/(1-0.089)</f>
        <v>1.1039517014270033</v>
      </c>
      <c r="D43" t="s">
        <v>10</v>
      </c>
      <c r="E43" t="s">
        <v>7</v>
      </c>
      <c r="F43">
        <v>7</v>
      </c>
      <c r="G43">
        <v>0</v>
      </c>
      <c r="H43">
        <f t="shared" si="16"/>
        <v>0</v>
      </c>
    </row>
    <row r="44" spans="1:14" x14ac:dyDescent="0.25">
      <c r="A44" t="s">
        <v>5</v>
      </c>
      <c r="B44" t="s">
        <v>22</v>
      </c>
      <c r="C44">
        <f>C14*0.019/(1-0.019)</f>
        <v>1.743119266055046E-2</v>
      </c>
      <c r="D44" t="s">
        <v>10</v>
      </c>
      <c r="E44" t="s">
        <v>11</v>
      </c>
      <c r="F44">
        <v>5</v>
      </c>
      <c r="G44">
        <v>0.7</v>
      </c>
      <c r="H44">
        <f t="shared" si="16"/>
        <v>6.1009174311926602E-2</v>
      </c>
    </row>
    <row r="45" spans="1:14" x14ac:dyDescent="0.25">
      <c r="A45" t="s">
        <v>5</v>
      </c>
      <c r="B45" t="s">
        <v>22</v>
      </c>
      <c r="C45">
        <f>C15*0.019/(1-0.019)</f>
        <v>1.743119266055046E-2</v>
      </c>
      <c r="D45" t="s">
        <v>10</v>
      </c>
      <c r="E45" t="s">
        <v>11</v>
      </c>
      <c r="F45">
        <v>6</v>
      </c>
      <c r="G45">
        <v>0.3</v>
      </c>
      <c r="H45">
        <f t="shared" si="16"/>
        <v>3.1376146788990825E-2</v>
      </c>
    </row>
    <row r="46" spans="1:14" x14ac:dyDescent="0.25">
      <c r="A46" t="s">
        <v>5</v>
      </c>
      <c r="B46" t="s">
        <v>22</v>
      </c>
      <c r="C46">
        <f>C16*0.019/(1-0.019)</f>
        <v>1.743119266055046E-2</v>
      </c>
      <c r="D46" t="s">
        <v>10</v>
      </c>
      <c r="E46" t="s">
        <v>11</v>
      </c>
      <c r="F46">
        <v>7</v>
      </c>
      <c r="G46">
        <v>0</v>
      </c>
      <c r="H46">
        <f t="shared" si="16"/>
        <v>0</v>
      </c>
    </row>
    <row r="47" spans="1:14" x14ac:dyDescent="0.25">
      <c r="A47" t="s">
        <v>3</v>
      </c>
      <c r="B47" t="s">
        <v>22</v>
      </c>
      <c r="C47">
        <v>0</v>
      </c>
      <c r="D47" t="s">
        <v>10</v>
      </c>
      <c r="E47" t="s">
        <v>11</v>
      </c>
      <c r="F47">
        <v>5</v>
      </c>
      <c r="G47">
        <v>0.9</v>
      </c>
      <c r="H47">
        <f t="shared" si="16"/>
        <v>0</v>
      </c>
    </row>
    <row r="48" spans="1:14" x14ac:dyDescent="0.25">
      <c r="A48" t="s">
        <v>3</v>
      </c>
      <c r="B48" t="s">
        <v>22</v>
      </c>
      <c r="C48">
        <v>0</v>
      </c>
      <c r="D48" t="s">
        <v>10</v>
      </c>
      <c r="E48" t="s">
        <v>11</v>
      </c>
      <c r="F48">
        <v>6</v>
      </c>
      <c r="G48">
        <v>0.1</v>
      </c>
      <c r="H48">
        <f t="shared" si="16"/>
        <v>0</v>
      </c>
    </row>
    <row r="49" spans="1:8" x14ac:dyDescent="0.25">
      <c r="A49" t="s">
        <v>3</v>
      </c>
      <c r="B49" t="s">
        <v>22</v>
      </c>
      <c r="C49">
        <v>0</v>
      </c>
      <c r="D49" t="s">
        <v>10</v>
      </c>
      <c r="E49" t="s">
        <v>11</v>
      </c>
      <c r="F49">
        <v>7</v>
      </c>
      <c r="G49">
        <v>0</v>
      </c>
      <c r="H49">
        <f t="shared" si="16"/>
        <v>0</v>
      </c>
    </row>
    <row r="50" spans="1:8" x14ac:dyDescent="0.25">
      <c r="A50" t="s">
        <v>3</v>
      </c>
      <c r="B50" t="s">
        <v>22</v>
      </c>
      <c r="C50">
        <f>C20*0.46/(1-0.46)</f>
        <v>18.314814814814813</v>
      </c>
      <c r="D50" t="s">
        <v>15</v>
      </c>
      <c r="E50" t="s">
        <v>11</v>
      </c>
      <c r="F50">
        <v>8</v>
      </c>
      <c r="G50">
        <v>0.75</v>
      </c>
      <c r="H50">
        <f t="shared" si="16"/>
        <v>109.88888888888889</v>
      </c>
    </row>
    <row r="51" spans="1:8" x14ac:dyDescent="0.25">
      <c r="A51" t="s">
        <v>3</v>
      </c>
      <c r="B51" t="s">
        <v>22</v>
      </c>
      <c r="C51">
        <f>C21*0.46/(1-0.46)</f>
        <v>18.314814814814813</v>
      </c>
      <c r="D51" t="s">
        <v>15</v>
      </c>
      <c r="E51" t="s">
        <v>11</v>
      </c>
      <c r="F51">
        <v>9</v>
      </c>
      <c r="G51">
        <v>0.25</v>
      </c>
      <c r="H51">
        <f t="shared" si="16"/>
        <v>41.208333333333329</v>
      </c>
    </row>
    <row r="52" spans="1:8" x14ac:dyDescent="0.25">
      <c r="A52" t="s">
        <v>3</v>
      </c>
      <c r="B52" t="s">
        <v>22</v>
      </c>
      <c r="C52">
        <f>C22*0.46/(1-0.46)</f>
        <v>18.314814814814813</v>
      </c>
      <c r="D52" t="s">
        <v>15</v>
      </c>
      <c r="E52" t="s">
        <v>11</v>
      </c>
      <c r="F52">
        <v>10</v>
      </c>
      <c r="G52">
        <v>0</v>
      </c>
      <c r="H52">
        <f t="shared" si="16"/>
        <v>0</v>
      </c>
    </row>
    <row r="53" spans="1:8" x14ac:dyDescent="0.25">
      <c r="A53" t="s">
        <v>16</v>
      </c>
      <c r="B53" t="s">
        <v>22</v>
      </c>
      <c r="C53">
        <v>0</v>
      </c>
      <c r="D53" t="s">
        <v>15</v>
      </c>
      <c r="E53" t="s">
        <v>11</v>
      </c>
      <c r="F53">
        <v>5</v>
      </c>
      <c r="G53">
        <v>0</v>
      </c>
      <c r="H53">
        <f t="shared" si="16"/>
        <v>0</v>
      </c>
    </row>
    <row r="54" spans="1:8" x14ac:dyDescent="0.25">
      <c r="A54" t="s">
        <v>16</v>
      </c>
      <c r="B54" t="s">
        <v>22</v>
      </c>
      <c r="C54">
        <v>0</v>
      </c>
      <c r="D54" t="s">
        <v>15</v>
      </c>
      <c r="E54" t="s">
        <v>11</v>
      </c>
      <c r="F54">
        <v>6</v>
      </c>
      <c r="G54">
        <v>0.5</v>
      </c>
      <c r="H54">
        <f t="shared" si="16"/>
        <v>0</v>
      </c>
    </row>
    <row r="55" spans="1:8" x14ac:dyDescent="0.25">
      <c r="A55" t="s">
        <v>16</v>
      </c>
      <c r="B55" t="s">
        <v>22</v>
      </c>
      <c r="C55">
        <v>0</v>
      </c>
      <c r="D55" t="s">
        <v>15</v>
      </c>
      <c r="E55" t="s">
        <v>11</v>
      </c>
      <c r="F55">
        <v>7</v>
      </c>
      <c r="G55">
        <v>0.5</v>
      </c>
      <c r="H55">
        <f t="shared" si="16"/>
        <v>0</v>
      </c>
    </row>
    <row r="56" spans="1:8" x14ac:dyDescent="0.25">
      <c r="A56" t="s">
        <v>5</v>
      </c>
      <c r="B56" t="s">
        <v>22</v>
      </c>
      <c r="C56">
        <f>C26*0.3/(1-0.3)</f>
        <v>1.7571428571428569</v>
      </c>
      <c r="D56" t="s">
        <v>15</v>
      </c>
      <c r="E56" t="s">
        <v>11</v>
      </c>
      <c r="F56">
        <v>7</v>
      </c>
      <c r="G56">
        <v>0.4</v>
      </c>
      <c r="H56">
        <f t="shared" si="16"/>
        <v>4.92</v>
      </c>
    </row>
    <row r="57" spans="1:8" x14ac:dyDescent="0.25">
      <c r="A57" t="s">
        <v>5</v>
      </c>
      <c r="B57" t="s">
        <v>22</v>
      </c>
      <c r="C57">
        <f>C27*0.3/(1-0.3)</f>
        <v>1.7571428571428569</v>
      </c>
      <c r="D57" t="s">
        <v>15</v>
      </c>
      <c r="E57" t="s">
        <v>11</v>
      </c>
      <c r="F57">
        <v>8</v>
      </c>
      <c r="G57">
        <v>0.4</v>
      </c>
      <c r="H57">
        <f t="shared" si="16"/>
        <v>5.6228571428571428</v>
      </c>
    </row>
    <row r="58" spans="1:8" x14ac:dyDescent="0.25">
      <c r="A58" t="s">
        <v>5</v>
      </c>
      <c r="B58" t="s">
        <v>22</v>
      </c>
      <c r="C58">
        <f>C28*0.3/(1-0.3)</f>
        <v>1.7571428571428569</v>
      </c>
      <c r="D58" t="s">
        <v>15</v>
      </c>
      <c r="E58" t="s">
        <v>11</v>
      </c>
      <c r="F58">
        <v>9</v>
      </c>
      <c r="G58">
        <v>0.2</v>
      </c>
      <c r="H58">
        <f t="shared" si="16"/>
        <v>3.1628571428571424</v>
      </c>
    </row>
    <row r="59" spans="1:8" x14ac:dyDescent="0.25">
      <c r="A59" t="s">
        <v>0</v>
      </c>
      <c r="B59" t="s">
        <v>21</v>
      </c>
      <c r="C59">
        <f>C29*0.51/(1-0.51)</f>
        <v>16.75714285714286</v>
      </c>
      <c r="D59" t="s">
        <v>15</v>
      </c>
      <c r="E59" t="s">
        <v>11</v>
      </c>
      <c r="F59">
        <v>8</v>
      </c>
      <c r="G59">
        <v>0.75</v>
      </c>
      <c r="H59">
        <v>96.600000000000009</v>
      </c>
    </row>
    <row r="60" spans="1:8" x14ac:dyDescent="0.25">
      <c r="A60" t="s">
        <v>0</v>
      </c>
      <c r="B60" t="s">
        <v>21</v>
      </c>
      <c r="C60">
        <f>C30*0.51/(1-0.51)</f>
        <v>16.75714285714286</v>
      </c>
      <c r="D60" t="s">
        <v>15</v>
      </c>
      <c r="E60" t="s">
        <v>11</v>
      </c>
      <c r="F60">
        <v>9</v>
      </c>
      <c r="G60">
        <v>0.25</v>
      </c>
      <c r="H60">
        <v>36.225000000000001</v>
      </c>
    </row>
    <row r="61" spans="1:8" x14ac:dyDescent="0.25">
      <c r="A61" t="s">
        <v>0</v>
      </c>
      <c r="B61" t="s">
        <v>21</v>
      </c>
      <c r="C61">
        <f>C31*0.51/(1-0.51)</f>
        <v>16.75714285714286</v>
      </c>
      <c r="D61" t="s">
        <v>15</v>
      </c>
      <c r="E61" t="s">
        <v>11</v>
      </c>
      <c r="F61">
        <v>10</v>
      </c>
      <c r="G61">
        <v>0</v>
      </c>
      <c r="H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CombinedData</vt:lpstr>
      <vt:lpstr>CenCal</vt:lpstr>
      <vt:lpstr>NorCal</vt:lpstr>
      <vt:lpstr>OR</vt:lpstr>
      <vt:lpstr>ColumbiaRiver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Chasco, Brandon</dc:creator>
  <cp:lastModifiedBy>Chasco, Brandon</cp:lastModifiedBy>
  <dcterms:created xsi:type="dcterms:W3CDTF">2016-07-25T19:01:50Z</dcterms:created>
  <dcterms:modified xsi:type="dcterms:W3CDTF">2016-07-28T00:05:29Z</dcterms:modified>
</cp:coreProperties>
</file>