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hill\Desktop\Bootcamp\Module 1 - Excel - Kickstart Analysis\"/>
    </mc:Choice>
  </mc:AlternateContent>
  <xr:revisionPtr revIDLastSave="0" documentId="13_ncr:1_{33C22D19-4E1B-4B63-93E0-A0A01E4D633B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Sheet1" sheetId="12" r:id="rId2"/>
    <sheet name="Parent Category Statistics" sheetId="2" r:id="rId3"/>
    <sheet name="Subcategory Statistics" sheetId="4" r:id="rId4"/>
    <sheet name="Outcomes Based on Launch Date" sheetId="5" r:id="rId5"/>
    <sheet name="Edinburgh Research" sheetId="6" r:id="rId6"/>
    <sheet name="Successful US Kickstarter Plays" sheetId="7" r:id="rId7"/>
    <sheet name="Failed US Kickstarter Plays" sheetId="8" r:id="rId8"/>
    <sheet name="Descriptive Statistics" sheetId="9" r:id="rId9"/>
    <sheet name="Theater Outcomes by Launch Date" sheetId="10" r:id="rId10"/>
    <sheet name="Outcomes Based on Goals" sheetId="11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B12" i="9"/>
  <c r="C12" i="9"/>
  <c r="C11" i="9"/>
  <c r="B11" i="9"/>
  <c r="C7" i="9"/>
  <c r="C6" i="9"/>
  <c r="C5" i="9"/>
  <c r="B7" i="9"/>
  <c r="B6" i="9"/>
  <c r="B5" i="9"/>
  <c r="C4" i="9"/>
  <c r="B4" i="9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C3" i="11"/>
  <c r="D3" i="11"/>
  <c r="B3" i="11"/>
  <c r="B18" i="11"/>
  <c r="D2" i="11"/>
  <c r="C2" i="11"/>
  <c r="B2" i="11"/>
  <c r="S3730" i="1"/>
  <c r="U3730" i="1" s="1"/>
  <c r="C9" i="9"/>
  <c r="C10" i="9"/>
  <c r="B10" i="9"/>
  <c r="B9" i="9"/>
  <c r="C3" i="9"/>
  <c r="B3" i="9"/>
  <c r="C2" i="9"/>
  <c r="B2" i="9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G2" i="11" s="1"/>
  <c r="C14" i="9"/>
  <c r="B14" i="9"/>
  <c r="E13" i="11"/>
  <c r="H13" i="11" s="1"/>
  <c r="E12" i="11"/>
  <c r="F12" i="11" s="1"/>
  <c r="E11" i="11"/>
  <c r="H11" i="11" s="1"/>
  <c r="E10" i="11"/>
  <c r="H10" i="11" s="1"/>
  <c r="E9" i="11"/>
  <c r="H9" i="11" s="1"/>
  <c r="E8" i="11"/>
  <c r="F8" i="11" s="1"/>
  <c r="E7" i="11"/>
  <c r="H7" i="11" s="1"/>
  <c r="E6" i="11"/>
  <c r="F6" i="11" s="1"/>
  <c r="E5" i="11"/>
  <c r="G5" i="11" s="1"/>
  <c r="E4" i="11"/>
  <c r="F4" i="11" s="1"/>
  <c r="E3" i="11"/>
  <c r="H3" i="11" s="1"/>
  <c r="H12" i="11" l="1"/>
  <c r="H4" i="11"/>
  <c r="F2" i="11"/>
  <c r="G4" i="11"/>
  <c r="G12" i="11"/>
  <c r="F10" i="11"/>
  <c r="H2" i="11"/>
  <c r="F7" i="11"/>
  <c r="F9" i="11"/>
  <c r="F11" i="11"/>
  <c r="G6" i="11"/>
  <c r="G8" i="11"/>
  <c r="H5" i="11"/>
  <c r="G7" i="11"/>
  <c r="G11" i="11"/>
  <c r="F3" i="11"/>
  <c r="F13" i="11"/>
  <c r="H8" i="11"/>
  <c r="G13" i="11"/>
  <c r="G3" i="11"/>
  <c r="G9" i="11"/>
  <c r="G10" i="11"/>
  <c r="H6" i="11"/>
  <c r="F5" i="11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<sst xmlns="http://schemas.openxmlformats.org/spreadsheetml/2006/main" count="38384" uniqueCount="8418">
  <si>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</si>
  <si>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</si>
  <si>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</si>
  <si>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</si>
  <si>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</si>
  <si>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</si>
  <si>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</si>
  <si>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</si>
  <si>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</si>
  <si>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</si>
  <si>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</si>
  <si>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</si>
  <si>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</si>
  <si>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</si>
  <si>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</si>
  <si>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</si>
  <si>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</si>
  <si>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</si>
  <si>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</si>
  <si>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</si>
  <si>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</si>
  <si>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</si>
  <si>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</si>
  <si>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</si>
  <si>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</si>
  <si>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</si>
  <si>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</si>
  <si>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</si>
  <si>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</si>
  <si>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</si>
  <si>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</si>
  <si>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</si>
  <si>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</si>
  <si>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</si>
  <si>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</si>
  <si>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</si>
  <si>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</si>
  <si>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</si>
  <si>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</si>
  <si>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</si>
  <si>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</si>
  <si>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</si>
  <si>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</si>
  <si>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</si>
  <si>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</si>
  <si>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</si>
  <si>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</si>
  <si>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</si>
  <si>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</si>
  <si>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</si>
  <si>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</si>
  <si>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</si>
  <si>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</si>
  <si>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</si>
  <si>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</si>
  <si>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</si>
  <si>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</si>
  <si>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</si>
  <si>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</si>
  <si>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</si>
  <si>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</si>
  <si>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</si>
  <si>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</si>
  <si>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</si>
  <si>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</si>
  <si>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</si>
  <si>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</si>
  <si>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</si>
  <si>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</si>
  <si>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</si>
  <si>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</si>
  <si>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</si>
  <si>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</si>
  <si>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</si>
  <si>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</si>
  <si>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</si>
  <si>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</si>
  <si>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</si>
  <si>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</si>
  <si>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</si>
  <si>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</si>
  <si>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</si>
  <si>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</si>
  <si>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</si>
  <si>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</si>
  <si>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</si>
  <si>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</si>
  <si>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</si>
  <si>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</si>
  <si>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</si>
  <si>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</si>
  <si>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</si>
  <si>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</si>
  <si>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</si>
  <si>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</si>
  <si>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</si>
  <si>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</si>
  <si>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</si>
  <si>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</si>
  <si>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</si>
  <si>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</si>
  <si>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</si>
  <si>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</si>
  <si>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</si>
  <si>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</si>
  <si>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</si>
  <si>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</si>
  <si>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</si>
  <si>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</si>
  <si>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</si>
  <si>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</si>
  <si>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</si>
  <si>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</si>
  <si>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</si>
  <si>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</si>
  <si>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</si>
  <si>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</si>
  <si>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</si>
  <si>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</si>
  <si>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</si>
  <si>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</si>
  <si>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</si>
  <si>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</si>
  <si>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</si>
  <si>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</si>
  <si>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</si>
  <si>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</si>
  <si>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</si>
  <si>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</si>
  <si>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</si>
  <si>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</si>
  <si>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</si>
  <si>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</si>
  <si>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</si>
  <si>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</si>
  <si>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</si>
  <si>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</si>
  <si>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</si>
  <si>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</si>
  <si>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</si>
  <si>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</si>
  <si>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</si>
  <si>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</si>
  <si>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</si>
  <si>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</si>
  <si>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</si>
  <si>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</si>
  <si>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</si>
  <si>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</si>
  <si>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</si>
  <si>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</si>
  <si>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</si>
  <si>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</si>
  <si>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</si>
  <si>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</si>
  <si>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</si>
  <si>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</si>
  <si>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</si>
  <si>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</si>
  <si>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</si>
  <si>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</si>
  <si>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</si>
  <si>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</si>
  <si>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</si>
  <si>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</si>
  <si>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</si>
  <si>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</si>
  <si>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</si>
  <si>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</si>
  <si>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</si>
  <si>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</si>
  <si>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</si>
  <si>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</si>
  <si>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</si>
  <si>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</si>
  <si>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</si>
  <si>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</si>
  <si>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</si>
  <si>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</si>
  <si>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</si>
  <si>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</si>
  <si>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</si>
  <si>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</si>
  <si>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</si>
  <si>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</si>
  <si>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</si>
  <si>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</si>
  <si>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</si>
  <si>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</si>
  <si>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</si>
  <si>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</si>
  <si>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</si>
  <si>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</si>
  <si>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</si>
  <si>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</si>
  <si>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</si>
  <si>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</si>
  <si>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</si>
  <si>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</si>
  <si>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</si>
  <si>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</si>
  <si>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</si>
  <si>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</si>
  <si>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</si>
  <si>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</si>
  <si>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</si>
  <si>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</si>
  <si>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</si>
  <si>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</si>
  <si>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</si>
  <si>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</si>
  <si>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</si>
  <si>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</si>
  <si>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</si>
  <si>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</si>
  <si>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</si>
  <si>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</si>
  <si>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</si>
  <si>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</si>
  <si>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</si>
  <si>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</si>
  <si>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</si>
  <si>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</si>
  <si>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</si>
  <si>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</si>
  <si>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</si>
  <si>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</si>
  <si>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</si>
  <si>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</si>
  <si>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</si>
  <si>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</si>
  <si>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</si>
  <si>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</si>
  <si>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</si>
  <si>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</si>
  <si>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</si>
  <si>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</si>
  <si>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</si>
  <si>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</si>
  <si>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</si>
  <si>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</si>
  <si>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</si>
  <si>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</si>
  <si>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</si>
  <si>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</si>
  <si>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</si>
  <si>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</si>
  <si>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</si>
  <si>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</si>
  <si>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</si>
  <si>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</si>
  <si>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</si>
  <si>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</si>
  <si>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</si>
  <si>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</si>
  <si>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</si>
  <si>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</si>
  <si>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</si>
  <si>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</si>
  <si>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</si>
  <si>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</si>
  <si>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</si>
  <si>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</si>
  <si>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</si>
  <si>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</si>
  <si>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</si>
  <si>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</si>
  <si>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</si>
  <si>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</si>
  <si>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</si>
  <si>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</si>
  <si>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</si>
  <si>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</si>
  <si>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</si>
  <si>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</si>
  <si>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</si>
  <si>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</si>
  <si>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</si>
  <si>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</si>
  <si>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</si>
  <si>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</si>
  <si>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</si>
  <si>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</si>
  <si>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</si>
  <si>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</si>
  <si>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</si>
  <si>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</si>
  <si>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</si>
  <si>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</si>
  <si>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</si>
  <si>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</si>
  <si>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</si>
  <si>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</si>
  <si>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</si>
  <si>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</si>
  <si>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</si>
  <si>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</si>
  <si>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</si>
  <si>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</si>
  <si>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</si>
  <si>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</si>
  <si>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</si>
  <si>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</si>
  <si>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</si>
  <si>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</si>
  <si>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</si>
  <si>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</si>
  <si>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</si>
  <si>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</si>
  <si>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</si>
  <si>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</si>
  <si>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</si>
  <si>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</si>
  <si>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</si>
  <si>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</si>
  <si>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</si>
  <si>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</si>
  <si>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</si>
  <si>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</si>
  <si>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</si>
  <si>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</si>
  <si>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</si>
  <si>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</si>
  <si>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</si>
  <si>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</si>
  <si>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</si>
  <si>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</si>
  <si>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</si>
  <si>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</si>
  <si>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</si>
  <si>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</si>
  <si>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</si>
  <si>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</si>
  <si>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</si>
  <si>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</si>
  <si>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</si>
  <si>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</si>
  <si>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</si>
  <si>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</si>
  <si>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</si>
  <si>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</si>
  <si>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</si>
  <si>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</si>
  <si>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</si>
  <si>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</si>
  <si>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</si>
  <si>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</si>
  <si>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</si>
  <si>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</si>
  <si>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</si>
  <si>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</si>
  <si>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</si>
  <si>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</si>
  <si>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</si>
  <si>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</si>
  <si>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</si>
  <si>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</si>
  <si>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</si>
  <si>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</si>
  <si>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</si>
  <si>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</si>
  <si>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</si>
  <si>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</si>
  <si>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</si>
  <si>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</si>
  <si>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</si>
  <si>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</si>
  <si>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</si>
  <si>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</si>
  <si>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</si>
  <si>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</si>
  <si>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</si>
  <si>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</si>
  <si>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</si>
  <si>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</si>
  <si>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</si>
  <si>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</si>
  <si>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</si>
  <si>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</si>
  <si>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</si>
  <si>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</si>
  <si>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</si>
  <si>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</si>
  <si>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</si>
  <si>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</si>
  <si>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</si>
  <si>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</si>
  <si>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</si>
  <si>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</si>
  <si>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</si>
  <si>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</si>
  <si>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</si>
  <si>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</si>
  <si>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</si>
  <si>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</si>
  <si>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</si>
  <si>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</si>
  <si>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</si>
  <si>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</si>
  <si>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</si>
  <si>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</si>
  <si>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</si>
  <si>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</si>
  <si>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</si>
  <si>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</si>
  <si>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</si>
  <si>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</si>
  <si>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</si>
  <si>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</si>
  <si>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</si>
  <si>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</si>
  <si>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</si>
  <si>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</si>
  <si>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</si>
  <si>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</si>
  <si>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</si>
  <si>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</si>
  <si>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</si>
  <si>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</si>
  <si>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</si>
  <si>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</si>
  <si>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</si>
  <si>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</si>
  <si>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</si>
  <si>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</si>
  <si>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</si>
  <si>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</si>
  <si>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</si>
  <si>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</si>
  <si>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</si>
  <si>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</si>
  <si>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</si>
  <si>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</si>
  <si>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</si>
  <si>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</si>
  <si>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</si>
  <si>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</si>
  <si>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</si>
  <si>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</si>
  <si>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</si>
  <si>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</si>
  <si>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</si>
  <si>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</si>
  <si>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</si>
  <si>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</si>
  <si>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</si>
  <si>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</si>
  <si>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</si>
  <si>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</si>
  <si>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</si>
  <si>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</si>
  <si>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</si>
  <si>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</si>
  <si>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</si>
  <si>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</si>
  <si>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</si>
  <si>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</si>
  <si>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</si>
  <si>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</si>
  <si>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</si>
  <si>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</si>
  <si>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</si>
  <si>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</si>
  <si>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</si>
  <si>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</si>
  <si>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</si>
  <si>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</si>
  <si>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</si>
  <si>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</si>
  <si>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</si>
  <si>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</si>
  <si>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</si>
  <si>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</si>
  <si>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</si>
  <si>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</si>
  <si>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</si>
  <si>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</si>
  <si>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</si>
  <si>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</si>
  <si>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</si>
  <si>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</si>
  <si>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</si>
  <si>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</si>
  <si>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</si>
  <si>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</si>
  <si>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</si>
  <si>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</si>
  <si>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</si>
  <si>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</si>
  <si>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</si>
  <si>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</si>
  <si>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</si>
  <si>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</si>
  <si>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</si>
  <si>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</si>
  <si>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</si>
  <si>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</si>
  <si>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</si>
  <si>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</si>
  <si>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</si>
  <si>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</si>
  <si>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</si>
  <si>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</si>
  <si>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</si>
  <si>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</si>
  <si>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</si>
  <si>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</si>
  <si>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</si>
  <si>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</si>
  <si>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</si>
  <si>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</si>
  <si>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</si>
  <si>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</si>
  <si>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</si>
  <si>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</si>
  <si>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</si>
  <si>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</si>
  <si>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</si>
  <si>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</si>
  <si>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</si>
  <si>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</si>
  <si>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</si>
  <si>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</si>
  <si>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</si>
  <si>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</si>
  <si>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</si>
  <si>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</si>
  <si>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</si>
  <si>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</si>
  <si>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</si>
  <si>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</si>
  <si>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</si>
  <si>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</si>
  <si>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</si>
  <si>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</si>
  <si>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</si>
  <si>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</si>
  <si>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</si>
  <si>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</si>
  <si>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</si>
  <si>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</si>
  <si>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</si>
  <si>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</si>
  <si>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</si>
  <si>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</si>
  <si>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</si>
  <si>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</si>
  <si>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</si>
  <si>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</si>
  <si>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</si>
  <si>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</si>
  <si>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</si>
  <si>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</si>
  <si>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</si>
  <si>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</si>
  <si>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</si>
  <si>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</si>
  <si>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</si>
  <si>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</si>
  <si>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</si>
  <si>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</si>
  <si>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</si>
  <si>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</si>
  <si>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</si>
  <si>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</si>
  <si>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</si>
  <si>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</si>
  <si>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</si>
  <si>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</si>
  <si>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</si>
  <si>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</si>
  <si>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</si>
  <si>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</si>
  <si>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</si>
  <si>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</si>
  <si>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</si>
  <si>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</si>
  <si>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</si>
  <si>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</si>
  <si>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</si>
  <si>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</si>
  <si>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</si>
  <si>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</si>
  <si>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</si>
  <si>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</si>
  <si>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</si>
  <si>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</si>
  <si>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</si>
  <si>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</si>
  <si>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</si>
  <si>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</si>
  <si>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</si>
  <si>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</si>
  <si>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</si>
  <si>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</si>
  <si>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</si>
  <si>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</si>
  <si>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</si>
  <si>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</si>
  <si>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</si>
  <si>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</si>
  <si>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</si>
  <si>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</si>
  <si>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</si>
  <si>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</si>
  <si>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</si>
  <si>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</si>
  <si>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</si>
  <si>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</si>
  <si>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</si>
  <si>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</si>
  <si>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</si>
  <si>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</si>
  <si>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</si>
  <si>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</si>
  <si>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</si>
  <si>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</si>
  <si>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</si>
  <si>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</si>
  <si>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</si>
  <si>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</si>
  <si>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</si>
  <si>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</si>
  <si>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</si>
  <si>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</si>
  <si>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</si>
  <si>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</si>
  <si>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</si>
  <si>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</si>
  <si>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</si>
  <si>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</si>
  <si>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</si>
  <si>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</si>
  <si>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</si>
  <si>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</si>
  <si>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</si>
  <si>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</si>
  <si>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</si>
  <si>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</si>
  <si>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</si>
  <si>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</si>
  <si>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</si>
  <si>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</si>
  <si>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</si>
  <si>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</si>
  <si>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</si>
  <si>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</si>
  <si>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</si>
  <si>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</si>
  <si>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</si>
  <si>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</si>
  <si>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</si>
  <si>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</si>
  <si>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</si>
  <si>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</si>
  <si>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</si>
  <si>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</si>
  <si>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</si>
  <si>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</si>
  <si>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</si>
  <si>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</si>
  <si>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</si>
  <si>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</si>
  <si>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</si>
  <si>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</si>
  <si>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</si>
  <si>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</si>
  <si>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</si>
  <si>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</si>
  <si>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</si>
  <si>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</si>
  <si>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</si>
  <si>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</si>
  <si>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</si>
  <si>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</si>
  <si>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</si>
  <si>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</si>
  <si>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</si>
  <si>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</si>
  <si>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</si>
  <si>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</si>
  <si>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</si>
  <si>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</si>
  <si>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</si>
  <si>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</si>
  <si>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</si>
  <si>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</si>
  <si>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</si>
  <si>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</si>
  <si>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</si>
  <si>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</si>
  <si>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</si>
  <si>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</si>
  <si>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</si>
  <si>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</si>
  <si>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</si>
  <si>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</si>
  <si>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</si>
  <si>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</si>
  <si>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</si>
  <si>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</si>
  <si>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</si>
  <si>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</si>
  <si>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</si>
  <si>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</si>
  <si>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</si>
  <si>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</si>
  <si>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</si>
  <si>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</si>
  <si>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</si>
  <si>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</si>
  <si>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</si>
  <si>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</si>
  <si>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</si>
  <si>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</si>
  <si>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</si>
  <si>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</si>
  <si>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</si>
  <si>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</si>
  <si>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</si>
  <si>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</si>
  <si>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</si>
  <si>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</si>
  <si>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</si>
  <si>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</si>
  <si>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</si>
  <si>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</si>
  <si>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</si>
  <si>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</si>
  <si>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</si>
  <si>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</si>
  <si>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</si>
  <si>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</si>
  <si>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</si>
  <si>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</si>
  <si>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</si>
  <si>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</si>
  <si>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</si>
  <si>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</si>
  <si>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</si>
  <si>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</si>
  <si>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</si>
  <si>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</si>
  <si>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</si>
  <si>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</si>
  <si>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</si>
  <si>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</si>
  <si>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</si>
  <si>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</si>
  <si>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</si>
  <si>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</si>
  <si>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</si>
  <si>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</si>
  <si>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</si>
  <si>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</si>
  <si>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</si>
  <si>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</si>
  <si>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</si>
  <si>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</si>
  <si>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</si>
  <si>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</si>
  <si>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</si>
  <si>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</si>
  <si>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</si>
  <si>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</si>
  <si>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</si>
  <si>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</si>
  <si>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</si>
  <si>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</si>
  <si>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</si>
  <si>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</si>
  <si>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</si>
  <si>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</si>
  <si>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</si>
  <si>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</si>
  <si>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</si>
  <si>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</si>
  <si>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</si>
  <si>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</si>
  <si>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</si>
  <si>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</si>
  <si>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</si>
  <si>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</si>
  <si>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</si>
  <si>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</si>
  <si>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</si>
  <si>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</si>
  <si>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</si>
  <si>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</si>
  <si>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</si>
  <si>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</si>
  <si>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</si>
  <si>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</si>
  <si>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</si>
  <si>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</si>
  <si>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</si>
  <si>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</si>
  <si>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</si>
  <si>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</si>
  <si>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</si>
  <si>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</si>
  <si>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</si>
  <si>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</si>
  <si>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</si>
  <si>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</si>
  <si>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</si>
  <si>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</si>
  <si>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</si>
  <si>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</si>
  <si>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</si>
  <si>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</si>
  <si>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</si>
  <si>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</si>
  <si>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</si>
  <si>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</si>
  <si>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</si>
  <si>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</si>
  <si>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</si>
  <si>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</si>
  <si>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</si>
  <si>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</si>
  <si>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</si>
  <si>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</si>
  <si>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</si>
  <si>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</si>
  <si>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</si>
  <si>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</si>
  <si>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</si>
  <si>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</si>
  <si>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</si>
  <si>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</si>
  <si>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</si>
  <si>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</si>
  <si>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</si>
  <si>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</si>
  <si>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</si>
  <si>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</si>
  <si>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</si>
  <si>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</si>
  <si>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</si>
  <si>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</si>
  <si>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</si>
  <si>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</si>
  <si>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</si>
  <si>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</si>
  <si>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</si>
  <si>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</si>
  <si>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</si>
  <si>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</si>
  <si>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</si>
  <si>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</si>
  <si>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</si>
  <si>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</si>
  <si>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</si>
  <si>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</si>
  <si>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</si>
  <si>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</si>
  <si>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</si>
  <si>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</si>
  <si>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</si>
  <si>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</si>
  <si>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</si>
  <si>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</si>
  <si>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</si>
  <si>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</si>
  <si>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</si>
  <si>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</si>
  <si>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</si>
  <si>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</si>
  <si>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</si>
  <si>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</si>
  <si>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</si>
  <si>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</si>
  <si>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</si>
  <si>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</si>
  <si>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</si>
  <si>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</si>
  <si>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</si>
  <si>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</si>
  <si>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</si>
  <si>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</si>
  <si>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</si>
  <si>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</si>
  <si>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</si>
  <si>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</si>
  <si>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</si>
  <si>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</si>
  <si>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</si>
  <si>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</si>
  <si>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</si>
  <si>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</si>
  <si>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</si>
  <si>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</si>
  <si>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</si>
  <si>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</si>
  <si>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</si>
  <si>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</si>
  <si>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</si>
  <si>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</si>
  <si>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</si>
  <si>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</si>
  <si>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</si>
  <si>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</si>
  <si>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</si>
  <si>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</si>
  <si>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</si>
  <si>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</si>
  <si>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</si>
  <si>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</si>
  <si>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</si>
  <si>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</si>
  <si>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</si>
  <si>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</si>
  <si>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</si>
  <si>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</si>
  <si>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</si>
  <si>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</si>
  <si>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</si>
  <si>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</si>
  <si>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</si>
  <si>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</si>
  <si>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</si>
  <si>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</si>
  <si>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</si>
  <si>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</si>
  <si>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</si>
  <si>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</si>
  <si>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</si>
  <si>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</si>
  <si>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</si>
  <si>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</si>
  <si>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</si>
  <si>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</si>
  <si>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</si>
  <si>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</si>
  <si>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</si>
  <si>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</si>
  <si>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</si>
  <si>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</si>
  <si>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</si>
  <si>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</si>
  <si>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</si>
  <si>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</si>
  <si>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</si>
  <si>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</si>
  <si>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</si>
  <si>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</si>
  <si>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</si>
  <si>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</si>
  <si>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</si>
  <si>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</si>
  <si>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</si>
  <si>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</si>
  <si>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</si>
  <si>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</si>
  <si>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</si>
  <si>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</si>
  <si>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</si>
  <si>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</si>
  <si>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</si>
  <si>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</si>
  <si>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</si>
  <si>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</si>
  <si>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</si>
  <si>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</si>
  <si>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</si>
  <si>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</si>
  <si>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</si>
  <si>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</si>
  <si>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</si>
  <si>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</si>
  <si>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</si>
  <si>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</si>
  <si>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</si>
  <si>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</si>
  <si>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</si>
  <si>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</si>
  <si>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</si>
  <si>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</si>
  <si>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</si>
  <si>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</si>
  <si>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</si>
  <si>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</si>
  <si>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</si>
  <si>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</si>
  <si>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</si>
  <si>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</si>
  <si>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</si>
  <si>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</si>
  <si>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</si>
  <si>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</si>
  <si>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</si>
  <si>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</si>
  <si>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</si>
  <si>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</si>
  <si>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</si>
  <si>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</si>
  <si>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</si>
  <si>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</si>
  <si>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</si>
  <si>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</si>
  <si>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</si>
  <si>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</si>
  <si>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</si>
  <si>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</si>
  <si>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</si>
  <si>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</si>
  <si>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</si>
  <si>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</si>
  <si>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</si>
  <si>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</si>
  <si>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</si>
  <si>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</si>
  <si>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</si>
  <si>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</si>
  <si>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</si>
  <si>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</si>
  <si>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</si>
  <si>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</si>
  <si>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</si>
  <si>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</si>
  <si>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</si>
  <si>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</si>
  <si>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</si>
  <si>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</si>
  <si>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</si>
  <si>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</si>
  <si>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</si>
  <si>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</si>
  <si>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</si>
  <si>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</si>
  <si>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</si>
  <si>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</si>
  <si>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</si>
  <si>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</si>
  <si>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</si>
  <si>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</si>
  <si>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</si>
  <si>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</si>
  <si>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</si>
  <si>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</si>
  <si>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</si>
  <si>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</si>
  <si>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</si>
  <si>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</si>
  <si>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</si>
  <si>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</si>
  <si>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</si>
  <si>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</si>
  <si>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</si>
  <si>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</si>
  <si>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</si>
  <si>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</si>
  <si>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</si>
  <si>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</si>
  <si>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</si>
  <si>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</si>
  <si>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</si>
  <si>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</si>
  <si>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</si>
  <si>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</si>
  <si>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</si>
  <si>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</si>
  <si>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</si>
  <si>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</si>
  <si>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</si>
  <si>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</si>
  <si>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</si>
  <si>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</si>
  <si>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</si>
  <si>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</si>
  <si>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</si>
  <si>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</si>
  <si>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</si>
  <si>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</si>
  <si>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</si>
  <si>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</si>
  <si>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</si>
  <si>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</si>
  <si>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</si>
  <si>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</si>
  <si>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</si>
  <si>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</si>
  <si>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</si>
  <si>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</si>
  <si>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</si>
  <si>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</si>
  <si>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</si>
  <si>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</si>
  <si>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</si>
  <si>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</si>
  <si>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</si>
  <si>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</si>
  <si>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</si>
  <si>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</si>
  <si>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</si>
  <si>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</si>
  <si>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</si>
  <si>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</si>
  <si>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</si>
  <si>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</si>
  <si>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</si>
  <si>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</si>
  <si>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</si>
  <si>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</si>
  <si>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</si>
  <si>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</si>
  <si>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</si>
  <si>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</si>
  <si>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</si>
  <si>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</si>
  <si>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</si>
  <si>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</si>
  <si>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</si>
  <si>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</si>
  <si>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</si>
  <si>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</si>
  <si>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</si>
  <si>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</si>
  <si>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</si>
  <si>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</si>
  <si>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</si>
  <si>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</si>
  <si>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</si>
  <si>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</si>
  <si>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</si>
  <si>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</si>
  <si>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</si>
  <si>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</si>
  <si>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</si>
  <si>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</si>
  <si>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</si>
  <si>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</si>
  <si>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</si>
  <si>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</si>
  <si>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</si>
  <si>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</si>
  <si>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</si>
  <si>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</si>
  <si>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</si>
  <si>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</si>
  <si>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</si>
  <si>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</si>
  <si>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</si>
  <si>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</si>
  <si>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</si>
  <si>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</si>
  <si>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</si>
  <si>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</si>
  <si>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</si>
  <si>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</si>
  <si>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</si>
  <si>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</si>
  <si>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</si>
  <si>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</si>
  <si>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</si>
  <si>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</si>
  <si>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</si>
  <si>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</si>
  <si>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</si>
  <si>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</si>
  <si>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</si>
  <si>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</si>
  <si>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</si>
  <si>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</si>
  <si>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</si>
  <si>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</si>
  <si>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</si>
  <si>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</si>
  <si>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</si>
  <si>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</si>
  <si>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</si>
  <si>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</si>
  <si>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</si>
  <si>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</si>
  <si>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</si>
  <si>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</si>
  <si>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</si>
  <si>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</si>
  <si>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</si>
  <si>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</si>
  <si>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</si>
  <si>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</si>
  <si>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</si>
  <si>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</si>
  <si>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</si>
  <si>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</si>
  <si>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</si>
  <si>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</si>
  <si>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</si>
  <si>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</si>
  <si>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</si>
  <si>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</si>
  <si>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</si>
  <si>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</si>
  <si>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</si>
  <si>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</si>
  <si>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</si>
  <si>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</si>
  <si>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</si>
  <si>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</si>
  <si>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</si>
  <si>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</si>
  <si>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</si>
  <si>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</si>
  <si>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</si>
  <si>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</si>
  <si>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</si>
  <si>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</si>
  <si>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</si>
  <si>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</si>
  <si>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</si>
  <si>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</si>
  <si>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</si>
  <si>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</si>
  <si>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</si>
  <si>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</si>
  <si>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</si>
  <si>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</si>
  <si>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</si>
  <si>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</si>
  <si>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</si>
  <si>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</si>
  <si>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</si>
  <si>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</si>
  <si>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</si>
  <si>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</si>
  <si>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</si>
  <si>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</si>
  <si>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</si>
  <si>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</si>
  <si>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</si>
  <si>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</si>
  <si>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</si>
  <si>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</si>
  <si>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</si>
  <si>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</si>
  <si>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</si>
  <si>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</si>
  <si>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</si>
  <si>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</si>
  <si>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</si>
  <si>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</si>
  <si>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</si>
  <si>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</si>
  <si>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</si>
  <si>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</si>
  <si>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</si>
  <si>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</si>
  <si>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</si>
  <si>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</si>
  <si>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</si>
  <si>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</si>
  <si>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</si>
  <si>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</si>
  <si>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</si>
  <si>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</si>
  <si>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</si>
  <si>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</si>
  <si>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</si>
  <si>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</si>
  <si>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</si>
  <si>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</si>
  <si>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</si>
  <si>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</si>
  <si>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</si>
  <si>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</si>
  <si>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</si>
  <si>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</si>
  <si>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</si>
  <si>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</si>
  <si>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</si>
  <si>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</si>
  <si>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</si>
  <si>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</si>
  <si>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</si>
  <si>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</si>
  <si>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</si>
  <si>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</si>
  <si>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</si>
  <si>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</si>
  <si>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</si>
  <si>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</si>
  <si>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</si>
  <si>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</si>
  <si>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</si>
  <si>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</si>
  <si>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</si>
  <si>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</si>
  <si>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</si>
  <si>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</si>
  <si>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</si>
  <si>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</si>
  <si>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</si>
  <si>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</si>
  <si>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</si>
  <si>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</si>
  <si>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</si>
  <si>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</si>
  <si>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</si>
  <si>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</si>
  <si>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</si>
  <si>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</si>
  <si>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</si>
  <si>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</si>
  <si>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</si>
  <si>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</si>
  <si>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</si>
  <si>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</si>
  <si>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</si>
  <si>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</si>
  <si>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</si>
  <si>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</si>
  <si>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</si>
  <si>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</si>
  <si>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</si>
  <si>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</si>
  <si>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</si>
  <si>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</si>
  <si>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</si>
  <si>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</si>
  <si>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</si>
  <si>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</si>
  <si>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</si>
  <si>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</si>
  <si>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</si>
  <si>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</si>
  <si>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</si>
  <si>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</si>
  <si>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</si>
  <si>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</si>
  <si>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</si>
  <si>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</si>
  <si>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</si>
  <si>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</si>
  <si>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</si>
  <si>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</si>
  <si>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</si>
  <si>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</si>
  <si>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</si>
  <si>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</si>
  <si>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</si>
  <si>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</si>
  <si>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</si>
  <si>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</si>
  <si>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</si>
  <si>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</si>
  <si>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</si>
  <si>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</si>
  <si>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</si>
  <si>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</si>
  <si>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</si>
  <si>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</si>
  <si>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</si>
  <si>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</si>
  <si>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</si>
  <si>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</si>
  <si>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</si>
  <si>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</si>
  <si>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</si>
  <si>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</si>
  <si>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</si>
  <si>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</si>
  <si>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</si>
  <si>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</si>
  <si>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</si>
  <si>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</si>
  <si>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</si>
  <si>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</si>
  <si>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</si>
  <si>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</si>
  <si>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</si>
  <si>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</si>
  <si>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</si>
  <si>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</si>
  <si>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</si>
  <si>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</si>
  <si>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</si>
  <si>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</si>
  <si>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</si>
  <si>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</si>
  <si>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</si>
  <si>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</si>
  <si>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</si>
  <si>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</si>
  <si>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</si>
  <si>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</si>
  <si>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</si>
  <si>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</si>
  <si>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</si>
  <si>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</si>
  <si>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</si>
  <si>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</si>
  <si>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</si>
  <si>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</si>
  <si>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</si>
  <si>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</si>
  <si>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</si>
  <si>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</si>
  <si>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</si>
  <si>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</si>
  <si>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</si>
  <si>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</si>
  <si>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</si>
  <si>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</si>
  <si>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</si>
  <si>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</si>
  <si>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</si>
  <si>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</si>
  <si>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</si>
  <si>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</si>
  <si>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</si>
  <si>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</si>
  <si>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</si>
  <si>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</si>
  <si>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</si>
  <si>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</si>
  <si>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</si>
  <si>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</si>
  <si>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</si>
  <si>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</si>
  <si>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</si>
  <si>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</si>
  <si>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</si>
  <si>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</si>
  <si>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</si>
  <si>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</si>
  <si>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</si>
  <si>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</si>
  <si>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</si>
  <si>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</si>
  <si>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</si>
  <si>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</si>
  <si>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</si>
  <si>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</si>
  <si>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</si>
  <si>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</si>
  <si>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</si>
  <si>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</si>
  <si>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</si>
  <si>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</si>
  <si>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</si>
  <si>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</si>
  <si>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</si>
  <si>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</si>
  <si>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</si>
  <si>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</si>
  <si>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</si>
  <si>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</si>
  <si>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</si>
  <si>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</si>
  <si>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</si>
  <si>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</si>
  <si>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</si>
  <si>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</si>
  <si>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</si>
  <si>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</si>
  <si>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</si>
  <si>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</si>
  <si>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</si>
  <si>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</si>
  <si>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</si>
  <si>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</si>
  <si>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</si>
  <si>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</si>
  <si>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</si>
  <si>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</si>
  <si>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</si>
  <si>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</si>
  <si>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</si>
  <si>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</si>
  <si>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</si>
  <si>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</si>
  <si>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</si>
  <si>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</si>
  <si>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</si>
  <si>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</si>
  <si>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</si>
  <si>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</si>
  <si>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</si>
  <si>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</si>
  <si>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</si>
  <si>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</si>
  <si>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</si>
  <si>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</si>
  <si>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</si>
  <si>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</si>
  <si>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</si>
  <si>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</si>
  <si>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</si>
  <si>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</si>
  <si>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</si>
  <si>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</si>
  <si>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</si>
  <si>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</si>
  <si>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</si>
  <si>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</si>
  <si>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</si>
  <si>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</si>
  <si>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</si>
  <si>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</si>
  <si>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</si>
  <si>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</si>
  <si>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</si>
  <si>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</si>
  <si>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</si>
  <si>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</si>
  <si>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</si>
  <si>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</si>
  <si>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</si>
  <si>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</si>
  <si>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</si>
  <si>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</si>
  <si>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</si>
  <si>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</si>
  <si>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</si>
  <si>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</si>
  <si>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</si>
  <si>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</si>
  <si>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</si>
  <si>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</si>
  <si>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</si>
  <si>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</si>
  <si>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</si>
  <si>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</si>
  <si>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</si>
  <si>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</si>
  <si>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</si>
  <si>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</si>
  <si>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</si>
  <si>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</si>
  <si>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</si>
  <si>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</si>
  <si>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</si>
  <si>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</si>
  <si>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</si>
  <si>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</si>
  <si>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</si>
  <si>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</si>
  <si>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</si>
  <si>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</si>
  <si>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</si>
  <si>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</si>
  <si>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</si>
  <si>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</si>
  <si>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</si>
  <si>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</si>
  <si>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</si>
  <si>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</si>
  <si>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</si>
  <si>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</si>
  <si>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</si>
  <si>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</si>
  <si>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</si>
  <si>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</si>
  <si>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</si>
  <si>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</si>
  <si>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</si>
  <si>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</si>
  <si>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</si>
  <si>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</si>
  <si>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</si>
  <si>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</si>
  <si>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</si>
  <si>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</si>
  <si>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</si>
  <si>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</si>
  <si>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</si>
  <si>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</si>
  <si>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</si>
  <si>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</si>
  <si>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</si>
  <si>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</si>
  <si>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</si>
  <si>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</si>
  <si>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</si>
  <si>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</si>
  <si>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</si>
  <si>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</si>
  <si>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</si>
  <si>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</si>
  <si>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</si>
  <si>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</si>
  <si>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</si>
  <si>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</si>
  <si>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</si>
  <si>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</si>
  <si>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</si>
  <si>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</si>
  <si>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</si>
  <si>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</si>
  <si>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</si>
  <si>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</si>
  <si>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</si>
  <si>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</si>
  <si>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</si>
  <si>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</si>
  <si>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</si>
  <si>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</si>
  <si>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</si>
  <si>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</si>
  <si>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</si>
  <si>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</si>
  <si>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</si>
  <si>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</si>
  <si>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</si>
  <si>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</si>
  <si>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</si>
  <si>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</si>
  <si>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</si>
  <si>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</si>
  <si>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</si>
  <si>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</si>
  <si>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</si>
  <si>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</si>
  <si>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</si>
  <si>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</si>
  <si>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</si>
  <si>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</si>
  <si>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</si>
  <si>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</si>
  <si>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</si>
  <si>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</si>
  <si>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</si>
  <si>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</si>
  <si>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</si>
  <si>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</si>
  <si>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</si>
  <si>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</si>
  <si>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</si>
  <si>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</si>
  <si>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</si>
  <si>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</si>
  <si>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</si>
  <si>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</si>
  <si>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</si>
  <si>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</si>
  <si>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</si>
  <si>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</si>
  <si>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</si>
  <si>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</si>
  <si>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</si>
  <si>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</si>
  <si>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</si>
  <si>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</si>
  <si>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</si>
  <si>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</si>
  <si>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</si>
  <si>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</si>
  <si>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</si>
  <si>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</si>
  <si>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</si>
  <si>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</si>
  <si>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</si>
  <si>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</si>
  <si>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</si>
  <si>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</si>
  <si>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</si>
  <si>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</si>
  <si>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</si>
  <si>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</si>
  <si>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</si>
  <si>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</si>
  <si>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</si>
  <si>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</si>
  <si>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</si>
  <si>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</si>
  <si>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</si>
  <si>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</si>
  <si>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</si>
  <si>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</si>
  <si>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</si>
  <si>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</si>
  <si>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</si>
  <si>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</si>
  <si>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</si>
  <si>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</si>
  <si>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</si>
  <si>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</si>
  <si>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</si>
  <si>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</si>
  <si>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</si>
  <si>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</si>
  <si>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</si>
  <si>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</si>
  <si>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</si>
  <si>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</si>
  <si>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</si>
  <si>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</si>
  <si>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</si>
  <si>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</si>
  <si>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</si>
  <si>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</si>
  <si>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</si>
  <si>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</si>
  <si>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</si>
  <si>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</si>
  <si>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</si>
  <si>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</si>
  <si>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</si>
  <si>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</si>
  <si>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</si>
  <si>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</si>
  <si>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</si>
  <si>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</si>
  <si>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</si>
  <si>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</si>
  <si>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</si>
  <si>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</si>
  <si>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</si>
  <si>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</si>
  <si>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</si>
  <si>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</si>
  <si>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</si>
  <si>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</si>
  <si>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</si>
  <si>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</si>
  <si>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</si>
  <si>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</si>
  <si>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</si>
  <si>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</si>
  <si>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</si>
  <si>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</si>
  <si>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</si>
  <si>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</si>
  <si>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</si>
  <si>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</si>
  <si>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</si>
  <si>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</si>
  <si>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</si>
  <si>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</si>
  <si>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</si>
  <si>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</si>
  <si>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</si>
  <si>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</si>
  <si>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</si>
  <si>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</si>
  <si>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</si>
  <si>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</si>
  <si>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</si>
  <si>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</si>
  <si>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</si>
  <si>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</si>
  <si>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</si>
  <si>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</si>
  <si>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</si>
  <si>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</si>
  <si>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</si>
  <si>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</si>
  <si>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</si>
  <si>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</si>
  <si>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</si>
  <si>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</si>
  <si>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</si>
  <si>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</si>
  <si>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</si>
  <si>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</si>
  <si>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</si>
  <si>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</si>
  <si>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</si>
  <si>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</si>
  <si>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</si>
  <si>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</si>
  <si>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</si>
  <si>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</si>
  <si>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</si>
  <si>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</si>
  <si>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</si>
  <si>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</si>
  <si>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</si>
  <si>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</si>
  <si>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</si>
  <si>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</si>
  <si>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</si>
  <si>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</si>
  <si>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</si>
  <si>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</si>
  <si>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</si>
  <si>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</si>
  <si>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</si>
  <si>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</si>
  <si>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</si>
  <si>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</si>
  <si>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</si>
  <si>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</si>
  <si>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</si>
  <si>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</si>
  <si>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</si>
  <si>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</si>
  <si>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</si>
  <si>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</si>
  <si>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</si>
  <si>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</si>
  <si>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</si>
  <si>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</si>
  <si>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</si>
  <si>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</si>
  <si>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</si>
  <si>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</si>
  <si>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</si>
  <si>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</si>
  <si>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</si>
  <si>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</si>
  <si>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</si>
  <si>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</si>
  <si>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</si>
  <si>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</si>
  <si>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</si>
  <si>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</si>
  <si>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</si>
  <si>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</si>
  <si>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</si>
  <si>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</si>
  <si>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</si>
  <si>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</si>
  <si>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</si>
  <si>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</si>
  <si>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</si>
  <si>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</si>
  <si>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</si>
  <si>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</si>
  <si>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</si>
  <si>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</si>
  <si>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</si>
  <si>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</si>
  <si>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</si>
  <si>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</si>
  <si>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</si>
  <si>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</si>
  <si>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</si>
  <si>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</si>
  <si>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</si>
  <si>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</si>
  <si>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</si>
  <si>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</si>
  <si>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</si>
  <si>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</si>
  <si>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</si>
  <si>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</si>
  <si>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</si>
  <si>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</si>
  <si>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</si>
  <si>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</si>
  <si>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</si>
  <si>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</si>
  <si>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</si>
  <si>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</si>
  <si>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</si>
  <si>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</si>
  <si>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</si>
  <si>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</si>
  <si>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</si>
  <si>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</si>
  <si>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</si>
  <si>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</si>
  <si>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</si>
  <si>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</si>
  <si>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</si>
  <si>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</si>
  <si>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</si>
  <si>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</si>
  <si>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</si>
  <si>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</si>
  <si>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</si>
  <si>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</si>
  <si>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</si>
  <si>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</si>
  <si>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</si>
  <si>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</si>
  <si>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</si>
  <si>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</si>
  <si>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</si>
  <si>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</si>
  <si>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</si>
  <si>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</si>
  <si>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</si>
  <si>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</si>
  <si>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</si>
  <si>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</si>
  <si>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</si>
  <si>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</si>
  <si>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</si>
  <si>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</si>
  <si>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</si>
  <si>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</si>
  <si>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</si>
  <si>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</si>
  <si>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</si>
  <si>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</si>
  <si>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</si>
  <si>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</si>
  <si>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</si>
  <si>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</si>
  <si>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</si>
  <si>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</si>
  <si>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</si>
  <si>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</si>
  <si>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</si>
  <si>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</si>
  <si>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</si>
  <si>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</si>
  <si>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</si>
  <si>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</si>
  <si>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</si>
  <si>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</si>
  <si>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</si>
  <si>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</si>
  <si>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</si>
  <si>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</si>
  <si>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</si>
  <si>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</si>
  <si>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</si>
  <si>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</si>
  <si>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</si>
  <si>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</si>
  <si>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</si>
  <si>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</si>
  <si>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</si>
  <si>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</si>
  <si>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</si>
  <si>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</si>
  <si>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</si>
  <si>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</si>
  <si>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</si>
  <si>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</si>
  <si>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</si>
  <si>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</si>
  <si>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</si>
  <si>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</si>
  <si>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</si>
  <si>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</si>
  <si>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</si>
  <si>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</si>
  <si>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</si>
  <si>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</si>
  <si>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</si>
  <si>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</si>
  <si>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</si>
  <si>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</si>
  <si>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</si>
  <si>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</si>
  <si>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</si>
  <si>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</si>
  <si>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</si>
  <si>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</si>
  <si>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</si>
  <si>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</si>
  <si>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</si>
  <si>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</si>
  <si>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</si>
  <si>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</si>
  <si>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</si>
  <si>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</si>
  <si>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</si>
  <si>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</si>
  <si>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</si>
  <si>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</si>
  <si>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</si>
  <si>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</si>
  <si>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</si>
  <si>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</si>
  <si>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</si>
  <si>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</si>
  <si>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</si>
  <si>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</si>
  <si>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</si>
  <si>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</si>
  <si>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</si>
  <si>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</si>
  <si>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</si>
  <si>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</si>
  <si>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</si>
  <si>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</si>
  <si>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</si>
  <si>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</si>
  <si>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</si>
  <si>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</si>
  <si>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</si>
  <si>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</si>
  <si>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</si>
  <si>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</si>
  <si>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</si>
  <si>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</si>
  <si>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</si>
  <si>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</si>
  <si>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</si>
  <si>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</si>
  <si>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</si>
  <si>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</si>
  <si>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</si>
  <si>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</si>
  <si>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</si>
  <si>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</si>
  <si>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</si>
  <si>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</si>
  <si>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</si>
  <si>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</si>
  <si>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</si>
  <si>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</si>
  <si>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</si>
  <si>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</si>
  <si>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</si>
  <si>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</si>
  <si>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</si>
  <si>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</si>
  <si>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</si>
  <si>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</si>
  <si>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</si>
  <si>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</si>
  <si>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</si>
  <si>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</si>
  <si>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</si>
  <si>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</si>
  <si>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</si>
  <si>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</si>
  <si>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</si>
  <si>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</si>
  <si>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</si>
  <si>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</si>
  <si>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</si>
  <si>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</si>
  <si>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</si>
  <si>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</si>
  <si>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</si>
  <si>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</si>
  <si>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</si>
  <si>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</si>
  <si>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</si>
  <si>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</si>
  <si>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</si>
  <si>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</si>
  <si>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</si>
  <si>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</si>
  <si>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</si>
  <si>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</si>
  <si>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</si>
  <si>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</si>
  <si>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</si>
  <si>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</si>
  <si>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</si>
  <si>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</si>
  <si>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</si>
  <si>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</si>
  <si>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</si>
  <si>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</si>
  <si>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</si>
  <si>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</si>
  <si>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</si>
  <si>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</si>
  <si>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</si>
  <si>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</si>
  <si>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</si>
  <si>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</si>
  <si>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</si>
  <si>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</si>
  <si>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</si>
  <si>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</si>
  <si>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</si>
  <si>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</si>
  <si>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</si>
  <si>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</si>
  <si>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</si>
  <si>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</si>
  <si>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</si>
  <si>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</si>
  <si>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</si>
  <si>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</si>
  <si>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</si>
  <si>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</si>
  <si>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</si>
  <si>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</si>
  <si>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</si>
  <si>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</si>
  <si>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</si>
  <si>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</si>
  <si>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</si>
  <si>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</si>
  <si>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</si>
  <si>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</si>
  <si>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</si>
  <si>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</si>
  <si>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</si>
  <si>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</si>
  <si>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</si>
  <si>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</si>
  <si>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</si>
  <si>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</si>
  <si>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</si>
  <si>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</si>
  <si>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</si>
  <si>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</si>
  <si>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</si>
  <si>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</si>
  <si>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</si>
  <si>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</si>
  <si>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</si>
  <si>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</si>
  <si>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</si>
  <si>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</si>
  <si>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</si>
  <si>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</si>
  <si>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</si>
  <si>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</si>
  <si>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</si>
  <si>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</si>
  <si>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</si>
  <si>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</si>
  <si>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</si>
  <si>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</si>
  <si>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</si>
  <si>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</si>
  <si>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</si>
  <si>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</si>
  <si>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</si>
  <si>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</si>
  <si>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</si>
  <si>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</si>
  <si>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</si>
  <si>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</si>
  <si>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</si>
  <si>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</si>
  <si>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</si>
  <si>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</si>
  <si>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</si>
  <si>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</si>
  <si>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</si>
  <si>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</si>
  <si>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</si>
  <si>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</si>
  <si>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</si>
  <si>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</si>
  <si>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</si>
  <si>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</si>
  <si>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</si>
  <si>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</si>
  <si>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</si>
  <si>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</si>
  <si>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</si>
  <si>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</si>
  <si>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</si>
  <si>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</si>
  <si>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</si>
  <si>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</si>
  <si>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</si>
  <si>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</si>
  <si>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</si>
  <si>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</si>
  <si>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</si>
  <si>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</si>
  <si>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</si>
  <si>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</si>
  <si>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</si>
  <si>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</si>
  <si>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</si>
  <si>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</si>
  <si>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</si>
  <si>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</si>
  <si>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</si>
  <si>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</si>
  <si>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</si>
  <si>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</si>
  <si>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</si>
  <si>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</si>
  <si>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</si>
  <si>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</si>
  <si>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</si>
  <si>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</si>
  <si>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</si>
  <si>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</si>
  <si>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</si>
  <si>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</si>
  <si>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</si>
  <si>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</si>
  <si>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</si>
  <si>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</si>
  <si>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</si>
  <si>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</si>
  <si>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</si>
  <si>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</si>
  <si>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</si>
  <si>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</si>
  <si>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</si>
  <si>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</si>
  <si>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</si>
  <si>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</si>
  <si>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</si>
  <si>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</si>
  <si>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</si>
  <si>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</si>
  <si>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</si>
  <si>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</si>
  <si>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</si>
  <si>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</si>
  <si>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</si>
  <si>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</si>
  <si>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</si>
  <si>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</si>
  <si>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</si>
  <si>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</si>
  <si>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</si>
  <si>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</si>
  <si>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</si>
  <si>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</si>
  <si>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</si>
  <si>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</si>
  <si>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</si>
  <si>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</si>
  <si>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</si>
  <si>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</si>
  <si>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</si>
  <si>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</si>
  <si>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</si>
  <si>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</si>
  <si>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</si>
  <si>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</si>
  <si>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</si>
  <si>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</si>
  <si>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</si>
  <si>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</si>
  <si>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</si>
  <si>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</si>
  <si>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</si>
  <si>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</si>
  <si>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</si>
  <si>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</si>
  <si>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</si>
  <si>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</si>
  <si>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</si>
  <si>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</si>
  <si>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</si>
  <si>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</si>
  <si>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</si>
  <si>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</si>
  <si>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</si>
  <si>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</si>
  <si>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</si>
  <si>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</si>
  <si>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</si>
  <si>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</si>
  <si>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</si>
  <si>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</si>
  <si>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</si>
  <si>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</si>
  <si>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</si>
  <si>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</si>
  <si>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</si>
  <si>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</si>
  <si>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</si>
  <si>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</si>
  <si>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</si>
  <si>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</si>
  <si>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</si>
  <si>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</si>
  <si>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</si>
  <si>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</si>
  <si>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</si>
  <si>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</si>
  <si>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</si>
  <si>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</si>
  <si>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</si>
  <si>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</si>
  <si>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</si>
  <si>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</si>
  <si>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</si>
  <si>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</si>
  <si>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</si>
  <si>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</si>
  <si>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</si>
  <si>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</si>
  <si>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</si>
  <si>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</si>
  <si>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</si>
  <si>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</si>
  <si>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</si>
  <si>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</si>
  <si>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</si>
  <si>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</si>
  <si>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</si>
  <si>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</si>
  <si>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</si>
  <si>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</si>
  <si>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</si>
  <si>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</si>
  <si>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</si>
  <si>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</si>
  <si>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</si>
  <si>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</si>
  <si>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</si>
  <si>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</si>
  <si>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</si>
  <si>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</si>
  <si>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</si>
  <si>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</si>
  <si>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</si>
  <si>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</si>
  <si>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</si>
  <si>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</si>
  <si>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</si>
  <si>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</si>
  <si>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</si>
  <si>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</si>
  <si>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</si>
  <si>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</si>
  <si>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</si>
  <si>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</si>
  <si>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</si>
  <si>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</si>
  <si>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</si>
  <si>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</si>
  <si>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</si>
  <si>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</si>
  <si>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</si>
  <si>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</si>
  <si>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</si>
  <si>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</si>
  <si>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</si>
  <si>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</si>
  <si>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</si>
  <si>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</si>
  <si>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</si>
  <si>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</si>
  <si>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</si>
  <si>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</si>
  <si>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</si>
  <si>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</si>
  <si>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</si>
  <si>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</si>
  <si>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</si>
  <si>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</si>
  <si>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</si>
  <si>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</si>
  <si>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</si>
  <si>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</si>
  <si>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</si>
  <si>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</si>
  <si>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</si>
  <si>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</si>
  <si>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</si>
  <si>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</si>
  <si>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</si>
  <si>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</si>
  <si>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</si>
  <si>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</si>
  <si>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</si>
  <si>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</si>
  <si>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</si>
  <si>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</si>
  <si>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</si>
  <si>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</si>
  <si>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</si>
  <si>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</si>
  <si>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</si>
  <si>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</si>
  <si>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</si>
  <si>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</si>
  <si>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</si>
  <si>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</si>
  <si>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</si>
  <si>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</si>
  <si>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</si>
  <si>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</si>
  <si>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</si>
  <si>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</si>
  <si>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</si>
  <si>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</si>
  <si>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</si>
  <si>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</si>
  <si>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</si>
  <si>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</si>
  <si>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</si>
  <si>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</si>
  <si>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</si>
  <si>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</si>
  <si>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</si>
  <si>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</si>
  <si>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</si>
  <si>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</si>
  <si>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</si>
  <si>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</si>
  <si>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</si>
  <si>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</si>
  <si>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</si>
  <si>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</si>
  <si>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</si>
  <si>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</si>
  <si>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</si>
  <si>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</si>
  <si>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</si>
  <si>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</si>
  <si>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</si>
  <si>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</si>
  <si>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</si>
  <si>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</si>
  <si>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</si>
  <si>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</si>
  <si>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</si>
  <si>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</si>
  <si>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</si>
  <si>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</si>
  <si>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</si>
  <si>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</si>
  <si>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</si>
  <si>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</si>
  <si>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</si>
  <si>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</si>
  <si>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</si>
  <si>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</si>
  <si>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</si>
  <si>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</si>
  <si>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</si>
  <si>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</si>
  <si>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</si>
  <si>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</si>
  <si>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</si>
  <si>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</si>
  <si>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</si>
  <si>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</si>
  <si>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</si>
  <si>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</si>
  <si>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</si>
  <si>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</si>
  <si>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</si>
  <si>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</si>
  <si>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</si>
  <si>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</si>
  <si>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</si>
  <si>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</si>
  <si>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</si>
  <si>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</si>
  <si>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</si>
  <si>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</si>
  <si>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</si>
  <si>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</si>
  <si>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</si>
  <si>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</si>
  <si>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</si>
  <si>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</si>
  <si>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</si>
  <si>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</si>
  <si>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</si>
  <si>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</si>
  <si>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</si>
  <si>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</si>
  <si>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</si>
  <si>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</si>
  <si>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</si>
  <si>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</si>
  <si>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</si>
  <si>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</si>
  <si>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</si>
  <si>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</si>
  <si>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</si>
  <si>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</si>
  <si>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</si>
  <si>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</si>
  <si>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</si>
  <si>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</si>
  <si>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</si>
  <si>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</si>
  <si>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</si>
  <si>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</si>
  <si>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</si>
  <si>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</si>
  <si>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</si>
  <si>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</si>
  <si>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</si>
  <si>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</si>
  <si>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</si>
  <si>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</si>
  <si>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</si>
  <si>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</si>
  <si>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</si>
  <si>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</si>
  <si>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</si>
  <si>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</si>
  <si>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</si>
  <si>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</si>
  <si>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</si>
  <si>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</si>
  <si>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</si>
  <si>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</si>
  <si>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</si>
  <si>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</si>
  <si>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</si>
  <si>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</si>
  <si>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</si>
  <si>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</si>
  <si>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</si>
  <si>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</si>
  <si>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</si>
  <si>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</si>
  <si>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</si>
  <si>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</si>
  <si>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</si>
  <si>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</si>
  <si>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</si>
  <si>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</si>
  <si>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</si>
  <si>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</si>
  <si>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</si>
  <si>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</si>
  <si>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</si>
  <si>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</si>
  <si>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</si>
  <si>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</si>
  <si>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</si>
  <si>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</si>
  <si>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</si>
  <si>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</si>
  <si>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</si>
  <si>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</si>
  <si>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</si>
  <si>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</si>
  <si>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</si>
  <si>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</si>
  <si>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</si>
  <si>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</si>
  <si>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</si>
  <si>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</si>
  <si>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</si>
  <si>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</si>
  <si>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</si>
  <si>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</si>
  <si>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</si>
  <si>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</si>
  <si>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</si>
  <si>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</si>
  <si>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</si>
  <si>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</si>
  <si>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</si>
  <si>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</si>
  <si>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</si>
  <si>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</si>
  <si>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</si>
  <si>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</si>
  <si>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</si>
  <si>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</si>
  <si>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</si>
  <si>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</si>
  <si>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</si>
  <si>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</si>
  <si>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</si>
  <si>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</si>
  <si>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</si>
  <si>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</si>
  <si>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</si>
  <si>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</si>
  <si>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</si>
  <si>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</si>
  <si>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</si>
  <si>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</si>
  <si>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</si>
  <si>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</si>
  <si>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</si>
  <si>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</si>
  <si>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</si>
  <si>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</si>
  <si>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</si>
  <si>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</si>
  <si>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</si>
  <si>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</si>
  <si>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</si>
  <si>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</si>
  <si>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</si>
  <si>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</si>
  <si>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</si>
  <si>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</si>
  <si>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</si>
  <si>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</si>
  <si>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</si>
  <si>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</si>
  <si>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</si>
  <si>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</si>
  <si>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</si>
  <si>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</si>
  <si>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</si>
  <si>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</si>
  <si>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</si>
  <si>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</si>
  <si>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</si>
  <si>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</si>
  <si>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</si>
  <si>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</si>
  <si>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</si>
  <si>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</si>
  <si>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</si>
  <si>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</si>
  <si>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</si>
  <si>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</si>
  <si>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</si>
  <si>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</si>
  <si>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</si>
  <si>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</si>
  <si>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</si>
  <si>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</si>
  <si>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</si>
  <si>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</si>
  <si>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</si>
  <si>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</si>
  <si>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</si>
  <si>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</si>
  <si>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</si>
  <si>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</si>
  <si>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</si>
  <si>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</si>
  <si>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</si>
  <si>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</si>
  <si>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</si>
  <si>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</si>
  <si>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</si>
  <si>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</si>
  <si>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</si>
  <si>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</si>
  <si>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</si>
  <si>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</si>
  <si>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</si>
  <si>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</si>
  <si>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</si>
  <si>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</si>
  <si>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</si>
  <si>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</si>
  <si>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</si>
  <si>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</si>
  <si>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</si>
  <si>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</si>
  <si>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</si>
  <si>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</si>
  <si>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</si>
  <si>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</si>
  <si>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</si>
  <si>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</si>
  <si>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</si>
  <si>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</si>
  <si>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</si>
  <si>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</si>
  <si>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</si>
  <si>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</si>
  <si>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</si>
  <si>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</si>
  <si>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</si>
  <si>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</si>
  <si>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</si>
  <si>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</si>
  <si>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</si>
  <si>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</si>
  <si>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</si>
  <si>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</si>
  <si>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</si>
  <si>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</si>
  <si>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</si>
  <si>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</si>
  <si>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</si>
  <si>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</si>
  <si>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</si>
  <si>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</si>
  <si>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</si>
  <si>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</si>
  <si>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</si>
  <si>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</si>
  <si>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</si>
  <si>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</si>
  <si>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</si>
  <si>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</si>
  <si>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</si>
  <si>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</si>
  <si>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</si>
  <si>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</si>
  <si>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</si>
  <si>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</si>
  <si>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</si>
  <si>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</si>
  <si>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</si>
  <si>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</si>
  <si>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</si>
  <si>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</si>
  <si>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</si>
  <si>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</si>
  <si>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</si>
  <si>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</si>
  <si>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</si>
  <si>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</si>
  <si>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</si>
  <si>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</si>
  <si>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</si>
  <si>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</si>
  <si>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</si>
  <si>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</si>
  <si>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</si>
  <si>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</si>
  <si>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</si>
  <si>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</si>
  <si>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</si>
  <si>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</si>
  <si>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</si>
  <si>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</si>
  <si>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</si>
  <si>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</si>
  <si>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</si>
  <si>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</si>
  <si>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</si>
  <si>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</si>
  <si>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</si>
  <si>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</si>
  <si>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</si>
  <si>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</si>
  <si>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</si>
  <si>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</si>
  <si>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</si>
  <si>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</si>
  <si>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</si>
  <si>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</si>
  <si>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</si>
  <si>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</si>
  <si>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</si>
  <si>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</si>
  <si>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</si>
  <si>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</si>
  <si>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</si>
  <si>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</si>
  <si>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</si>
  <si>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</si>
  <si>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</si>
  <si>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</si>
  <si>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</si>
  <si>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</si>
  <si>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</si>
  <si>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</si>
  <si>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</si>
  <si>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</si>
  <si>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</si>
  <si>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</si>
  <si>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</si>
  <si>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</si>
  <si>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</si>
  <si>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</si>
  <si>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</si>
  <si>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</si>
  <si>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</si>
  <si>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</si>
  <si>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</si>
  <si>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</si>
  <si>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</si>
  <si>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</si>
  <si>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</si>
  <si>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</si>
  <si>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</si>
  <si>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</si>
  <si>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</si>
  <si>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</si>
  <si>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</si>
  <si>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</si>
  <si>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</si>
  <si>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</si>
  <si>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</si>
  <si>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</si>
  <si>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</si>
  <si>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</si>
  <si>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</si>
  <si>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</si>
  <si>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</si>
  <si>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</si>
  <si>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</si>
  <si>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</si>
  <si>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</si>
  <si>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</si>
  <si>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</si>
  <si>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</si>
  <si>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</si>
  <si>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</si>
  <si>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</si>
  <si>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</si>
  <si>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</si>
  <si>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</si>
  <si>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</si>
  <si>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</si>
  <si>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</si>
  <si>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</si>
  <si>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</si>
  <si>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</si>
  <si>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</si>
  <si>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</si>
  <si>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</si>
  <si>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</si>
  <si>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</si>
  <si>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</si>
  <si>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</si>
  <si>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</si>
  <si>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</si>
  <si>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</si>
  <si>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</si>
  <si>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</si>
  <si>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</si>
  <si>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</si>
  <si>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</si>
  <si>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</si>
  <si>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</si>
  <si>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</si>
  <si>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</si>
  <si>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</si>
  <si>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</si>
  <si>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</si>
  <si>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</si>
  <si>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</si>
  <si>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</si>
  <si>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</si>
  <si>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</si>
  <si>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</si>
  <si>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</si>
  <si>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</si>
  <si>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</si>
  <si>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</si>
  <si>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</si>
  <si>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</si>
  <si>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</si>
  <si>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</si>
  <si>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</si>
  <si>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</si>
  <si>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</si>
  <si>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</si>
  <si>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</si>
  <si>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</si>
  <si>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</si>
  <si>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</si>
  <si>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</si>
  <si>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</si>
  <si>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</si>
  <si>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</si>
  <si>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</si>
  <si>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</si>
  <si>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</si>
  <si>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</si>
  <si>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</si>
  <si>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</si>
  <si>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</si>
  <si>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</si>
  <si>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</si>
  <si>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</si>
  <si>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</si>
  <si>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</si>
  <si>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</si>
  <si>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</si>
  <si>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</si>
  <si>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</si>
  <si>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</si>
  <si>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</si>
  <si>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</si>
  <si>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</si>
  <si>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</si>
  <si>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</si>
  <si>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</si>
  <si>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</si>
  <si>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</si>
  <si>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</si>
  <si>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</si>
  <si>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</si>
  <si>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</si>
  <si>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</si>
  <si>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</si>
  <si>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</si>
  <si>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</si>
  <si>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</si>
  <si>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</si>
  <si>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</si>
  <si>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</si>
  <si>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</si>
  <si>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</si>
  <si>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</si>
  <si>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</si>
  <si>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</si>
  <si>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</si>
  <si>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</si>
  <si>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</si>
  <si>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</si>
  <si>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</si>
  <si>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</si>
  <si>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</si>
  <si>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</si>
  <si>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</si>
  <si>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</si>
  <si>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</si>
  <si>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</si>
  <si>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</si>
  <si>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</si>
  <si>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</si>
  <si>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</si>
  <si>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</si>
  <si>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</si>
  <si>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</si>
  <si>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</si>
  <si>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</si>
  <si>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</si>
  <si>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</si>
  <si>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</si>
  <si>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</si>
  <si>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</si>
  <si>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</si>
  <si>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</si>
  <si>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</si>
  <si>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</si>
  <si>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</si>
  <si>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</si>
  <si>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</si>
  <si>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</si>
  <si>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</si>
  <si>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</si>
  <si>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</si>
  <si>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</si>
  <si>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</si>
  <si>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</si>
  <si>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</si>
  <si>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</si>
  <si>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</si>
  <si>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</si>
  <si>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</si>
  <si>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</si>
  <si>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</si>
  <si>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</si>
  <si>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</si>
  <si>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</si>
  <si>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</si>
  <si>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</si>
  <si>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</si>
  <si>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</si>
  <si>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</si>
  <si>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</si>
  <si>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</si>
  <si>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</si>
  <si>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</si>
  <si>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</si>
  <si>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</si>
  <si>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</si>
  <si>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</si>
  <si>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</si>
  <si>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</si>
  <si>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</si>
  <si>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</si>
  <si>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</si>
  <si>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</si>
  <si>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</si>
  <si>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</si>
  <si>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</si>
  <si>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</si>
  <si>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</si>
  <si>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</si>
  <si>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</si>
  <si>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</si>
  <si>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</si>
  <si>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</si>
  <si>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</si>
  <si>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</si>
  <si>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</si>
  <si>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</si>
  <si>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</si>
  <si>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</si>
  <si>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</si>
  <si>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</si>
  <si>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</si>
  <si>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</si>
  <si>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</si>
  <si>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</si>
  <si>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</si>
  <si>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</si>
  <si>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</si>
  <si>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</si>
  <si>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</si>
  <si>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</si>
  <si>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</si>
  <si>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</si>
  <si>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</si>
  <si>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</si>
  <si>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</si>
  <si>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</si>
  <si>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</si>
  <si>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</si>
  <si>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</si>
  <si>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</si>
  <si>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</si>
  <si>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</si>
  <si>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</si>
  <si>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</si>
  <si>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</si>
  <si>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</si>
  <si>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</si>
  <si>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</si>
  <si>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</si>
  <si>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</si>
  <si>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</si>
  <si>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</si>
  <si>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</si>
  <si>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</si>
  <si>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</si>
  <si>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</si>
  <si>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</si>
  <si>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</si>
  <si>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</si>
  <si>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</si>
  <si>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</si>
  <si>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</si>
  <si>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</si>
  <si>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</si>
  <si>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</si>
  <si>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</si>
  <si>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</si>
  <si>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</si>
  <si>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</si>
  <si>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</si>
  <si>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</si>
  <si>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</si>
  <si>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</si>
  <si>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</si>
  <si>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</si>
  <si>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</si>
  <si>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</si>
  <si>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</si>
  <si>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</si>
  <si>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</si>
  <si>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</si>
  <si>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</si>
  <si>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</si>
  <si>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</si>
  <si>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</si>
  <si>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</si>
  <si>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</si>
  <si>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</si>
  <si>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</si>
  <si>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</si>
  <si>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</si>
  <si>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</si>
  <si>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</si>
  <si>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</si>
  <si>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</si>
  <si>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</si>
  <si>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</si>
  <si>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</si>
  <si>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</si>
  <si>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</si>
  <si>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</si>
  <si>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</si>
  <si>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</si>
  <si>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</si>
  <si>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</si>
  <si>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</si>
  <si>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</si>
  <si>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</si>
  <si>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</si>
  <si>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</si>
  <si>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</si>
  <si>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</si>
  <si>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</si>
  <si>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</si>
  <si>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</si>
  <si>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</si>
  <si>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</si>
  <si>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</si>
  <si>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</si>
  <si>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</si>
  <si>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</si>
  <si>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</si>
  <si>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</si>
  <si>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</si>
  <si>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</si>
  <si>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</si>
  <si>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</si>
  <si>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</si>
  <si>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</si>
  <si>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</si>
  <si>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</si>
  <si>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</si>
  <si>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</si>
  <si>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</si>
  <si>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</si>
  <si>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</si>
  <si>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</si>
  <si>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</si>
  <si>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</si>
  <si>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</si>
  <si>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</si>
  <si>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</si>
  <si>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</si>
  <si>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</si>
  <si>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</si>
  <si>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</si>
  <si>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</si>
  <si>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</si>
  <si>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</si>
  <si>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</si>
  <si>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</si>
  <si>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</si>
  <si>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</si>
  <si>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</si>
  <si>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</si>
  <si>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</si>
  <si>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</si>
  <si>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</si>
  <si>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</si>
  <si>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</si>
  <si>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</si>
  <si>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</si>
  <si>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</si>
  <si>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</si>
  <si>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</si>
  <si>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</si>
  <si>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</si>
  <si>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</si>
  <si>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</si>
  <si>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</si>
  <si>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</si>
  <si>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</si>
  <si>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</si>
  <si>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</si>
  <si>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</si>
  <si>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</si>
  <si>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</si>
  <si>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</si>
  <si>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</si>
  <si>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</si>
  <si>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</si>
  <si>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</si>
  <si>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</si>
  <si>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</si>
  <si>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</si>
  <si>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</si>
  <si>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</si>
  <si>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</si>
  <si>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</si>
  <si>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</si>
  <si>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</si>
  <si>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</si>
  <si>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</si>
  <si>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</si>
  <si>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</si>
  <si>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</si>
  <si>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</si>
  <si>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</si>
  <si>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</si>
  <si>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</si>
  <si>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</si>
  <si>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</si>
  <si>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</si>
  <si>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</si>
  <si>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</si>
  <si>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</si>
  <si>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</si>
  <si>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</si>
  <si>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</si>
  <si>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</si>
  <si>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</si>
  <si>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</si>
  <si>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</si>
  <si>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</si>
  <si>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</si>
  <si>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</si>
  <si>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</si>
  <si>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</si>
  <si>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</si>
  <si>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</si>
  <si>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</si>
  <si>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</si>
  <si>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</si>
  <si>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</si>
  <si>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</si>
  <si>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</si>
  <si>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</si>
  <si>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</si>
  <si>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</si>
  <si>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</si>
  <si>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</si>
  <si>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</si>
  <si>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</si>
  <si>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</si>
  <si>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</si>
  <si>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</si>
  <si>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</si>
  <si>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</si>
  <si>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</si>
  <si>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</si>
  <si>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</si>
  <si>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</si>
  <si>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</si>
  <si>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</si>
  <si>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</si>
  <si>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</si>
  <si>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</si>
  <si>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</si>
  <si>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</si>
  <si>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</si>
  <si>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</si>
  <si>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</si>
  <si>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</si>
  <si>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</si>
  <si>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</si>
  <si>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</si>
  <si>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</si>
  <si>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</si>
  <si>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</si>
  <si>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</si>
  <si>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</si>
  <si>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</si>
  <si>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</si>
  <si>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</si>
  <si>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</si>
  <si>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</si>
  <si>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</si>
  <si>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</si>
  <si>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</si>
  <si>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</si>
  <si>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</si>
  <si>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</si>
  <si>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</si>
  <si>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</si>
  <si>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</si>
  <si>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</si>
  <si>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</si>
  <si>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</si>
  <si>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</si>
  <si>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</si>
  <si>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</si>
  <si>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</si>
  <si>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</si>
  <si>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</si>
  <si>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</si>
  <si>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</si>
  <si>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</si>
  <si>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</si>
  <si>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</si>
  <si>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</si>
  <si>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</si>
  <si>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</si>
  <si>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</si>
  <si>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</si>
  <si>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</si>
  <si>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</si>
  <si>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</si>
  <si>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</si>
  <si>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</si>
  <si>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</si>
  <si>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</si>
  <si>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</si>
  <si>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</si>
  <si>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</si>
  <si>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</si>
  <si>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</si>
  <si>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</si>
  <si>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</si>
  <si>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</si>
  <si>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</si>
  <si>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</si>
  <si>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</si>
  <si>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</si>
  <si>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</si>
  <si>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</si>
  <si>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</si>
  <si>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</si>
  <si>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</si>
  <si>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</si>
  <si>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</si>
  <si>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</si>
  <si>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</si>
  <si>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</si>
  <si>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</si>
  <si>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</si>
  <si>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</si>
  <si>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</si>
  <si>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</si>
  <si>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</si>
  <si>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</si>
  <si>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</si>
  <si>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</si>
  <si>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</si>
  <si>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</si>
  <si>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</si>
  <si>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</si>
  <si>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</si>
  <si>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</si>
  <si>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</si>
  <si>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</si>
  <si>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</si>
  <si>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</si>
  <si>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</si>
  <si>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</si>
  <si>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</si>
  <si>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</si>
  <si>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</si>
  <si>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</si>
  <si>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</si>
  <si>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</si>
  <si>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</si>
  <si>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</si>
  <si>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</si>
  <si>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</si>
  <si>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</si>
  <si>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</si>
  <si>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</si>
  <si>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</si>
  <si>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</si>
  <si>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</si>
  <si>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</si>
  <si>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</si>
  <si>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</si>
  <si>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</si>
  <si>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</si>
  <si>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</si>
  <si>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</si>
  <si>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</si>
  <si>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</si>
  <si>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</si>
  <si>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</si>
  <si>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</si>
  <si>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</si>
  <si>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</si>
  <si>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</si>
  <si>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</si>
  <si>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</si>
  <si>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</si>
  <si>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</si>
  <si>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</si>
  <si>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</si>
  <si>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</si>
  <si>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</si>
  <si>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</si>
  <si>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</si>
  <si>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</si>
  <si>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</si>
  <si>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</si>
  <si>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</si>
  <si>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</si>
  <si>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</si>
  <si>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</si>
  <si>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</si>
  <si>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</si>
  <si>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</si>
  <si>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</si>
  <si>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</si>
  <si>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</si>
  <si>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</si>
  <si>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</si>
  <si>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</si>
  <si>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</si>
  <si>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</si>
  <si>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</si>
  <si>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</si>
  <si>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</si>
  <si>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</si>
  <si>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</si>
  <si>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</si>
  <si>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</si>
  <si>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</si>
  <si>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</si>
  <si>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</si>
  <si>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</si>
  <si>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</si>
  <si>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</si>
  <si>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</si>
  <si>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</si>
  <si>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</si>
  <si>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</si>
  <si>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</si>
  <si>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</si>
  <si>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</si>
  <si>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</si>
  <si>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</si>
  <si>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</si>
  <si>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</si>
  <si>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</si>
  <si>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</si>
  <si>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</si>
  <si>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</si>
  <si>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</si>
  <si>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</si>
  <si>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</si>
  <si>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</si>
  <si>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</si>
  <si>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</si>
  <si>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</si>
  <si>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</si>
  <si>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</si>
  <si>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</si>
  <si>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</si>
  <si>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</si>
  <si>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</si>
  <si>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</si>
  <si>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</si>
  <si>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</si>
  <si>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</si>
  <si>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</si>
  <si>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</si>
  <si>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</si>
  <si>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</si>
  <si>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</si>
  <si>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</si>
  <si>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</si>
  <si>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</si>
  <si>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</si>
  <si>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</si>
  <si>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</si>
  <si>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</si>
  <si>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</si>
  <si>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</si>
  <si>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</si>
  <si>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</si>
  <si>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</si>
  <si>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</si>
  <si>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</si>
  <si>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</si>
  <si>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</si>
  <si>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</si>
  <si>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</si>
  <si>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</si>
  <si>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</si>
  <si>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</si>
  <si>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</si>
  <si>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</si>
  <si>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</si>
  <si>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</si>
  <si>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</si>
  <si>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</si>
  <si>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</si>
  <si>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</si>
  <si>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</si>
  <si>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</si>
  <si>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</si>
  <si>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</si>
  <si>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</si>
  <si>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</si>
  <si>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</si>
  <si>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</si>
  <si>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</si>
  <si>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</si>
  <si>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</si>
  <si>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</si>
  <si>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</si>
  <si>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</si>
  <si>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</si>
  <si>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</si>
  <si>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</si>
  <si>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</si>
  <si>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</si>
  <si>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</si>
  <si>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</si>
  <si>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</si>
  <si>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</si>
  <si>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</si>
  <si>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</si>
  <si>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</si>
  <si>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</si>
  <si>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</si>
  <si>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</si>
  <si>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</si>
  <si>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</si>
  <si>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</si>
  <si>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</si>
  <si>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</si>
  <si>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</si>
  <si>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</si>
  <si>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</si>
  <si>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</si>
  <si>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</si>
  <si>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</si>
  <si>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</si>
  <si>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</si>
  <si>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</si>
  <si>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</si>
  <si>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</si>
  <si>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</si>
  <si>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</si>
  <si>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</si>
  <si>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</si>
  <si>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</si>
  <si>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</si>
  <si>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</si>
  <si>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</si>
  <si>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</si>
  <si>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</si>
  <si>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</si>
  <si>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</si>
  <si>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</si>
  <si>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</si>
  <si>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</si>
  <si>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</si>
  <si>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</si>
  <si>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</si>
  <si>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</si>
  <si>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</si>
  <si>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</si>
  <si>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</si>
  <si>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</si>
  <si>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</si>
  <si>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</si>
  <si>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</si>
  <si>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</si>
  <si>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</si>
  <si>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</si>
  <si>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</si>
  <si>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</si>
  <si>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</si>
  <si>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</si>
  <si>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</si>
  <si>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</si>
  <si>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</si>
  <si>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</si>
  <si>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</si>
  <si>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</si>
  <si>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</si>
  <si>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</si>
  <si>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</si>
  <si>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</si>
  <si>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</si>
  <si>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</si>
  <si>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</si>
  <si>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</si>
  <si>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</si>
  <si>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</si>
  <si>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</si>
  <si>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</si>
  <si>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</si>
  <si>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</si>
  <si>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</si>
  <si>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</si>
  <si>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</si>
  <si>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</si>
  <si>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</si>
  <si>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</si>
  <si>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</si>
  <si>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</si>
  <si>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</si>
  <si>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</si>
  <si>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</si>
  <si>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</si>
  <si>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</si>
  <si>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</si>
  <si>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</si>
  <si>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</si>
  <si>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</si>
  <si>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</si>
  <si>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</si>
  <si>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</si>
  <si>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</si>
  <si>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</si>
  <si>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</si>
  <si>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</si>
  <si>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</si>
  <si>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</si>
  <si>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</si>
  <si>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</si>
  <si>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</si>
  <si>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</si>
  <si>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</si>
  <si>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</si>
  <si>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</si>
  <si>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</si>
  <si>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</si>
  <si>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</si>
  <si>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</si>
  <si>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</si>
  <si>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</si>
  <si>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</si>
  <si>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</si>
  <si>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</si>
  <si>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</si>
  <si>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</si>
  <si>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</si>
  <si>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</si>
  <si>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</si>
  <si>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</si>
  <si>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</si>
  <si>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</si>
  <si>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</si>
  <si>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</si>
  <si>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</si>
  <si>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</si>
  <si>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</si>
  <si>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</si>
  <si>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</si>
  <si>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</si>
  <si>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</si>
  <si>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</si>
  <si>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</si>
  <si>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</si>
  <si>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</si>
  <si>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</si>
  <si>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</si>
  <si>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</si>
  <si>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</si>
  <si>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</si>
  <si>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</si>
  <si>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</si>
  <si>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</si>
  <si>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</si>
  <si>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</si>
  <si>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</si>
  <si>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</si>
  <si>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</si>
  <si>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</si>
  <si>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</si>
  <si>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</si>
  <si>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</si>
  <si>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</si>
  <si>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</si>
  <si>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</si>
  <si>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</si>
  <si>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</si>
  <si>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</si>
  <si>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</si>
  <si>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</si>
  <si>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</si>
  <si>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</si>
  <si>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</si>
  <si>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</si>
  <si>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</si>
  <si>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</si>
  <si>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</si>
  <si>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</si>
  <si>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</si>
  <si>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</si>
  <si>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</si>
  <si>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</si>
  <si>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</si>
  <si>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</si>
  <si>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</si>
  <si>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</si>
  <si>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</si>
  <si>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</si>
  <si>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</si>
  <si>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</si>
  <si>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</si>
  <si>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</si>
  <si>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</si>
  <si>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</si>
  <si>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</si>
  <si>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</si>
  <si>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</si>
  <si>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</si>
  <si>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</si>
  <si>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</si>
  <si>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</si>
  <si>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</si>
  <si>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</si>
  <si>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</si>
  <si>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</si>
  <si>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</si>
  <si>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</si>
  <si>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</si>
  <si>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</si>
  <si>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</si>
  <si>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</si>
  <si>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</si>
  <si>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</si>
  <si>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</si>
  <si>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</si>
  <si>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</si>
  <si>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</si>
  <si>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</si>
  <si>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</si>
  <si>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</si>
  <si>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</si>
  <si>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</si>
  <si>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</si>
  <si>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</si>
  <si>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</si>
  <si>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</si>
  <si>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</si>
  <si>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</si>
  <si>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</si>
  <si>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</si>
  <si>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</si>
  <si>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</si>
  <si>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</si>
  <si>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</si>
  <si>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</si>
  <si>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</si>
  <si>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</si>
  <si>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</si>
  <si>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</si>
  <si>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</si>
  <si>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</si>
  <si>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</si>
  <si>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</si>
  <si>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</si>
  <si>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</si>
  <si>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</si>
  <si>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</si>
  <si>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</si>
  <si>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</si>
  <si>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</si>
  <si>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</si>
  <si>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</si>
  <si>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</si>
  <si>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</si>
  <si>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</si>
  <si>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</si>
  <si>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</si>
  <si>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</si>
  <si>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</si>
  <si>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</si>
  <si>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</si>
  <si>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</si>
  <si>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</si>
  <si>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</si>
  <si>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</si>
  <si>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</si>
  <si>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</si>
  <si>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</si>
  <si>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</si>
  <si>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</si>
  <si>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</si>
  <si>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</si>
  <si>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</si>
  <si>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</si>
  <si>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</si>
  <si>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</si>
  <si>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</si>
  <si>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</si>
  <si>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</si>
  <si>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</si>
  <si>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</si>
  <si>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</si>
  <si>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</si>
  <si>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</si>
  <si>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</si>
  <si>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</si>
  <si>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</si>
  <si>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</si>
  <si>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</si>
  <si>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</si>
  <si>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</si>
  <si>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</si>
  <si>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</si>
  <si>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</si>
  <si>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</si>
  <si>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</si>
  <si>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</si>
  <si>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</si>
  <si>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</si>
  <si>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</si>
  <si>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</si>
  <si>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</si>
  <si>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</si>
  <si>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</si>
  <si>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</si>
  <si>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</si>
  <si>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</si>
  <si>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</si>
  <si>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</si>
  <si>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</si>
  <si>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</si>
  <si>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</si>
  <si>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</si>
  <si>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</si>
  <si>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</si>
  <si>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</si>
  <si>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</si>
  <si>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</si>
  <si>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</si>
  <si>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</si>
  <si>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</si>
  <si>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</si>
  <si>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</si>
  <si>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</si>
  <si>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</si>
  <si>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</si>
  <si>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</si>
  <si>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</si>
  <si>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</si>
  <si>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</si>
  <si>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</si>
  <si>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</si>
  <si>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</si>
  <si>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</si>
  <si>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</si>
  <si>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</si>
  <si>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</si>
  <si>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</si>
  <si>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</si>
  <si>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</si>
  <si>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</si>
  <si>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</si>
  <si>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</si>
  <si>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</si>
  <si>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</si>
  <si>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</si>
  <si>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</si>
  <si>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</si>
  <si>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</si>
  <si>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</si>
  <si>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</si>
  <si>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</si>
  <si>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</si>
  <si>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</si>
  <si>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</si>
  <si>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</si>
  <si>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</si>
  <si>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</si>
  <si>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</si>
  <si>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</si>
  <si>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</si>
  <si>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</si>
  <si>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</si>
  <si>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</si>
  <si>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</si>
  <si>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</si>
  <si>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</si>
  <si>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</si>
  <si>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</si>
  <si>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</si>
  <si>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</si>
  <si>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</si>
  <si>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</si>
  <si>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</si>
  <si>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</si>
  <si>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</si>
  <si>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</si>
  <si>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</si>
  <si>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</si>
  <si>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</si>
  <si>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</si>
  <si>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</si>
  <si>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</si>
  <si>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</si>
  <si>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</si>
  <si>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</si>
  <si>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</si>
  <si>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</si>
  <si>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</si>
  <si>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</si>
  <si>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</si>
  <si>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</si>
  <si>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</si>
  <si>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</si>
  <si>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</si>
  <si>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</si>
  <si>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</si>
  <si>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</si>
  <si>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</si>
  <si>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</si>
  <si>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</si>
  <si>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</si>
  <si>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</si>
  <si>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</si>
  <si>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</si>
  <si>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</si>
  <si>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</si>
  <si>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</si>
  <si>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</si>
  <si>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</si>
  <si>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</si>
  <si>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</si>
  <si>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</si>
  <si>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</si>
  <si>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</si>
  <si>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</si>
  <si>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</si>
  <si>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</si>
  <si>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</si>
  <si>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</si>
  <si>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</si>
  <si>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</si>
  <si>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</si>
  <si>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</si>
  <si>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</si>
  <si>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</si>
  <si>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</si>
  <si>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</si>
  <si>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</si>
  <si>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</si>
  <si>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</si>
  <si>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</si>
  <si>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</si>
  <si>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</si>
  <si>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</si>
  <si>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</si>
  <si>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</si>
  <si>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</si>
  <si>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</si>
  <si>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</si>
  <si>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</si>
  <si>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</si>
  <si>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</si>
  <si>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</si>
  <si>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</si>
  <si>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</si>
  <si>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</si>
  <si>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</si>
  <si>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</si>
  <si>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</si>
  <si>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</si>
  <si>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</si>
  <si>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</si>
  <si>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</si>
  <si>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</si>
  <si>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</si>
  <si>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</si>
  <si>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</si>
  <si>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</si>
  <si>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</si>
  <si>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</si>
  <si>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</si>
  <si>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</si>
  <si>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</si>
  <si>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</si>
  <si>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</si>
  <si>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</si>
  <si>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</si>
  <si>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</si>
  <si>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</si>
  <si>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</si>
  <si>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</si>
  <si>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</si>
  <si>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</si>
  <si>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</si>
  <si>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</si>
  <si>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</si>
  <si>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</si>
  <si>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</si>
  <si>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</si>
  <si>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</si>
  <si>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</si>
  <si>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</si>
  <si>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</si>
  <si>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</si>
  <si>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</si>
  <si>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</si>
  <si>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</si>
  <si>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</si>
  <si>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</si>
  <si>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</si>
  <si>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</si>
  <si>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</si>
  <si>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</si>
  <si>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</si>
  <si>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</si>
  <si>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</si>
  <si>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</si>
  <si>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</si>
  <si>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</si>
  <si>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</si>
  <si>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</si>
  <si>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</si>
  <si>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</si>
  <si>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</si>
  <si>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</si>
  <si>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</si>
  <si>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</si>
  <si>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</si>
  <si>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</si>
  <si>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</si>
  <si>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</si>
  <si>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</si>
  <si>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</si>
  <si>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</si>
  <si>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</si>
  <si>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</si>
  <si>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</si>
  <si>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</si>
  <si>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</si>
  <si>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</si>
  <si>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</si>
  <si>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</si>
  <si>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</si>
  <si>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</si>
  <si>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</si>
  <si>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</si>
  <si>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</si>
  <si>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</si>
  <si>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</si>
  <si>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</si>
  <si>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</si>
  <si>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</si>
  <si>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</si>
  <si>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</si>
  <si>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</si>
  <si>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</si>
  <si>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</si>
  <si>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</si>
  <si>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</si>
  <si>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</si>
  <si>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</si>
  <si>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</si>
  <si>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</si>
  <si>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</si>
  <si>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</si>
  <si>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</si>
  <si>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</si>
  <si>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</si>
  <si>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</si>
  <si>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</si>
  <si>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</si>
  <si>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</si>
  <si>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</si>
  <si>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</si>
  <si>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</si>
  <si>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</si>
  <si>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</si>
  <si>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</si>
  <si>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</si>
  <si>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</si>
  <si>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</si>
  <si>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</si>
  <si>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</si>
  <si>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</si>
  <si>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</si>
  <si>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</si>
  <si>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</si>
  <si>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</si>
  <si>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</si>
  <si>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</si>
  <si>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</si>
  <si>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</si>
  <si>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</si>
  <si>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</si>
  <si>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</si>
  <si>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</si>
  <si>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</si>
  <si>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</si>
  <si>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</si>
  <si>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</si>
  <si>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</si>
  <si>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</si>
  <si>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</si>
  <si>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</si>
  <si>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</si>
  <si>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</si>
  <si>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</si>
  <si>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</si>
  <si>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</si>
  <si>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</si>
  <si>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</si>
  <si>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</si>
  <si>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</si>
  <si>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</si>
  <si>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</si>
  <si>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</si>
  <si>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</si>
  <si>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</si>
  <si>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</si>
  <si>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</si>
  <si>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</si>
  <si>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</si>
  <si>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</si>
  <si>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</si>
  <si>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</si>
  <si>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</si>
  <si>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</si>
  <si>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</si>
  <si>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</si>
  <si>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</si>
  <si>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</si>
  <si>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</si>
  <si>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</si>
  <si>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</si>
  <si>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</si>
  <si>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</si>
  <si>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</si>
  <si>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</si>
  <si>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</si>
  <si>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</si>
  <si>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</si>
  <si>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</si>
  <si>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</si>
  <si>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</si>
  <si>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</si>
  <si>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</si>
  <si>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</si>
  <si>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</si>
  <si>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</si>
  <si>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</si>
  <si>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</si>
  <si>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</si>
  <si>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</si>
  <si>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</si>
  <si>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</si>
  <si>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</si>
  <si>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</si>
  <si>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</si>
  <si>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</si>
  <si>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</si>
  <si>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</si>
  <si>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</si>
  <si>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</si>
  <si>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</si>
  <si>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</si>
  <si>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</si>
  <si>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</si>
  <si>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</si>
  <si>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</si>
  <si>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</si>
  <si>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</si>
  <si>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</si>
  <si>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</si>
  <si>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</si>
  <si>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</si>
  <si>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</si>
  <si>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</si>
  <si>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</si>
  <si>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</si>
  <si>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</si>
  <si>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</si>
  <si>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</si>
  <si>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</si>
  <si>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</si>
  <si>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</si>
  <si>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</si>
  <si>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</si>
  <si>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</si>
  <si>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</si>
  <si>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</si>
  <si>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</si>
  <si>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</si>
  <si>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</si>
  <si>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</si>
  <si>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</si>
  <si>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</si>
  <si>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</si>
  <si>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</si>
  <si>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</si>
  <si>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</si>
  <si>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</si>
  <si>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</si>
  <si>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</si>
  <si>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</si>
  <si>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</si>
  <si>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</si>
  <si>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</si>
  <si>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</si>
  <si>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</si>
  <si>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</si>
  <si>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</si>
  <si>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</si>
  <si>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</si>
  <si>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</si>
  <si>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</si>
  <si>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</si>
  <si>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</si>
  <si>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</si>
  <si>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</si>
  <si>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</si>
  <si>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</si>
  <si>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</si>
  <si>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</si>
  <si>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</si>
  <si>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</si>
  <si>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</si>
  <si>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</si>
  <si>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</si>
  <si>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</si>
  <si>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</si>
  <si>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</si>
  <si>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</si>
  <si>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</si>
  <si>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</si>
  <si>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</si>
  <si>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</si>
  <si>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</si>
  <si>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</si>
  <si>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</si>
  <si>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</si>
  <si>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</si>
  <si>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</si>
  <si>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</si>
  <si>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</si>
  <si>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</si>
  <si>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</si>
  <si>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</si>
  <si>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</si>
  <si>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</si>
  <si>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</si>
  <si>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</si>
  <si>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</si>
  <si>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</si>
  <si>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</si>
  <si>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</si>
  <si>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</si>
  <si>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</si>
  <si>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</si>
  <si>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</si>
  <si>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</si>
  <si>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</si>
  <si>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</si>
  <si>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</si>
  <si>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</si>
  <si>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</si>
  <si>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</si>
  <si>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</si>
  <si>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</si>
  <si>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</si>
  <si>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</si>
  <si>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</si>
  <si>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</si>
  <si>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</si>
  <si>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</si>
  <si>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</si>
  <si>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</si>
  <si>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</si>
  <si>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</si>
  <si>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</si>
  <si>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</si>
  <si>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</si>
  <si>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</si>
  <si>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</si>
  <si>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</si>
  <si>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</si>
  <si>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</si>
  <si>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</si>
  <si>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</si>
  <si>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</si>
  <si>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</si>
  <si>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</si>
  <si>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</si>
  <si>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</si>
  <si>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</si>
  <si>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</si>
  <si>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</si>
  <si>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</si>
  <si>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</si>
  <si>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</si>
  <si>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</si>
  <si>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</si>
  <si>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</si>
  <si>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</si>
  <si>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</si>
  <si>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</si>
  <si>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</si>
  <si>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</si>
  <si>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</si>
  <si>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</si>
  <si>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</si>
  <si>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</si>
  <si>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</si>
  <si>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</si>
  <si>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</si>
  <si>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</si>
  <si>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</si>
  <si>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</si>
  <si>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</si>
  <si>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</si>
  <si>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</si>
  <si>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</si>
  <si>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</si>
  <si>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</si>
  <si>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</si>
  <si>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</si>
  <si>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</si>
  <si>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</si>
  <si>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</si>
  <si>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</si>
  <si>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</si>
  <si>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</si>
  <si>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</si>
  <si>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</si>
  <si>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</si>
  <si>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</si>
  <si>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</si>
  <si>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</si>
  <si>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</si>
  <si>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</si>
  <si>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</si>
  <si>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</si>
  <si>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</si>
  <si>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</si>
  <si>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</si>
  <si>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</si>
  <si>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</si>
  <si>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</si>
  <si>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</si>
  <si>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</si>
  <si>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</si>
  <si>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</si>
  <si>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</si>
  <si>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</si>
  <si>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</si>
  <si>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</si>
  <si>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</si>
  <si>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</si>
  <si>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</si>
  <si>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</si>
  <si>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</si>
  <si>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</si>
  <si>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</si>
  <si>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</si>
  <si>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</si>
  <si>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</si>
  <si>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</si>
  <si>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</si>
  <si>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</si>
  <si>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</si>
  <si>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</si>
  <si>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</si>
  <si>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</si>
  <si>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</si>
  <si>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</si>
  <si>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</si>
  <si>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</si>
  <si>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</si>
  <si>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</si>
  <si>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</si>
  <si>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</si>
  <si>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</si>
  <si>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</si>
  <si>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</si>
  <si>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</si>
  <si>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</si>
  <si>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</si>
  <si>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</si>
  <si>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</si>
  <si>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</si>
  <si>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</si>
  <si>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</si>
  <si>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</si>
  <si>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</si>
  <si>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</si>
  <si>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</si>
  <si>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</si>
  <si>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</si>
  <si>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</si>
  <si>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</si>
  <si>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</si>
  <si>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</si>
  <si>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</si>
  <si>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</si>
  <si>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</si>
  <si>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</si>
  <si>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</si>
  <si>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</si>
  <si>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</si>
  <si>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</si>
  <si>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</si>
  <si>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</si>
  <si>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</si>
  <si>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</si>
  <si>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</si>
  <si>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</si>
  <si>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</si>
  <si>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</si>
  <si>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</si>
  <si>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</si>
  <si>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</si>
  <si>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</si>
  <si>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</si>
  <si>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</si>
  <si>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</si>
  <si>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</si>
  <si>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</si>
  <si>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</si>
  <si>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</si>
  <si>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</si>
  <si>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</si>
  <si>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</si>
  <si>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</si>
  <si>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</si>
  <si>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</si>
  <si>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</si>
  <si>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</si>
  <si>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</si>
  <si>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</si>
  <si>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</si>
  <si>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</si>
  <si>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</si>
  <si>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</si>
  <si>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</si>
  <si>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</si>
  <si>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</si>
  <si>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</si>
  <si>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</si>
  <si>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</si>
  <si>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</si>
  <si>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</si>
  <si>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</si>
  <si>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</si>
  <si>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</si>
  <si>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</si>
  <si>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</si>
  <si>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</si>
  <si>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</si>
  <si>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</si>
  <si>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</si>
  <si>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</si>
  <si>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</si>
  <si>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</si>
  <si>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</si>
  <si>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</si>
  <si>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</si>
  <si>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</si>
  <si>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</si>
  <si>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</si>
  <si>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</si>
  <si>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</si>
  <si>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</si>
  <si>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</si>
  <si>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</si>
  <si>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</si>
  <si>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</si>
  <si>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</si>
  <si>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</si>
  <si>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</si>
  <si>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</si>
  <si>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</si>
  <si>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</si>
  <si>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</si>
  <si>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</si>
  <si>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</si>
  <si>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</si>
  <si>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</si>
  <si>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</si>
  <si>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</si>
  <si>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</si>
  <si>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</si>
  <si>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</si>
  <si>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</si>
  <si>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</si>
  <si>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</si>
  <si>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</si>
  <si>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</si>
  <si>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</si>
  <si>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</si>
  <si>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</si>
  <si>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</si>
  <si>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</si>
  <si>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</si>
  <si>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</si>
  <si>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</si>
  <si>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</si>
  <si>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</si>
  <si>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</si>
  <si>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</si>
  <si>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</si>
  <si>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</si>
  <si>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</si>
  <si>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</si>
  <si>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</si>
  <si>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</si>
  <si>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</si>
  <si>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</si>
  <si>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</si>
  <si>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</si>
  <si>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</si>
  <si>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</si>
  <si>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</si>
  <si>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</si>
  <si>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</si>
  <si>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</si>
  <si>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</si>
  <si>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</si>
  <si>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</si>
  <si>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</si>
  <si>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</si>
  <si>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</si>
  <si>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</si>
  <si>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</si>
  <si>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</si>
  <si>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</si>
  <si>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</si>
  <si>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</si>
  <si>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</si>
  <si>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</si>
  <si>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</si>
  <si>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</si>
  <si>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</si>
  <si>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</si>
  <si>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</si>
  <si>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</si>
  <si>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</si>
  <si>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</si>
  <si>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</si>
  <si>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</si>
  <si>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</si>
  <si>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</si>
  <si>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</si>
  <si>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</si>
  <si>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</si>
  <si>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</si>
  <si>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</si>
  <si>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</si>
  <si>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</si>
  <si>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</si>
  <si>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</si>
  <si>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</si>
  <si>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</si>
  <si>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</si>
  <si>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</si>
  <si>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</si>
  <si>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</si>
  <si>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</si>
  <si>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</si>
  <si>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</si>
  <si>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</si>
  <si>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</si>
  <si>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</si>
  <si>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</si>
  <si>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</si>
  <si>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</si>
  <si>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</si>
  <si>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</si>
  <si>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</si>
  <si>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</si>
  <si>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</si>
  <si>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</si>
  <si>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</si>
  <si>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</si>
  <si>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</si>
  <si>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</si>
  <si>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</si>
  <si>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</si>
  <si>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</si>
  <si>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</si>
  <si>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</si>
  <si>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</si>
  <si>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</si>
  <si>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</si>
  <si>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</si>
  <si>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</si>
  <si>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</si>
  <si>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</si>
  <si>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</si>
  <si>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</si>
  <si>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</si>
  <si>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</si>
  <si>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</si>
  <si>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</si>
  <si>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</si>
  <si>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</si>
  <si>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</si>
  <si>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</si>
  <si>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</si>
  <si>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</si>
  <si>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</si>
  <si>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</si>
  <si>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</si>
  <si>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</si>
  <si>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</si>
  <si>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</si>
  <si>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</si>
  <si>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</si>
  <si>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</si>
  <si>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</si>
  <si>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</si>
  <si>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</si>
  <si>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</si>
  <si>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</si>
  <si>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</si>
  <si>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</si>
  <si>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</si>
  <si>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</si>
  <si>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</si>
  <si>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</si>
  <si>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</si>
  <si>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</si>
  <si>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</si>
  <si>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</si>
  <si>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</si>
  <si>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</si>
  <si>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</si>
  <si>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</si>
  <si>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</si>
  <si>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</si>
  <si>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</si>
  <si>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</si>
  <si>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</si>
  <si>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</si>
  <si>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</si>
  <si>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</si>
  <si>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</si>
  <si>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</si>
  <si>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</si>
  <si>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</si>
  <si>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</si>
  <si>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</si>
  <si>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</si>
  <si>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</si>
  <si>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</si>
  <si>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</si>
  <si>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</si>
  <si>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</si>
  <si>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</si>
  <si>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</si>
  <si>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</si>
  <si>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</si>
  <si>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</si>
  <si>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</si>
  <si>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</si>
  <si>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</si>
  <si>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</si>
  <si>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</si>
  <si>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</si>
  <si>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</si>
  <si>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</si>
  <si>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</si>
  <si>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</si>
  <si>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</si>
  <si>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</si>
  <si>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</si>
  <si>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</si>
  <si>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</si>
  <si>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</si>
  <si>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</si>
  <si>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</si>
  <si>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</si>
  <si>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</si>
  <si>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</si>
  <si>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</si>
  <si>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</si>
  <si>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</si>
  <si>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</si>
  <si>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</si>
  <si>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</si>
  <si>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</si>
  <si>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</si>
  <si>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</si>
  <si>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</si>
  <si>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</si>
  <si>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</si>
  <si>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</si>
  <si>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</si>
  <si>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</si>
  <si>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</si>
  <si>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</si>
  <si>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</si>
  <si>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</si>
  <si>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</si>
  <si>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</si>
  <si>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</si>
  <si>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</si>
  <si>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</si>
  <si>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</si>
  <si>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</si>
  <si>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</si>
  <si>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</si>
  <si>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</si>
  <si>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</si>
  <si>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</si>
  <si>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</si>
  <si>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</si>
  <si>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</si>
  <si>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</si>
  <si>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</si>
  <si>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</si>
  <si>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</si>
  <si>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</si>
  <si>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</si>
  <si>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</si>
  <si>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</si>
  <si>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</si>
  <si>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</si>
  <si>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</si>
  <si>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</si>
  <si>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</si>
  <si>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</si>
  <si>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</si>
  <si>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</si>
  <si>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</si>
  <si>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</si>
  <si>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</si>
  <si>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</si>
  <si>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</si>
  <si>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</si>
  <si>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</si>
  <si>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</si>
  <si>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</si>
  <si>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</si>
  <si>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</si>
  <si>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</si>
  <si>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</si>
  <si>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</si>
  <si>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</si>
  <si>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</si>
  <si>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</si>
  <si>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</si>
  <si>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</si>
  <si>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</si>
  <si>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</si>
  <si>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</si>
  <si>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</si>
  <si>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</si>
  <si>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</si>
  <si>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</si>
  <si>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</si>
  <si>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</si>
  <si>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</si>
  <si>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</si>
  <si>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</si>
  <si>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</si>
  <si>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</si>
  <si>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</si>
  <si>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</si>
  <si>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</si>
  <si>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</si>
  <si>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</si>
  <si>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</si>
  <si>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</si>
  <si>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</si>
  <si>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</si>
  <si>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</si>
  <si>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</si>
  <si>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</si>
  <si>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</si>
  <si>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</si>
  <si>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</si>
  <si>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</si>
  <si>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</si>
  <si>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</si>
  <si>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</si>
  <si>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</si>
  <si>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</si>
  <si>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</si>
  <si>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</si>
  <si>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</si>
  <si>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</si>
  <si>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</si>
  <si>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</si>
  <si>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</si>
  <si>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</si>
  <si>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</si>
  <si>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</si>
  <si>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</si>
  <si>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</si>
  <si>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</si>
  <si>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</si>
  <si>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</si>
  <si>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</si>
  <si>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</si>
  <si>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</si>
  <si>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</si>
  <si>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</si>
  <si>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</si>
  <si>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</si>
  <si>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</si>
  <si>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</si>
  <si>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</si>
  <si>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</si>
  <si>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</si>
  <si>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</si>
  <si>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</si>
  <si>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</si>
  <si>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</si>
  <si>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</si>
  <si>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</si>
  <si>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</si>
  <si>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</si>
  <si>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</si>
  <si>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</si>
  <si>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</si>
  <si>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</si>
  <si>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</si>
  <si>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</si>
  <si>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</si>
  <si>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</si>
  <si>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</si>
  <si>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</si>
  <si>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</si>
  <si>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</si>
  <si>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</si>
  <si>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</si>
  <si>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</si>
  <si>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</si>
  <si>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</si>
  <si>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</si>
  <si>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</si>
  <si>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</si>
  <si>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</si>
  <si>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</si>
  <si>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</si>
  <si>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</si>
  <si>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</si>
  <si>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</si>
  <si>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</si>
  <si>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</si>
  <si>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</si>
  <si>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</si>
  <si>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</si>
  <si>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</si>
  <si>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</si>
  <si>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</si>
  <si>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</si>
  <si>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</si>
  <si>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</si>
  <si>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</si>
  <si>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</si>
  <si>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</si>
  <si>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</si>
  <si>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</si>
  <si>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</si>
  <si>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</si>
  <si>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</si>
  <si>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</si>
  <si>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</si>
  <si>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</si>
  <si>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</si>
  <si>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</si>
  <si>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</si>
  <si>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</si>
  <si>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</si>
  <si>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</si>
  <si>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</si>
  <si>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</si>
  <si>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</si>
  <si>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</si>
  <si>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</si>
  <si>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</si>
  <si>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</si>
  <si>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</si>
  <si>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</si>
  <si>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</si>
  <si>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</si>
  <si>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</si>
  <si>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</si>
  <si>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</si>
  <si>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</si>
  <si>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</si>
  <si>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</si>
  <si>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</si>
  <si>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</si>
  <si>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</si>
  <si>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</si>
  <si>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</si>
  <si>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</si>
  <si>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</si>
  <si>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</si>
  <si>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</si>
  <si>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</si>
  <si>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</si>
  <si>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</si>
  <si>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</si>
  <si>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</si>
  <si>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</si>
  <si>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</si>
  <si>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</si>
  <si>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</si>
  <si>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</si>
  <si>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</si>
  <si>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</si>
  <si>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</si>
  <si>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</si>
  <si>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</si>
  <si>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</si>
  <si>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</si>
  <si>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</si>
  <si>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</si>
  <si>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</si>
  <si>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</si>
  <si>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</si>
  <si>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</si>
  <si>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</si>
  <si>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</si>
  <si>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</si>
  <si>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</si>
  <si>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</si>
  <si>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</si>
  <si>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</si>
  <si>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</si>
  <si>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</si>
  <si>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</si>
  <si>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</si>
  <si>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</si>
  <si>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</si>
  <si>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</si>
  <si>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</si>
  <si>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</si>
  <si>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</si>
  <si>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</si>
  <si>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</si>
  <si>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</si>
  <si>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</si>
  <si>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</si>
  <si>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</si>
  <si>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</si>
  <si>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</si>
  <si>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</si>
  <si>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</si>
  <si>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</si>
  <si>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</si>
  <si>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</si>
  <si>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</si>
  <si>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</si>
  <si>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</si>
  <si>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</si>
  <si>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</si>
  <si>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</si>
  <si>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</si>
  <si>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</si>
  <si>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</si>
  <si>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</si>
  <si>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</si>
  <si>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</si>
  <si>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</si>
  <si>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</si>
  <si>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</si>
  <si>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</si>
  <si>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</si>
  <si>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</si>
  <si>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</si>
  <si>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</si>
  <si>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</si>
  <si>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</si>
  <si>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</si>
  <si>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</si>
  <si>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</si>
  <si>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</si>
  <si>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</si>
  <si>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</si>
  <si>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</si>
  <si>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</si>
  <si>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</si>
  <si>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</si>
  <si>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</si>
  <si>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</si>
  <si>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</si>
  <si>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</si>
  <si>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</si>
  <si>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</si>
  <si>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</si>
  <si>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</si>
  <si>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</si>
  <si>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</si>
  <si>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</si>
  <si>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</si>
  <si>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</si>
  <si>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</si>
  <si>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</si>
  <si>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</si>
  <si>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</si>
  <si>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</si>
  <si>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</si>
  <si>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</si>
  <si>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</si>
  <si>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</si>
  <si>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</si>
  <si>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</si>
  <si>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</si>
  <si>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</si>
  <si>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</si>
  <si>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</si>
  <si>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</si>
  <si>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</si>
  <si>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</si>
  <si>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</si>
  <si>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</si>
  <si>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</si>
  <si>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</si>
  <si>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</si>
  <si>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</si>
  <si>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</si>
  <si>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</si>
  <si>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</si>
  <si>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</si>
  <si>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</si>
  <si>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</si>
  <si>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</si>
  <si>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</si>
  <si>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</si>
  <si>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</si>
  <si>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</si>
  <si>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</si>
  <si>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</si>
  <si>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</si>
  <si>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</si>
  <si>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</si>
  <si>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</si>
  <si>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</si>
  <si>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</si>
  <si>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</si>
  <si>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</si>
  <si>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</si>
  <si>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</si>
  <si>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</si>
  <si>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</si>
  <si>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</si>
  <si>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</si>
  <si>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</si>
  <si>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</si>
  <si>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</si>
  <si>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</si>
  <si>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</si>
  <si>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</si>
  <si>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</si>
  <si>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</si>
  <si>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</si>
  <si>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</si>
  <si>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</si>
  <si>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</si>
  <si>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</si>
  <si>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</si>
  <si>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</si>
  <si>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</si>
  <si>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</si>
  <si>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</si>
  <si>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</si>
  <si>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</si>
  <si>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</si>
  <si>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</si>
  <si>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</si>
  <si>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</si>
  <si>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</si>
  <si>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</si>
  <si>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</si>
  <si>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</si>
  <si>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</si>
  <si>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</si>
  <si>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</si>
  <si>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</si>
  <si>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</si>
  <si>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</si>
  <si>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</si>
  <si>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</si>
  <si>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</si>
  <si>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</si>
  <si>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</si>
  <si>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</si>
  <si>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</si>
  <si>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</si>
  <si>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</si>
  <si>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</si>
  <si>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</si>
  <si>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</si>
  <si>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</si>
  <si>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</si>
  <si>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</si>
  <si>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</si>
  <si>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</si>
  <si>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</si>
  <si>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</si>
  <si>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</si>
  <si>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</si>
  <si>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</si>
  <si>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</si>
  <si>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</si>
  <si>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</si>
  <si>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</si>
  <si>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</si>
  <si>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</si>
  <si>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</si>
  <si>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</si>
  <si>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</si>
  <si>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</si>
  <si>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</si>
  <si>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</si>
  <si>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</si>
  <si>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</si>
  <si>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</si>
  <si>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</si>
  <si>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</si>
  <si>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</si>
  <si>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</si>
  <si>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</si>
  <si>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</si>
  <si>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</si>
  <si>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</si>
  <si>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</si>
  <si>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</si>
  <si>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</si>
  <si>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</si>
  <si>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</si>
  <si>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</si>
  <si>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</si>
  <si>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</si>
  <si>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</si>
  <si>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</si>
  <si>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</si>
  <si>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</si>
  <si>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</si>
  <si>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</si>
  <si>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</si>
  <si>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</si>
  <si>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</si>
  <si>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</si>
  <si>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</si>
  <si>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</si>
  <si>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</si>
  <si>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</si>
  <si>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</si>
  <si>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</si>
  <si>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</si>
  <si>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</si>
  <si>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</si>
  <si>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</si>
  <si>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</si>
  <si>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</si>
  <si>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</si>
  <si>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</si>
  <si>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</si>
  <si>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</si>
  <si>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</si>
  <si>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</si>
  <si>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</si>
  <si>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</si>
  <si>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</si>
  <si>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</si>
  <si>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</si>
  <si>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</si>
  <si>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</si>
  <si>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</si>
  <si>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</si>
  <si>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</si>
  <si>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</si>
  <si>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</si>
  <si>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</si>
  <si>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</si>
  <si>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</si>
  <si>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</si>
  <si>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</si>
  <si>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</si>
  <si>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</si>
  <si>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</si>
  <si>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</si>
  <si>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</si>
  <si>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</si>
  <si>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</si>
  <si>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</si>
  <si>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</si>
  <si>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</si>
  <si>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</si>
  <si>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</si>
  <si>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</si>
  <si>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</si>
  <si>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</si>
  <si>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</si>
  <si>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</si>
  <si>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</si>
  <si>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</si>
  <si>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</si>
  <si>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</si>
  <si>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</si>
  <si>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</si>
  <si>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</si>
  <si>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</si>
  <si>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</si>
  <si>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</si>
  <si>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</si>
  <si>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</si>
  <si>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</si>
  <si>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</si>
  <si>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</si>
  <si>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</si>
  <si>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</si>
  <si>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</si>
  <si>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</si>
  <si>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</si>
  <si>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</si>
  <si>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</si>
  <si>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</si>
  <si>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</si>
  <si>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</si>
  <si>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</si>
  <si>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</si>
  <si>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</si>
  <si>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</si>
  <si>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</si>
  <si>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</si>
  <si>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</si>
  <si>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</si>
  <si>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</si>
  <si>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</si>
  <si>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</si>
  <si>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</si>
  <si>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</si>
  <si>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</si>
  <si>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</si>
  <si>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</si>
  <si>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</si>
  <si>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</si>
  <si>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</si>
  <si>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</si>
  <si>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</si>
  <si>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</si>
  <si>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</si>
  <si>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</si>
  <si>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</si>
  <si>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</si>
  <si>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</si>
  <si>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</si>
  <si>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</si>
  <si>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</si>
  <si>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</si>
  <si>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</si>
  <si>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</si>
  <si>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</si>
  <si>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</si>
  <si>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</si>
  <si>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</si>
  <si>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</si>
  <si>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</si>
  <si>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</si>
  <si>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</si>
  <si>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</si>
  <si>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</si>
  <si>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</si>
  <si>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</si>
  <si>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</si>
  <si>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</si>
  <si>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</si>
  <si>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</si>
  <si>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</si>
  <si>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</si>
  <si>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</si>
  <si>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</si>
  <si>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</si>
  <si>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</si>
  <si>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</si>
  <si>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</si>
  <si>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</si>
  <si>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</si>
  <si>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</si>
  <si>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</si>
  <si>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</si>
  <si>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</si>
  <si>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</si>
  <si>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</si>
  <si>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</si>
  <si>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</si>
  <si>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</si>
  <si>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</si>
  <si>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</si>
  <si>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</si>
  <si>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</si>
  <si>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</si>
  <si>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</si>
  <si>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</si>
  <si>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</si>
  <si>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</si>
  <si>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</si>
  <si>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</si>
  <si>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</si>
  <si>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</si>
  <si>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</si>
  <si>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</si>
  <si>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</si>
  <si>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</si>
  <si>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</si>
  <si>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</si>
  <si>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</si>
  <si>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</si>
  <si>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</si>
  <si>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</si>
  <si>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</si>
  <si>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</si>
  <si>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</si>
  <si>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</si>
  <si>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</si>
  <si>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</si>
  <si>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</si>
  <si>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</si>
  <si>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</si>
  <si>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</si>
  <si>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</si>
  <si>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</si>
  <si>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</si>
  <si>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</si>
  <si>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</si>
  <si>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</si>
  <si>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</si>
  <si>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</si>
  <si>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</si>
  <si>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</si>
  <si>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</si>
  <si>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</si>
  <si>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</si>
  <si>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</si>
  <si>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</si>
  <si>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</si>
  <si>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</si>
  <si>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</si>
  <si>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</si>
  <si>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</si>
  <si>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</si>
  <si>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</si>
  <si>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</si>
  <si>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</si>
  <si>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</si>
  <si>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</si>
  <si>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</si>
  <si>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</si>
  <si>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</si>
  <si>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</si>
  <si>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</si>
  <si>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</si>
  <si>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</si>
  <si>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</si>
  <si>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</si>
  <si>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</si>
  <si>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</si>
  <si>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</si>
  <si>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</si>
  <si>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</si>
  <si>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</si>
  <si>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</si>
  <si>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</si>
  <si>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</si>
  <si>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</si>
  <si>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</si>
  <si>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</si>
  <si>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</si>
  <si>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</si>
  <si>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</si>
  <si>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</si>
  <si>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</si>
  <si>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</si>
  <si>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</si>
  <si>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</si>
  <si>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</si>
  <si>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</si>
  <si>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</si>
  <si>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</si>
  <si>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</si>
  <si>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</si>
  <si>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</si>
  <si>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</si>
  <si>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</si>
  <si>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</si>
  <si>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</si>
  <si>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</si>
  <si>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</si>
  <si>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</si>
  <si>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</si>
  <si>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</si>
  <si>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</si>
  <si>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</si>
  <si>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</si>
  <si>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</si>
  <si>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</si>
  <si>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</si>
  <si>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</si>
  <si>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</si>
  <si>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</si>
  <si>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</si>
  <si>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</si>
  <si>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</si>
  <si>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</si>
  <si>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</si>
  <si>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</si>
  <si>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</si>
  <si>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</si>
  <si>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</si>
  <si>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</si>
  <si>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</si>
  <si>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</si>
  <si>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</si>
  <si>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</si>
  <si>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</si>
  <si>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</si>
  <si>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</si>
  <si>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</si>
  <si>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</si>
  <si>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</si>
  <si>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</si>
  <si>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</si>
  <si>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</si>
  <si>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</si>
  <si>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</si>
  <si>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</si>
  <si>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</si>
  <si>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</si>
  <si>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</si>
  <si>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</si>
  <si>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</si>
  <si>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</si>
  <si>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</si>
  <si>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</si>
  <si>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</si>
  <si>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</si>
  <si>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</si>
  <si>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</si>
  <si>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</si>
  <si>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</si>
  <si>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</si>
  <si>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</si>
  <si>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</si>
  <si>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</si>
  <si>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</si>
  <si>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</si>
  <si>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</si>
  <si>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</si>
  <si>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</si>
  <si>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</si>
  <si>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</si>
  <si>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</si>
  <si>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</si>
  <si>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</si>
  <si>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</si>
  <si>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</si>
  <si>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</si>
  <si>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</si>
  <si>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</si>
  <si>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</si>
  <si>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</si>
  <si>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</si>
  <si>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</si>
  <si>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</si>
  <si>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</si>
  <si>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</si>
  <si>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</si>
  <si>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</si>
  <si>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</si>
  <si>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</si>
  <si>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</si>
  <si>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</si>
  <si>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</si>
  <si>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</si>
  <si>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</si>
  <si>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</si>
  <si>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</si>
  <si>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</si>
  <si>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</si>
  <si>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</si>
  <si>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</si>
  <si>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</si>
  <si>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</si>
  <si>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</si>
  <si>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</si>
  <si>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</si>
  <si>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</si>
  <si>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</si>
  <si>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</si>
  <si>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</si>
  <si>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</si>
  <si>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</si>
  <si>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</si>
  <si>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</si>
  <si>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</si>
  <si>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</si>
  <si>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</si>
  <si>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</si>
  <si>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</si>
  <si>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</si>
  <si>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</si>
  <si>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</si>
  <si>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</si>
  <si>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</si>
  <si>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</si>
  <si>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</si>
  <si>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</si>
  <si>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</si>
  <si>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</si>
  <si>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</si>
  <si>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</si>
  <si>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</si>
  <si>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</si>
  <si>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</si>
  <si>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</si>
  <si>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</si>
  <si>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</si>
  <si>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</si>
  <si>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</si>
  <si>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</si>
  <si>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</si>
  <si>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</si>
  <si>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</si>
  <si>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</si>
  <si>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</si>
  <si>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</si>
  <si>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</si>
  <si>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</si>
  <si>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</si>
  <si>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</si>
  <si>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</si>
  <si>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</si>
  <si>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</si>
  <si>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</si>
  <si>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</si>
  <si>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</si>
  <si>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</si>
  <si>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</si>
  <si>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</si>
  <si>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</si>
  <si>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</si>
  <si>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</si>
  <si>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</si>
  <si>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</si>
  <si>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</si>
  <si>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</si>
  <si>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</si>
  <si>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</si>
  <si>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</si>
  <si>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</si>
  <si>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</si>
  <si>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</si>
  <si>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</si>
  <si>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</si>
  <si>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</si>
  <si>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</si>
  <si>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</si>
  <si>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</si>
  <si>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</si>
  <si>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</si>
  <si>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</si>
  <si>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</si>
  <si>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</si>
  <si>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</si>
  <si>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</si>
  <si>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</si>
  <si>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</si>
  <si>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</si>
  <si>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</si>
  <si>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</si>
  <si>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</si>
  <si>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</si>
  <si>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</si>
  <si>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</si>
  <si>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</si>
  <si>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</si>
  <si>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</si>
  <si>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</si>
  <si>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</si>
  <si>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</si>
  <si>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</si>
  <si>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</si>
  <si>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</si>
  <si>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</si>
  <si>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</si>
  <si>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</si>
  <si>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</si>
  <si>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</si>
  <si>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</si>
  <si>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</si>
  <si>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</si>
  <si>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</si>
  <si>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</si>
  <si>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</si>
  <si>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</si>
  <si>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</si>
  <si>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</si>
  <si>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</si>
  <si>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</si>
  <si>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</si>
  <si>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</si>
  <si>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</si>
  <si>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</si>
  <si>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</si>
  <si>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</si>
  <si>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</si>
  <si>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</si>
  <si>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</si>
  <si>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</si>
  <si>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</si>
  <si>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</si>
  <si>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</si>
  <si>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</si>
  <si>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</si>
  <si>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</si>
  <si>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</si>
  <si>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</si>
  <si>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</si>
  <si>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</si>
  <si>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</si>
  <si>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</si>
  <si>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</si>
  <si>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</si>
  <si>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</si>
  <si>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</si>
  <si>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</si>
  <si>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</si>
  <si>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</si>
  <si>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</si>
  <si>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</si>
  <si>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</si>
  <si>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</si>
  <si>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</si>
  <si>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</si>
  <si>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</si>
  <si>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</si>
  <si>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</si>
  <si>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</si>
  <si>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</si>
  <si>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</si>
  <si>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</si>
  <si>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</si>
  <si>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</si>
  <si>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</si>
  <si>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</si>
  <si>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</si>
  <si>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</si>
  <si>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</si>
  <si>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</si>
  <si>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</si>
  <si>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</si>
  <si>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</si>
  <si>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</si>
  <si>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</si>
  <si>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</si>
  <si>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</si>
  <si>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</si>
  <si>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</si>
  <si>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</si>
  <si>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</si>
  <si>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</si>
  <si>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</si>
  <si>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</si>
  <si>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</si>
  <si>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</si>
  <si>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</si>
  <si>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</si>
  <si>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</si>
  <si>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</si>
  <si>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</si>
  <si>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</si>
  <si>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</si>
  <si>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</si>
  <si>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</si>
  <si>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</si>
  <si>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</si>
  <si>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</si>
  <si>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</si>
  <si>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</si>
  <si>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</si>
  <si>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</si>
  <si>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</si>
  <si>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</si>
  <si>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</si>
  <si>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</si>
  <si>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</si>
  <si>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</si>
  <si>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</si>
  <si>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</si>
  <si>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</si>
  <si>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</si>
  <si>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</si>
  <si>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</si>
  <si>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</si>
  <si>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</si>
  <si>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</si>
  <si>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</si>
  <si>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</si>
  <si>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</si>
  <si>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</si>
  <si>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</si>
  <si>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</si>
  <si>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</si>
  <si>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</si>
  <si>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</si>
  <si>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</si>
  <si>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</si>
  <si>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</si>
  <si>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</si>
  <si>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</si>
  <si>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</si>
  <si>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</si>
  <si>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</si>
  <si>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</si>
  <si>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</si>
  <si>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</si>
  <si>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</si>
  <si>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</si>
  <si>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</si>
  <si>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</si>
  <si>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</si>
  <si>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</si>
  <si>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</si>
  <si>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</si>
  <si>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</si>
  <si>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</si>
  <si>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</si>
  <si>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</si>
  <si>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</si>
  <si>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</si>
  <si>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</si>
  <si>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</si>
  <si>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</si>
  <si>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</si>
  <si>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</si>
  <si>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</si>
  <si>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</si>
  <si>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</si>
  <si>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</si>
  <si>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</si>
  <si>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</si>
  <si>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</si>
  <si>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</si>
  <si>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</si>
  <si>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</si>
  <si>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</si>
  <si>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</si>
  <si>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</si>
  <si>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</si>
  <si>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</si>
  <si>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</si>
  <si>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</si>
  <si>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</si>
  <si>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</si>
  <si>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</si>
  <si>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</si>
  <si>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</si>
  <si>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</si>
  <si>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</si>
  <si>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</si>
  <si>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</si>
  <si>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</si>
  <si>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</si>
  <si>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</si>
  <si>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</si>
  <si>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</si>
  <si>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</si>
  <si>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</si>
  <si>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</si>
  <si>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</si>
  <si>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</si>
  <si>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</si>
  <si>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</si>
  <si>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</si>
  <si>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</si>
  <si>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</si>
  <si>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</si>
  <si>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</si>
  <si>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</si>
  <si>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</si>
  <si>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</si>
  <si>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</si>
  <si>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</si>
  <si>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</si>
  <si>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</si>
  <si>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</si>
  <si>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</si>
  <si>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</si>
  <si>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</si>
  <si>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</si>
  <si>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</si>
  <si>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</si>
  <si>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</si>
  <si>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</si>
  <si>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</si>
  <si>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</si>
  <si>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</si>
  <si>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</si>
  <si>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</si>
  <si>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</si>
  <si>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</si>
  <si>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</si>
  <si>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</si>
  <si>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</si>
  <si>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</si>
  <si>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</si>
  <si>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</si>
  <si>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</si>
  <si>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</si>
  <si>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</si>
  <si>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</si>
  <si>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</si>
  <si>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</si>
  <si>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</si>
  <si>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</si>
  <si>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</si>
  <si>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</si>
  <si>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</si>
  <si>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</si>
  <si>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</si>
  <si>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</si>
  <si>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</si>
  <si>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</si>
  <si>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</si>
  <si>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</si>
  <si>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</si>
  <si>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</si>
  <si>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</si>
  <si>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</si>
  <si>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</si>
  <si>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</si>
  <si>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</si>
  <si>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</si>
  <si>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</si>
  <si>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</si>
  <si>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</si>
  <si>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</si>
  <si>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</si>
  <si>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</si>
  <si>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</si>
  <si>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</si>
  <si>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</si>
  <si>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</si>
  <si>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</si>
  <si>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</si>
  <si>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</si>
  <si>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</si>
  <si>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</si>
  <si>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</si>
  <si>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</si>
  <si>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</si>
  <si>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</si>
  <si>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</si>
  <si>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</si>
  <si>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</si>
  <si>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</si>
  <si>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</si>
  <si>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</si>
  <si>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</si>
  <si>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</si>
  <si>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</si>
  <si>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</si>
  <si>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</si>
  <si>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</si>
  <si>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</si>
  <si>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</si>
  <si>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</si>
  <si>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</si>
  <si>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</si>
  <si>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</si>
  <si>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</si>
  <si>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</si>
  <si>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</si>
  <si>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</si>
  <si>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</si>
  <si>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</si>
  <si>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</si>
  <si>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</si>
  <si>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</si>
  <si>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</si>
  <si>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</si>
  <si>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</si>
  <si>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</si>
  <si>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</si>
  <si>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</si>
  <si>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</si>
  <si>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</si>
  <si>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</si>
  <si>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</si>
  <si>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</si>
  <si>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</si>
  <si>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</si>
  <si>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</si>
  <si>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</si>
  <si>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</si>
  <si>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</si>
  <si>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</si>
  <si>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</si>
  <si>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</si>
  <si>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</si>
  <si>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</si>
  <si>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</si>
  <si>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</si>
  <si>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</si>
  <si>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</si>
  <si>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</si>
  <si>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</si>
  <si>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</si>
  <si>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</si>
  <si>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</si>
  <si>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</si>
  <si>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</si>
  <si>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</si>
  <si>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</si>
  <si>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</si>
  <si>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</si>
  <si>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</si>
  <si>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</si>
  <si>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</si>
  <si>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</si>
  <si>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</si>
  <si>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</si>
  <si>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</si>
  <si>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</si>
  <si>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</si>
  <si>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</si>
  <si>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</si>
  <si>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</si>
  <si>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</si>
  <si>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</si>
  <si>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</si>
  <si>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</si>
  <si>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</si>
  <si>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</si>
  <si>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</si>
  <si>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</si>
  <si>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</si>
  <si>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</si>
  <si>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</si>
  <si>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</si>
  <si>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</si>
  <si>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</si>
  <si>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</si>
  <si>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</si>
  <si>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</si>
  <si>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</si>
  <si>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</si>
  <si>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</si>
  <si>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</si>
  <si>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</si>
  <si>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</si>
  <si>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</si>
  <si>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</si>
  <si>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</si>
  <si>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</si>
  <si>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</si>
  <si>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</si>
  <si>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</si>
  <si>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</si>
  <si>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</si>
  <si>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</si>
  <si>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</si>
  <si>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</si>
  <si>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</si>
  <si>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</si>
  <si>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</si>
  <si>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</si>
  <si>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</si>
  <si>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</si>
  <si>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</si>
  <si>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</si>
  <si>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</si>
  <si>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</si>
  <si>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</si>
  <si>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</si>
  <si>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</si>
  <si>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</si>
  <si>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</si>
  <si>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</si>
  <si>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</si>
  <si>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</si>
  <si>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</si>
  <si>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</si>
  <si>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</si>
  <si>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</si>
  <si>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</si>
  <si>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</si>
  <si>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</si>
  <si>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</si>
  <si>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</si>
  <si>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</si>
  <si>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</si>
  <si>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</si>
  <si>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</si>
  <si>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</si>
  <si>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</si>
  <si>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</si>
  <si>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</si>
  <si>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</si>
  <si>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</si>
  <si>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</si>
  <si>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</si>
  <si>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</si>
  <si>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</si>
  <si>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</si>
  <si>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</si>
  <si>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</si>
  <si>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</si>
  <si>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</si>
  <si>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</si>
  <si>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</si>
  <si>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</si>
  <si>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</si>
  <si>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</si>
  <si>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</si>
  <si>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</si>
  <si>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</si>
  <si>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</si>
  <si>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</si>
  <si>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</si>
  <si>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</si>
  <si>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</si>
  <si>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</si>
  <si>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</si>
  <si>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</si>
  <si>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</si>
  <si>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</si>
  <si>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</si>
  <si>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</si>
  <si>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</si>
  <si>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</si>
  <si>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</si>
  <si>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</si>
  <si>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</si>
  <si>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</si>
  <si>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</si>
  <si>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</si>
  <si>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</si>
  <si>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</si>
  <si>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</si>
  <si>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</si>
  <si>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</si>
  <si>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</si>
  <si>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</si>
  <si>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</si>
  <si>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</si>
  <si>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</si>
  <si>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</si>
  <si>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</si>
  <si>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</si>
  <si>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</si>
  <si>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</si>
  <si>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</si>
  <si>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</si>
  <si>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</si>
  <si>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</si>
  <si>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</si>
  <si>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</si>
  <si>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</si>
  <si>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</si>
  <si>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</si>
  <si>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</si>
  <si>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</si>
  <si>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</si>
  <si>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</si>
  <si>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</si>
  <si>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</si>
  <si>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</si>
  <si>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</si>
  <si>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</si>
  <si>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</si>
  <si>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</si>
  <si>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</si>
  <si>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</si>
  <si>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</si>
  <si>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</si>
  <si>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</si>
  <si>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</si>
  <si>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</si>
  <si>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</si>
  <si>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</si>
  <si>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</si>
  <si>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</si>
  <si>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</si>
  <si>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</si>
  <si>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</si>
  <si>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</si>
  <si>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</si>
  <si>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</si>
  <si>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</si>
  <si>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</si>
  <si>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</si>
  <si>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</si>
  <si>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</si>
  <si>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</si>
  <si>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</si>
  <si>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</si>
  <si>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</si>
  <si>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</si>
  <si>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</si>
  <si>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</si>
  <si>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</si>
  <si>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</si>
  <si>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</si>
  <si>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</si>
  <si>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</si>
  <si>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</si>
  <si>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</si>
  <si>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</si>
  <si>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</si>
  <si>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</si>
  <si>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</si>
  <si>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</si>
  <si>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</si>
  <si>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</si>
  <si>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</si>
  <si>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</si>
  <si>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</si>
  <si>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</si>
  <si>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</si>
  <si>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</si>
  <si>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</si>
  <si>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</si>
  <si>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</si>
  <si>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</si>
  <si>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</si>
  <si>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</si>
  <si>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</si>
  <si>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</si>
  <si>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</si>
  <si>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</si>
  <si>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</si>
  <si>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</si>
  <si>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</si>
  <si>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</si>
  <si>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</si>
  <si>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</si>
  <si>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</si>
  <si>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</si>
  <si>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</si>
  <si>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</si>
  <si>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</si>
  <si>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</si>
  <si>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</si>
  <si>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</si>
  <si>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</si>
  <si>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</si>
  <si>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</si>
  <si>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</si>
  <si>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</si>
  <si>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</si>
  <si>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</si>
  <si>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</si>
  <si>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</si>
  <si>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</si>
  <si>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</si>
  <si>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</si>
  <si>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</si>
  <si>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</si>
  <si>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</si>
  <si>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</si>
  <si>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</si>
  <si>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</si>
  <si>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</si>
  <si>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</si>
  <si>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</si>
  <si>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</si>
  <si>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</si>
  <si>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</si>
  <si>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</si>
  <si>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</si>
  <si>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</si>
  <si>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</si>
  <si>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</si>
  <si>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</si>
  <si>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</si>
  <si>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</si>
  <si>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</si>
  <si>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</si>
  <si>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</si>
  <si>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</si>
  <si>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</si>
  <si>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</si>
  <si>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</si>
  <si>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</si>
  <si>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</si>
  <si>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</si>
  <si>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</si>
  <si>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</si>
  <si>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</si>
  <si>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</si>
  <si>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</si>
  <si>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</si>
  <si>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</si>
  <si>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</si>
  <si>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</si>
  <si>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</si>
  <si>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</si>
  <si>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</si>
  <si>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</si>
  <si>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</si>
  <si>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</si>
  <si>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</si>
  <si>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</si>
  <si>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</si>
  <si>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</si>
  <si>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</si>
  <si>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</si>
  <si>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</si>
  <si>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</si>
  <si>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</si>
  <si>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</si>
  <si>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</si>
  <si>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</si>
  <si>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</si>
  <si>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</si>
  <si>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</si>
  <si>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</si>
  <si>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</si>
  <si>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</si>
  <si>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</si>
  <si>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</si>
  <si>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</si>
  <si>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</si>
  <si>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</si>
  <si>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</si>
  <si>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</si>
  <si>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</si>
  <si>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</si>
  <si>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</si>
  <si>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</si>
  <si>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</si>
  <si>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</si>
  <si>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</si>
  <si>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</si>
  <si>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</si>
  <si>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</si>
  <si>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</si>
  <si>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</si>
  <si>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</si>
  <si>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</si>
  <si>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</si>
  <si>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</si>
  <si>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</si>
  <si>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</si>
  <si>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</si>
  <si>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</si>
  <si>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</si>
  <si>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</si>
  <si>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</si>
  <si>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</si>
  <si>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</si>
  <si>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</si>
  <si>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</si>
  <si>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</si>
  <si>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</si>
  <si>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</si>
  <si>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</si>
  <si>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</si>
  <si>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</si>
  <si>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</si>
  <si>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</si>
  <si>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</si>
  <si>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</si>
  <si>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</si>
  <si>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</si>
  <si>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</si>
  <si>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</si>
  <si>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</si>
  <si>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</si>
  <si>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</si>
  <si>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</si>
  <si>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</si>
  <si>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</si>
  <si>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</si>
  <si>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</si>
  <si>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</si>
  <si>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</si>
  <si>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</si>
  <si>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</si>
  <si>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</si>
  <si>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</si>
  <si>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</si>
  <si>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</si>
  <si>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</si>
  <si>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</si>
  <si>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</si>
  <si>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</si>
  <si>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</si>
  <si>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</si>
  <si>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</si>
  <si>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</si>
  <si>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</si>
  <si>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</si>
  <si>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</si>
  <si>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</si>
  <si>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</si>
  <si>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</si>
  <si>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</si>
  <si>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</si>
  <si>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</si>
  <si>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</si>
  <si>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</si>
  <si>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</si>
  <si>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</si>
  <si>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</si>
  <si>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</si>
  <si>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</si>
  <si>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</si>
  <si>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</si>
  <si>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</si>
  <si>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</si>
  <si>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</si>
  <si>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</si>
  <si>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</si>
  <si>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</si>
  <si>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</si>
  <si>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</si>
  <si>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</si>
  <si>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</si>
  <si>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</si>
  <si>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</si>
  <si>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</si>
  <si>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</si>
  <si>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</si>
  <si>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</si>
  <si>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</si>
  <si>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</si>
  <si>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</si>
  <si>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</si>
  <si>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</si>
  <si>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</si>
  <si>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</si>
  <si>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</si>
  <si>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</si>
  <si>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</si>
  <si>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</si>
  <si>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</si>
  <si>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</si>
  <si>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</si>
  <si>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</si>
  <si>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</si>
  <si>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</si>
  <si>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</si>
  <si>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</si>
  <si>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</si>
  <si>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</si>
  <si>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</si>
  <si>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</si>
  <si>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</si>
  <si>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</si>
  <si>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</si>
  <si>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</si>
  <si>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</si>
  <si>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</si>
  <si>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</si>
  <si>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</si>
  <si>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</si>
  <si>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</si>
  <si>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</si>
  <si>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</si>
  <si>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</si>
  <si>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</si>
  <si>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</si>
  <si>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</si>
  <si>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</si>
  <si>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</si>
  <si>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</si>
  <si>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</si>
  <si>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</si>
  <si>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</si>
  <si>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</si>
  <si>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</si>
  <si>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</si>
  <si>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</si>
  <si>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</si>
  <si>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</si>
  <si>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</si>
  <si>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</si>
  <si>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</si>
  <si>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</si>
  <si>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</si>
  <si>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</si>
  <si>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</si>
  <si>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</si>
  <si>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</si>
  <si>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</si>
  <si>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</si>
  <si>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</si>
  <si>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</si>
  <si>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</si>
  <si>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</si>
  <si>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</si>
  <si>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</si>
  <si>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</si>
  <si>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</si>
  <si>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</si>
  <si>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</si>
  <si>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</si>
  <si>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</si>
  <si>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</si>
  <si>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</si>
  <si>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</si>
  <si>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</si>
  <si>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</si>
  <si>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</si>
  <si>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</si>
  <si>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</si>
  <si>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</si>
  <si>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</si>
  <si>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</si>
  <si>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</si>
  <si>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</si>
  <si>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</si>
  <si>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</si>
  <si>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</si>
  <si>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</si>
  <si>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</si>
  <si>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</si>
  <si>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</si>
  <si>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</si>
  <si>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</si>
  <si>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</si>
  <si>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</si>
  <si>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</si>
  <si>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</si>
  <si>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</si>
  <si>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</si>
  <si>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</si>
  <si>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</si>
  <si>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</si>
  <si>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</si>
  <si>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</si>
  <si>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</si>
  <si>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</si>
  <si>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</si>
  <si>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</si>
  <si>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</si>
  <si>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</si>
  <si>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</si>
  <si>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</si>
  <si>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</si>
  <si>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</si>
  <si>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</si>
  <si>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</si>
  <si>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</si>
  <si>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</si>
  <si>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</si>
  <si>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</si>
  <si>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</si>
  <si>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</si>
  <si>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</si>
  <si>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</si>
  <si>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</si>
  <si>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</si>
  <si>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</si>
  <si>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</si>
  <si>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</si>
  <si>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</si>
  <si>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</si>
  <si>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</si>
  <si>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</si>
  <si>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</si>
  <si>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</si>
  <si>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</si>
  <si>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</si>
  <si>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</si>
  <si>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</si>
  <si>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</si>
  <si>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</si>
  <si>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</si>
  <si>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</si>
  <si>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</si>
  <si>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</si>
  <si>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</si>
  <si>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</si>
  <si>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</si>
  <si>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</si>
  <si>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</si>
  <si>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</si>
  <si>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</si>
  <si>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</si>
  <si>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</si>
  <si>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</si>
  <si>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</si>
  <si>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</si>
  <si>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</si>
  <si>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</si>
  <si>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</si>
  <si>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</si>
  <si>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</si>
  <si>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</si>
  <si>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</si>
  <si>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</si>
  <si>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</si>
  <si>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</si>
  <si>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</si>
  <si>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</si>
  <si>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</si>
  <si>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</si>
  <si>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</si>
  <si>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</si>
  <si>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</si>
  <si>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</si>
  <si>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</si>
  <si>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</si>
  <si>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</si>
  <si>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</si>
  <si>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</si>
  <si>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</si>
  <si>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</si>
  <si>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</si>
  <si>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</si>
  <si>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</si>
  <si>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</si>
  <si>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</si>
  <si>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</si>
  <si>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</si>
  <si>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</si>
  <si>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</si>
  <si>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</si>
  <si>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</si>
  <si>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</si>
  <si>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</si>
  <si>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</si>
  <si>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</si>
  <si>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</si>
  <si>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</si>
  <si>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</si>
  <si>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</si>
  <si>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</si>
  <si>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</si>
  <si>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</si>
  <si>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</si>
  <si>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</si>
  <si>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</si>
  <si>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</si>
  <si>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</si>
  <si>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</si>
  <si>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</si>
  <si>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</si>
  <si>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</si>
  <si>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</si>
  <si>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</si>
  <si>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</si>
  <si>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</si>
  <si>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</si>
  <si>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</si>
  <si>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</si>
  <si>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</si>
  <si>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</si>
  <si>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</si>
  <si>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</si>
  <si>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</si>
  <si>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</si>
  <si>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</si>
  <si>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</si>
  <si>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</si>
  <si>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</si>
  <si>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</si>
  <si>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</si>
  <si>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</si>
  <si>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</si>
  <si>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</si>
  <si>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</si>
  <si>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</si>
  <si>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</si>
  <si>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</si>
  <si>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</si>
  <si>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</si>
  <si>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</si>
  <si>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</si>
  <si>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</si>
  <si>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</si>
  <si>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</si>
  <si>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</si>
  <si>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</si>
  <si>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</si>
  <si>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</si>
  <si>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</si>
  <si>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</si>
  <si>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</si>
  <si>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</si>
  <si>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</si>
  <si>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</si>
  <si>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</si>
  <si>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</si>
  <si>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</si>
  <si>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</si>
  <si>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</si>
  <si>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</si>
  <si>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</si>
  <si>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</si>
  <si>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</si>
  <si>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</si>
  <si>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</si>
  <si>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</si>
  <si>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</si>
  <si>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</si>
  <si>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</si>
  <si>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</si>
  <si>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</si>
  <si>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</si>
  <si>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</si>
  <si>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</si>
  <si>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</si>
  <si>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</si>
  <si>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</si>
  <si>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</si>
  <si>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</si>
  <si>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</si>
  <si>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</si>
  <si>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</si>
  <si>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</si>
  <si>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</si>
  <si>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</si>
  <si>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</si>
  <si>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</si>
  <si>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</si>
  <si>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</si>
  <si>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</si>
  <si>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</si>
  <si>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</si>
  <si>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</si>
  <si>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</si>
  <si>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</si>
  <si>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</si>
  <si>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</si>
  <si>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</si>
  <si>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</si>
  <si>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</si>
  <si>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</si>
  <si>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</si>
  <si>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</si>
  <si>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</si>
  <si>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</si>
  <si>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</si>
  <si>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</si>
  <si>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</si>
  <si>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</si>
  <si>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</si>
  <si>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</si>
  <si>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</si>
  <si>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</si>
  <si>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</si>
  <si>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</si>
  <si>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</si>
  <si>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</si>
  <si>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</si>
  <si>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</si>
  <si>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</si>
  <si>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</si>
  <si>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</si>
  <si>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</si>
  <si>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</si>
  <si>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</si>
  <si>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</si>
  <si>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</si>
  <si>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</si>
  <si>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</si>
  <si>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</si>
  <si>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</si>
  <si>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</si>
  <si>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</si>
  <si>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</si>
  <si>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</si>
  <si>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</si>
  <si>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</si>
  <si>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</si>
  <si>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</si>
  <si>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</si>
  <si>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</si>
  <si>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</si>
  <si>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</si>
  <si>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</si>
  <si>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</si>
  <si>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</si>
  <si>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</si>
  <si>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</si>
  <si>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</si>
  <si>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</si>
  <si>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</si>
  <si>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</si>
  <si>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</si>
  <si>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</si>
  <si>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</si>
  <si>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</si>
  <si>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</si>
  <si>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</si>
  <si>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</si>
  <si>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</si>
  <si>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</si>
  <si>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</si>
  <si>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</si>
  <si>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</si>
  <si>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</si>
  <si>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</si>
  <si>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</si>
  <si>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</si>
  <si>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</si>
  <si>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</si>
  <si>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</si>
  <si>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</si>
  <si>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</si>
  <si>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</si>
  <si>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</si>
  <si>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</si>
  <si>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</si>
  <si>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</si>
  <si>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</si>
  <si>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</si>
  <si>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</si>
  <si>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</si>
  <si>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</si>
  <si>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</si>
  <si>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</si>
  <si>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</si>
  <si>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</si>
  <si>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</si>
  <si>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</si>
  <si>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</si>
  <si>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</si>
  <si>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</si>
  <si>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</si>
  <si>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</si>
  <si>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</si>
  <si>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</si>
  <si>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</si>
  <si>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</si>
  <si>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</si>
  <si>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</si>
  <si>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</si>
  <si>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</si>
  <si>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</si>
  <si>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</si>
  <si>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</si>
  <si>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</si>
  <si>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</si>
  <si>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</si>
  <si>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</si>
  <si>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</si>
  <si>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</si>
  <si>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</si>
  <si>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</si>
  <si>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</si>
  <si>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</si>
  <si>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</si>
  <si>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</si>
  <si>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</si>
  <si>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</si>
  <si>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</si>
  <si>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</si>
  <si>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</si>
  <si>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</si>
  <si>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</si>
  <si>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</si>
  <si>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</si>
  <si>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</si>
  <si>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</si>
  <si>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</si>
  <si>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</si>
  <si>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</si>
  <si>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</si>
  <si>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</si>
  <si>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</si>
  <si>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</si>
  <si>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</si>
  <si>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</si>
  <si>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</si>
  <si>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</si>
  <si>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</si>
  <si>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</si>
  <si>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</si>
  <si>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</si>
  <si>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</si>
  <si>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</si>
  <si>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</si>
  <si>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</si>
  <si>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</si>
  <si>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</si>
  <si>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</si>
  <si>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</si>
  <si>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</si>
  <si>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</si>
  <si>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</si>
  <si>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</si>
  <si>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</si>
  <si>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</si>
  <si>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</si>
  <si>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</si>
  <si>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</si>
  <si>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</si>
  <si>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</si>
  <si>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</si>
  <si>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</si>
  <si>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</si>
  <si>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</si>
  <si>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</si>
  <si>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</si>
  <si>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</si>
  <si>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</si>
  <si>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</si>
  <si>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</si>
  <si>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</si>
  <si>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</si>
  <si>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</si>
  <si>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</si>
  <si>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</si>
  <si>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</si>
  <si>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</si>
  <si>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</si>
  <si>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</si>
  <si>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</si>
  <si>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</si>
  <si>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</si>
  <si>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</si>
  <si>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</si>
  <si>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</si>
  <si>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</si>
  <si>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</si>
  <si>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</si>
  <si>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</si>
  <si>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</si>
  <si>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</si>
  <si>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</si>
  <si>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</si>
  <si>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</si>
  <si>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</si>
  <si>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</si>
  <si>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</si>
  <si>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</si>
  <si>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</si>
  <si>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</si>
  <si>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</si>
  <si>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</si>
  <si>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</si>
  <si>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</si>
  <si>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</si>
  <si>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</si>
  <si>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</si>
  <si>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</si>
  <si>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</si>
  <si>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</si>
  <si>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</si>
  <si>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</si>
  <si>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</si>
  <si>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</si>
  <si>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</si>
  <si>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</si>
  <si>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</si>
  <si>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</si>
  <si>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</si>
  <si>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</si>
  <si>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</si>
  <si>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</si>
  <si>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</si>
  <si>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</si>
  <si>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</si>
  <si>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</si>
  <si>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</si>
  <si>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</si>
  <si>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</si>
  <si>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</si>
  <si>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</si>
  <si>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</si>
  <si>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</si>
  <si>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</si>
  <si>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</si>
  <si>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</si>
  <si>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</si>
  <si>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</si>
  <si>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</si>
  <si>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</si>
  <si>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</si>
  <si>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</si>
  <si>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</si>
  <si>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</si>
  <si>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</si>
  <si>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</si>
  <si>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</si>
  <si>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</si>
  <si>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</si>
  <si>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</si>
  <si>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</si>
  <si>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</si>
  <si>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</si>
  <si>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</si>
  <si>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</si>
  <si>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</si>
  <si>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</si>
  <si>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</si>
  <si>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</si>
  <si>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</si>
  <si>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</si>
  <si>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</si>
  <si>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</si>
  <si>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</si>
  <si>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</si>
  <si>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</si>
  <si>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</si>
  <si>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</si>
  <si>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</si>
  <si>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</si>
  <si>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</si>
  <si>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</si>
  <si>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</si>
  <si>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</si>
  <si>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</si>
  <si>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</si>
  <si>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</si>
  <si>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</si>
  <si>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</si>
  <si>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</si>
  <si>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</si>
  <si>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</si>
  <si>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</si>
  <si>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</si>
  <si>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</si>
  <si>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</si>
  <si>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</si>
  <si>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</si>
  <si>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</si>
  <si>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</si>
  <si>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</si>
  <si>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</si>
  <si>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</si>
  <si>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</si>
  <si>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</si>
  <si>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</si>
  <si>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</si>
  <si>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</si>
  <si>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</si>
  <si>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</si>
  <si>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</si>
  <si>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</si>
  <si>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</si>
  <si>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</si>
  <si>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</si>
  <si>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</si>
  <si>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</si>
  <si>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</si>
  <si>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</si>
  <si>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</si>
  <si>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</si>
  <si>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</si>
  <si>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</si>
  <si>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</si>
  <si>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</si>
  <si>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</si>
  <si>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</si>
  <si>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</si>
  <si>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</si>
  <si>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</si>
  <si>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</si>
  <si>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</si>
  <si>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</si>
  <si>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</si>
  <si>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</si>
  <si>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</si>
  <si>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</si>
  <si>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</si>
  <si>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</si>
  <si>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</si>
  <si>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</si>
  <si>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</si>
  <si>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</si>
  <si>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</si>
  <si>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</si>
  <si>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</si>
  <si>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</si>
  <si>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</si>
  <si>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</si>
  <si>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</si>
  <si>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</si>
  <si>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</si>
  <si>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</si>
  <si>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</si>
  <si>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</si>
  <si>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</si>
  <si>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</si>
  <si>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</si>
  <si>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</si>
  <si>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</si>
  <si>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</si>
  <si>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</si>
  <si>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</si>
  <si>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</si>
  <si>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</si>
  <si>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</si>
  <si>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</si>
  <si>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</si>
  <si>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</si>
  <si>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</si>
  <si>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</si>
  <si>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</si>
  <si>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</si>
  <si>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</si>
  <si>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</si>
  <si>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</si>
  <si>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</si>
  <si>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</si>
  <si>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</si>
  <si>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</si>
  <si>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</si>
  <si>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</si>
  <si>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</si>
  <si>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</si>
  <si>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</si>
  <si>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</si>
  <si>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</si>
  <si>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</si>
  <si>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</si>
  <si>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</si>
  <si>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</si>
  <si>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</si>
  <si>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</si>
  <si>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</si>
  <si>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</si>
  <si>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</si>
  <si>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</si>
  <si>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</si>
  <si>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</si>
  <si>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</si>
  <si>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</si>
  <si>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</si>
  <si>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</si>
  <si>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</si>
  <si>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</si>
  <si>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</si>
  <si>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</si>
  <si>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</si>
  <si>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</si>
  <si>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</si>
  <si>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</si>
  <si>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</si>
  <si>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</si>
  <si>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</si>
  <si>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</si>
  <si>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</si>
  <si>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</si>
  <si>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</si>
  <si>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</si>
  <si>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</si>
  <si>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</si>
  <si>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</si>
  <si>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</si>
  <si>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</si>
  <si>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</si>
  <si>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</si>
  <si>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</si>
  <si>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</si>
  <si>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</si>
  <si>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</si>
  <si>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</si>
  <si>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</si>
  <si>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</si>
  <si>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</si>
  <si>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</si>
  <si>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</si>
  <si>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</si>
  <si>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</si>
  <si>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</si>
  <si>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</si>
  <si>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</si>
  <si>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</si>
  <si>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</si>
  <si>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</si>
  <si>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</si>
  <si>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</si>
  <si>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</si>
  <si>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</si>
  <si>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</si>
  <si>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</si>
  <si>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</si>
  <si>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</si>
  <si>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</si>
  <si>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</si>
  <si>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</si>
  <si>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</si>
  <si>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</si>
  <si>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</si>
  <si>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</si>
  <si>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</si>
  <si>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</si>
  <si>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</si>
  <si>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</si>
  <si>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</si>
  <si>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</si>
  <si>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</si>
  <si>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</si>
  <si>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</si>
  <si>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</si>
  <si>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</si>
  <si>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</si>
  <si>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</si>
  <si>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</si>
  <si>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</si>
  <si>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</si>
  <si>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</si>
  <si>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</si>
  <si>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</si>
  <si>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</si>
  <si>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</si>
  <si>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</si>
  <si>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</si>
  <si>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</si>
  <si>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</si>
  <si>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</si>
  <si>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</si>
  <si>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</si>
  <si>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</si>
  <si>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</si>
  <si>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</si>
  <si>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</si>
  <si>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</si>
  <si>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</si>
  <si>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</si>
  <si>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</si>
  <si>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</si>
  <si>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</si>
  <si>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</si>
  <si>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</si>
  <si>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</si>
  <si>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</si>
  <si>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</si>
  <si>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</si>
  <si>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</si>
  <si>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</si>
  <si>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</si>
  <si>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</si>
  <si>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</si>
  <si>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</si>
  <si>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</si>
  <si>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</si>
  <si>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</si>
  <si>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</si>
  <si>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</si>
  <si>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</si>
  <si>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</si>
  <si>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</si>
  <si>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</si>
  <si>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</si>
  <si>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</si>
  <si>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</si>
  <si>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</si>
  <si>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</si>
  <si>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</si>
  <si>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</si>
  <si>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</si>
  <si>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</si>
  <si>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</si>
  <si>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</si>
  <si>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</si>
  <si>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</si>
  <si>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</si>
  <si>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</si>
  <si>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</si>
  <si>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</si>
  <si>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</si>
  <si>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</si>
  <si>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</si>
  <si>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</si>
  <si>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</si>
  <si>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</si>
  <si>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</si>
  <si>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</si>
  <si>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</si>
  <si>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</si>
  <si>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</si>
  <si>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</si>
  <si>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</si>
  <si>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</si>
  <si>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</si>
  <si>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</si>
  <si>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</si>
  <si>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</si>
  <si>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</si>
  <si>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</si>
  <si>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</si>
  <si>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</si>
  <si>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</si>
  <si>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</si>
  <si>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</si>
  <si>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</si>
  <si>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</si>
  <si>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</si>
  <si>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</si>
  <si>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</si>
  <si>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</si>
  <si>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</si>
  <si>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</si>
  <si>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</si>
  <si>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</si>
  <si>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</si>
  <si>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</si>
  <si>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</si>
  <si>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</si>
  <si>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</si>
  <si>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</si>
  <si>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</si>
  <si>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</si>
  <si>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</si>
  <si>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</si>
  <si>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</si>
  <si>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</si>
  <si>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</si>
  <si>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</si>
  <si>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</si>
  <si>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</si>
  <si>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</si>
  <si>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</si>
  <si>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</si>
  <si>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</si>
  <si>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</si>
  <si>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</si>
  <si>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</si>
  <si>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</si>
  <si>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</si>
  <si>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</si>
  <si>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</si>
  <si>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</si>
  <si>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</si>
  <si>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</si>
  <si>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</si>
  <si>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</si>
  <si>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</si>
  <si>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</si>
  <si>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</si>
  <si>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</si>
  <si>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</si>
  <si>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</si>
  <si>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</si>
  <si>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</si>
  <si>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</si>
  <si>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</si>
  <si>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</si>
  <si>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</si>
  <si>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</si>
  <si>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</si>
  <si>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</si>
  <si>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</si>
  <si>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</si>
  <si>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</si>
  <si>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</si>
  <si>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</si>
  <si>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</si>
  <si>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</si>
  <si>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</si>
  <si>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</si>
  <si>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</si>
  <si>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</si>
  <si>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</si>
  <si>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</si>
  <si>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</si>
  <si>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</si>
  <si>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</si>
  <si>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</si>
  <si>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</si>
  <si>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</si>
  <si>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</si>
  <si>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</si>
  <si>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</si>
  <si>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</si>
  <si>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</si>
  <si>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</si>
  <si>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</si>
  <si>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</si>
  <si>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</si>
  <si>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</si>
  <si>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</si>
  <si>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</si>
  <si>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</si>
  <si>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</si>
  <si>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</si>
  <si>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</si>
  <si>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</si>
  <si>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</si>
  <si>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</si>
  <si>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</si>
  <si>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</si>
  <si>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</si>
  <si>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</si>
  <si>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</si>
  <si>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</si>
  <si>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</si>
  <si>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</si>
  <si>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</si>
  <si>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</si>
  <si>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</si>
  <si>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</si>
  <si>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</si>
  <si>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</si>
  <si>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</si>
  <si>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</si>
  <si>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</si>
  <si>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</si>
  <si>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</si>
  <si>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</si>
  <si>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</si>
  <si>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</si>
  <si>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</si>
  <si>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</si>
  <si>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</si>
  <si>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</si>
  <si>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</si>
  <si>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</si>
  <si>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</si>
  <si>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</si>
  <si>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</si>
  <si>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</si>
  <si>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</si>
  <si>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</si>
  <si>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</si>
  <si>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</si>
  <si>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</si>
  <si>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</si>
  <si>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</si>
  <si>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</si>
  <si>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</si>
  <si>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</si>
  <si>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</si>
  <si>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</si>
  <si>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</si>
  <si>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</si>
  <si>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</si>
  <si>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</si>
  <si>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</si>
  <si>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</si>
  <si>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</si>
  <si>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</si>
  <si>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</si>
  <si>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</si>
  <si>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</si>
  <si>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</si>
  <si>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</si>
  <si>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</si>
  <si>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</si>
  <si>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</si>
  <si>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</si>
  <si>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</si>
  <si>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</si>
  <si>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</si>
  <si>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</si>
  <si>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</si>
  <si>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</si>
  <si>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</si>
  <si>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</si>
  <si>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</si>
  <si>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</si>
  <si>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</si>
  <si>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</si>
  <si>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</si>
  <si>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</si>
  <si>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</si>
  <si>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</si>
  <si>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</si>
  <si>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</si>
  <si>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</si>
  <si>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</si>
  <si>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</si>
  <si>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</si>
  <si>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</si>
  <si>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</si>
  <si>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</si>
  <si>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</si>
  <si>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</si>
  <si>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</si>
  <si>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</si>
  <si>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</si>
  <si>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</si>
  <si>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</si>
  <si>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</si>
  <si>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</si>
  <si>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</si>
  <si>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</si>
  <si>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</si>
  <si>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</si>
  <si>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</si>
  <si>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</si>
  <si>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</si>
  <si>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</si>
  <si>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</si>
  <si>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</si>
  <si>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</si>
  <si>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</si>
  <si>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</si>
  <si>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</si>
  <si>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</si>
  <si>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</si>
  <si>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</si>
  <si>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</si>
  <si>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</si>
  <si>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</si>
  <si>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</si>
  <si>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</si>
  <si>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</si>
  <si>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</si>
  <si>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</si>
  <si>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</si>
  <si>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</si>
  <si>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</si>
  <si>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</si>
  <si>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</si>
  <si>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</si>
  <si>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</si>
  <si>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</si>
  <si>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</si>
  <si>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</si>
  <si>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</si>
  <si>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</si>
  <si>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</si>
  <si>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</si>
  <si>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</si>
  <si>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</si>
  <si>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</si>
  <si>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</si>
  <si>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</si>
  <si>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</si>
  <si>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</si>
  <si>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</si>
  <si>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</si>
  <si>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</si>
  <si>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</si>
  <si>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</si>
  <si>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</si>
  <si>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</si>
  <si>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</si>
  <si>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</si>
  <si>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</si>
  <si>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</si>
  <si>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</si>
  <si>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</si>
  <si>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</si>
  <si>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</si>
  <si>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</si>
  <si>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</si>
  <si>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</si>
  <si>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</si>
  <si>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</si>
  <si>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</si>
  <si>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</si>
  <si>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</si>
  <si>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</si>
  <si>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</si>
  <si>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</si>
  <si>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</si>
  <si>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</si>
  <si>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</si>
  <si>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</si>
  <si>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</si>
  <si>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</si>
  <si>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</si>
  <si>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</si>
  <si>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</si>
  <si>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</si>
  <si>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</si>
  <si>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</si>
  <si>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</si>
  <si>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</si>
  <si>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</si>
  <si>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</si>
  <si>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</si>
  <si>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</si>
  <si>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</si>
  <si>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</si>
  <si>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</si>
  <si>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</si>
  <si>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</si>
  <si>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</si>
  <si>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</si>
  <si>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</si>
  <si>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</si>
  <si>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</si>
  <si>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</si>
  <si>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</si>
  <si>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</si>
  <si>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</si>
  <si>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</si>
  <si>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</si>
  <si>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</si>
  <si>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</si>
  <si>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</si>
  <si>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</si>
  <si>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</si>
  <si>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</si>
  <si>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</si>
  <si>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</si>
  <si>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</si>
  <si>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</si>
  <si>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</si>
  <si>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</si>
  <si>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</si>
  <si>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</si>
  <si>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</si>
  <si>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</si>
  <si>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</si>
  <si>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</si>
  <si>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</si>
  <si>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</si>
  <si>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</si>
  <si>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</si>
  <si>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</si>
  <si>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</si>
  <si>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</si>
  <si>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</si>
  <si>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</si>
  <si>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</si>
  <si>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</si>
  <si>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</si>
  <si>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</si>
  <si>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</si>
  <si>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</si>
  <si>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</si>
  <si>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</si>
  <si>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</si>
  <si>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</si>
  <si>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</si>
  <si>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</si>
  <si>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</si>
  <si>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</si>
  <si>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</si>
  <si>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</si>
  <si>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</si>
  <si>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</si>
  <si>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</si>
  <si>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</si>
  <si>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</si>
  <si>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</si>
  <si>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</si>
  <si>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</si>
  <si>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</si>
  <si>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</si>
  <si>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</si>
  <si>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</si>
  <si>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</si>
  <si>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</si>
  <si>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</si>
  <si>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</si>
  <si>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</si>
  <si>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</si>
  <si>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</si>
  <si>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</si>
  <si>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</si>
  <si>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</si>
  <si>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</si>
  <si>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</si>
  <si>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</si>
  <si>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</si>
  <si>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</si>
  <si>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</si>
  <si>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</si>
  <si>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</si>
  <si>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</si>
  <si>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</si>
  <si>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</si>
  <si>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</si>
  <si>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</si>
  <si>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</si>
  <si>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</si>
  <si>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</si>
  <si>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</si>
  <si>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</si>
  <si>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</si>
  <si>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</si>
  <si>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</si>
  <si>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</si>
  <si>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</si>
  <si>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</si>
  <si>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</si>
  <si>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</si>
  <si>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</si>
  <si>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</si>
  <si>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</si>
  <si>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</si>
  <si>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</si>
  <si>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</si>
  <si>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</si>
  <si>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</si>
  <si>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</si>
  <si>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</si>
  <si>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</si>
  <si>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</si>
  <si>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</si>
  <si>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</si>
  <si>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</si>
  <si>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</si>
  <si>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</si>
  <si>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</si>
  <si>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</si>
  <si>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</si>
  <si>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</si>
  <si>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</si>
  <si>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</si>
  <si>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</si>
  <si>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</si>
  <si>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</si>
  <si>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</si>
  <si>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</si>
  <si>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</si>
  <si>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</si>
  <si>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</si>
  <si>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</si>
  <si>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</si>
  <si>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</si>
  <si>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</si>
  <si>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</si>
  <si>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</si>
  <si>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</si>
  <si>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</si>
  <si>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</si>
  <si>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</si>
  <si>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</si>
  <si>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</si>
  <si>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</si>
  <si>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</si>
  <si>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</si>
  <si>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</si>
  <si>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</si>
  <si>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</si>
  <si>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</si>
  <si>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</si>
  <si>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</si>
  <si>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</si>
  <si>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</si>
  <si>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</si>
  <si>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</si>
  <si>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</si>
  <si>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</si>
  <si>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</si>
  <si>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</si>
  <si>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</si>
  <si>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</si>
  <si>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</si>
  <si>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</si>
  <si>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</si>
  <si>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</si>
  <si>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</si>
  <si>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</si>
  <si>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</si>
  <si>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</si>
  <si>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</si>
  <si>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</si>
  <si>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</si>
  <si>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</si>
  <si>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</si>
  <si>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</si>
  <si>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</si>
  <si>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</si>
  <si>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</si>
  <si>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</si>
  <si>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</si>
  <si>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</si>
  <si>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</si>
  <si>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</si>
  <si>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</si>
  <si>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</si>
  <si>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</si>
  <si>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</si>
  <si>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</si>
  <si>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</si>
  <si>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</si>
  <si>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</si>
  <si>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</si>
  <si>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</si>
  <si>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</si>
  <si>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</si>
  <si>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</si>
  <si>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</si>
  <si>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</si>
  <si>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</si>
  <si>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</si>
  <si>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</si>
  <si>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</si>
  <si>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</si>
  <si>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</si>
  <si>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</si>
  <si>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</si>
  <si>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</si>
  <si>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</si>
  <si>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</si>
  <si>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</si>
  <si>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</si>
  <si>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</si>
  <si>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</si>
  <si>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</si>
  <si>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</si>
  <si>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</si>
  <si>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</si>
  <si>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</si>
  <si>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</si>
  <si>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</si>
  <si>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</si>
  <si>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</si>
  <si>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</si>
  <si>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</si>
  <si>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</si>
  <si>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</si>
  <si>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</si>
  <si>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</si>
  <si>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</si>
  <si>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</si>
  <si>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</si>
  <si>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</si>
  <si>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</si>
  <si>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</si>
  <si>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</si>
  <si>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</si>
  <si>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</si>
  <si>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</si>
  <si>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</si>
  <si>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</si>
  <si>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</si>
  <si>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</si>
  <si>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</si>
  <si>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</si>
  <si>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</si>
  <si>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</si>
  <si>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</si>
  <si>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</si>
  <si>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</si>
  <si>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</si>
  <si>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</si>
  <si>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</si>
  <si>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</si>
  <si>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</si>
  <si>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</si>
  <si>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</si>
  <si>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</si>
  <si>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</si>
  <si>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</si>
  <si>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</si>
  <si>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</si>
  <si>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</si>
  <si>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</si>
  <si>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</si>
  <si>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</si>
  <si>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</si>
  <si>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</si>
  <si>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</si>
  <si>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</si>
  <si>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</si>
  <si>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</si>
  <si>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</si>
  <si>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</si>
  <si>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</si>
  <si>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</si>
  <si>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</si>
  <si>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</si>
  <si>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</si>
  <si>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</si>
  <si>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</si>
  <si>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</si>
  <si>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</si>
  <si>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</si>
  <si>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</si>
  <si>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</si>
  <si>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</si>
  <si>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</si>
  <si>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</si>
  <si>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</si>
  <si>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</si>
  <si>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</si>
  <si>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</si>
  <si>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</si>
  <si>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</si>
  <si>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</si>
  <si>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</si>
  <si>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</si>
  <si>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</si>
  <si>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</si>
  <si>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</si>
  <si>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</si>
  <si>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</si>
  <si>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</si>
  <si>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</si>
  <si>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</si>
  <si>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</si>
  <si>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</si>
  <si>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</si>
  <si>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</si>
  <si>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</si>
  <si>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</si>
  <si>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</si>
  <si>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</si>
  <si>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</si>
  <si>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</si>
  <si>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</si>
  <si>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</si>
  <si>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</si>
  <si>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</si>
  <si>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</si>
  <si>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</si>
  <si>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</si>
  <si>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</si>
  <si>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</si>
  <si>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</si>
  <si>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</si>
  <si>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</si>
  <si>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</si>
  <si>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</si>
  <si>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</si>
  <si>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</si>
  <si>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</si>
  <si>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</si>
  <si>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</si>
  <si>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</si>
  <si>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</si>
  <si>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</si>
  <si>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</si>
  <si>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</si>
  <si>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</si>
  <si>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</si>
  <si>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</si>
  <si>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</si>
  <si>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</si>
  <si>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</si>
  <si>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</si>
  <si>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</si>
  <si>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</si>
  <si>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</si>
  <si>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</si>
  <si>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</si>
  <si>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</si>
  <si>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</si>
  <si>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</si>
  <si>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</si>
  <si>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</si>
  <si>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</si>
  <si>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</si>
  <si>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</si>
  <si>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</si>
  <si>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</si>
  <si>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</si>
  <si>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</si>
  <si>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</si>
  <si>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</si>
  <si>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</si>
  <si>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</si>
  <si>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</si>
  <si>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</si>
  <si>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</si>
  <si>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</si>
  <si>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</si>
  <si>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</si>
  <si>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</si>
  <si>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</si>
  <si>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</si>
  <si>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</si>
  <si>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</si>
  <si>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</si>
  <si>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</si>
  <si>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</si>
  <si>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</si>
  <si>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</si>
  <si>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</si>
  <si>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</si>
  <si>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</si>
  <si>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</si>
  <si>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</si>
  <si>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</si>
  <si>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</si>
  <si>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</si>
  <si>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</si>
  <si>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</si>
  <si>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</si>
  <si>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</si>
  <si>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</si>
  <si>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</si>
  <si>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</si>
  <si>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</si>
  <si>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</si>
  <si>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</si>
  <si>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</si>
  <si>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</si>
  <si>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</si>
  <si>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</si>
  <si>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</si>
  <si>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</si>
  <si>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</si>
  <si>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</si>
  <si>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</si>
  <si>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</si>
  <si>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</si>
  <si>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</si>
  <si>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</si>
  <si>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</si>
  <si>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</si>
  <si>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</si>
  <si>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</si>
  <si>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</si>
  <si>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</si>
  <si>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</si>
  <si>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</si>
  <si>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</si>
  <si>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</si>
  <si>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</si>
  <si>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</si>
  <si>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</si>
  <si>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</si>
  <si>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</si>
  <si>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</si>
  <si>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</si>
  <si>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</si>
  <si>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</si>
  <si>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</si>
  <si>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</si>
  <si>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</si>
  <si>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</si>
  <si>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</si>
  <si>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</si>
  <si>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</si>
  <si>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</si>
  <si>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</si>
  <si>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</si>
  <si>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</si>
  <si>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</si>
  <si>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</si>
  <si>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</si>
  <si>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</si>
  <si>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</si>
  <si>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</si>
  <si>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</si>
  <si>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</si>
  <si>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</si>
  <si>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</si>
  <si>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</si>
  <si>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</si>
  <si>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</si>
  <si>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</si>
  <si>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</si>
  <si>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</si>
  <si>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</si>
  <si>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</si>
  <si>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</si>
  <si>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</si>
  <si>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</si>
  <si>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</si>
  <si>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</si>
  <si>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</si>
  <si>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</si>
  <si>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</si>
  <si>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</si>
  <si>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</si>
  <si>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</si>
  <si>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</si>
  <si>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</si>
  <si>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</si>
  <si>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</si>
  <si>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</si>
  <si>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</si>
  <si>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</si>
  <si>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</si>
  <si>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</si>
  <si>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</si>
  <si>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</si>
  <si>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</si>
  <si>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</si>
  <si>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</si>
  <si>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</si>
  <si>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</si>
  <si>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</si>
  <si>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</si>
  <si>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</si>
  <si>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</si>
  <si>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</si>
  <si>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</si>
  <si>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</si>
  <si>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</si>
  <si>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</si>
  <si>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</si>
  <si>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</si>
  <si>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</si>
  <si>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</si>
  <si>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</si>
  <si>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</si>
  <si>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</si>
  <si>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</si>
  <si>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</si>
  <si>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</si>
  <si>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</si>
  <si>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</si>
  <si>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</si>
  <si>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</si>
  <si>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</si>
  <si>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</si>
  <si>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</si>
  <si>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</si>
  <si>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</si>
  <si>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</si>
  <si>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</si>
  <si>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</si>
  <si>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</si>
  <si>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</si>
  <si>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</si>
  <si>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</si>
  <si>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</si>
  <si>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</si>
  <si>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</si>
  <si>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</si>
  <si>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</si>
  <si>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</si>
  <si>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</si>
  <si>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</si>
  <si>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</si>
  <si>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</si>
  <si>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</si>
  <si>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</si>
  <si>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</si>
  <si>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</si>
  <si>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</si>
  <si>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</si>
  <si>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</si>
  <si>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</si>
  <si>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</si>
  <si>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</si>
  <si>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</si>
  <si>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</si>
  <si>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</si>
  <si>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</si>
  <si>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</si>
  <si>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</si>
  <si>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</si>
  <si>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</si>
  <si>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</si>
  <si>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</si>
  <si>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</si>
  <si>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</si>
  <si>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</si>
  <si>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</si>
  <si>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</si>
  <si>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</si>
  <si>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</si>
  <si>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</si>
  <si>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</si>
  <si>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</si>
  <si>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</si>
  <si>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</si>
  <si>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</si>
  <si>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</si>
  <si>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</si>
  <si>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</si>
  <si>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</si>
  <si>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</si>
  <si>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</si>
  <si>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</si>
  <si>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</si>
  <si>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</si>
  <si>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</si>
  <si>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</si>
  <si>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</si>
  <si>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</si>
  <si>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</si>
  <si>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</si>
  <si>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</si>
  <si>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</si>
  <si>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</si>
  <si>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</si>
  <si>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</si>
  <si>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</si>
  <si>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</si>
  <si>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</si>
  <si>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</si>
  <si>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</si>
  <si>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</si>
  <si>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</si>
  <si>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</si>
  <si>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</si>
  <si>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</si>
  <si>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</si>
  <si>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</si>
  <si>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</si>
  <si>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</si>
  <si>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</si>
  <si>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</si>
  <si>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</si>
  <si>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</si>
  <si>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</si>
  <si>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</si>
  <si>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</si>
  <si>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</si>
  <si>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</si>
  <si>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</si>
  <si>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</si>
  <si>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</si>
  <si>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</si>
  <si>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</si>
  <si>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</si>
  <si>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</si>
  <si>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</si>
  <si>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</si>
  <si>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</si>
  <si>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</si>
  <si>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</si>
  <si>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</si>
  <si>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</si>
  <si>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</si>
  <si>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</si>
  <si>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</si>
  <si>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</si>
  <si>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</si>
  <si>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</si>
  <si>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</si>
  <si>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</si>
  <si>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</si>
  <si>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</si>
  <si>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</si>
  <si>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</si>
  <si>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</si>
  <si>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</si>
  <si>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</si>
  <si>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</si>
  <si>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</si>
  <si>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</si>
  <si>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</si>
  <si>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</si>
  <si>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</si>
  <si>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</si>
  <si>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</si>
  <si>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</si>
  <si>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</si>
  <si>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</si>
  <si>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</si>
  <si>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</si>
  <si>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</si>
  <si>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</si>
  <si>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</si>
  <si>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</si>
  <si>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</si>
  <si>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</si>
  <si>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</si>
  <si>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</si>
  <si>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</si>
  <si>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</si>
  <si>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</si>
  <si>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</si>
  <si>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</si>
  <si>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</si>
  <si>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</si>
  <si>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</si>
  <si>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</si>
  <si>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</si>
  <si>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</si>
  <si>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</si>
  <si>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</si>
  <si>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</si>
  <si>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</si>
  <si>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</si>
  <si>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</si>
  <si>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</si>
  <si>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</si>
  <si>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</si>
  <si>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</si>
  <si>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</si>
  <si>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</si>
  <si>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</si>
  <si>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</si>
  <si>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</si>
  <si>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</si>
  <si>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</si>
  <si>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</si>
  <si>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</si>
  <si>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</si>
  <si>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</si>
  <si>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</si>
  <si>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</si>
  <si>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</si>
  <si>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</si>
  <si>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</si>
  <si>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</si>
  <si>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</si>
  <si>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</si>
  <si>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</si>
  <si>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</si>
  <si>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</si>
  <si>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</si>
  <si>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</si>
  <si>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</si>
  <si>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</si>
  <si>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</si>
  <si>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</si>
  <si>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</si>
  <si>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</si>
  <si>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</si>
  <si>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</si>
  <si>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</si>
  <si>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</si>
  <si>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</si>
  <si>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</si>
  <si>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</si>
  <si>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</si>
  <si>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</si>
  <si>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</si>
  <si>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</si>
  <si>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</si>
  <si>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</si>
  <si>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</si>
  <si>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</si>
  <si>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</si>
  <si>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</si>
  <si>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</si>
  <si>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</si>
  <si>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</si>
  <si>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</si>
  <si>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</si>
  <si>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</si>
  <si>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</si>
  <si>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</si>
  <si>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</si>
  <si>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</si>
  <si>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</si>
  <si>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</si>
  <si>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</si>
  <si>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</si>
  <si>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</si>
  <si>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</si>
  <si>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</si>
  <si>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</si>
  <si>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</si>
  <si>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</si>
  <si>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</si>
  <si>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</si>
  <si>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</si>
  <si>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</si>
  <si>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</si>
  <si>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</si>
  <si>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</si>
  <si>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</si>
  <si>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</si>
  <si>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</si>
  <si>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</si>
  <si>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</si>
  <si>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</si>
  <si>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</si>
  <si>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</si>
  <si>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</si>
  <si>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</si>
  <si>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</si>
  <si>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</si>
  <si>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</si>
  <si>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</si>
  <si>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</si>
  <si>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</si>
  <si>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</si>
  <si>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</si>
  <si>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</si>
  <si>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</si>
  <si>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</si>
  <si>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</si>
  <si>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</si>
  <si>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</si>
  <si>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</si>
  <si>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</si>
  <si>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</si>
  <si>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</si>
  <si>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</si>
  <si>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</si>
  <si>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</si>
  <si>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</si>
  <si>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</si>
  <si>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</si>
  <si>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</si>
  <si>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</si>
  <si>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</si>
  <si>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</si>
  <si>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</si>
  <si>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</si>
  <si>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</si>
  <si>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</si>
  <si>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</si>
  <si>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</si>
  <si>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</si>
  <si>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</si>
  <si>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</si>
  <si>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</si>
  <si>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</si>
  <si>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</si>
  <si>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</si>
  <si>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</si>
  <si>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</si>
  <si>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</si>
  <si>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</si>
  <si>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</si>
  <si>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</si>
  <si>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</si>
  <si>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</si>
  <si>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</si>
  <si>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</si>
  <si>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</si>
  <si>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</si>
  <si>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</si>
  <si>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</si>
  <si>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</si>
  <si>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</si>
  <si>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</si>
  <si>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</si>
  <si>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</si>
  <si>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</si>
  <si>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</si>
  <si>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</si>
  <si>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</si>
  <si>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</si>
  <si>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</si>
  <si>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</si>
  <si>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</si>
  <si>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</si>
  <si>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</si>
  <si>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</si>
  <si>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</si>
  <si>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</si>
  <si>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</si>
  <si>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</si>
  <si>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</si>
  <si>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</si>
  <si>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</si>
  <si>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</si>
  <si>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</si>
  <si>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</si>
  <si>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</si>
  <si>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</si>
  <si>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</si>
  <si>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</si>
  <si>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</si>
  <si>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</si>
  <si>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</si>
  <si>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</si>
  <si>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</si>
  <si>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</si>
  <si>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</si>
  <si>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</si>
  <si>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</si>
  <si>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</si>
  <si>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</si>
  <si>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</si>
  <si>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</si>
  <si>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</si>
  <si>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</si>
  <si>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</si>
  <si>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</si>
  <si>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</si>
  <si>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</si>
  <si>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</si>
  <si>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</si>
  <si>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</si>
  <si>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</si>
  <si>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</si>
  <si>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</si>
  <si>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</si>
  <si>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</si>
  <si>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</si>
  <si>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</si>
  <si>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</si>
  <si>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</si>
  <si>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</si>
  <si>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</si>
  <si>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</si>
  <si>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</si>
  <si>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</si>
  <si>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</si>
  <si>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</si>
  <si>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</si>
  <si>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</si>
  <si>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</si>
  <si>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</si>
  <si>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</si>
  <si>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</si>
  <si>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</si>
  <si>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</si>
  <si>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</si>
  <si>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</si>
  <si>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</si>
  <si>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</si>
  <si>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</si>
  <si>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</si>
  <si>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</si>
  <si>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</si>
  <si>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</si>
  <si>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</si>
  <si>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</si>
  <si>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</si>
  <si>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</si>
  <si>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</si>
  <si>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</si>
  <si>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</si>
  <si>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</si>
  <si>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</si>
  <si>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</si>
  <si>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</si>
  <si>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</si>
  <si>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</si>
  <si>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</si>
  <si>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</si>
  <si>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</si>
  <si>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</si>
  <si>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</si>
  <si>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</si>
  <si>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</si>
  <si>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</si>
  <si>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</si>
  <si>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</si>
  <si>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</si>
  <si>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</si>
  <si>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</si>
  <si>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</si>
  <si>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</si>
  <si>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</si>
  <si>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</si>
  <si>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</si>
  <si>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</si>
  <si>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</si>
  <si>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</si>
  <si>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</si>
  <si>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</si>
  <si>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</si>
  <si>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</si>
  <si>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</si>
  <si>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</si>
  <si>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</si>
  <si>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</si>
  <si>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</si>
  <si>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</si>
  <si>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</si>
  <si>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</si>
  <si>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</si>
  <si>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</si>
  <si>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</si>
  <si>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</si>
  <si>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</si>
  <si>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</si>
  <si>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</si>
  <si>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</si>
  <si>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</si>
  <si>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</si>
  <si>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</si>
  <si>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</si>
  <si>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</si>
  <si>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</si>
  <si>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</si>
  <si>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</si>
  <si>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</si>
  <si>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</si>
  <si>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</si>
  <si>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</si>
  <si>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</si>
  <si>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</si>
  <si>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</si>
  <si>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</si>
  <si>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</si>
  <si>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</si>
  <si>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</si>
  <si>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</si>
  <si>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</si>
  <si>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</si>
  <si>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</si>
  <si>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</si>
  <si>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</si>
  <si>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</si>
  <si>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</si>
  <si>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</si>
  <si>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</si>
  <si>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</si>
  <si>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</si>
  <si>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</si>
  <si>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</si>
  <si>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</si>
  <si>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</si>
  <si>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</si>
  <si>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</si>
  <si>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</si>
  <si>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</si>
  <si>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</si>
  <si>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</si>
  <si>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</si>
  <si>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</si>
  <si>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</si>
  <si>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</si>
  <si>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</si>
  <si>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</si>
  <si>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</si>
  <si>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</si>
  <si>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</si>
  <si>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</si>
  <si>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</si>
  <si>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</si>
  <si>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</si>
  <si>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</si>
  <si>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</si>
  <si>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</si>
  <si>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</si>
  <si>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</si>
  <si>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Canceled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</si>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</sst>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Kicskstarters</a:t>
            </a:r>
            <a:r>
              <a:rPr lang="en-US" baseline="0"/>
              <a:t> in the U.S. </a:t>
            </a:r>
          </a:p>
          <a:p>
            <a:pPr>
              <a:defRPr/>
            </a:pPr>
            <a:r>
              <a:rPr lang="en-US" baseline="0"/>
              <a:t>by Parent Category</a:t>
            </a:r>
          </a:p>
        </c:rich>
      </c:tx>
      <c:layout>
        <c:manualLayout>
          <c:xMode val="edge"/>
          <c:yMode val="edge"/>
          <c:x val="0.21826399825021872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E-478F-AB66-DD7BF95ED7F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E-478F-AB66-DD7BF95ED7F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BE-478F-AB66-DD7BF95ED7F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BE-478F-AB66-DD7BF95E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714360"/>
        <c:axId val="573716000"/>
      </c:barChart>
      <c:catAx>
        <c:axId val="57371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16000"/>
        <c:crosses val="autoZero"/>
        <c:auto val="1"/>
        <c:lblAlgn val="ctr"/>
        <c:lblOffset val="100"/>
        <c:noMultiLvlLbl val="0"/>
      </c:catAx>
      <c:valAx>
        <c:axId val="5737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1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8-4FC6-92F2-FDEDB1D2E5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8-4FC6-92F2-FDEDB1D2E5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28-4FC6-92F2-FDEDB1D2E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182304"/>
        <c:axId val="343172792"/>
      </c:barChart>
      <c:catAx>
        <c:axId val="3431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72792"/>
        <c:crosses val="autoZero"/>
        <c:auto val="1"/>
        <c:lblAlgn val="ctr"/>
        <c:lblOffset val="100"/>
        <c:noMultiLvlLbl val="0"/>
      </c:catAx>
      <c:valAx>
        <c:axId val="34317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Kickstarter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C-4343-A4EC-7DECE53545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C-4343-A4EC-7DECE53545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8C-4343-A4EC-7DECE53545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8C-4343-A4EC-7DECE535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070728"/>
        <c:axId val="572071056"/>
      </c:lineChart>
      <c:catAx>
        <c:axId val="57207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71056"/>
        <c:crosses val="autoZero"/>
        <c:auto val="1"/>
        <c:lblAlgn val="ctr"/>
        <c:lblOffset val="100"/>
        <c:noMultiLvlLbl val="0"/>
      </c:catAx>
      <c:valAx>
        <c:axId val="5720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7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4-4CF0-8759-F6C8CCB92C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4-4CF0-8759-F6C8CCB92C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4-4CF0-8759-F6C8CCB9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84736"/>
        <c:axId val="651282768"/>
      </c:lineChart>
      <c:catAx>
        <c:axId val="6512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2768"/>
        <c:crosses val="autoZero"/>
        <c:auto val="1"/>
        <c:lblAlgn val="ctr"/>
        <c:lblOffset val="100"/>
        <c:noMultiLvlLbl val="0"/>
      </c:catAx>
      <c:valAx>
        <c:axId val="6512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3-4106-86E9-211260FFB4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3-4106-86E9-211260FFB4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3-4106-86E9-211260FFB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173080"/>
        <c:axId val="574249928"/>
      </c:lineChart>
      <c:catAx>
        <c:axId val="681173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49928"/>
        <c:crosses val="autoZero"/>
        <c:auto val="1"/>
        <c:lblAlgn val="ctr"/>
        <c:lblOffset val="100"/>
        <c:noMultiLvlLbl val="0"/>
      </c:catAx>
      <c:valAx>
        <c:axId val="57424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C12FCF-A8E5-463A-85B7-DEAB599D647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C2DD84-963B-4F21-8B50-F87A33DD8B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2C37056B-CF45-4A6F-9809-8974C15B382D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F37A7B3-1841-47C5-BCF1-6767A8D95FD1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945444</xdr:colOff>
      <xdr:row>18</xdr:row>
      <xdr:rowOff>21872</xdr:rowOff>
    </xdr:from>
    <xdr:to>
      <xdr:col>5</xdr:col>
      <xdr:colOff>451555</xdr:colOff>
      <xdr:row>51</xdr:row>
      <xdr:rowOff>380294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78F60FD-EE32-40D1-1468-7B703267D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7444" y="755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1</xdr:row>
      <xdr:rowOff>76200</xdr:rowOff>
    </xdr:from>
    <xdr:to>
      <xdr:col>11</xdr:col>
      <xdr:colOff>406400</xdr:colOff>
      <xdr:row>16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BB77B2E-FE6F-4BFB-BC79-D50E5DFB02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0000" y="260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0</xdr:row>
      <xdr:rowOff>63500</xdr:rowOff>
    </xdr:from>
    <xdr:to>
      <xdr:col>15</xdr:col>
      <xdr:colOff>31750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6A9FC-03B9-E837-A8EC-F602E2F83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130175</xdr:rowOff>
    </xdr:from>
    <xdr:to>
      <xdr:col>13</xdr:col>
      <xdr:colOff>342900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DA09E-9DC7-31A8-EE96-09482F22A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</xdr:row>
      <xdr:rowOff>47625</xdr:rowOff>
    </xdr:from>
    <xdr:to>
      <xdr:col>15</xdr:col>
      <xdr:colOff>336550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ED8E4-BAA5-299B-3D19-359FAC97A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0</xdr:row>
      <xdr:rowOff>0</xdr:rowOff>
    </xdr:from>
    <xdr:to>
      <xdr:col>14</xdr:col>
      <xdr:colOff>177799</xdr:colOff>
      <xdr:row>20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6B0EA-2F3D-F7F2-9AA3-8CA989E30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12</xdr:row>
      <xdr:rowOff>146050</xdr:rowOff>
    </xdr:from>
    <xdr:to>
      <xdr:col>7</xdr:col>
      <xdr:colOff>631825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C4708-B581-87EF-42E8-0702F2803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illman" refreshedDate="44847.371025578701" createdVersion="8" refreshedVersion="8" minRefreshableVersion="3" recordCount="4114" xr:uid="{7AE40CED-131A-4335-8A5F-249312AAC0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illman" refreshedDate="44847.388013773147" createdVersion="8" refreshedVersion="8" minRefreshableVersion="3" recordCount="4114" xr:uid="{C4FE1026-66C9-42DF-B968-F0594F9F40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illman" refreshedDate="44852.566879050923" createdVersion="8" refreshedVersion="8" minRefreshableVersion="3" recordCount="4114" xr:uid="{BE1A77C6-CE4D-4BAF-83B0-0FDD1EB58B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027A8-5594-45EA-A522-26066899C8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EE53F-E836-400A-B16C-389E90ADCA8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5C5A1-9E7C-4B9A-8AA6-5B9DD25246F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D28CD-3B4D-4CA6-B1AD-3869C9F1375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0" zoomScaleNormal="9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8390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>(((J3730/60)/60)/24)+DATE(1970,1,1)</f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20C39-96AE-4297-86B3-47A813298BF7}">
  <dimension ref="A1"/>
  <sheetViews>
    <sheetView tabSelected="1" workbookViewId="0">
      <selection activeCell="M17" sqref="M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8E07-23A5-48BE-B413-FD79DBFC5103}">
  <dimension ref="A1:F6"/>
  <sheetViews>
    <sheetView workbookViewId="0">
      <selection activeCell="O16" sqref="O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E8AD8-C099-403E-A58E-D14C7E3DF5A4}">
  <dimension ref="A1:E7"/>
  <sheetViews>
    <sheetView workbookViewId="0">
      <selection activeCell="C9" sqref="C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0D45-AA32-4084-80A8-2CD595BE6D3A}">
  <dimension ref="A1:F18"/>
  <sheetViews>
    <sheetView workbookViewId="0">
      <selection activeCell="R9" sqref="R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285B2-6F11-4919-88DB-4BE8B0D88DBF}">
  <dimension ref="A1:D6"/>
  <sheetViews>
    <sheetView workbookViewId="0">
      <selection activeCell="C3" sqref="C3"/>
    </sheetView>
  </sheetViews>
  <sheetFormatPr defaultRowHeight="14.5" x14ac:dyDescent="0.35"/>
  <cols>
    <col min="1" max="1" width="31.08984375" bestFit="1" customWidth="1"/>
    <col min="2" max="2" width="54.26953125" customWidth="1"/>
  </cols>
  <sheetData>
    <row r="1" spans="1:4" x14ac:dyDescent="0.35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VLOOKUP($A2, Kickstarter!$B:$E, 3, FALSE)</f>
        <v>2000</v>
      </c>
      <c r="D2">
        <f>VLOOKUP($A2, Kickstarter!$B:$E, 4, FALSE)</f>
        <v>2020</v>
      </c>
    </row>
    <row r="3" spans="1:4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Kickstarter!$B:$E, 3, FALSE)</f>
        <v>2000</v>
      </c>
      <c r="D3">
        <f>VLOOKUP($A3, Kickstarter!$B:$E, 4, FALSE)</f>
        <v>2020</v>
      </c>
    </row>
    <row r="4" spans="1:4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Kickstarter!$B:$E, 3, FALSE)</f>
        <v>1500</v>
      </c>
      <c r="D4">
        <f>VLOOKUP($A4, Kickstarter!$B:$E, 4, FALSE)</f>
        <v>2576</v>
      </c>
    </row>
    <row r="5" spans="1:4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VLOOKUP($A5, Kickstarter!$B:$E, 3, FALSE)</f>
        <v>1000</v>
      </c>
      <c r="D5">
        <f>VLOOKUP($A5, Kickstarter!$B:$E, 4, FALSE)</f>
        <v>1168</v>
      </c>
    </row>
    <row r="6" spans="1:4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Kickstarter!$B:$E, 3, FALSE)</f>
        <v>4000</v>
      </c>
      <c r="D6">
        <f>VLOOKUP($A6, Kickstarter!$B:$E,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0489-18FF-4DFC-B76E-53713638F32C}">
  <dimension ref="A1:T413"/>
  <sheetViews>
    <sheetView workbookViewId="0">
      <selection sqref="A1:T413"/>
    </sheetView>
  </sheetViews>
  <sheetFormatPr defaultRowHeight="14.5" x14ac:dyDescent="0.35"/>
  <cols>
    <col min="2" max="2" width="8.7265625" customWidth="1"/>
    <col min="3" max="3" width="17.1796875" customWidth="1"/>
    <col min="4" max="4" width="12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2" max="12" width="13.1796875" bestFit="1" customWidth="1"/>
    <col min="14" max="14" width="22.90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01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4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16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130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58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116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116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101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16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130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01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72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16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30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16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16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30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30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87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16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16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30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01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30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01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58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16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16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16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01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30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72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16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116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16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16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01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16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01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16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30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87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7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16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6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30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16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16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116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01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30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01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01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01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16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16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72.5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16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4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16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59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116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16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87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30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01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16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59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7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01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30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30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58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5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87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16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116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16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59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16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30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01.5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01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2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7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16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16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16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30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16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16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7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16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87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87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4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01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16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16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6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2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30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72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01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58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87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30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16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16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7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16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16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30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16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16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30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30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30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4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01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16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01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16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7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16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4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30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2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16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87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16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01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16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72.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01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87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01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30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16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01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30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30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116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130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4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30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16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01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16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30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16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130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01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01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16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16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16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30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30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16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72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30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16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16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16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01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87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16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16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01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16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30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16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16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01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72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16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30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7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30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16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30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30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30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87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01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01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30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16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01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01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16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01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6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01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87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30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16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16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30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16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30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30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4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01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30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16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16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01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16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16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16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30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87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01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16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30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16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16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87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16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116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30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16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16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16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01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16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01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7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16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30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116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16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01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16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16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30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16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2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16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16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16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30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4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30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01.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30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30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16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130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7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3.5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01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130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7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30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16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16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101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01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01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16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30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16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6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16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30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30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16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16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16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14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16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16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30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16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16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4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30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7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6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30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4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16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16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16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16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30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16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01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30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30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30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58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4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16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01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16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16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72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30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30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16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16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30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16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01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16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74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16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30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30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01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16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30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16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01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16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01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30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16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16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30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01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16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30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58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01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01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01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58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30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16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30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7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16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6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6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16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87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7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4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16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72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01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16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2.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87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16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16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30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30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4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7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16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6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30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16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87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16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30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01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30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16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16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87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16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30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01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16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58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30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16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01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01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30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01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87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4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16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16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01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58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30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30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01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01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4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16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6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30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01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01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16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16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16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30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30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01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30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30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87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30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A67E9-AB6D-4417-A647-CD2C96556853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CB58-F298-41D4-9663-31925D424FD6}">
  <dimension ref="A1:D14"/>
  <sheetViews>
    <sheetView topLeftCell="A7" workbookViewId="0">
      <selection activeCell="C12" sqref="C12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4" x14ac:dyDescent="0.35">
      <c r="B1" t="s">
        <v>8384</v>
      </c>
      <c r="C1" t="s">
        <v>8385</v>
      </c>
    </row>
    <row r="2" spans="1:4" x14ac:dyDescent="0.35">
      <c r="A2" t="s">
        <v>8386</v>
      </c>
      <c r="B2" s="17">
        <f>AVERAGE('Successful US Kickstarter Plays'!$D:$D)</f>
        <v>5048.8786407766993</v>
      </c>
      <c r="C2" s="17">
        <f>AVERAGE('Failed US Kickstarter Plays'!$D:$D)</f>
        <v>10554.212</v>
      </c>
      <c r="D2" s="17"/>
    </row>
    <row r="3" spans="1:4" x14ac:dyDescent="0.35">
      <c r="A3" t="s">
        <v>8387</v>
      </c>
      <c r="B3" s="17">
        <f>MEDIAN('Successful US Kickstarter Plays'!$D:$D)</f>
        <v>3000</v>
      </c>
      <c r="C3" s="17">
        <f>MEDIAN('Failed US Kickstarter Plays'!$D:$D)</f>
        <v>5000</v>
      </c>
      <c r="D3" s="17"/>
    </row>
    <row r="4" spans="1:4" x14ac:dyDescent="0.35">
      <c r="A4" t="s">
        <v>8410</v>
      </c>
      <c r="B4" s="17">
        <f>_xlfn.STDEV.P('Successful US Kickstarter Plays'!D:D)</f>
        <v>7748.7537726373303</v>
      </c>
      <c r="C4" s="17">
        <f>_xlfn.STDEV.P('Failed US Kickstarter Plays'!D:D)</f>
        <v>21967.731061515115</v>
      </c>
      <c r="D4" s="17"/>
    </row>
    <row r="5" spans="1:4" x14ac:dyDescent="0.35">
      <c r="A5" t="s">
        <v>8411</v>
      </c>
      <c r="B5" s="17">
        <f>_xlfn.QUARTILE.EXC('Successful US Kickstarter Plays'!D:D,3)</f>
        <v>5000</v>
      </c>
      <c r="C5" s="8">
        <f>_xlfn.QUARTILE.EXC('Failed US Kickstarter Plays'!D:D,3)</f>
        <v>10000</v>
      </c>
      <c r="D5" s="17"/>
    </row>
    <row r="6" spans="1:4" x14ac:dyDescent="0.35">
      <c r="A6" t="s">
        <v>8413</v>
      </c>
      <c r="B6" s="17">
        <f>_xlfn.QUARTILE.EXC('Successful US Kickstarter Plays'!D:D,1)</f>
        <v>1500</v>
      </c>
      <c r="C6" s="8">
        <f>_xlfn.QUARTILE.EXC('Failed US Kickstarter Plays'!D:D,1)</f>
        <v>2000</v>
      </c>
      <c r="D6" s="17"/>
    </row>
    <row r="7" spans="1:4" x14ac:dyDescent="0.35">
      <c r="A7" t="s">
        <v>8412</v>
      </c>
      <c r="B7" s="17">
        <f>B5-B6</f>
        <v>3500</v>
      </c>
      <c r="C7" s="17">
        <f>C5-C6</f>
        <v>8000</v>
      </c>
      <c r="D7" s="17"/>
    </row>
    <row r="8" spans="1:4" x14ac:dyDescent="0.35">
      <c r="B8" s="17"/>
      <c r="C8" s="17"/>
      <c r="D8" s="17"/>
    </row>
    <row r="9" spans="1:4" x14ac:dyDescent="0.35">
      <c r="A9" t="s">
        <v>8388</v>
      </c>
      <c r="B9" s="17">
        <f>AVERAGE('Successful US Kickstarter Plays'!$E:$E)</f>
        <v>5601.5458009708727</v>
      </c>
      <c r="C9" s="17">
        <f>AVERAGE('Failed US Kickstarter Plays'!$E:$E)</f>
        <v>558.65484000000004</v>
      </c>
    </row>
    <row r="10" spans="1:4" x14ac:dyDescent="0.35">
      <c r="A10" t="s">
        <v>8389</v>
      </c>
      <c r="B10" s="17">
        <f>MEDIAN('Successful US Kickstarter Plays'!$E:$E)</f>
        <v>3167.5</v>
      </c>
      <c r="C10" s="17">
        <f>MEDIAN('Failed US Kickstarter Plays'!$E:$E)</f>
        <v>103</v>
      </c>
    </row>
    <row r="11" spans="1:4" x14ac:dyDescent="0.35">
      <c r="A11" t="s">
        <v>8414</v>
      </c>
      <c r="B11" s="17">
        <f>_xlfn.STDEV.P('Successful US Kickstarter Plays'!E:E)</f>
        <v>8334.5731699164608</v>
      </c>
      <c r="C11" s="17">
        <f>_xlfn.STDEV.P('Failed US Kickstarter Plays'!E:E)</f>
        <v>1330.5230280400915</v>
      </c>
    </row>
    <row r="12" spans="1:4" x14ac:dyDescent="0.35">
      <c r="A12" t="s">
        <v>8415</v>
      </c>
      <c r="B12" s="17">
        <f>_xlfn.QUARTILE.EXC('Successful US Kickstarter Plays'!E:E,3)</f>
        <v>5699</v>
      </c>
      <c r="C12" s="17">
        <f>_xlfn.QUARTILE.EXC('Failed US Kickstarter Plays'!E:E,3)</f>
        <v>501</v>
      </c>
    </row>
    <row r="13" spans="1:4" x14ac:dyDescent="0.35">
      <c r="A13" t="s">
        <v>8416</v>
      </c>
      <c r="B13" s="17">
        <f>_xlfn.QUARTILE.EXC('Successful US Kickstarter Plays'!E:E,1)</f>
        <v>1716.5074999999999</v>
      </c>
      <c r="C13" s="8">
        <f>_xlfn.QUARTILE.EXC('Failed US Kickstarter Plays'!E:E,1)</f>
        <v>9.25</v>
      </c>
    </row>
    <row r="14" spans="1:4" x14ac:dyDescent="0.35">
      <c r="A14" t="s">
        <v>8417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2F60-8E90-4C96-BBAD-9CCDC99EB4D0}">
  <dimension ref="A1:E18"/>
  <sheetViews>
    <sheetView workbookViewId="0">
      <selection activeCell="K8" sqref="K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8390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77269-C5C5-4E5D-9D45-C9764D78BE92}">
  <dimension ref="A1:H18"/>
  <sheetViews>
    <sheetView topLeftCell="A11" workbookViewId="0">
      <selection sqref="A1:H1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8409</v>
      </c>
    </row>
    <row r="2" spans="1:8" x14ac:dyDescent="0.35">
      <c r="A2" t="s">
        <v>8397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35">
      <c r="A3" t="s">
        <v>8398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35">
      <c r="A4" t="s">
        <v>8399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35">
      <c r="A5" t="s">
        <v>8400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35">
      <c r="A6" t="s">
        <v>8401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35">
      <c r="A7" t="s">
        <v>8402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35">
      <c r="A8" t="s">
        <v>8403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35">
      <c r="A9" t="s">
        <v>8404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35">
      <c r="A10" t="s">
        <v>8405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35">
      <c r="A11" t="s">
        <v>8406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COUNTIFS(Kickstarter!$F:$F,"canceled",Kickstarter!$D:$D,"&gt;=45000",Kickstarter!$D:$D,"&lt;45000",Kickstarter!$R:$R,"plays")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35">
      <c r="A12" t="s">
        <v>8407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35">
      <c r="A13" t="s">
        <v>8408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  <row r="18" spans="2:2" x14ac:dyDescent="0.35">
      <c r="B18">
        <f>COUNTIFS(Kickstarter!$F:$F,"live",Kickstarter!$R:$R,"plays")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Sheet1</vt:lpstr>
      <vt:lpstr>Parent Category Statistics</vt:lpstr>
      <vt:lpstr>Subcategory Statistics</vt:lpstr>
      <vt:lpstr>Outcomes Based on Launch Date</vt:lpstr>
      <vt:lpstr>Edinburgh Research</vt:lpstr>
      <vt:lpstr>Successful US Kickstarter Plays</vt:lpstr>
      <vt:lpstr>Failed US Kickstarter Plays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Hillman</cp:lastModifiedBy>
  <dcterms:created xsi:type="dcterms:W3CDTF">2017-04-20T15:17:24Z</dcterms:created>
  <dcterms:modified xsi:type="dcterms:W3CDTF">2022-10-20T12:20:22Z</dcterms:modified>
</cp:coreProperties>
</file>