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<sst xmlns="http://schemas.openxmlformats.org/spreadsheetml/2006/main" uniqueCount="113">
  <si>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</si>
  <si>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</si>
  <si>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</si>
  <si>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</si>
  <si>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</si>
  <si>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GRUPO:3-C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</si>
  <si>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</si>
  <si>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</si>
  <si>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</si>
  <si>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</si>
  <si>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</si>
  <si>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</si>
  <si>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</si>
  <si>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</si>
  <si>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</si>
  <si>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</si>
  <si>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</si>
  <si>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</si>
  <si>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</si>
  <si>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</si>
  <si>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</si>
  <si>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</si>
  <si>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</si>
  <si>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</si>
  <si>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</si>
  <si>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</si>
  <si>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</si>
  <si>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</si>
  <si>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</si>
  <si>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</si>
  <si>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</si>
  <si>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</si>
  <si>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</si>
  <si>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</si>
  <si>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</si>
  <si>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</si>
  <si>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</si>
  <si>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</si>
  <si>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AAMH</t>
  </si>
  <si>
    <t>080713</t>
  </si>
  <si>
    <t>H</t>
  </si>
  <si>
    <t>MC</t>
  </si>
  <si>
    <t>L</t>
  </si>
  <si>
    <t>N</t>
  </si>
  <si>
    <t>R</t>
  </si>
  <si>
    <t>A</t>
  </si>
  <si>
    <t>2</t>
  </si>
  <si>
    <t>ALVAREZ MONROY HERNAN</t>
  </si>
  <si>
    <t>9/9</t>
  </si>
  <si>
    <t>0/9</t>
  </si>
  <si>
    <t>COCR</t>
  </si>
  <si>
    <t>081019</t>
  </si>
  <si>
    <t>M</t>
  </si>
  <si>
    <t>MN</t>
  </si>
  <si>
    <t>S</t>
  </si>
  <si>
    <t>8</t>
  </si>
  <si>
    <t>COLIN CRUZ ROSA</t>
  </si>
  <si>
    <t>COVJ</t>
  </si>
  <si>
    <t>080210</t>
  </si>
  <si>
    <t>0</t>
  </si>
  <si>
    <t>COLIN VALENCIA JUAN CARLOS</t>
  </si>
  <si>
    <t>CUCA</t>
  </si>
  <si>
    <t>080401</t>
  </si>
  <si>
    <t>5</t>
  </si>
  <si>
    <t>CRUZ CRUZ ALAN</t>
  </si>
  <si>
    <t>CUCY</t>
  </si>
  <si>
    <t>080203</t>
  </si>
  <si>
    <t>3</t>
  </si>
  <si>
    <t>CRUZ CRUZ YARELI GUADALUPE</t>
  </si>
  <si>
    <t>0/0</t>
  </si>
  <si>
    <t>EUGJ</t>
  </si>
  <si>
    <t>080523</t>
  </si>
  <si>
    <t>ESQUIVEL GARDUÑO JESUS</t>
  </si>
  <si>
    <t>GADD</t>
  </si>
  <si>
    <t>080421</t>
  </si>
  <si>
    <t>7</t>
  </si>
  <si>
    <t>GARCIA DOMINGUEZ DANNA PAOLA</t>
  </si>
  <si>
    <t>GUMN</t>
  </si>
  <si>
    <t>071218</t>
  </si>
  <si>
    <t>Z</t>
  </si>
  <si>
    <t>T</t>
  </si>
  <si>
    <t>1</t>
  </si>
  <si>
    <t>GUZMAN MARTINEZ NATIVIDAD</t>
  </si>
  <si>
    <t>PEVT</t>
  </si>
  <si>
    <t>080319</t>
  </si>
  <si>
    <t>D</t>
  </si>
  <si>
    <t>PERFECTO VIDAL TANIA</t>
  </si>
  <si>
    <t>POVI</t>
  </si>
  <si>
    <t>081205</t>
  </si>
  <si>
    <t>POSADAS VALENCIA ITALO JOHAN</t>
  </si>
  <si>
    <t>SAGI</t>
  </si>
  <si>
    <t>080429</t>
  </si>
  <si>
    <t>SANCHEZ GONZALEZ IMANOL</t>
  </si>
  <si>
    <t>TOGG</t>
  </si>
  <si>
    <t>081228</t>
  </si>
  <si>
    <t>TORRES GARCIA GUADALUPE</t>
  </si>
  <si>
    <t>TOVM</t>
  </si>
  <si>
    <t>080617</t>
  </si>
  <si>
    <t>6</t>
  </si>
  <si>
    <t>TORRES VIDAL MAURICIO</t>
  </si>
  <si>
    <t>VIAA</t>
  </si>
  <si>
    <t>080114</t>
  </si>
  <si>
    <t>VIDAL ARGUETA ANGEL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</si>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</sst>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9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SIFECHA("13/07/2008",L8,"Y")</f>
        <v>0</v>
      </c>
      <c r="M13" s="40" t="str">
        <f>SIFECHA("13/07/2008",L8,"YM")</f>
        <v>0</v>
      </c>
      <c r="N13" s="40" t="str">
        <f>SIFECHA("13/07/2008",L8,"MD")</f>
        <v>0</v>
      </c>
      <c r="O13" s="32">
        <v>9</v>
      </c>
      <c r="P13" s="32">
        <v>9</v>
      </c>
      <c r="Q13" s="32">
        <v>7</v>
      </c>
      <c r="R13" s="32">
        <v>8</v>
      </c>
      <c r="S13" s="32">
        <v>6</v>
      </c>
      <c r="T13" s="32"/>
      <c r="U13" s="32">
        <v>10</v>
      </c>
      <c r="V13" s="32">
        <v>10</v>
      </c>
      <c r="W13" s="32">
        <v>10</v>
      </c>
      <c r="X13" s="32">
        <v>9</v>
      </c>
      <c r="Y13" s="32">
        <v>8.6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53</v>
      </c>
      <c r="F14" s="32" t="s">
        <v>42</v>
      </c>
      <c r="G14" s="32" t="s">
        <v>44</v>
      </c>
      <c r="H14" s="32" t="s">
        <v>54</v>
      </c>
      <c r="I14" s="32" t="s">
        <v>45</v>
      </c>
      <c r="J14" s="32" t="s">
        <v>55</v>
      </c>
      <c r="K14" s="19" t="s">
        <v>56</v>
      </c>
      <c r="L14" s="40" t="str">
        <f>SIFECHA("19/10/2008",L8,"Y")</f>
        <v>0</v>
      </c>
      <c r="M14" s="40" t="str">
        <f>SIFECHA("19/10/2008",L8,"YM")</f>
        <v>0</v>
      </c>
      <c r="N14" s="40" t="str">
        <f>SIFECHA("19/10/2008",L8,"MD")</f>
        <v>0</v>
      </c>
      <c r="O14" s="32">
        <v>8</v>
      </c>
      <c r="P14" s="32">
        <v>9</v>
      </c>
      <c r="Q14" s="32">
        <v>7</v>
      </c>
      <c r="R14" s="32">
        <v>9</v>
      </c>
      <c r="S14" s="32">
        <v>8</v>
      </c>
      <c r="T14" s="32"/>
      <c r="U14" s="32">
        <v>10</v>
      </c>
      <c r="V14" s="32">
        <v>10</v>
      </c>
      <c r="W14" s="32">
        <v>10</v>
      </c>
      <c r="X14" s="32">
        <v>10</v>
      </c>
      <c r="Y14" s="32">
        <v>9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57</v>
      </c>
      <c r="C15" s="32" t="s">
        <v>58</v>
      </c>
      <c r="D15" s="32" t="s">
        <v>40</v>
      </c>
      <c r="E15" s="32" t="s">
        <v>53</v>
      </c>
      <c r="F15" s="32" t="s">
        <v>42</v>
      </c>
      <c r="G15" s="32" t="s">
        <v>42</v>
      </c>
      <c r="H15" s="32" t="s">
        <v>43</v>
      </c>
      <c r="I15" s="32" t="s">
        <v>45</v>
      </c>
      <c r="J15" s="32" t="s">
        <v>59</v>
      </c>
      <c r="K15" s="19" t="s">
        <v>60</v>
      </c>
      <c r="L15" s="40" t="str">
        <f>SIFECHA("10/02/2008",L8,"Y")</f>
        <v>0</v>
      </c>
      <c r="M15" s="40" t="str">
        <f>SIFECHA("10/02/2008",L8,"YM")</f>
        <v>0</v>
      </c>
      <c r="N15" s="40" t="str">
        <f>SIFECHA("10/02/2008",L8,"MD")</f>
        <v>0</v>
      </c>
      <c r="O15" s="32">
        <v>8</v>
      </c>
      <c r="P15" s="32">
        <v>7</v>
      </c>
      <c r="Q15" s="32">
        <v>6</v>
      </c>
      <c r="R15" s="32">
        <v>7</v>
      </c>
      <c r="S15" s="32">
        <v>8</v>
      </c>
      <c r="T15" s="32"/>
      <c r="U15" s="32">
        <v>9</v>
      </c>
      <c r="V15" s="32">
        <v>10</v>
      </c>
      <c r="W15" s="32">
        <v>9</v>
      </c>
      <c r="X15" s="32">
        <v>9</v>
      </c>
      <c r="Y15" s="32">
        <v>8.1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61</v>
      </c>
      <c r="C16" s="32" t="s">
        <v>62</v>
      </c>
      <c r="D16" s="32" t="s">
        <v>40</v>
      </c>
      <c r="E16" s="32" t="s">
        <v>53</v>
      </c>
      <c r="F16" s="32" t="s">
        <v>44</v>
      </c>
      <c r="G16" s="32" t="s">
        <v>44</v>
      </c>
      <c r="H16" s="32" t="s">
        <v>42</v>
      </c>
      <c r="I16" s="32" t="s">
        <v>45</v>
      </c>
      <c r="J16" s="32" t="s">
        <v>63</v>
      </c>
      <c r="K16" s="19" t="s">
        <v>64</v>
      </c>
      <c r="L16" s="40" t="str">
        <f>SIFECHA("01/04/2008",L8,"Y")</f>
        <v>0</v>
      </c>
      <c r="M16" s="40" t="str">
        <f>SIFECHA("01/04/2008",L8,"YM")</f>
        <v>0</v>
      </c>
      <c r="N16" s="40" t="str">
        <f>SIFECHA("01/04/2008",L8,"MD")</f>
        <v>0</v>
      </c>
      <c r="O16" s="32">
        <v>7</v>
      </c>
      <c r="P16" s="32">
        <v>8</v>
      </c>
      <c r="Q16" s="32">
        <v>6</v>
      </c>
      <c r="R16" s="32">
        <v>6</v>
      </c>
      <c r="S16" s="32">
        <v>8</v>
      </c>
      <c r="T16" s="32"/>
      <c r="U16" s="32">
        <v>9</v>
      </c>
      <c r="V16" s="32">
        <v>10</v>
      </c>
      <c r="W16" s="32">
        <v>10</v>
      </c>
      <c r="X16" s="32">
        <v>10</v>
      </c>
      <c r="Y16" s="32">
        <v>8.2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65</v>
      </c>
      <c r="C17" s="32" t="s">
        <v>66</v>
      </c>
      <c r="D17" s="32" t="s">
        <v>52</v>
      </c>
      <c r="E17" s="32" t="s">
        <v>53</v>
      </c>
      <c r="F17" s="32" t="s">
        <v>44</v>
      </c>
      <c r="G17" s="32" t="s">
        <v>44</v>
      </c>
      <c r="H17" s="32" t="s">
        <v>44</v>
      </c>
      <c r="I17" s="32" t="s">
        <v>45</v>
      </c>
      <c r="J17" s="32" t="s">
        <v>67</v>
      </c>
      <c r="K17" s="19" t="s">
        <v>68</v>
      </c>
      <c r="L17" s="40" t="str">
        <f>SIFECHA("03/02/2008",L8,"Y")</f>
        <v>0</v>
      </c>
      <c r="M17" s="40" t="str">
        <f>SIFECHA("03/02/2008",L8,"YM")</f>
        <v>0</v>
      </c>
      <c r="N17" s="40" t="str">
        <f>SIFECHA("03/02/2008",L8,"MD")</f>
        <v>0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69</v>
      </c>
    </row>
    <row r="18" spans="1:73">
      <c r="A18" s="32">
        <v>6</v>
      </c>
      <c r="B18" s="39" t="s">
        <v>70</v>
      </c>
      <c r="C18" s="32" t="s">
        <v>71</v>
      </c>
      <c r="D18" s="32" t="s">
        <v>40</v>
      </c>
      <c r="E18" s="32" t="s">
        <v>53</v>
      </c>
      <c r="F18" s="32" t="s">
        <v>54</v>
      </c>
      <c r="G18" s="32" t="s">
        <v>44</v>
      </c>
      <c r="H18" s="32" t="s">
        <v>54</v>
      </c>
      <c r="I18" s="32" t="s">
        <v>45</v>
      </c>
      <c r="J18" s="32" t="s">
        <v>46</v>
      </c>
      <c r="K18" s="19" t="s">
        <v>72</v>
      </c>
      <c r="L18" s="40" t="str">
        <f>SIFECHA("23/05/2008",L8,"Y")</f>
        <v>0</v>
      </c>
      <c r="M18" s="40" t="str">
        <f>SIFECHA("23/05/2008",L8,"YM")</f>
        <v>0</v>
      </c>
      <c r="N18" s="40" t="str">
        <f>SIFECHA("23/05/2008",L8,"MD")</f>
        <v>0</v>
      </c>
      <c r="O18" s="32">
        <v>7</v>
      </c>
      <c r="P18" s="32">
        <v>7</v>
      </c>
      <c r="Q18" s="32">
        <v>6</v>
      </c>
      <c r="R18" s="32">
        <v>9</v>
      </c>
      <c r="S18" s="32">
        <v>8</v>
      </c>
      <c r="T18" s="32"/>
      <c r="U18" s="32">
        <v>9</v>
      </c>
      <c r="V18" s="32">
        <v>9</v>
      </c>
      <c r="W18" s="32">
        <v>9</v>
      </c>
      <c r="X18" s="32">
        <v>10</v>
      </c>
      <c r="Y18" s="32">
        <v>8.2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73</v>
      </c>
      <c r="C19" s="32" t="s">
        <v>74</v>
      </c>
      <c r="D19" s="32" t="s">
        <v>52</v>
      </c>
      <c r="E19" s="32" t="s">
        <v>53</v>
      </c>
      <c r="F19" s="32" t="s">
        <v>44</v>
      </c>
      <c r="G19" s="32" t="s">
        <v>52</v>
      </c>
      <c r="H19" s="32" t="s">
        <v>43</v>
      </c>
      <c r="I19" s="32" t="s">
        <v>45</v>
      </c>
      <c r="J19" s="32" t="s">
        <v>75</v>
      </c>
      <c r="K19" s="19" t="s">
        <v>76</v>
      </c>
      <c r="L19" s="40" t="str">
        <f>SIFECHA("21/04/2008",L8,"Y")</f>
        <v>0</v>
      </c>
      <c r="M19" s="40" t="str">
        <f>SIFECHA("21/04/2008",L8,"YM")</f>
        <v>0</v>
      </c>
      <c r="N19" s="40" t="str">
        <f>SIFECHA("21/04/2008",L8,"MD")</f>
        <v>0</v>
      </c>
      <c r="O19" s="32">
        <v>8</v>
      </c>
      <c r="P19" s="32">
        <v>9</v>
      </c>
      <c r="Q19" s="32">
        <v>7</v>
      </c>
      <c r="R19" s="32">
        <v>10</v>
      </c>
      <c r="S19" s="32">
        <v>9</v>
      </c>
      <c r="T19" s="32"/>
      <c r="U19" s="32">
        <v>9</v>
      </c>
      <c r="V19" s="32">
        <v>10</v>
      </c>
      <c r="W19" s="32">
        <v>10</v>
      </c>
      <c r="X19" s="32">
        <v>10</v>
      </c>
      <c r="Y19" s="32">
        <v>9.1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77</v>
      </c>
      <c r="C20" s="32" t="s">
        <v>78</v>
      </c>
      <c r="D20" s="32" t="s">
        <v>40</v>
      </c>
      <c r="E20" s="32" t="s">
        <v>53</v>
      </c>
      <c r="F20" s="32" t="s">
        <v>79</v>
      </c>
      <c r="G20" s="32" t="s">
        <v>44</v>
      </c>
      <c r="H20" s="32" t="s">
        <v>80</v>
      </c>
      <c r="I20" s="32" t="s">
        <v>45</v>
      </c>
      <c r="J20" s="32" t="s">
        <v>81</v>
      </c>
      <c r="K20" s="19" t="s">
        <v>82</v>
      </c>
      <c r="L20" s="40" t="str">
        <f>SIFECHA("18/12/2007",L8,"Y")</f>
        <v>0</v>
      </c>
      <c r="M20" s="40" t="str">
        <f>SIFECHA("18/12/2007",L8,"YM")</f>
        <v>0</v>
      </c>
      <c r="N20" s="40" t="str">
        <f>SIFECHA("18/12/2007",L8,"MD")</f>
        <v>0</v>
      </c>
      <c r="O20" s="32">
        <v>8</v>
      </c>
      <c r="P20" s="32">
        <v>9</v>
      </c>
      <c r="Q20" s="32">
        <v>7</v>
      </c>
      <c r="R20" s="32">
        <v>10</v>
      </c>
      <c r="S20" s="32">
        <v>9</v>
      </c>
      <c r="T20" s="32"/>
      <c r="U20" s="32">
        <v>9</v>
      </c>
      <c r="V20" s="32">
        <v>7</v>
      </c>
      <c r="W20" s="32">
        <v>9</v>
      </c>
      <c r="X20" s="32">
        <v>9</v>
      </c>
      <c r="Y20" s="32">
        <v>8.5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83</v>
      </c>
      <c r="C21" s="32" t="s">
        <v>84</v>
      </c>
      <c r="D21" s="32" t="s">
        <v>52</v>
      </c>
      <c r="E21" s="32" t="s">
        <v>53</v>
      </c>
      <c r="F21" s="32" t="s">
        <v>44</v>
      </c>
      <c r="G21" s="32" t="s">
        <v>85</v>
      </c>
      <c r="H21" s="32" t="s">
        <v>43</v>
      </c>
      <c r="I21" s="32" t="s">
        <v>45</v>
      </c>
      <c r="J21" s="32" t="s">
        <v>63</v>
      </c>
      <c r="K21" s="19" t="s">
        <v>86</v>
      </c>
      <c r="L21" s="40" t="str">
        <f>SIFECHA("19/03/2008",L8,"Y")</f>
        <v>0</v>
      </c>
      <c r="M21" s="40" t="str">
        <f>SIFECHA("19/03/2008",L8,"YM")</f>
        <v>0</v>
      </c>
      <c r="N21" s="40" t="str">
        <f>SIFECHA("19/03/2008",L8,"MD")</f>
        <v>0</v>
      </c>
      <c r="O21" s="32">
        <v>8</v>
      </c>
      <c r="P21" s="32">
        <v>8</v>
      </c>
      <c r="Q21" s="32">
        <v>7</v>
      </c>
      <c r="R21" s="32">
        <v>9</v>
      </c>
      <c r="S21" s="32">
        <v>8</v>
      </c>
      <c r="T21" s="32"/>
      <c r="U21" s="32">
        <v>10</v>
      </c>
      <c r="V21" s="32">
        <v>10</v>
      </c>
      <c r="W21" s="32">
        <v>10</v>
      </c>
      <c r="X21" s="32">
        <v>10</v>
      </c>
      <c r="Y21" s="32">
        <v>8.8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87</v>
      </c>
      <c r="C22" s="32" t="s">
        <v>88</v>
      </c>
      <c r="D22" s="32" t="s">
        <v>40</v>
      </c>
      <c r="E22" s="32" t="s">
        <v>53</v>
      </c>
      <c r="F22" s="32" t="s">
        <v>54</v>
      </c>
      <c r="G22" s="32" t="s">
        <v>42</v>
      </c>
      <c r="H22" s="32" t="s">
        <v>80</v>
      </c>
      <c r="I22" s="32" t="s">
        <v>45</v>
      </c>
      <c r="J22" s="32" t="s">
        <v>63</v>
      </c>
      <c r="K22" s="19" t="s">
        <v>89</v>
      </c>
      <c r="L22" s="40" t="str">
        <f>SIFECHA("05/12/2008",L8,"Y")</f>
        <v>0</v>
      </c>
      <c r="M22" s="40" t="str">
        <f>SIFECHA("05/12/2008",L8,"YM")</f>
        <v>0</v>
      </c>
      <c r="N22" s="40" t="str">
        <f>SIFECHA("05/12/2008",L8,"MD")</f>
        <v>0</v>
      </c>
      <c r="O22" s="32">
        <v>8</v>
      </c>
      <c r="P22" s="32">
        <v>9</v>
      </c>
      <c r="Q22" s="32">
        <v>7</v>
      </c>
      <c r="R22" s="32">
        <v>6</v>
      </c>
      <c r="S22" s="32">
        <v>7</v>
      </c>
      <c r="T22" s="32"/>
      <c r="U22" s="32">
        <v>9</v>
      </c>
      <c r="V22" s="32">
        <v>9</v>
      </c>
      <c r="W22" s="32">
        <v>10</v>
      </c>
      <c r="X22" s="32">
        <v>10</v>
      </c>
      <c r="Y22" s="32">
        <v>8.3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90</v>
      </c>
      <c r="C23" s="32" t="s">
        <v>91</v>
      </c>
      <c r="D23" s="32" t="s">
        <v>40</v>
      </c>
      <c r="E23" s="32" t="s">
        <v>53</v>
      </c>
      <c r="F23" s="32" t="s">
        <v>43</v>
      </c>
      <c r="G23" s="32" t="s">
        <v>43</v>
      </c>
      <c r="H23" s="32" t="s">
        <v>52</v>
      </c>
      <c r="I23" s="32" t="s">
        <v>45</v>
      </c>
      <c r="J23" s="32" t="s">
        <v>46</v>
      </c>
      <c r="K23" s="19" t="s">
        <v>92</v>
      </c>
      <c r="L23" s="40" t="str">
        <f>SIFECHA("29/04/2008",L8,"Y")</f>
        <v>0</v>
      </c>
      <c r="M23" s="40" t="str">
        <f>SIFECHA("29/04/2008",L8,"YM")</f>
        <v>0</v>
      </c>
      <c r="N23" s="40" t="str">
        <f>SIFECHA("29/04/2008",L8,"MD")</f>
        <v>0</v>
      </c>
      <c r="O23" s="32">
        <v>8</v>
      </c>
      <c r="P23" s="32">
        <v>9</v>
      </c>
      <c r="Q23" s="32">
        <v>7</v>
      </c>
      <c r="R23" s="32">
        <v>6</v>
      </c>
      <c r="S23" s="32">
        <v>7</v>
      </c>
      <c r="T23" s="32"/>
      <c r="U23" s="32">
        <v>9</v>
      </c>
      <c r="V23" s="32">
        <v>9</v>
      </c>
      <c r="W23" s="32">
        <v>10</v>
      </c>
      <c r="X23" s="32">
        <v>10</v>
      </c>
      <c r="Y23" s="32">
        <v>8.3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32">
        <v>12</v>
      </c>
      <c r="B24" s="39" t="s">
        <v>93</v>
      </c>
      <c r="C24" s="32" t="s">
        <v>94</v>
      </c>
      <c r="D24" s="32" t="s">
        <v>52</v>
      </c>
      <c r="E24" s="32" t="s">
        <v>53</v>
      </c>
      <c r="F24" s="32" t="s">
        <v>44</v>
      </c>
      <c r="G24" s="32" t="s">
        <v>44</v>
      </c>
      <c r="H24" s="32" t="s">
        <v>85</v>
      </c>
      <c r="I24" s="32" t="s">
        <v>45</v>
      </c>
      <c r="J24" s="32" t="s">
        <v>59</v>
      </c>
      <c r="K24" s="19" t="s">
        <v>95</v>
      </c>
      <c r="L24" s="40" t="str">
        <f>SIFECHA("28/12/2008",L8,"Y")</f>
        <v>0</v>
      </c>
      <c r="M24" s="40" t="str">
        <f>SIFECHA("28/12/2008",L8,"YM")</f>
        <v>0</v>
      </c>
      <c r="N24" s="40" t="str">
        <f>SIFECHA("28/12/2008",L8,"MD")</f>
        <v>0</v>
      </c>
      <c r="O24" s="32">
        <v>8</v>
      </c>
      <c r="P24" s="32">
        <v>9</v>
      </c>
      <c r="Q24" s="32">
        <v>7</v>
      </c>
      <c r="R24" s="32">
        <v>10</v>
      </c>
      <c r="S24" s="32">
        <v>9</v>
      </c>
      <c r="T24" s="32"/>
      <c r="U24" s="32">
        <v>9</v>
      </c>
      <c r="V24" s="32">
        <v>9</v>
      </c>
      <c r="W24" s="32">
        <v>10</v>
      </c>
      <c r="X24" s="32">
        <v>10</v>
      </c>
      <c r="Y24" s="32">
        <v>9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96</v>
      </c>
      <c r="C25" s="32" t="s">
        <v>97</v>
      </c>
      <c r="D25" s="32" t="s">
        <v>40</v>
      </c>
      <c r="E25" s="32" t="s">
        <v>53</v>
      </c>
      <c r="F25" s="32" t="s">
        <v>44</v>
      </c>
      <c r="G25" s="32" t="s">
        <v>85</v>
      </c>
      <c r="H25" s="32" t="s">
        <v>44</v>
      </c>
      <c r="I25" s="32" t="s">
        <v>45</v>
      </c>
      <c r="J25" s="32" t="s">
        <v>98</v>
      </c>
      <c r="K25" s="19" t="s">
        <v>99</v>
      </c>
      <c r="L25" s="40" t="str">
        <f>SIFECHA("17/06/2008",L8,"Y")</f>
        <v>0</v>
      </c>
      <c r="M25" s="40" t="str">
        <f>SIFECHA("17/06/2008",L8,"YM")</f>
        <v>0</v>
      </c>
      <c r="N25" s="40" t="str">
        <f>SIFECHA("17/06/2008",L8,"MD")</f>
        <v>0</v>
      </c>
      <c r="O25" s="32">
        <v>9</v>
      </c>
      <c r="P25" s="32">
        <v>9</v>
      </c>
      <c r="Q25" s="32">
        <v>8</v>
      </c>
      <c r="R25" s="32">
        <v>10</v>
      </c>
      <c r="S25" s="32">
        <v>10</v>
      </c>
      <c r="T25" s="32"/>
      <c r="U25" s="32">
        <v>10</v>
      </c>
      <c r="V25" s="32">
        <v>10</v>
      </c>
      <c r="W25" s="32">
        <v>10</v>
      </c>
      <c r="X25" s="32">
        <v>9</v>
      </c>
      <c r="Y25" s="32">
        <v>9.4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100</v>
      </c>
      <c r="C26" s="32" t="s">
        <v>101</v>
      </c>
      <c r="D26" s="32" t="s">
        <v>40</v>
      </c>
      <c r="E26" s="32" t="s">
        <v>53</v>
      </c>
      <c r="F26" s="32" t="s">
        <v>85</v>
      </c>
      <c r="G26" s="32" t="s">
        <v>44</v>
      </c>
      <c r="H26" s="32" t="s">
        <v>43</v>
      </c>
      <c r="I26" s="32" t="s">
        <v>45</v>
      </c>
      <c r="J26" s="32" t="s">
        <v>67</v>
      </c>
      <c r="K26" s="19" t="s">
        <v>102</v>
      </c>
      <c r="L26" s="40" t="str">
        <f>SIFECHA("14/01/2008",L8,"Y")</f>
        <v>0</v>
      </c>
      <c r="M26" s="40" t="str">
        <f>SIFECHA("14/01/2008",L8,"YM")</f>
        <v>0</v>
      </c>
      <c r="N26" s="40" t="str">
        <f>SIFECHA("14/01/2008",L8,"MD")</f>
        <v>0</v>
      </c>
      <c r="O26" s="32">
        <v>9</v>
      </c>
      <c r="P26" s="32">
        <v>9</v>
      </c>
      <c r="Q26" s="32">
        <v>8</v>
      </c>
      <c r="R26" s="32">
        <v>10</v>
      </c>
      <c r="S26" s="32">
        <v>9</v>
      </c>
      <c r="T26" s="32"/>
      <c r="U26" s="32">
        <v>10</v>
      </c>
      <c r="V26" s="32">
        <v>10</v>
      </c>
      <c r="W26" s="32">
        <v>10</v>
      </c>
      <c r="X26" s="32">
        <v>9</v>
      </c>
      <c r="Y26" s="32">
        <v>9.3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20" t="s">
        <v>103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32" t="str">
        <f>SI.ERROR(PROMEDIO(O13:O26),"")</f>
        <v>0</v>
      </c>
      <c r="P27" s="32" t="str">
        <f>SI.ERROR(PROMEDIO(P13:P26),"")</f>
        <v>0</v>
      </c>
      <c r="Q27" s="32" t="str">
        <f>SI.ERROR(PROMEDIO(Q13:Q26),"")</f>
        <v>0</v>
      </c>
      <c r="R27" s="32" t="str">
        <f>SI.ERROR(PROMEDIO(R13:R26),"")</f>
        <v>0</v>
      </c>
      <c r="S27" s="32" t="str">
        <f>SI.ERROR(PROMEDIO(S13:S26),"")</f>
        <v>0</v>
      </c>
      <c r="T27" s="32" t="str">
        <f>SI.ERROR(PROMEDIO(T13:T26),"")</f>
        <v>0</v>
      </c>
      <c r="U27" s="32" t="str">
        <f>SI.ERROR(PROMEDIO(U13:U26),"")</f>
        <v>0</v>
      </c>
      <c r="V27" s="32" t="str">
        <f>SI.ERROR(PROMEDIO(V13:V26),"")</f>
        <v>0</v>
      </c>
      <c r="W27" s="32" t="str">
        <f>SI.ERROR(PROMEDIO(W13:W26),"")</f>
        <v>0</v>
      </c>
      <c r="X27" s="32" t="str">
        <f>SI.ERROR(PROMEDIO(X13:X26),"")</f>
        <v>0</v>
      </c>
      <c r="Y27" s="32" t="str">
        <f>SI.ERROR(PROMEDIO(Y13:Y26),"")</f>
        <v>0</v>
      </c>
      <c r="Z27" s="32" t="str">
        <f>CONTAR.SI(Z13:Z26,"SI")</f>
        <v>0</v>
      </c>
      <c r="AA27" s="32" t="str">
        <f>CONTAR.SI(AA13:AA26,"NO")</f>
        <v>0</v>
      </c>
      <c r="AD27" s="32" t="str">
        <f>SI.ERROR(PROMEDIO(AD13:AD26),"")</f>
        <v>0</v>
      </c>
      <c r="AE27" s="32" t="str">
        <f>SI.ERROR(PROMEDIO(AE13:AE26),"")</f>
        <v>0</v>
      </c>
      <c r="AF27" s="32" t="str">
        <f>SI.ERROR(PROMEDIO(AF13:AF26),"")</f>
        <v>0</v>
      </c>
      <c r="AG27" s="32" t="str">
        <f>SI.ERROR(PROMEDIO(AG13:AG26),"")</f>
        <v>0</v>
      </c>
      <c r="AH27" s="32" t="str">
        <f>SI.ERROR(PROMEDIO(AH13:AH26),"")</f>
        <v>0</v>
      </c>
      <c r="AI27" s="32" t="str">
        <f>SI.ERROR(PROMEDIO(AI13:AI26),"")</f>
        <v>0</v>
      </c>
      <c r="AJ27" s="32" t="str">
        <f>SI.ERROR(PROMEDIO(AJ13:AJ26),"")</f>
        <v>0</v>
      </c>
      <c r="AK27" s="32" t="str">
        <f>SI.ERROR(PROMEDIO(AK13:AK26),"")</f>
        <v>0</v>
      </c>
      <c r="AL27" s="32" t="str">
        <f>SI.ERROR(PROMEDIO(AL13:AL26),"")</f>
        <v>0</v>
      </c>
      <c r="AM27" s="32" t="str">
        <f>SI.ERROR(PROMEDIO(AM13:AM26),"")</f>
        <v>0</v>
      </c>
      <c r="AN27" s="32" t="str">
        <f>SI.ERROR(PROMEDIO(AN13:AN26),"")</f>
        <v>0</v>
      </c>
      <c r="AO27" s="32" t="str">
        <f>CONTAR.SI(AO13:AO26,"SI")</f>
        <v>0</v>
      </c>
      <c r="AP27" s="32" t="str">
        <f>CONTAR.SI(AP13:AP26,"NO")</f>
        <v>0</v>
      </c>
      <c r="AS27" s="32" t="str">
        <f>SI.ERROR(PROMEDIO(AS13:AS26),"")</f>
        <v>0</v>
      </c>
      <c r="AT27" s="32" t="str">
        <f>SI.ERROR(PROMEDIO(AT13:AT26),"")</f>
        <v>0</v>
      </c>
      <c r="AU27" s="32" t="str">
        <f>SI.ERROR(PROMEDIO(AU13:AU26),"")</f>
        <v>0</v>
      </c>
      <c r="AV27" s="32" t="str">
        <f>SI.ERROR(PROMEDIO(AV13:AV26),"")</f>
        <v>0</v>
      </c>
      <c r="AW27" s="32" t="str">
        <f>SI.ERROR(PROMEDIO(AW13:AW26),"")</f>
        <v>0</v>
      </c>
      <c r="AX27" s="32" t="str">
        <f>SI.ERROR(PROMEDIO(AX13:AX26),"")</f>
        <v>0</v>
      </c>
      <c r="AY27" s="32" t="str">
        <f>SI.ERROR(PROMEDIO(AY13:AY26),"")</f>
        <v>0</v>
      </c>
      <c r="AZ27" s="32" t="str">
        <f>SI.ERROR(PROMEDIO(AZ13:AZ26),"")</f>
        <v>0</v>
      </c>
      <c r="BA27" s="32" t="str">
        <f>SI.ERROR(PROMEDIO(BA13:BA26),"")</f>
        <v>0</v>
      </c>
      <c r="BB27" s="32" t="str">
        <f>SI.ERROR(PROMEDIO(BB13:BB26),"")</f>
        <v>0</v>
      </c>
      <c r="BC27" s="32" t="str">
        <f>SI.ERROR(PROMEDIO(BC13:BC26),"")</f>
        <v>0</v>
      </c>
      <c r="BD27" s="32" t="str">
        <f>CONTAR.SI(BD13:BD26,"SI")</f>
        <v>0</v>
      </c>
      <c r="BE27" s="32" t="str">
        <f>CONTAR.SI(BE13:BE26,"NO")</f>
        <v>0</v>
      </c>
      <c r="BH27" s="32" t="str">
        <f>SI.ERROR(PROMEDIO(BH13:BH26),"")</f>
        <v>0</v>
      </c>
      <c r="BI27" s="32" t="str">
        <f>SI.ERROR(PROMEDIO(BI13:BI26),"")</f>
        <v>0</v>
      </c>
      <c r="BJ27" s="32" t="str">
        <f>SI.ERROR(PROMEDIO(BJ13:BJ26),"")</f>
        <v>0</v>
      </c>
      <c r="BK27" s="32" t="str">
        <f>SI.ERROR(PROMEDIO(BK13:BK26),"")</f>
        <v>0</v>
      </c>
      <c r="BL27" s="32" t="str">
        <f>SI.ERROR(PROMEDIO(BL13:BL26),"")</f>
        <v>0</v>
      </c>
      <c r="BM27" s="32" t="str">
        <f>SI.ERROR(PROMEDIO(BM13:BM26),"")</f>
        <v>0</v>
      </c>
      <c r="BN27" s="32" t="str">
        <f>SI.ERROR(PROMEDIO(BN13:BN26),"")</f>
        <v>0</v>
      </c>
      <c r="BO27" s="32" t="str">
        <f>SI.ERROR(PROMEDIO(BO13:BO26),"")</f>
        <v>0</v>
      </c>
      <c r="BP27" s="32" t="str">
        <f>SI.ERROR(PROMEDIO(BP13:BP26),"")</f>
        <v>0</v>
      </c>
      <c r="BQ27" s="32" t="str">
        <f>SI.ERROR(PROMEDIO(BQ13:BQ26),"")</f>
        <v>0</v>
      </c>
      <c r="BR27" s="32" t="str">
        <f>SI.ERROR(PROMEDIO(BR13:BR26),"")</f>
        <v>0</v>
      </c>
      <c r="BS27" s="32" t="str">
        <f>CONTAR.SI(BS13:BS26,"SI")</f>
        <v>0</v>
      </c>
      <c r="BT27" s="32" t="str">
        <f>CONTAR.SI(BT13:BT26,"NO")</f>
        <v>0</v>
      </c>
    </row>
    <row r="29" spans="1:73">
      <c r="E29" s="6" t="s">
        <v>104</v>
      </c>
      <c r="F29" s="9"/>
      <c r="G29" s="9"/>
      <c r="H29" s="9"/>
      <c r="I29" s="9"/>
      <c r="J29" s="11"/>
      <c r="K29" s="42" t="s">
        <v>105</v>
      </c>
      <c r="L29" s="21"/>
      <c r="M29" s="21"/>
      <c r="N29" s="22"/>
      <c r="O29" s="43" t="str">
        <f>CONTAR.SI(O13:O26,"&gt;5.9")</f>
        <v>0</v>
      </c>
      <c r="P29" s="43" t="str">
        <f>CONTAR.SI(P13:P26,"&gt;5.9")</f>
        <v>0</v>
      </c>
      <c r="Q29" s="43" t="str">
        <f>CONTAR.SI(Q13:Q26,"&gt;5.9")</f>
        <v>0</v>
      </c>
      <c r="R29" s="43" t="str">
        <f>CONTAR.SI(R13:R26,"&gt;5.9")</f>
        <v>0</v>
      </c>
      <c r="S29" s="43" t="str">
        <f>CONTAR.SI(S13:S26,"&gt;5.9")</f>
        <v>0</v>
      </c>
      <c r="T29" s="43" t="str">
        <f>CONTAR.SI(T13:T26,"&gt;5.9")</f>
        <v>0</v>
      </c>
      <c r="U29" s="43" t="str">
        <f>CONTAR.SI(U13:U26,"&gt;5.9")</f>
        <v>0</v>
      </c>
      <c r="V29" s="43" t="str">
        <f>CONTAR.SI(V13:V26,"&gt;5.9")</f>
        <v>0</v>
      </c>
      <c r="W29" s="43" t="str">
        <f>CONTAR.SI(W13:W26,"&gt;5.9")</f>
        <v>0</v>
      </c>
      <c r="X29" s="43" t="str">
        <f>CONTAR.SI(X13:X26,"&gt;5.9")</f>
        <v>0</v>
      </c>
      <c r="Y29" s="43" t="str">
        <f>CONTAR.SI(Y13:Y26,"&gt;5.9")</f>
        <v>0</v>
      </c>
      <c r="AD29" s="43" t="str">
        <f>CONTAR.SI(AD13:AD26,"&gt;5.9")</f>
        <v>0</v>
      </c>
      <c r="AE29" s="43" t="str">
        <f>CONTAR.SI(AE13:AE26,"&gt;5.9")</f>
        <v>0</v>
      </c>
      <c r="AF29" s="43" t="str">
        <f>CONTAR.SI(AF13:AF26,"&gt;5.9")</f>
        <v>0</v>
      </c>
      <c r="AG29" s="43" t="str">
        <f>CONTAR.SI(AG13:AG26,"&gt;5.9")</f>
        <v>0</v>
      </c>
      <c r="AH29" s="43" t="str">
        <f>CONTAR.SI(AH13:AH26,"&gt;5.9")</f>
        <v>0</v>
      </c>
      <c r="AI29" s="43" t="str">
        <f>CONTAR.SI(AI13:AI26,"&gt;5.9")</f>
        <v>0</v>
      </c>
      <c r="AJ29" s="43" t="str">
        <f>CONTAR.SI(AJ13:AJ26,"&gt;5.9")</f>
        <v>0</v>
      </c>
      <c r="AK29" s="43" t="str">
        <f>CONTAR.SI(AK13:AK26,"&gt;5.9")</f>
        <v>0</v>
      </c>
      <c r="AL29" s="43" t="str">
        <f>CONTAR.SI(AL13:AL26,"&gt;5.9")</f>
        <v>0</v>
      </c>
      <c r="AM29" s="43" t="str">
        <f>CONTAR.SI(AM13:AM26,"&gt;5.9")</f>
        <v>0</v>
      </c>
      <c r="AN29" s="43" t="str">
        <f>CONTAR.SI(AN13:AN26,"&gt;5.9")</f>
        <v>0</v>
      </c>
      <c r="AS29" s="43" t="str">
        <f>CONTAR.SI(AS13:AS26,"&gt;5.9")</f>
        <v>0</v>
      </c>
      <c r="AT29" s="43" t="str">
        <f>CONTAR.SI(AT13:AT26,"&gt;5.9")</f>
        <v>0</v>
      </c>
      <c r="AU29" s="43" t="str">
        <f>CONTAR.SI(AU13:AU26,"&gt;5.9")</f>
        <v>0</v>
      </c>
      <c r="AV29" s="43" t="str">
        <f>CONTAR.SI(AV13:AV26,"&gt;5.9")</f>
        <v>0</v>
      </c>
      <c r="AW29" s="43" t="str">
        <f>CONTAR.SI(AW13:AW26,"&gt;5.9")</f>
        <v>0</v>
      </c>
      <c r="AX29" s="43" t="str">
        <f>CONTAR.SI(AX13:AX26,"&gt;5.9")</f>
        <v>0</v>
      </c>
      <c r="AY29" s="43" t="str">
        <f>CONTAR.SI(AY13:AY26,"&gt;5.9")</f>
        <v>0</v>
      </c>
      <c r="AZ29" s="43" t="str">
        <f>CONTAR.SI(AZ13:AZ26,"&gt;5.9")</f>
        <v>0</v>
      </c>
      <c r="BA29" s="43" t="str">
        <f>CONTAR.SI(BA13:BA26,"&gt;5.9")</f>
        <v>0</v>
      </c>
      <c r="BB29" s="43" t="str">
        <f>CONTAR.SI(BB13:BB26,"&gt;5.9")</f>
        <v>0</v>
      </c>
      <c r="BC29" s="43" t="str">
        <f>CONTAR.SI(BC13:BC26,"&gt;5.9")</f>
        <v>0</v>
      </c>
      <c r="BH29" s="43" t="str">
        <f>CONTAR.SI(BH13:BH26,"&gt;5.9")</f>
        <v>0</v>
      </c>
      <c r="BI29" s="43" t="str">
        <f>CONTAR.SI(BI13:BI26,"&gt;5.9")</f>
        <v>0</v>
      </c>
      <c r="BJ29" s="43" t="str">
        <f>CONTAR.SI(BJ13:BJ26,"&gt;5.9")</f>
        <v>0</v>
      </c>
      <c r="BK29" s="43" t="str">
        <f>CONTAR.SI(BK13:BK26,"&gt;5.9")</f>
        <v>0</v>
      </c>
      <c r="BL29" s="43" t="str">
        <f>CONTAR.SI(BL13:BL26,"&gt;5.9")</f>
        <v>0</v>
      </c>
      <c r="BM29" s="43" t="str">
        <f>CONTAR.SI(BM13:BM26,"&gt;5.9")</f>
        <v>0</v>
      </c>
      <c r="BN29" s="43" t="str">
        <f>CONTAR.SI(BN13:BN26,"&gt;5.9")</f>
        <v>0</v>
      </c>
      <c r="BO29" s="43" t="str">
        <f>CONTAR.SI(BO13:BO26,"&gt;5.9")</f>
        <v>0</v>
      </c>
      <c r="BP29" s="43" t="str">
        <f>CONTAR.SI(BP13:BP26,"&gt;5.9")</f>
        <v>0</v>
      </c>
      <c r="BQ29" s="43" t="str">
        <f>CONTAR.SI(BQ13:BQ26,"&gt;5.9")</f>
        <v>0</v>
      </c>
      <c r="BR29" s="43" t="str">
        <f>CONTAR.SI(BR13:BR26,"&gt;5.9")</f>
        <v>0</v>
      </c>
    </row>
    <row r="30" spans="1:73">
      <c r="E30" s="7"/>
      <c r="F30" s="5"/>
      <c r="G30" s="5"/>
      <c r="H30" s="5"/>
      <c r="I30" s="5"/>
      <c r="J30" s="12"/>
      <c r="K30" s="42" t="s">
        <v>106</v>
      </c>
      <c r="L30" s="21"/>
      <c r="M30" s="21"/>
      <c r="N30" s="22"/>
      <c r="O30" s="43" t="str">
        <f>CONTAR.SI(O13:O26,"&lt;6")</f>
        <v>0</v>
      </c>
      <c r="P30" s="43" t="str">
        <f>CONTAR.SI(P13:P26,"&lt;6")</f>
        <v>0</v>
      </c>
      <c r="Q30" s="43" t="str">
        <f>CONTAR.SI(Q13:Q26,"&lt;6")</f>
        <v>0</v>
      </c>
      <c r="R30" s="43" t="str">
        <f>CONTAR.SI(R13:R26,"&lt;6")</f>
        <v>0</v>
      </c>
      <c r="S30" s="43" t="str">
        <f>CONTAR.SI(S13:S26,"&lt;6")</f>
        <v>0</v>
      </c>
      <c r="T30" s="43" t="str">
        <f>CONTAR.SI(T13:T26,"&lt;6")</f>
        <v>0</v>
      </c>
      <c r="U30" s="43" t="str">
        <f>CONTAR.SI(U13:U26,"&lt;6")</f>
        <v>0</v>
      </c>
      <c r="V30" s="43" t="str">
        <f>CONTAR.SI(V13:V26,"&lt;6")</f>
        <v>0</v>
      </c>
      <c r="W30" s="43" t="str">
        <f>CONTAR.SI(W13:W26,"&lt;6")</f>
        <v>0</v>
      </c>
      <c r="X30" s="43" t="str">
        <f>CONTAR.SI(X13:X26,"&lt;6")</f>
        <v>0</v>
      </c>
      <c r="Y30" s="43" t="str">
        <f>CONTAR.SI(Y13:Y26,"&lt;6")</f>
        <v>0</v>
      </c>
      <c r="AD30" s="43" t="str">
        <f>CONTAR.SI(AD13:AD26,"&lt;6")</f>
        <v>0</v>
      </c>
      <c r="AE30" s="43" t="str">
        <f>CONTAR.SI(AE13:AE26,"&lt;6")</f>
        <v>0</v>
      </c>
      <c r="AF30" s="43" t="str">
        <f>CONTAR.SI(AF13:AF26,"&lt;6")</f>
        <v>0</v>
      </c>
      <c r="AG30" s="43" t="str">
        <f>CONTAR.SI(AG13:AG26,"&lt;6")</f>
        <v>0</v>
      </c>
      <c r="AH30" s="43" t="str">
        <f>CONTAR.SI(AH13:AH26,"&lt;6")</f>
        <v>0</v>
      </c>
      <c r="AI30" s="43" t="str">
        <f>CONTAR.SI(AI13:AI26,"&lt;6")</f>
        <v>0</v>
      </c>
      <c r="AJ30" s="43" t="str">
        <f>CONTAR.SI(AJ13:AJ26,"&lt;6")</f>
        <v>0</v>
      </c>
      <c r="AK30" s="43" t="str">
        <f>CONTAR.SI(AK13:AK26,"&lt;6")</f>
        <v>0</v>
      </c>
      <c r="AL30" s="43" t="str">
        <f>CONTAR.SI(AL13:AL26,"&lt;6")</f>
        <v>0</v>
      </c>
      <c r="AM30" s="43" t="str">
        <f>CONTAR.SI(AM13:AM26,"&lt;6")</f>
        <v>0</v>
      </c>
      <c r="AN30" s="43" t="str">
        <f>CONTAR.SI(AN13:AN26,"&lt;6")</f>
        <v>0</v>
      </c>
      <c r="AS30" s="43" t="str">
        <f>CONTAR.SI(AS13:AS26,"&lt;6")</f>
        <v>0</v>
      </c>
      <c r="AT30" s="43" t="str">
        <f>CONTAR.SI(AT13:AT26,"&lt;6")</f>
        <v>0</v>
      </c>
      <c r="AU30" s="43" t="str">
        <f>CONTAR.SI(AU13:AU26,"&lt;6")</f>
        <v>0</v>
      </c>
      <c r="AV30" s="43" t="str">
        <f>CONTAR.SI(AV13:AV26,"&lt;6")</f>
        <v>0</v>
      </c>
      <c r="AW30" s="43" t="str">
        <f>CONTAR.SI(AW13:AW26,"&lt;6")</f>
        <v>0</v>
      </c>
      <c r="AX30" s="43" t="str">
        <f>CONTAR.SI(AX13:AX26,"&lt;6")</f>
        <v>0</v>
      </c>
      <c r="AY30" s="43" t="str">
        <f>CONTAR.SI(AY13:AY26,"&lt;6")</f>
        <v>0</v>
      </c>
      <c r="AZ30" s="43" t="str">
        <f>CONTAR.SI(AZ13:AZ26,"&lt;6")</f>
        <v>0</v>
      </c>
      <c r="BA30" s="43" t="str">
        <f>CONTAR.SI(BA13:BA26,"&lt;6")</f>
        <v>0</v>
      </c>
      <c r="BB30" s="43" t="str">
        <f>CONTAR.SI(BB13:BB26,"&lt;6")</f>
        <v>0</v>
      </c>
      <c r="BC30" s="43" t="str">
        <f>CONTAR.SI(BC13:BC26,"&lt;6")</f>
        <v>0</v>
      </c>
      <c r="BH30" s="43" t="str">
        <f>CONTAR.SI(BH13:BH26,"&lt;6")</f>
        <v>0</v>
      </c>
      <c r="BI30" s="43" t="str">
        <f>CONTAR.SI(BI13:BI26,"&lt;6")</f>
        <v>0</v>
      </c>
      <c r="BJ30" s="43" t="str">
        <f>CONTAR.SI(BJ13:BJ26,"&lt;6")</f>
        <v>0</v>
      </c>
      <c r="BK30" s="43" t="str">
        <f>CONTAR.SI(BK13:BK26,"&lt;6")</f>
        <v>0</v>
      </c>
      <c r="BL30" s="43" t="str">
        <f>CONTAR.SI(BL13:BL26,"&lt;6")</f>
        <v>0</v>
      </c>
      <c r="BM30" s="43" t="str">
        <f>CONTAR.SI(BM13:BM26,"&lt;6")</f>
        <v>0</v>
      </c>
      <c r="BN30" s="43" t="str">
        <f>CONTAR.SI(BN13:BN26,"&lt;6")</f>
        <v>0</v>
      </c>
      <c r="BO30" s="43" t="str">
        <f>CONTAR.SI(BO13:BO26,"&lt;6")</f>
        <v>0</v>
      </c>
      <c r="BP30" s="43" t="str">
        <f>CONTAR.SI(BP13:BP26,"&lt;6")</f>
        <v>0</v>
      </c>
      <c r="BQ30" s="43" t="str">
        <f>CONTAR.SI(BQ13:BQ26,"&lt;6")</f>
        <v>0</v>
      </c>
      <c r="BR30" s="43" t="str">
        <f>CONTAR.SI(BR13:BR26,"&lt;6")</f>
        <v>0</v>
      </c>
    </row>
    <row r="31" spans="1:73">
      <c r="E31" s="7"/>
      <c r="F31" s="5"/>
      <c r="G31" s="5"/>
      <c r="H31" s="5"/>
      <c r="I31" s="5"/>
      <c r="J31" s="12"/>
      <c r="K31" s="42" t="s">
        <v>107</v>
      </c>
      <c r="L31" s="21"/>
      <c r="M31" s="21"/>
      <c r="N31" s="22"/>
      <c r="O31" s="43" t="str">
        <f>CONTAR(O13:O26)</f>
        <v>0</v>
      </c>
      <c r="P31" s="43" t="str">
        <f>CONTAR(P13:P26)</f>
        <v>0</v>
      </c>
      <c r="Q31" s="43" t="str">
        <f>CONTAR(Q13:Q26)</f>
        <v>0</v>
      </c>
      <c r="R31" s="43" t="str">
        <f>CONTAR(R13:R26)</f>
        <v>0</v>
      </c>
      <c r="S31" s="43" t="str">
        <f>CONTAR(S13:S26)</f>
        <v>0</v>
      </c>
      <c r="T31" s="43" t="str">
        <f>CONTAR(T13:T26)</f>
        <v>0</v>
      </c>
      <c r="U31" s="43" t="str">
        <f>CONTAR(U13:U26)</f>
        <v>0</v>
      </c>
      <c r="V31" s="43" t="str">
        <f>CONTAR(V13:V26)</f>
        <v>0</v>
      </c>
      <c r="W31" s="43" t="str">
        <f>CONTAR(W13:W26)</f>
        <v>0</v>
      </c>
      <c r="X31" s="43" t="str">
        <f>CONTAR(X13:X26)</f>
        <v>0</v>
      </c>
      <c r="Y31" s="43" t="str">
        <f>CONTAR(Y13:Y26)</f>
        <v>0</v>
      </c>
      <c r="AD31" s="43" t="str">
        <f>CONTAR(AD13:AD26)</f>
        <v>0</v>
      </c>
      <c r="AE31" s="43" t="str">
        <f>CONTAR(AE13:AE26)</f>
        <v>0</v>
      </c>
      <c r="AF31" s="43" t="str">
        <f>CONTAR(AF13:AF26)</f>
        <v>0</v>
      </c>
      <c r="AG31" s="43" t="str">
        <f>CONTAR(AG13:AG26)</f>
        <v>0</v>
      </c>
      <c r="AH31" s="43" t="str">
        <f>CONTAR(AH13:AH26)</f>
        <v>0</v>
      </c>
      <c r="AI31" s="43" t="str">
        <f>CONTAR(AI13:AI26)</f>
        <v>0</v>
      </c>
      <c r="AJ31" s="43" t="str">
        <f>CONTAR(AJ13:AJ26)</f>
        <v>0</v>
      </c>
      <c r="AK31" s="43" t="str">
        <f>CONTAR(AK13:AK26)</f>
        <v>0</v>
      </c>
      <c r="AL31" s="43" t="str">
        <f>CONTAR(AL13:AL26)</f>
        <v>0</v>
      </c>
      <c r="AM31" s="43" t="str">
        <f>CONTAR(AM13:AM26)</f>
        <v>0</v>
      </c>
      <c r="AN31" s="43" t="str">
        <f>CONTAR(AN13:AN26)</f>
        <v>0</v>
      </c>
      <c r="AS31" s="43" t="str">
        <f>CONTAR(AS13:AS26)</f>
        <v>0</v>
      </c>
      <c r="AT31" s="43" t="str">
        <f>CONTAR(AT13:AT26)</f>
        <v>0</v>
      </c>
      <c r="AU31" s="43" t="str">
        <f>CONTAR(AU13:AU26)</f>
        <v>0</v>
      </c>
      <c r="AV31" s="43" t="str">
        <f>CONTAR(AV13:AV26)</f>
        <v>0</v>
      </c>
      <c r="AW31" s="43" t="str">
        <f>CONTAR(AW13:AW26)</f>
        <v>0</v>
      </c>
      <c r="AX31" s="43" t="str">
        <f>CONTAR(AX13:AX26)</f>
        <v>0</v>
      </c>
      <c r="AY31" s="43" t="str">
        <f>CONTAR(AY13:AY26)</f>
        <v>0</v>
      </c>
      <c r="AZ31" s="43" t="str">
        <f>CONTAR(AZ13:AZ26)</f>
        <v>0</v>
      </c>
      <c r="BA31" s="43" t="str">
        <f>CONTAR(BA13:BA26)</f>
        <v>0</v>
      </c>
      <c r="BB31" s="43" t="str">
        <f>CONTAR(BB13:BB26)</f>
        <v>0</v>
      </c>
      <c r="BC31" s="43" t="str">
        <f>CONTAR(BC13:BC26)</f>
        <v>0</v>
      </c>
      <c r="BH31" s="43" t="str">
        <f>CONTAR(BH13:BH26)</f>
        <v>0</v>
      </c>
      <c r="BI31" s="43" t="str">
        <f>CONTAR(BI13:BI26)</f>
        <v>0</v>
      </c>
      <c r="BJ31" s="43" t="str">
        <f>CONTAR(BJ13:BJ26)</f>
        <v>0</v>
      </c>
      <c r="BK31" s="43" t="str">
        <f>CONTAR(BK13:BK26)</f>
        <v>0</v>
      </c>
      <c r="BL31" s="43" t="str">
        <f>CONTAR(BL13:BL26)</f>
        <v>0</v>
      </c>
      <c r="BM31" s="43" t="str">
        <f>CONTAR(BM13:BM26)</f>
        <v>0</v>
      </c>
      <c r="BN31" s="43" t="str">
        <f>CONTAR(BN13:BN26)</f>
        <v>0</v>
      </c>
      <c r="BO31" s="43" t="str">
        <f>CONTAR(BO13:BO26)</f>
        <v>0</v>
      </c>
      <c r="BP31" s="43" t="str">
        <f>CONTAR(BP13:BP26)</f>
        <v>0</v>
      </c>
      <c r="BQ31" s="43" t="str">
        <f>CONTAR(BQ13:BQ26)</f>
        <v>0</v>
      </c>
      <c r="BR31" s="43" t="str">
        <f>CONTAR(BR13:BR26)</f>
        <v>0</v>
      </c>
    </row>
    <row r="32" spans="1:73">
      <c r="E32" s="8"/>
      <c r="F32" s="10"/>
      <c r="G32" s="10"/>
      <c r="H32" s="10"/>
      <c r="I32" s="10"/>
      <c r="J32" s="13"/>
    </row>
    <row r="33" spans="1:73">
      <c r="K33" s="16" t="s">
        <v>108</v>
      </c>
      <c r="L33" s="20" t="s">
        <v>109</v>
      </c>
      <c r="M33" s="21"/>
      <c r="N33" s="22"/>
      <c r="O33" s="33">
        <v>11</v>
      </c>
      <c r="P33" s="33">
        <v>12</v>
      </c>
      <c r="Q33" s="33">
        <v>13</v>
      </c>
      <c r="R33" s="33">
        <v>14</v>
      </c>
      <c r="S33" s="33">
        <v>15</v>
      </c>
      <c r="U33" s="44" t="s">
        <v>110</v>
      </c>
      <c r="V33" s="33" t="s">
        <v>111</v>
      </c>
    </row>
    <row r="34" spans="1:73">
      <c r="K34" s="17"/>
      <c r="L34" s="20" t="s">
        <v>40</v>
      </c>
      <c r="M34" s="22"/>
      <c r="N34" s="33" t="str">
        <f>CONTAR.SI(D13:D26,"H")</f>
        <v>0</v>
      </c>
      <c r="O34" s="33" t="str">
        <f>CONTAR.SI.CONJUNTO(L13:L26,"&lt;=11",D13:D26,"H")</f>
        <v>0</v>
      </c>
      <c r="P34" s="33" t="str">
        <f>CONTAR.SI.CONJUNTO(L13:L26,"&gt;11",L13:L26,"&lt;=12",D13:D26,"H")</f>
        <v>0</v>
      </c>
      <c r="Q34" s="33" t="str">
        <f>CONTAR.SI.CONJUNTO(L13:L26,"&gt;12",L13:L26,"&lt;=13",D13:D26,"H")</f>
        <v>0</v>
      </c>
      <c r="R34" s="33" t="str">
        <f>CONTAR.SI.CONJUNTO(L13:L26,"&gt;13",L13:L26,"&lt;=14",D13:D26,"H")</f>
        <v>0</v>
      </c>
      <c r="S34" s="33" t="str">
        <f>CONTAR.SI.CONJUNTO(L13:L26,"&gt;14",L13:L26,"&lt;=15",D13:D26,"H")</f>
        <v>0</v>
      </c>
      <c r="U34" s="33" t="str">
        <f>CONTAR.SI.CONJUNTO(L13:L26,"&gt;15",D13:D26,"H")</f>
        <v>0</v>
      </c>
      <c r="V34" s="33" t="str">
        <f>CONTAR.SI.CONJUNTO(D13:D26,"H")</f>
        <v>0</v>
      </c>
    </row>
    <row r="35" spans="1:73">
      <c r="K35" s="17"/>
      <c r="L35" s="20" t="s">
        <v>52</v>
      </c>
      <c r="M35" s="22"/>
      <c r="N35" s="33" t="str">
        <f>CONTAR.SI(D13:D26,"M")</f>
        <v>0</v>
      </c>
      <c r="O35" s="33" t="str">
        <f>CONTAR.SI.CONJUNTO(L13:L26,"&lt;=11",D13:D26,"M")</f>
        <v>0</v>
      </c>
      <c r="P35" s="33" t="str">
        <f>CONTAR.SI.CONJUNTO(L13:L26,"&gt;11",L13:L26,"&lt;=12",D13:D26,"M")</f>
        <v>0</v>
      </c>
      <c r="Q35" s="33" t="str">
        <f>CONTAR.SI.CONJUNTO(L13:L26,"&gt;12",L13:L26,"&lt;=13",D13:D26,"M")</f>
        <v>0</v>
      </c>
      <c r="R35" s="33" t="str">
        <f>CONTAR.SI.CONJUNTO(L13:L26,"&gt;13",L13:L26,"&lt;=14",D13:D26,"M")</f>
        <v>0</v>
      </c>
      <c r="S35" s="33" t="str">
        <f>CONTAR.SI.CONJUNTO(L13:L26,"&gt;14",L13:L26,"&lt;=15",D13:D26,"M")</f>
        <v>0</v>
      </c>
      <c r="U35" s="33" t="str">
        <f>CONTAR.SI.CONJUNTO(L13:L26,"&gt;15",D13:D26,"M")</f>
        <v>0</v>
      </c>
      <c r="V35" s="33" t="str">
        <f>CONTAR.SI.CONJUNTO(D13:D26,"M")</f>
        <v>0</v>
      </c>
    </row>
    <row r="36" spans="1:73">
      <c r="K36" s="18"/>
      <c r="L36" s="20" t="s">
        <v>111</v>
      </c>
      <c r="M36" s="22"/>
      <c r="N36" s="33" t="str">
        <f>suma(N34:N35)</f>
        <v>0</v>
      </c>
      <c r="O36" s="33" t="str">
        <f>suma(O34:O35)</f>
        <v>0</v>
      </c>
      <c r="P36" s="33" t="str">
        <f>suma(P34:P35)</f>
        <v>0</v>
      </c>
      <c r="Q36" s="33" t="str">
        <f>suma(Q34:Q35)</f>
        <v>0</v>
      </c>
      <c r="R36" s="33" t="str">
        <f>suma(R34:R35)</f>
        <v>0</v>
      </c>
      <c r="S36" s="33" t="str">
        <f>suma(S34:S35)</f>
        <v>0</v>
      </c>
      <c r="U36" s="33" t="str">
        <f>suma(U34:U35)</f>
        <v>0</v>
      </c>
      <c r="V36" s="33" t="str">
        <f>suma(V34:V35)</f>
        <v>0</v>
      </c>
    </row>
    <row r="39" spans="1:73">
      <c r="U39" t="s">
        <v>112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7:N27"/>
    <mergeCell ref="E29:J32"/>
    <mergeCell ref="K29:N29"/>
    <mergeCell ref="O29:O29"/>
    <mergeCell ref="P29:P29"/>
    <mergeCell ref="Q29:Q29"/>
    <mergeCell ref="R29:R29"/>
    <mergeCell ref="S29:S29"/>
    <mergeCell ref="T29:T29"/>
    <mergeCell ref="U29:U29"/>
    <mergeCell ref="V29:V29"/>
    <mergeCell ref="W29:W29"/>
    <mergeCell ref="X29:X29"/>
    <mergeCell ref="Y29:Y29"/>
    <mergeCell ref="AD29:AD29"/>
    <mergeCell ref="AE29:AE29"/>
    <mergeCell ref="AF29:AF29"/>
    <mergeCell ref="AG29:AG29"/>
    <mergeCell ref="AH29:AH29"/>
    <mergeCell ref="AI29:AI29"/>
    <mergeCell ref="AJ29:AJ29"/>
    <mergeCell ref="AK29:AK29"/>
    <mergeCell ref="AL29:AL29"/>
    <mergeCell ref="AM29:AM29"/>
    <mergeCell ref="AN29:AN29"/>
    <mergeCell ref="AS29:AS29"/>
    <mergeCell ref="AT29:AT29"/>
    <mergeCell ref="AU29:AU29"/>
    <mergeCell ref="AV29:AV29"/>
    <mergeCell ref="AW29:AW29"/>
    <mergeCell ref="AX29:AX29"/>
    <mergeCell ref="AY29:AY29"/>
    <mergeCell ref="AZ29:AZ29"/>
    <mergeCell ref="BA29:BA29"/>
    <mergeCell ref="BB29:BB29"/>
    <mergeCell ref="BC29:BC29"/>
    <mergeCell ref="BH29:BH29"/>
    <mergeCell ref="BI29:BI29"/>
    <mergeCell ref="BJ29:BJ29"/>
    <mergeCell ref="BK29:BK29"/>
    <mergeCell ref="BL29:BL29"/>
    <mergeCell ref="BM29:BM29"/>
    <mergeCell ref="BN29:BN29"/>
    <mergeCell ref="BO29:BO29"/>
    <mergeCell ref="BP29:BP29"/>
    <mergeCell ref="BQ29:BQ29"/>
    <mergeCell ref="BR29:BR29"/>
    <mergeCell ref="K30:N30"/>
    <mergeCell ref="O30:O30"/>
    <mergeCell ref="P30:P30"/>
    <mergeCell ref="Q30:Q30"/>
    <mergeCell ref="R30:R30"/>
    <mergeCell ref="S30:S30"/>
    <mergeCell ref="T30:T30"/>
    <mergeCell ref="U30:U30"/>
    <mergeCell ref="V30:V30"/>
    <mergeCell ref="W30:W30"/>
    <mergeCell ref="X30:X30"/>
    <mergeCell ref="Y30:Y30"/>
    <mergeCell ref="AD30:AD30"/>
    <mergeCell ref="AE30:AE30"/>
    <mergeCell ref="AF30:AF30"/>
    <mergeCell ref="AG30:AG30"/>
    <mergeCell ref="AH30:AH30"/>
    <mergeCell ref="AI30:AI30"/>
    <mergeCell ref="AJ30:AJ30"/>
    <mergeCell ref="AK30:AK30"/>
    <mergeCell ref="AL30:AL30"/>
    <mergeCell ref="AM30:AM30"/>
    <mergeCell ref="AN30:AN30"/>
    <mergeCell ref="AS30:AS30"/>
    <mergeCell ref="AT30:AT30"/>
    <mergeCell ref="AU30:AU30"/>
    <mergeCell ref="AV30:AV30"/>
    <mergeCell ref="AW30:AW30"/>
    <mergeCell ref="AX30:AX30"/>
    <mergeCell ref="AY30:AY30"/>
    <mergeCell ref="AZ30:AZ30"/>
    <mergeCell ref="BA30:BA30"/>
    <mergeCell ref="BB30:BB30"/>
    <mergeCell ref="BC30:BC30"/>
    <mergeCell ref="BH30:BH30"/>
    <mergeCell ref="BI30:BI30"/>
    <mergeCell ref="BJ30:BJ30"/>
    <mergeCell ref="BK30:BK30"/>
    <mergeCell ref="BL30:BL30"/>
    <mergeCell ref="BM30:BM30"/>
    <mergeCell ref="BN30:BN30"/>
    <mergeCell ref="BO30:BO30"/>
    <mergeCell ref="BP30:BP30"/>
    <mergeCell ref="BQ30:BQ30"/>
    <mergeCell ref="BR30:BR30"/>
    <mergeCell ref="K31:N31"/>
    <mergeCell ref="O31:O31"/>
    <mergeCell ref="P31:P31"/>
    <mergeCell ref="Q31:Q31"/>
    <mergeCell ref="R31:R31"/>
    <mergeCell ref="S31:S31"/>
    <mergeCell ref="T31:T31"/>
    <mergeCell ref="U31:U31"/>
    <mergeCell ref="V31:V31"/>
    <mergeCell ref="W31:W31"/>
    <mergeCell ref="X31:X31"/>
    <mergeCell ref="Y31:Y31"/>
    <mergeCell ref="AD31:AD31"/>
    <mergeCell ref="AE31:AE31"/>
    <mergeCell ref="AF31:AF31"/>
    <mergeCell ref="AG31:AG31"/>
    <mergeCell ref="AH31:AH31"/>
    <mergeCell ref="AI31:AI31"/>
    <mergeCell ref="AJ31:AJ31"/>
    <mergeCell ref="AK31:AK31"/>
    <mergeCell ref="AL31:AL31"/>
    <mergeCell ref="AM31:AM31"/>
    <mergeCell ref="AN31:AN31"/>
    <mergeCell ref="AS31:AS31"/>
    <mergeCell ref="AT31:AT31"/>
    <mergeCell ref="AU31:AU31"/>
    <mergeCell ref="AV31:AV31"/>
    <mergeCell ref="AW31:AW31"/>
    <mergeCell ref="AX31:AX31"/>
    <mergeCell ref="AY31:AY31"/>
    <mergeCell ref="AZ31:AZ31"/>
    <mergeCell ref="BA31:BA31"/>
    <mergeCell ref="BB31:BB31"/>
    <mergeCell ref="BC31:BC31"/>
    <mergeCell ref="BH31:BH31"/>
    <mergeCell ref="BI31:BI31"/>
    <mergeCell ref="BJ31:BJ31"/>
    <mergeCell ref="BK31:BK31"/>
    <mergeCell ref="BL31:BL31"/>
    <mergeCell ref="BM31:BM31"/>
    <mergeCell ref="BN31:BN31"/>
    <mergeCell ref="BO31:BO31"/>
    <mergeCell ref="BP31:BP31"/>
    <mergeCell ref="BQ31:BQ31"/>
    <mergeCell ref="BR31:BR31"/>
    <mergeCell ref="K33:K36"/>
    <mergeCell ref="L33:N33"/>
    <mergeCell ref="L34:M34"/>
    <mergeCell ref="L35:M35"/>
    <mergeCell ref="L36:M36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2023-03-07T00:57:38-06:00</dcterms:created>
  <dcterms:modified xsi:type="dcterms:W3CDTF">2023-03-07T00:57:38-06:00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