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<sst xmlns="http://schemas.openxmlformats.org/spreadsheetml/2006/main" uniqueCount="103">
  <si>
    <t>SUBSECRETARÍA DE EDUCACIÓN BÁSICA</t>
  </si>
  <si>
    <t>CICLO ESCOLAR: 2022-2023</t>
  </si>
  <si>
    <t>DIRECCIÓN DE EDUCACIÓN SECUNDARIA</t>
  </si>
  <si>
    <t>SUBDIRECCIÓN DE TELESECUNDARIAS</t>
  </si>
  <si>
    <t>CLAVE C.T:16ETV0318S</t>
  </si>
  <si>
    <t>GRADO - GRUPO:3-A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</si>
  <si>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</si>
  <si>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</si>
  <si>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</si>
  <si>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</si>
  <si>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</si>
  <si>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</si>
  <si>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</si>
  <si>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</si>
  <si>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</si>
  <si>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</si>
  <si>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</si>
  <si>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</si>
  <si>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</si>
  <si>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</si>
  <si>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</si>
  <si>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</si>
  <si>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</si>
  <si>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</si>
  <si>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</si>
  <si>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</si>
  <si>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</si>
  <si>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</si>
  <si>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</si>
  <si>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</si>
  <si>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</si>
  <si>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</si>
  <si>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</si>
  <si>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</si>
  <si>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</si>
  <si>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</si>
  <si>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</si>
  <si>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</si>
  <si>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BAUG</t>
  </si>
  <si>
    <t>080112</t>
  </si>
  <si>
    <t>M</t>
  </si>
  <si>
    <t>MN</t>
  </si>
  <si>
    <t>T</t>
  </si>
  <si>
    <t>R</t>
  </si>
  <si>
    <t>D</t>
  </si>
  <si>
    <t>A</t>
  </si>
  <si>
    <t>4</t>
  </si>
  <si>
    <t>BAUTISTA URBANO GUADALUPE</t>
  </si>
  <si>
    <t>9/9</t>
  </si>
  <si>
    <t>0/9</t>
  </si>
  <si>
    <t>CUCL</t>
  </si>
  <si>
    <t>070725</t>
  </si>
  <si>
    <t>L</t>
  </si>
  <si>
    <t>Y</t>
  </si>
  <si>
    <t>0</t>
  </si>
  <si>
    <t>CRUZ COLIN LEYDI MARLEN</t>
  </si>
  <si>
    <t>GAMA</t>
  </si>
  <si>
    <t>080213</t>
  </si>
  <si>
    <t>N</t>
  </si>
  <si>
    <t>8</t>
  </si>
  <si>
    <t>GARCIA MORA ANDREA</t>
  </si>
  <si>
    <t>GATM</t>
  </si>
  <si>
    <t>081128</t>
  </si>
  <si>
    <t>9</t>
  </si>
  <si>
    <t>GARCIA TORRES MARI JOSE</t>
  </si>
  <si>
    <t>GOSG</t>
  </si>
  <si>
    <t>081111</t>
  </si>
  <si>
    <t>3</t>
  </si>
  <si>
    <t>GONZALEZ SANCHEZ MARIA GUADALUPE</t>
  </si>
  <si>
    <t>MIGA</t>
  </si>
  <si>
    <t>080109</t>
  </si>
  <si>
    <t>H</t>
  </si>
  <si>
    <t>MIRANDA GARCIA ALEXANDEER</t>
  </si>
  <si>
    <t>PESF</t>
  </si>
  <si>
    <t>080526</t>
  </si>
  <si>
    <t>6</t>
  </si>
  <si>
    <t>PEREZ SALGADO FRANCISCO JAVIER</t>
  </si>
  <si>
    <t>QUSA</t>
  </si>
  <si>
    <t>081113</t>
  </si>
  <si>
    <t>7</t>
  </si>
  <si>
    <t>QUINTANA SOTO ANA YOSELIN</t>
  </si>
  <si>
    <t>RELV</t>
  </si>
  <si>
    <t>081110</t>
  </si>
  <si>
    <t>MC</t>
  </si>
  <si>
    <t>2</t>
  </si>
  <si>
    <t>REYES LUNA VERANIA</t>
  </si>
  <si>
    <t>SACJ</t>
  </si>
  <si>
    <t>080805</t>
  </si>
  <si>
    <t>SANCHEZ CRUZ JOEL EDUARDO</t>
  </si>
  <si>
    <t>SAMD</t>
  </si>
  <si>
    <t>080305</t>
  </si>
  <si>
    <t>1</t>
  </si>
  <si>
    <t>SANCHEZ MARTINEZ DULCE MARIA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</si>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</sst>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6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SIFECHA("12/01/2008",L8,"Y")</f>
        <v>0</v>
      </c>
      <c r="M13" s="40" t="str">
        <f>SIFECHA("12/01/2008",L8,"YM")</f>
        <v>0</v>
      </c>
      <c r="N13" s="40" t="str">
        <f>SIFECHA("12/01/2008",L8,"MD")</f>
        <v>0</v>
      </c>
      <c r="O13" s="32">
        <v>8</v>
      </c>
      <c r="P13" s="32">
        <v>7</v>
      </c>
      <c r="Q13" s="32">
        <v>7</v>
      </c>
      <c r="R13" s="32">
        <v>7</v>
      </c>
      <c r="S13" s="32">
        <v>7</v>
      </c>
      <c r="T13" s="32"/>
      <c r="U13" s="32">
        <v>7</v>
      </c>
      <c r="V13" s="32">
        <v>7</v>
      </c>
      <c r="W13" s="32">
        <v>8</v>
      </c>
      <c r="X13" s="32">
        <v>10</v>
      </c>
      <c r="Y13" s="32">
        <v>7.5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40</v>
      </c>
      <c r="E14" s="32" t="s">
        <v>41</v>
      </c>
      <c r="F14" s="32" t="s">
        <v>43</v>
      </c>
      <c r="G14" s="32" t="s">
        <v>52</v>
      </c>
      <c r="H14" s="32" t="s">
        <v>53</v>
      </c>
      <c r="I14" s="32" t="s">
        <v>45</v>
      </c>
      <c r="J14" s="32" t="s">
        <v>54</v>
      </c>
      <c r="K14" s="19" t="s">
        <v>55</v>
      </c>
      <c r="L14" s="40" t="str">
        <f>SIFECHA("25/07/2007",L8,"Y")</f>
        <v>0</v>
      </c>
      <c r="M14" s="40" t="str">
        <f>SIFECHA("25/07/2007",L8,"YM")</f>
        <v>0</v>
      </c>
      <c r="N14" s="40" t="str">
        <f>SIFECHA("25/07/2007",L8,"MD")</f>
        <v>0</v>
      </c>
      <c r="O14" s="32">
        <v>8</v>
      </c>
      <c r="P14" s="32">
        <v>8</v>
      </c>
      <c r="Q14" s="32">
        <v>7</v>
      </c>
      <c r="R14" s="32">
        <v>7</v>
      </c>
      <c r="S14" s="32">
        <v>7</v>
      </c>
      <c r="T14" s="32"/>
      <c r="U14" s="32">
        <v>7</v>
      </c>
      <c r="V14" s="32">
        <v>6</v>
      </c>
      <c r="W14" s="32">
        <v>8</v>
      </c>
      <c r="X14" s="32">
        <v>10</v>
      </c>
      <c r="Y14" s="32">
        <v>7.5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56</v>
      </c>
      <c r="C15" s="32" t="s">
        <v>57</v>
      </c>
      <c r="D15" s="32" t="s">
        <v>40</v>
      </c>
      <c r="E15" s="32" t="s">
        <v>41</v>
      </c>
      <c r="F15" s="32" t="s">
        <v>43</v>
      </c>
      <c r="G15" s="32" t="s">
        <v>43</v>
      </c>
      <c r="H15" s="32" t="s">
        <v>58</v>
      </c>
      <c r="I15" s="32" t="s">
        <v>45</v>
      </c>
      <c r="J15" s="32" t="s">
        <v>59</v>
      </c>
      <c r="K15" s="19" t="s">
        <v>60</v>
      </c>
      <c r="L15" s="40" t="str">
        <f>SIFECHA("13/02/2008",L8,"Y")</f>
        <v>0</v>
      </c>
      <c r="M15" s="40" t="str">
        <f>SIFECHA("13/02/2008",L8,"YM")</f>
        <v>0</v>
      </c>
      <c r="N15" s="40" t="str">
        <f>SIFECHA("13/02/2008",L8,"MD")</f>
        <v>0</v>
      </c>
      <c r="O15" s="32">
        <v>7</v>
      </c>
      <c r="P15" s="32">
        <v>6</v>
      </c>
      <c r="Q15" s="32">
        <v>6</v>
      </c>
      <c r="R15" s="32">
        <v>7</v>
      </c>
      <c r="S15" s="32">
        <v>6</v>
      </c>
      <c r="T15" s="32"/>
      <c r="U15" s="32">
        <v>6</v>
      </c>
      <c r="V15" s="32">
        <v>7</v>
      </c>
      <c r="W15" s="32">
        <v>8</v>
      </c>
      <c r="X15" s="32">
        <v>9</v>
      </c>
      <c r="Y15" s="32">
        <v>6.8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61</v>
      </c>
      <c r="C16" s="32" t="s">
        <v>62</v>
      </c>
      <c r="D16" s="32" t="s">
        <v>40</v>
      </c>
      <c r="E16" s="32" t="s">
        <v>41</v>
      </c>
      <c r="F16" s="32" t="s">
        <v>43</v>
      </c>
      <c r="G16" s="32" t="s">
        <v>43</v>
      </c>
      <c r="H16" s="32" t="s">
        <v>43</v>
      </c>
      <c r="I16" s="32" t="s">
        <v>45</v>
      </c>
      <c r="J16" s="32" t="s">
        <v>63</v>
      </c>
      <c r="K16" s="19" t="s">
        <v>64</v>
      </c>
      <c r="L16" s="40" t="str">
        <f>SIFECHA("28/11/2008",L8,"Y")</f>
        <v>0</v>
      </c>
      <c r="M16" s="40" t="str">
        <f>SIFECHA("28/11/2008",L8,"YM")</f>
        <v>0</v>
      </c>
      <c r="N16" s="40" t="str">
        <f>SIFECHA("28/11/2008",L8,"MD")</f>
        <v>0</v>
      </c>
      <c r="O16" s="32">
        <v>10</v>
      </c>
      <c r="P16" s="32">
        <v>7</v>
      </c>
      <c r="Q16" s="32">
        <v>9</v>
      </c>
      <c r="R16" s="32">
        <v>9</v>
      </c>
      <c r="S16" s="32">
        <v>9</v>
      </c>
      <c r="T16" s="32"/>
      <c r="U16" s="32">
        <v>9</v>
      </c>
      <c r="V16" s="32">
        <v>9</v>
      </c>
      <c r="W16" s="32">
        <v>9</v>
      </c>
      <c r="X16" s="32">
        <v>10</v>
      </c>
      <c r="Y16" s="32">
        <v>9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65</v>
      </c>
      <c r="C17" s="32" t="s">
        <v>66</v>
      </c>
      <c r="D17" s="32" t="s">
        <v>40</v>
      </c>
      <c r="E17" s="32" t="s">
        <v>41</v>
      </c>
      <c r="F17" s="32" t="s">
        <v>58</v>
      </c>
      <c r="G17" s="32" t="s">
        <v>58</v>
      </c>
      <c r="H17" s="32" t="s">
        <v>44</v>
      </c>
      <c r="I17" s="32" t="s">
        <v>45</v>
      </c>
      <c r="J17" s="32" t="s">
        <v>67</v>
      </c>
      <c r="K17" s="19" t="s">
        <v>68</v>
      </c>
      <c r="L17" s="40" t="str">
        <f>SIFECHA("11/11/2008",L8,"Y")</f>
        <v>0</v>
      </c>
      <c r="M17" s="40" t="str">
        <f>SIFECHA("11/11/2008",L8,"YM")</f>
        <v>0</v>
      </c>
      <c r="N17" s="40" t="str">
        <f>SIFECHA("11/11/2008",L8,"MD")</f>
        <v>0</v>
      </c>
      <c r="O17" s="32">
        <v>7</v>
      </c>
      <c r="P17" s="32">
        <v>7</v>
      </c>
      <c r="Q17" s="32">
        <v>7</v>
      </c>
      <c r="R17" s="32">
        <v>7</v>
      </c>
      <c r="S17" s="32">
        <v>8</v>
      </c>
      <c r="T17" s="32"/>
      <c r="U17" s="32">
        <v>7</v>
      </c>
      <c r="V17" s="32">
        <v>7</v>
      </c>
      <c r="W17" s="32">
        <v>6</v>
      </c>
      <c r="X17" s="32">
        <v>9</v>
      </c>
      <c r="Y17" s="32">
        <v>7.2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69</v>
      </c>
      <c r="C18" s="32" t="s">
        <v>70</v>
      </c>
      <c r="D18" s="32" t="s">
        <v>71</v>
      </c>
      <c r="E18" s="32" t="s">
        <v>41</v>
      </c>
      <c r="F18" s="32" t="s">
        <v>43</v>
      </c>
      <c r="G18" s="32" t="s">
        <v>43</v>
      </c>
      <c r="H18" s="32" t="s">
        <v>52</v>
      </c>
      <c r="I18" s="32" t="s">
        <v>45</v>
      </c>
      <c r="J18" s="32" t="s">
        <v>67</v>
      </c>
      <c r="K18" s="19" t="s">
        <v>72</v>
      </c>
      <c r="L18" s="40" t="str">
        <f>SIFECHA("09/01/2008",L8,"Y")</f>
        <v>0</v>
      </c>
      <c r="M18" s="40" t="str">
        <f>SIFECHA("09/01/2008",L8,"YM")</f>
        <v>0</v>
      </c>
      <c r="N18" s="40" t="str">
        <f>SIFECHA("09/01/2008",L8,"MD")</f>
        <v>0</v>
      </c>
      <c r="O18" s="32">
        <v>7</v>
      </c>
      <c r="P18" s="32">
        <v>6</v>
      </c>
      <c r="Q18" s="32">
        <v>8</v>
      </c>
      <c r="R18" s="32">
        <v>6</v>
      </c>
      <c r="S18" s="32">
        <v>6</v>
      </c>
      <c r="T18" s="32"/>
      <c r="U18" s="32">
        <v>7</v>
      </c>
      <c r="V18" s="32">
        <v>7</v>
      </c>
      <c r="W18" s="32">
        <v>7</v>
      </c>
      <c r="X18" s="32">
        <v>9</v>
      </c>
      <c r="Y18" s="32">
        <v>7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73</v>
      </c>
      <c r="C19" s="32" t="s">
        <v>74</v>
      </c>
      <c r="D19" s="32" t="s">
        <v>71</v>
      </c>
      <c r="E19" s="32" t="s">
        <v>41</v>
      </c>
      <c r="F19" s="32" t="s">
        <v>43</v>
      </c>
      <c r="G19" s="32" t="s">
        <v>52</v>
      </c>
      <c r="H19" s="32" t="s">
        <v>43</v>
      </c>
      <c r="I19" s="32" t="s">
        <v>45</v>
      </c>
      <c r="J19" s="32" t="s">
        <v>75</v>
      </c>
      <c r="K19" s="19" t="s">
        <v>76</v>
      </c>
      <c r="L19" s="40" t="str">
        <f>SIFECHA("26/05/2008",L8,"Y")</f>
        <v>0</v>
      </c>
      <c r="M19" s="40" t="str">
        <f>SIFECHA("26/05/2008",L8,"YM")</f>
        <v>0</v>
      </c>
      <c r="N19" s="40" t="str">
        <f>SIFECHA("26/05/2008",L8,"MD")</f>
        <v>0</v>
      </c>
      <c r="O19" s="32">
        <v>9</v>
      </c>
      <c r="P19" s="32">
        <v>6</v>
      </c>
      <c r="Q19" s="32">
        <v>9</v>
      </c>
      <c r="R19" s="32">
        <v>7</v>
      </c>
      <c r="S19" s="32">
        <v>8</v>
      </c>
      <c r="T19" s="32"/>
      <c r="U19" s="32">
        <v>6</v>
      </c>
      <c r="V19" s="32">
        <v>8</v>
      </c>
      <c r="W19" s="32">
        <v>6</v>
      </c>
      <c r="X19" s="32">
        <v>10</v>
      </c>
      <c r="Y19" s="32">
        <v>7.6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77</v>
      </c>
      <c r="C20" s="32" t="s">
        <v>78</v>
      </c>
      <c r="D20" s="32" t="s">
        <v>40</v>
      </c>
      <c r="E20" s="32" t="s">
        <v>41</v>
      </c>
      <c r="F20" s="32" t="s">
        <v>58</v>
      </c>
      <c r="G20" s="32" t="s">
        <v>42</v>
      </c>
      <c r="H20" s="32" t="s">
        <v>58</v>
      </c>
      <c r="I20" s="32" t="s">
        <v>45</v>
      </c>
      <c r="J20" s="32" t="s">
        <v>79</v>
      </c>
      <c r="K20" s="19" t="s">
        <v>80</v>
      </c>
      <c r="L20" s="40" t="str">
        <f>SIFECHA("13/11/2008",L8,"Y")</f>
        <v>0</v>
      </c>
      <c r="M20" s="40" t="str">
        <f>SIFECHA("13/11/2008",L8,"YM")</f>
        <v>0</v>
      </c>
      <c r="N20" s="40" t="str">
        <f>SIFECHA("13/11/2008",L8,"MD")</f>
        <v>0</v>
      </c>
      <c r="O20" s="32">
        <v>10</v>
      </c>
      <c r="P20" s="32">
        <v>9</v>
      </c>
      <c r="Q20" s="32">
        <v>9</v>
      </c>
      <c r="R20" s="32">
        <v>9</v>
      </c>
      <c r="S20" s="32">
        <v>9</v>
      </c>
      <c r="T20" s="32"/>
      <c r="U20" s="32">
        <v>9</v>
      </c>
      <c r="V20" s="32">
        <v>9</v>
      </c>
      <c r="W20" s="32">
        <v>9</v>
      </c>
      <c r="X20" s="32">
        <v>10</v>
      </c>
      <c r="Y20" s="32">
        <v>9.2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81</v>
      </c>
      <c r="C21" s="32" t="s">
        <v>82</v>
      </c>
      <c r="D21" s="32" t="s">
        <v>40</v>
      </c>
      <c r="E21" s="32" t="s">
        <v>83</v>
      </c>
      <c r="F21" s="32" t="s">
        <v>53</v>
      </c>
      <c r="G21" s="32" t="s">
        <v>58</v>
      </c>
      <c r="H21" s="32" t="s">
        <v>43</v>
      </c>
      <c r="I21" s="32" t="s">
        <v>45</v>
      </c>
      <c r="J21" s="32" t="s">
        <v>84</v>
      </c>
      <c r="K21" s="19" t="s">
        <v>85</v>
      </c>
      <c r="L21" s="40" t="str">
        <f>SIFECHA("10/11/2008",L8,"Y")</f>
        <v>0</v>
      </c>
      <c r="M21" s="40" t="str">
        <f>SIFECHA("10/11/2008",L8,"YM")</f>
        <v>0</v>
      </c>
      <c r="N21" s="40" t="str">
        <f>SIFECHA("10/11/2008",L8,"MD")</f>
        <v>0</v>
      </c>
      <c r="O21" s="32">
        <v>7</v>
      </c>
      <c r="P21" s="32">
        <v>8</v>
      </c>
      <c r="Q21" s="32">
        <v>7</v>
      </c>
      <c r="R21" s="32">
        <v>8</v>
      </c>
      <c r="S21" s="32">
        <v>9</v>
      </c>
      <c r="T21" s="32"/>
      <c r="U21" s="32">
        <v>7</v>
      </c>
      <c r="V21" s="32">
        <v>6</v>
      </c>
      <c r="W21" s="32">
        <v>7</v>
      </c>
      <c r="X21" s="32">
        <v>9</v>
      </c>
      <c r="Y21" s="32">
        <v>7.5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86</v>
      </c>
      <c r="C22" s="32" t="s">
        <v>87</v>
      </c>
      <c r="D22" s="32" t="s">
        <v>71</v>
      </c>
      <c r="E22" s="32" t="s">
        <v>41</v>
      </c>
      <c r="F22" s="32" t="s">
        <v>58</v>
      </c>
      <c r="G22" s="32" t="s">
        <v>43</v>
      </c>
      <c r="H22" s="32" t="s">
        <v>52</v>
      </c>
      <c r="I22" s="32" t="s">
        <v>45</v>
      </c>
      <c r="J22" s="32" t="s">
        <v>75</v>
      </c>
      <c r="K22" s="19" t="s">
        <v>88</v>
      </c>
      <c r="L22" s="40" t="str">
        <f>SIFECHA("05/08/2008",L8,"Y")</f>
        <v>0</v>
      </c>
      <c r="M22" s="40" t="str">
        <f>SIFECHA("05/08/2008",L8,"YM")</f>
        <v>0</v>
      </c>
      <c r="N22" s="40" t="str">
        <f>SIFECHA("05/08/2008",L8,"MD")</f>
        <v>0</v>
      </c>
      <c r="O22" s="32">
        <v>10</v>
      </c>
      <c r="P22" s="32">
        <v>10</v>
      </c>
      <c r="Q22" s="32">
        <v>9</v>
      </c>
      <c r="R22" s="32">
        <v>9</v>
      </c>
      <c r="S22" s="32">
        <v>8</v>
      </c>
      <c r="T22" s="32"/>
      <c r="U22" s="32">
        <v>9</v>
      </c>
      <c r="V22" s="32">
        <v>9</v>
      </c>
      <c r="W22" s="32">
        <v>10</v>
      </c>
      <c r="X22" s="32">
        <v>10</v>
      </c>
      <c r="Y22" s="32">
        <v>9.3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89</v>
      </c>
      <c r="C23" s="32" t="s">
        <v>90</v>
      </c>
      <c r="D23" s="32" t="s">
        <v>40</v>
      </c>
      <c r="E23" s="32" t="s">
        <v>41</v>
      </c>
      <c r="F23" s="32" t="s">
        <v>58</v>
      </c>
      <c r="G23" s="32" t="s">
        <v>43</v>
      </c>
      <c r="H23" s="32" t="s">
        <v>52</v>
      </c>
      <c r="I23" s="32" t="s">
        <v>45</v>
      </c>
      <c r="J23" s="32" t="s">
        <v>91</v>
      </c>
      <c r="K23" s="19" t="s">
        <v>92</v>
      </c>
      <c r="L23" s="40" t="str">
        <f>SIFECHA("05/03/2008",L8,"Y")</f>
        <v>0</v>
      </c>
      <c r="M23" s="40" t="str">
        <f>SIFECHA("05/03/2008",L8,"YM")</f>
        <v>0</v>
      </c>
      <c r="N23" s="40" t="str">
        <f>SIFECHA("05/03/2008",L8,"MD")</f>
        <v>0</v>
      </c>
      <c r="O23" s="32">
        <v>8</v>
      </c>
      <c r="P23" s="32">
        <v>6</v>
      </c>
      <c r="Q23" s="32">
        <v>8</v>
      </c>
      <c r="R23" s="32">
        <v>7</v>
      </c>
      <c r="S23" s="32">
        <v>8</v>
      </c>
      <c r="T23" s="32"/>
      <c r="U23" s="32">
        <v>8</v>
      </c>
      <c r="V23" s="32">
        <v>9</v>
      </c>
      <c r="W23" s="32">
        <v>9</v>
      </c>
      <c r="X23" s="32">
        <v>9</v>
      </c>
      <c r="Y23" s="32">
        <v>8</v>
      </c>
      <c r="Z23" s="32" t="s">
        <v>36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49</v>
      </c>
    </row>
    <row r="24" spans="1:73">
      <c r="A24" s="20" t="s">
        <v>93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32" t="str">
        <f>SI.ERROR(PROMEDIO(O13:O23),"")</f>
        <v>0</v>
      </c>
      <c r="P24" s="32" t="str">
        <f>SI.ERROR(PROMEDIO(P13:P23),"")</f>
        <v>0</v>
      </c>
      <c r="Q24" s="32" t="str">
        <f>SI.ERROR(PROMEDIO(Q13:Q23),"")</f>
        <v>0</v>
      </c>
      <c r="R24" s="32" t="str">
        <f>SI.ERROR(PROMEDIO(R13:R23),"")</f>
        <v>0</v>
      </c>
      <c r="S24" s="32" t="str">
        <f>SI.ERROR(PROMEDIO(S13:S23),"")</f>
        <v>0</v>
      </c>
      <c r="T24" s="32" t="str">
        <f>SI.ERROR(PROMEDIO(T13:T23),"")</f>
        <v>0</v>
      </c>
      <c r="U24" s="32" t="str">
        <f>SI.ERROR(PROMEDIO(U13:U23),"")</f>
        <v>0</v>
      </c>
      <c r="V24" s="32" t="str">
        <f>SI.ERROR(PROMEDIO(V13:V23),"")</f>
        <v>0</v>
      </c>
      <c r="W24" s="32" t="str">
        <f>SI.ERROR(PROMEDIO(W13:W23),"")</f>
        <v>0</v>
      </c>
      <c r="X24" s="32" t="str">
        <f>SI.ERROR(PROMEDIO(X13:X23),"")</f>
        <v>0</v>
      </c>
      <c r="Y24" s="32" t="str">
        <f>SI.ERROR(PROMEDIO(Y13:Y23),"")</f>
        <v>0</v>
      </c>
      <c r="Z24" s="32" t="str">
        <f>CONTAR.SI(Z13:Z23,"SI")</f>
        <v>0</v>
      </c>
      <c r="AA24" s="32" t="str">
        <f>CONTAR.SI(AA13:AA23,"NO")</f>
        <v>0</v>
      </c>
      <c r="AD24" s="32" t="str">
        <f>SI.ERROR(PROMEDIO(AD13:AD23),"")</f>
        <v>0</v>
      </c>
      <c r="AE24" s="32" t="str">
        <f>SI.ERROR(PROMEDIO(AE13:AE23),"")</f>
        <v>0</v>
      </c>
      <c r="AF24" s="32" t="str">
        <f>SI.ERROR(PROMEDIO(AF13:AF23),"")</f>
        <v>0</v>
      </c>
      <c r="AG24" s="32" t="str">
        <f>SI.ERROR(PROMEDIO(AG13:AG23),"")</f>
        <v>0</v>
      </c>
      <c r="AH24" s="32" t="str">
        <f>SI.ERROR(PROMEDIO(AH13:AH23),"")</f>
        <v>0</v>
      </c>
      <c r="AI24" s="32" t="str">
        <f>SI.ERROR(PROMEDIO(AI13:AI23),"")</f>
        <v>0</v>
      </c>
      <c r="AJ24" s="32" t="str">
        <f>SI.ERROR(PROMEDIO(AJ13:AJ23),"")</f>
        <v>0</v>
      </c>
      <c r="AK24" s="32" t="str">
        <f>SI.ERROR(PROMEDIO(AK13:AK23),"")</f>
        <v>0</v>
      </c>
      <c r="AL24" s="32" t="str">
        <f>SI.ERROR(PROMEDIO(AL13:AL23),"")</f>
        <v>0</v>
      </c>
      <c r="AM24" s="32" t="str">
        <f>SI.ERROR(PROMEDIO(AM13:AM23),"")</f>
        <v>0</v>
      </c>
      <c r="AN24" s="32" t="str">
        <f>SI.ERROR(PROMEDIO(AN13:AN23),"")</f>
        <v>0</v>
      </c>
      <c r="AO24" s="32" t="str">
        <f>CONTAR.SI(AO13:AO23,"SI")</f>
        <v>0</v>
      </c>
      <c r="AP24" s="32" t="str">
        <f>CONTAR.SI(AP13:AP23,"NO")</f>
        <v>0</v>
      </c>
      <c r="AS24" s="32" t="str">
        <f>SI.ERROR(PROMEDIO(AS13:AS23),"")</f>
        <v>0</v>
      </c>
      <c r="AT24" s="32" t="str">
        <f>SI.ERROR(PROMEDIO(AT13:AT23),"")</f>
        <v>0</v>
      </c>
      <c r="AU24" s="32" t="str">
        <f>SI.ERROR(PROMEDIO(AU13:AU23),"")</f>
        <v>0</v>
      </c>
      <c r="AV24" s="32" t="str">
        <f>SI.ERROR(PROMEDIO(AV13:AV23),"")</f>
        <v>0</v>
      </c>
      <c r="AW24" s="32" t="str">
        <f>SI.ERROR(PROMEDIO(AW13:AW23),"")</f>
        <v>0</v>
      </c>
      <c r="AX24" s="32" t="str">
        <f>SI.ERROR(PROMEDIO(AX13:AX23),"")</f>
        <v>0</v>
      </c>
      <c r="AY24" s="32" t="str">
        <f>SI.ERROR(PROMEDIO(AY13:AY23),"")</f>
        <v>0</v>
      </c>
      <c r="AZ24" s="32" t="str">
        <f>SI.ERROR(PROMEDIO(AZ13:AZ23),"")</f>
        <v>0</v>
      </c>
      <c r="BA24" s="32" t="str">
        <f>SI.ERROR(PROMEDIO(BA13:BA23),"")</f>
        <v>0</v>
      </c>
      <c r="BB24" s="32" t="str">
        <f>SI.ERROR(PROMEDIO(BB13:BB23),"")</f>
        <v>0</v>
      </c>
      <c r="BC24" s="32" t="str">
        <f>SI.ERROR(PROMEDIO(BC13:BC23),"")</f>
        <v>0</v>
      </c>
      <c r="BD24" s="32" t="str">
        <f>CONTAR.SI(BD13:BD23,"SI")</f>
        <v>0</v>
      </c>
      <c r="BE24" s="32" t="str">
        <f>CONTAR.SI(BE13:BE23,"NO")</f>
        <v>0</v>
      </c>
      <c r="BH24" s="32" t="str">
        <f>SI.ERROR(PROMEDIO(BH13:BH23),"")</f>
        <v>0</v>
      </c>
      <c r="BI24" s="32" t="str">
        <f>SI.ERROR(PROMEDIO(BI13:BI23),"")</f>
        <v>0</v>
      </c>
      <c r="BJ24" s="32" t="str">
        <f>SI.ERROR(PROMEDIO(BJ13:BJ23),"")</f>
        <v>0</v>
      </c>
      <c r="BK24" s="32" t="str">
        <f>SI.ERROR(PROMEDIO(BK13:BK23),"")</f>
        <v>0</v>
      </c>
      <c r="BL24" s="32" t="str">
        <f>SI.ERROR(PROMEDIO(BL13:BL23),"")</f>
        <v>0</v>
      </c>
      <c r="BM24" s="32" t="str">
        <f>SI.ERROR(PROMEDIO(BM13:BM23),"")</f>
        <v>0</v>
      </c>
      <c r="BN24" s="32" t="str">
        <f>SI.ERROR(PROMEDIO(BN13:BN23),"")</f>
        <v>0</v>
      </c>
      <c r="BO24" s="32" t="str">
        <f>SI.ERROR(PROMEDIO(BO13:BO23),"")</f>
        <v>0</v>
      </c>
      <c r="BP24" s="32" t="str">
        <f>SI.ERROR(PROMEDIO(BP13:BP23),"")</f>
        <v>0</v>
      </c>
      <c r="BQ24" s="32" t="str">
        <f>SI.ERROR(PROMEDIO(BQ13:BQ23),"")</f>
        <v>0</v>
      </c>
      <c r="BR24" s="32" t="str">
        <f>SI.ERROR(PROMEDIO(BR13:BR23),"")</f>
        <v>0</v>
      </c>
      <c r="BS24" s="32" t="str">
        <f>CONTAR.SI(BS13:BS23,"SI")</f>
        <v>0</v>
      </c>
      <c r="BT24" s="32" t="str">
        <f>CONTAR.SI(BT13:BT23,"NO")</f>
        <v>0</v>
      </c>
    </row>
    <row r="26" spans="1:73">
      <c r="E26" s="6" t="s">
        <v>94</v>
      </c>
      <c r="F26" s="9"/>
      <c r="G26" s="9"/>
      <c r="H26" s="9"/>
      <c r="I26" s="9"/>
      <c r="J26" s="11"/>
      <c r="K26" s="42" t="s">
        <v>95</v>
      </c>
      <c r="L26" s="21"/>
      <c r="M26" s="21"/>
      <c r="N26" s="22"/>
      <c r="O26" s="43" t="str">
        <f>CONTAR.SI(O13:O23,"&gt;5.9")</f>
        <v>0</v>
      </c>
      <c r="P26" s="43" t="str">
        <f>CONTAR.SI(P13:P23,"&gt;5.9")</f>
        <v>0</v>
      </c>
      <c r="Q26" s="43" t="str">
        <f>CONTAR.SI(Q13:Q23,"&gt;5.9")</f>
        <v>0</v>
      </c>
      <c r="R26" s="43" t="str">
        <f>CONTAR.SI(R13:R23,"&gt;5.9")</f>
        <v>0</v>
      </c>
      <c r="S26" s="43" t="str">
        <f>CONTAR.SI(S13:S23,"&gt;5.9")</f>
        <v>0</v>
      </c>
      <c r="T26" s="43" t="str">
        <f>CONTAR.SI(T13:T23,"&gt;5.9")</f>
        <v>0</v>
      </c>
      <c r="U26" s="43" t="str">
        <f>CONTAR.SI(U13:U23,"&gt;5.9")</f>
        <v>0</v>
      </c>
      <c r="V26" s="43" t="str">
        <f>CONTAR.SI(V13:V23,"&gt;5.9")</f>
        <v>0</v>
      </c>
      <c r="W26" s="43" t="str">
        <f>CONTAR.SI(W13:W23,"&gt;5.9")</f>
        <v>0</v>
      </c>
      <c r="X26" s="43" t="str">
        <f>CONTAR.SI(X13:X23,"&gt;5.9")</f>
        <v>0</v>
      </c>
      <c r="Y26" s="43" t="str">
        <f>CONTAR.SI(Y13:Y23,"&gt;5.9")</f>
        <v>0</v>
      </c>
      <c r="AD26" s="43" t="str">
        <f>CONTAR.SI(AD13:AD23,"&gt;5.9")</f>
        <v>0</v>
      </c>
      <c r="AE26" s="43" t="str">
        <f>CONTAR.SI(AE13:AE23,"&gt;5.9")</f>
        <v>0</v>
      </c>
      <c r="AF26" s="43" t="str">
        <f>CONTAR.SI(AF13:AF23,"&gt;5.9")</f>
        <v>0</v>
      </c>
      <c r="AG26" s="43" t="str">
        <f>CONTAR.SI(AG13:AG23,"&gt;5.9")</f>
        <v>0</v>
      </c>
      <c r="AH26" s="43" t="str">
        <f>CONTAR.SI(AH13:AH23,"&gt;5.9")</f>
        <v>0</v>
      </c>
      <c r="AI26" s="43" t="str">
        <f>CONTAR.SI(AI13:AI23,"&gt;5.9")</f>
        <v>0</v>
      </c>
      <c r="AJ26" s="43" t="str">
        <f>CONTAR.SI(AJ13:AJ23,"&gt;5.9")</f>
        <v>0</v>
      </c>
      <c r="AK26" s="43" t="str">
        <f>CONTAR.SI(AK13:AK23,"&gt;5.9")</f>
        <v>0</v>
      </c>
      <c r="AL26" s="43" t="str">
        <f>CONTAR.SI(AL13:AL23,"&gt;5.9")</f>
        <v>0</v>
      </c>
      <c r="AM26" s="43" t="str">
        <f>CONTAR.SI(AM13:AM23,"&gt;5.9")</f>
        <v>0</v>
      </c>
      <c r="AN26" s="43" t="str">
        <f>CONTAR.SI(AN13:AN23,"&gt;5.9")</f>
        <v>0</v>
      </c>
      <c r="AS26" s="43" t="str">
        <f>CONTAR.SI(AS13:AS23,"&gt;5.9")</f>
        <v>0</v>
      </c>
      <c r="AT26" s="43" t="str">
        <f>CONTAR.SI(AT13:AT23,"&gt;5.9")</f>
        <v>0</v>
      </c>
      <c r="AU26" s="43" t="str">
        <f>CONTAR.SI(AU13:AU23,"&gt;5.9")</f>
        <v>0</v>
      </c>
      <c r="AV26" s="43" t="str">
        <f>CONTAR.SI(AV13:AV23,"&gt;5.9")</f>
        <v>0</v>
      </c>
      <c r="AW26" s="43" t="str">
        <f>CONTAR.SI(AW13:AW23,"&gt;5.9")</f>
        <v>0</v>
      </c>
      <c r="AX26" s="43" t="str">
        <f>CONTAR.SI(AX13:AX23,"&gt;5.9")</f>
        <v>0</v>
      </c>
      <c r="AY26" s="43" t="str">
        <f>CONTAR.SI(AY13:AY23,"&gt;5.9")</f>
        <v>0</v>
      </c>
      <c r="AZ26" s="43" t="str">
        <f>CONTAR.SI(AZ13:AZ23,"&gt;5.9")</f>
        <v>0</v>
      </c>
      <c r="BA26" s="43" t="str">
        <f>CONTAR.SI(BA13:BA23,"&gt;5.9")</f>
        <v>0</v>
      </c>
      <c r="BB26" s="43" t="str">
        <f>CONTAR.SI(BB13:BB23,"&gt;5.9")</f>
        <v>0</v>
      </c>
      <c r="BC26" s="43" t="str">
        <f>CONTAR.SI(BC13:BC23,"&gt;5.9")</f>
        <v>0</v>
      </c>
      <c r="BH26" s="43" t="str">
        <f>CONTAR.SI(BH13:BH23,"&gt;5.9")</f>
        <v>0</v>
      </c>
      <c r="BI26" s="43" t="str">
        <f>CONTAR.SI(BI13:BI23,"&gt;5.9")</f>
        <v>0</v>
      </c>
      <c r="BJ26" s="43" t="str">
        <f>CONTAR.SI(BJ13:BJ23,"&gt;5.9")</f>
        <v>0</v>
      </c>
      <c r="BK26" s="43" t="str">
        <f>CONTAR.SI(BK13:BK23,"&gt;5.9")</f>
        <v>0</v>
      </c>
      <c r="BL26" s="43" t="str">
        <f>CONTAR.SI(BL13:BL23,"&gt;5.9")</f>
        <v>0</v>
      </c>
      <c r="BM26" s="43" t="str">
        <f>CONTAR.SI(BM13:BM23,"&gt;5.9")</f>
        <v>0</v>
      </c>
      <c r="BN26" s="43" t="str">
        <f>CONTAR.SI(BN13:BN23,"&gt;5.9")</f>
        <v>0</v>
      </c>
      <c r="BO26" s="43" t="str">
        <f>CONTAR.SI(BO13:BO23,"&gt;5.9")</f>
        <v>0</v>
      </c>
      <c r="BP26" s="43" t="str">
        <f>CONTAR.SI(BP13:BP23,"&gt;5.9")</f>
        <v>0</v>
      </c>
      <c r="BQ26" s="43" t="str">
        <f>CONTAR.SI(BQ13:BQ23,"&gt;5.9")</f>
        <v>0</v>
      </c>
      <c r="BR26" s="43" t="str">
        <f>CONTAR.SI(BR13:BR23,"&gt;5.9")</f>
        <v>0</v>
      </c>
    </row>
    <row r="27" spans="1:73">
      <c r="E27" s="7"/>
      <c r="F27" s="5"/>
      <c r="G27" s="5"/>
      <c r="H27" s="5"/>
      <c r="I27" s="5"/>
      <c r="J27" s="12"/>
      <c r="K27" s="42" t="s">
        <v>96</v>
      </c>
      <c r="L27" s="21"/>
      <c r="M27" s="21"/>
      <c r="N27" s="22"/>
      <c r="O27" s="43" t="str">
        <f>CONTAR.SI(O13:O23,"&lt;6")</f>
        <v>0</v>
      </c>
      <c r="P27" s="43" t="str">
        <f>CONTAR.SI(P13:P23,"&lt;6")</f>
        <v>0</v>
      </c>
      <c r="Q27" s="43" t="str">
        <f>CONTAR.SI(Q13:Q23,"&lt;6")</f>
        <v>0</v>
      </c>
      <c r="R27" s="43" t="str">
        <f>CONTAR.SI(R13:R23,"&lt;6")</f>
        <v>0</v>
      </c>
      <c r="S27" s="43" t="str">
        <f>CONTAR.SI(S13:S23,"&lt;6")</f>
        <v>0</v>
      </c>
      <c r="T27" s="43" t="str">
        <f>CONTAR.SI(T13:T23,"&lt;6")</f>
        <v>0</v>
      </c>
      <c r="U27" s="43" t="str">
        <f>CONTAR.SI(U13:U23,"&lt;6")</f>
        <v>0</v>
      </c>
      <c r="V27" s="43" t="str">
        <f>CONTAR.SI(V13:V23,"&lt;6")</f>
        <v>0</v>
      </c>
      <c r="W27" s="43" t="str">
        <f>CONTAR.SI(W13:W23,"&lt;6")</f>
        <v>0</v>
      </c>
      <c r="X27" s="43" t="str">
        <f>CONTAR.SI(X13:X23,"&lt;6")</f>
        <v>0</v>
      </c>
      <c r="Y27" s="43" t="str">
        <f>CONTAR.SI(Y13:Y23,"&lt;6")</f>
        <v>0</v>
      </c>
      <c r="AD27" s="43" t="str">
        <f>CONTAR.SI(AD13:AD23,"&lt;6")</f>
        <v>0</v>
      </c>
      <c r="AE27" s="43" t="str">
        <f>CONTAR.SI(AE13:AE23,"&lt;6")</f>
        <v>0</v>
      </c>
      <c r="AF27" s="43" t="str">
        <f>CONTAR.SI(AF13:AF23,"&lt;6")</f>
        <v>0</v>
      </c>
      <c r="AG27" s="43" t="str">
        <f>CONTAR.SI(AG13:AG23,"&lt;6")</f>
        <v>0</v>
      </c>
      <c r="AH27" s="43" t="str">
        <f>CONTAR.SI(AH13:AH23,"&lt;6")</f>
        <v>0</v>
      </c>
      <c r="AI27" s="43" t="str">
        <f>CONTAR.SI(AI13:AI23,"&lt;6")</f>
        <v>0</v>
      </c>
      <c r="AJ27" s="43" t="str">
        <f>CONTAR.SI(AJ13:AJ23,"&lt;6")</f>
        <v>0</v>
      </c>
      <c r="AK27" s="43" t="str">
        <f>CONTAR.SI(AK13:AK23,"&lt;6")</f>
        <v>0</v>
      </c>
      <c r="AL27" s="43" t="str">
        <f>CONTAR.SI(AL13:AL23,"&lt;6")</f>
        <v>0</v>
      </c>
      <c r="AM27" s="43" t="str">
        <f>CONTAR.SI(AM13:AM23,"&lt;6")</f>
        <v>0</v>
      </c>
      <c r="AN27" s="43" t="str">
        <f>CONTAR.SI(AN13:AN23,"&lt;6")</f>
        <v>0</v>
      </c>
      <c r="AS27" s="43" t="str">
        <f>CONTAR.SI(AS13:AS23,"&lt;6")</f>
        <v>0</v>
      </c>
      <c r="AT27" s="43" t="str">
        <f>CONTAR.SI(AT13:AT23,"&lt;6")</f>
        <v>0</v>
      </c>
      <c r="AU27" s="43" t="str">
        <f>CONTAR.SI(AU13:AU23,"&lt;6")</f>
        <v>0</v>
      </c>
      <c r="AV27" s="43" t="str">
        <f>CONTAR.SI(AV13:AV23,"&lt;6")</f>
        <v>0</v>
      </c>
      <c r="AW27" s="43" t="str">
        <f>CONTAR.SI(AW13:AW23,"&lt;6")</f>
        <v>0</v>
      </c>
      <c r="AX27" s="43" t="str">
        <f>CONTAR.SI(AX13:AX23,"&lt;6")</f>
        <v>0</v>
      </c>
      <c r="AY27" s="43" t="str">
        <f>CONTAR.SI(AY13:AY23,"&lt;6")</f>
        <v>0</v>
      </c>
      <c r="AZ27" s="43" t="str">
        <f>CONTAR.SI(AZ13:AZ23,"&lt;6")</f>
        <v>0</v>
      </c>
      <c r="BA27" s="43" t="str">
        <f>CONTAR.SI(BA13:BA23,"&lt;6")</f>
        <v>0</v>
      </c>
      <c r="BB27" s="43" t="str">
        <f>CONTAR.SI(BB13:BB23,"&lt;6")</f>
        <v>0</v>
      </c>
      <c r="BC27" s="43" t="str">
        <f>CONTAR.SI(BC13:BC23,"&lt;6")</f>
        <v>0</v>
      </c>
      <c r="BH27" s="43" t="str">
        <f>CONTAR.SI(BH13:BH23,"&lt;6")</f>
        <v>0</v>
      </c>
      <c r="BI27" s="43" t="str">
        <f>CONTAR.SI(BI13:BI23,"&lt;6")</f>
        <v>0</v>
      </c>
      <c r="BJ27" s="43" t="str">
        <f>CONTAR.SI(BJ13:BJ23,"&lt;6")</f>
        <v>0</v>
      </c>
      <c r="BK27" s="43" t="str">
        <f>CONTAR.SI(BK13:BK23,"&lt;6")</f>
        <v>0</v>
      </c>
      <c r="BL27" s="43" t="str">
        <f>CONTAR.SI(BL13:BL23,"&lt;6")</f>
        <v>0</v>
      </c>
      <c r="BM27" s="43" t="str">
        <f>CONTAR.SI(BM13:BM23,"&lt;6")</f>
        <v>0</v>
      </c>
      <c r="BN27" s="43" t="str">
        <f>CONTAR.SI(BN13:BN23,"&lt;6")</f>
        <v>0</v>
      </c>
      <c r="BO27" s="43" t="str">
        <f>CONTAR.SI(BO13:BO23,"&lt;6")</f>
        <v>0</v>
      </c>
      <c r="BP27" s="43" t="str">
        <f>CONTAR.SI(BP13:BP23,"&lt;6")</f>
        <v>0</v>
      </c>
      <c r="BQ27" s="43" t="str">
        <f>CONTAR.SI(BQ13:BQ23,"&lt;6")</f>
        <v>0</v>
      </c>
      <c r="BR27" s="43" t="str">
        <f>CONTAR.SI(BR13:BR23,"&lt;6")</f>
        <v>0</v>
      </c>
    </row>
    <row r="28" spans="1:73">
      <c r="E28" s="7"/>
      <c r="F28" s="5"/>
      <c r="G28" s="5"/>
      <c r="H28" s="5"/>
      <c r="I28" s="5"/>
      <c r="J28" s="12"/>
      <c r="K28" s="42" t="s">
        <v>97</v>
      </c>
      <c r="L28" s="21"/>
      <c r="M28" s="21"/>
      <c r="N28" s="22"/>
      <c r="O28" s="43" t="str">
        <f>CONTAR(O13:O23)</f>
        <v>0</v>
      </c>
      <c r="P28" s="43" t="str">
        <f>CONTAR(P13:P23)</f>
        <v>0</v>
      </c>
      <c r="Q28" s="43" t="str">
        <f>CONTAR(Q13:Q23)</f>
        <v>0</v>
      </c>
      <c r="R28" s="43" t="str">
        <f>CONTAR(R13:R23)</f>
        <v>0</v>
      </c>
      <c r="S28" s="43" t="str">
        <f>CONTAR(S13:S23)</f>
        <v>0</v>
      </c>
      <c r="T28" s="43" t="str">
        <f>CONTAR(T13:T23)</f>
        <v>0</v>
      </c>
      <c r="U28" s="43" t="str">
        <f>CONTAR(U13:U23)</f>
        <v>0</v>
      </c>
      <c r="V28" s="43" t="str">
        <f>CONTAR(V13:V23)</f>
        <v>0</v>
      </c>
      <c r="W28" s="43" t="str">
        <f>CONTAR(W13:W23)</f>
        <v>0</v>
      </c>
      <c r="X28" s="43" t="str">
        <f>CONTAR(X13:X23)</f>
        <v>0</v>
      </c>
      <c r="Y28" s="43" t="str">
        <f>CONTAR(Y13:Y23)</f>
        <v>0</v>
      </c>
      <c r="AD28" s="43" t="str">
        <f>CONTAR(AD13:AD23)</f>
        <v>0</v>
      </c>
      <c r="AE28" s="43" t="str">
        <f>CONTAR(AE13:AE23)</f>
        <v>0</v>
      </c>
      <c r="AF28" s="43" t="str">
        <f>CONTAR(AF13:AF23)</f>
        <v>0</v>
      </c>
      <c r="AG28" s="43" t="str">
        <f>CONTAR(AG13:AG23)</f>
        <v>0</v>
      </c>
      <c r="AH28" s="43" t="str">
        <f>CONTAR(AH13:AH23)</f>
        <v>0</v>
      </c>
      <c r="AI28" s="43" t="str">
        <f>CONTAR(AI13:AI23)</f>
        <v>0</v>
      </c>
      <c r="AJ28" s="43" t="str">
        <f>CONTAR(AJ13:AJ23)</f>
        <v>0</v>
      </c>
      <c r="AK28" s="43" t="str">
        <f>CONTAR(AK13:AK23)</f>
        <v>0</v>
      </c>
      <c r="AL28" s="43" t="str">
        <f>CONTAR(AL13:AL23)</f>
        <v>0</v>
      </c>
      <c r="AM28" s="43" t="str">
        <f>CONTAR(AM13:AM23)</f>
        <v>0</v>
      </c>
      <c r="AN28" s="43" t="str">
        <f>CONTAR(AN13:AN23)</f>
        <v>0</v>
      </c>
      <c r="AS28" s="43" t="str">
        <f>CONTAR(AS13:AS23)</f>
        <v>0</v>
      </c>
      <c r="AT28" s="43" t="str">
        <f>CONTAR(AT13:AT23)</f>
        <v>0</v>
      </c>
      <c r="AU28" s="43" t="str">
        <f>CONTAR(AU13:AU23)</f>
        <v>0</v>
      </c>
      <c r="AV28" s="43" t="str">
        <f>CONTAR(AV13:AV23)</f>
        <v>0</v>
      </c>
      <c r="AW28" s="43" t="str">
        <f>CONTAR(AW13:AW23)</f>
        <v>0</v>
      </c>
      <c r="AX28" s="43" t="str">
        <f>CONTAR(AX13:AX23)</f>
        <v>0</v>
      </c>
      <c r="AY28" s="43" t="str">
        <f>CONTAR(AY13:AY23)</f>
        <v>0</v>
      </c>
      <c r="AZ28" s="43" t="str">
        <f>CONTAR(AZ13:AZ23)</f>
        <v>0</v>
      </c>
      <c r="BA28" s="43" t="str">
        <f>CONTAR(BA13:BA23)</f>
        <v>0</v>
      </c>
      <c r="BB28" s="43" t="str">
        <f>CONTAR(BB13:BB23)</f>
        <v>0</v>
      </c>
      <c r="BC28" s="43" t="str">
        <f>CONTAR(BC13:BC23)</f>
        <v>0</v>
      </c>
      <c r="BH28" s="43" t="str">
        <f>CONTAR(BH13:BH23)</f>
        <v>0</v>
      </c>
      <c r="BI28" s="43" t="str">
        <f>CONTAR(BI13:BI23)</f>
        <v>0</v>
      </c>
      <c r="BJ28" s="43" t="str">
        <f>CONTAR(BJ13:BJ23)</f>
        <v>0</v>
      </c>
      <c r="BK28" s="43" t="str">
        <f>CONTAR(BK13:BK23)</f>
        <v>0</v>
      </c>
      <c r="BL28" s="43" t="str">
        <f>CONTAR(BL13:BL23)</f>
        <v>0</v>
      </c>
      <c r="BM28" s="43" t="str">
        <f>CONTAR(BM13:BM23)</f>
        <v>0</v>
      </c>
      <c r="BN28" s="43" t="str">
        <f>CONTAR(BN13:BN23)</f>
        <v>0</v>
      </c>
      <c r="BO28" s="43" t="str">
        <f>CONTAR(BO13:BO23)</f>
        <v>0</v>
      </c>
      <c r="BP28" s="43" t="str">
        <f>CONTAR(BP13:BP23)</f>
        <v>0</v>
      </c>
      <c r="BQ28" s="43" t="str">
        <f>CONTAR(BQ13:BQ23)</f>
        <v>0</v>
      </c>
      <c r="BR28" s="43" t="str">
        <f>CONTAR(BR13:BR23)</f>
        <v>0</v>
      </c>
    </row>
    <row r="29" spans="1:73">
      <c r="E29" s="8"/>
      <c r="F29" s="10"/>
      <c r="G29" s="10"/>
      <c r="H29" s="10"/>
      <c r="I29" s="10"/>
      <c r="J29" s="13"/>
    </row>
    <row r="30" spans="1:73">
      <c r="K30" s="16" t="s">
        <v>98</v>
      </c>
      <c r="L30" s="20" t="s">
        <v>99</v>
      </c>
      <c r="M30" s="21"/>
      <c r="N30" s="22"/>
      <c r="O30" s="33">
        <v>11</v>
      </c>
      <c r="P30" s="33">
        <v>12</v>
      </c>
      <c r="Q30" s="33">
        <v>13</v>
      </c>
      <c r="R30" s="33">
        <v>14</v>
      </c>
      <c r="S30" s="33">
        <v>15</v>
      </c>
      <c r="U30" s="44" t="s">
        <v>100</v>
      </c>
      <c r="V30" s="33" t="s">
        <v>101</v>
      </c>
    </row>
    <row r="31" spans="1:73">
      <c r="K31" s="17"/>
      <c r="L31" s="20" t="s">
        <v>71</v>
      </c>
      <c r="M31" s="22"/>
      <c r="N31" s="33" t="str">
        <f>CONTAR.SI(D13:D23,"H")</f>
        <v>0</v>
      </c>
      <c r="O31" s="33" t="str">
        <f>CONTAR.SI.CONJUNTO(L13:L23,"&lt;=11",D13:D23,"H")</f>
        <v>0</v>
      </c>
      <c r="P31" s="33" t="str">
        <f>CONTAR.SI.CONJUNTO(L13:L23,"&gt;11",L13:L23,"&lt;=12",D13:D23,"H")</f>
        <v>0</v>
      </c>
      <c r="Q31" s="33" t="str">
        <f>CONTAR.SI.CONJUNTO(L13:L23,"&gt;12",L13:L23,"&lt;=13",D13:D23,"H")</f>
        <v>0</v>
      </c>
      <c r="R31" s="33" t="str">
        <f>CONTAR.SI.CONJUNTO(L13:L23,"&gt;13",L13:L23,"&lt;=14",D13:D23,"H")</f>
        <v>0</v>
      </c>
      <c r="S31" s="33" t="str">
        <f>CONTAR.SI.CONJUNTO(L13:L23,"&gt;14",L13:L23,"&lt;=15",D13:D23,"H")</f>
        <v>0</v>
      </c>
      <c r="U31" s="33" t="str">
        <f>CONTAR.SI.CONJUNTO(L13:L23,"&gt;15",D13:D23,"H")</f>
        <v>0</v>
      </c>
      <c r="V31" s="33" t="str">
        <f>CONTAR.SI.CONJUNTO(D13:D23,"H")</f>
        <v>0</v>
      </c>
    </row>
    <row r="32" spans="1:73">
      <c r="K32" s="17"/>
      <c r="L32" s="20" t="s">
        <v>40</v>
      </c>
      <c r="M32" s="22"/>
      <c r="N32" s="33" t="str">
        <f>CONTAR.SI(D13:D23,"M")</f>
        <v>0</v>
      </c>
      <c r="O32" s="33" t="str">
        <f>CONTAR.SI.CONJUNTO(L13:L23,"&lt;=11",D13:D23,"M")</f>
        <v>0</v>
      </c>
      <c r="P32" s="33" t="str">
        <f>CONTAR.SI.CONJUNTO(L13:L23,"&gt;11",L13:L23,"&lt;=12",D13:D23,"M")</f>
        <v>0</v>
      </c>
      <c r="Q32" s="33" t="str">
        <f>CONTAR.SI.CONJUNTO(L13:L23,"&gt;12",L13:L23,"&lt;=13",D13:D23,"M")</f>
        <v>0</v>
      </c>
      <c r="R32" s="33" t="str">
        <f>CONTAR.SI.CONJUNTO(L13:L23,"&gt;13",L13:L23,"&lt;=14",D13:D23,"M")</f>
        <v>0</v>
      </c>
      <c r="S32" s="33" t="str">
        <f>CONTAR.SI.CONJUNTO(L13:L23,"&gt;14",L13:L23,"&lt;=15",D13:D23,"M")</f>
        <v>0</v>
      </c>
      <c r="U32" s="33" t="str">
        <f>CONTAR.SI.CONJUNTO(L13:L23,"&gt;15",D13:D23,"M")</f>
        <v>0</v>
      </c>
      <c r="V32" s="33" t="str">
        <f>CONTAR.SI.CONJUNTO(D13:D23,"M")</f>
        <v>0</v>
      </c>
    </row>
    <row r="33" spans="1:73">
      <c r="K33" s="18"/>
      <c r="L33" s="20" t="s">
        <v>101</v>
      </c>
      <c r="M33" s="22"/>
      <c r="N33" s="33" t="str">
        <f>suma(N31:N32)</f>
        <v>0</v>
      </c>
      <c r="O33" s="33" t="str">
        <f>suma(O31:O32)</f>
        <v>0</v>
      </c>
      <c r="P33" s="33" t="str">
        <f>suma(P31:P32)</f>
        <v>0</v>
      </c>
      <c r="Q33" s="33" t="str">
        <f>suma(Q31:Q32)</f>
        <v>0</v>
      </c>
      <c r="R33" s="33" t="str">
        <f>suma(R31:R32)</f>
        <v>0</v>
      </c>
      <c r="S33" s="33" t="str">
        <f>suma(S31:S32)</f>
        <v>0</v>
      </c>
      <c r="U33" s="33" t="str">
        <f>suma(U31:U32)</f>
        <v>0</v>
      </c>
      <c r="V33" s="33" t="str">
        <f>suma(V31:V32)</f>
        <v>0</v>
      </c>
    </row>
    <row r="36" spans="1:73">
      <c r="U36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4:N24"/>
    <mergeCell ref="E26:J29"/>
    <mergeCell ref="K26:N26"/>
    <mergeCell ref="O26:O26"/>
    <mergeCell ref="P26:P26"/>
    <mergeCell ref="Q26:Q26"/>
    <mergeCell ref="R26:R26"/>
    <mergeCell ref="S26:S26"/>
    <mergeCell ref="T26:T26"/>
    <mergeCell ref="U26:U26"/>
    <mergeCell ref="V26:V26"/>
    <mergeCell ref="W26:W26"/>
    <mergeCell ref="X26:X26"/>
    <mergeCell ref="Y26:Y26"/>
    <mergeCell ref="AD26:AD26"/>
    <mergeCell ref="AE26:AE26"/>
    <mergeCell ref="AF26:AF26"/>
    <mergeCell ref="AG26:AG26"/>
    <mergeCell ref="AH26:AH26"/>
    <mergeCell ref="AI26:AI26"/>
    <mergeCell ref="AJ26:AJ26"/>
    <mergeCell ref="AK26:AK26"/>
    <mergeCell ref="AL26:AL26"/>
    <mergeCell ref="AM26:AM26"/>
    <mergeCell ref="AN26:AN26"/>
    <mergeCell ref="AS26:AS26"/>
    <mergeCell ref="AT26:AT26"/>
    <mergeCell ref="AU26:AU26"/>
    <mergeCell ref="AV26:AV26"/>
    <mergeCell ref="AW26:AW26"/>
    <mergeCell ref="AX26:AX26"/>
    <mergeCell ref="AY26:AY26"/>
    <mergeCell ref="AZ26:AZ26"/>
    <mergeCell ref="BA26:BA26"/>
    <mergeCell ref="BB26:BB26"/>
    <mergeCell ref="BC26:BC26"/>
    <mergeCell ref="BH26:BH26"/>
    <mergeCell ref="BI26:BI26"/>
    <mergeCell ref="BJ26:BJ26"/>
    <mergeCell ref="BK26:BK26"/>
    <mergeCell ref="BL26:BL26"/>
    <mergeCell ref="BM26:BM26"/>
    <mergeCell ref="BN26:BN26"/>
    <mergeCell ref="BO26:BO26"/>
    <mergeCell ref="BP26:BP26"/>
    <mergeCell ref="BQ26:BQ26"/>
    <mergeCell ref="BR26:BR26"/>
    <mergeCell ref="K27:N27"/>
    <mergeCell ref="O27:O27"/>
    <mergeCell ref="P27:P27"/>
    <mergeCell ref="Q27:Q27"/>
    <mergeCell ref="R27:R27"/>
    <mergeCell ref="S27:S27"/>
    <mergeCell ref="T27:T27"/>
    <mergeCell ref="U27:U27"/>
    <mergeCell ref="V27:V27"/>
    <mergeCell ref="W27:W27"/>
    <mergeCell ref="X27:X27"/>
    <mergeCell ref="Y27:Y27"/>
    <mergeCell ref="AD27:AD27"/>
    <mergeCell ref="AE27:AE27"/>
    <mergeCell ref="AF27:AF27"/>
    <mergeCell ref="AG27:AG27"/>
    <mergeCell ref="AH27:AH27"/>
    <mergeCell ref="AI27:AI27"/>
    <mergeCell ref="AJ27:AJ27"/>
    <mergeCell ref="AK27:AK27"/>
    <mergeCell ref="AL27:AL27"/>
    <mergeCell ref="AM27:AM27"/>
    <mergeCell ref="AN27:AN27"/>
    <mergeCell ref="AS27:AS27"/>
    <mergeCell ref="AT27:AT27"/>
    <mergeCell ref="AU27:AU27"/>
    <mergeCell ref="AV27:AV27"/>
    <mergeCell ref="AW27:AW27"/>
    <mergeCell ref="AX27:AX27"/>
    <mergeCell ref="AY27:AY27"/>
    <mergeCell ref="AZ27:AZ27"/>
    <mergeCell ref="BA27:BA27"/>
    <mergeCell ref="BB27:BB27"/>
    <mergeCell ref="BC27:BC27"/>
    <mergeCell ref="BH27:BH27"/>
    <mergeCell ref="BI27:BI27"/>
    <mergeCell ref="BJ27:BJ27"/>
    <mergeCell ref="BK27:BK27"/>
    <mergeCell ref="BL27:BL27"/>
    <mergeCell ref="BM27:BM27"/>
    <mergeCell ref="BN27:BN27"/>
    <mergeCell ref="BO27:BO27"/>
    <mergeCell ref="BP27:BP27"/>
    <mergeCell ref="BQ27:BQ27"/>
    <mergeCell ref="BR27:BR27"/>
    <mergeCell ref="K28:N28"/>
    <mergeCell ref="O28:O28"/>
    <mergeCell ref="P28:P28"/>
    <mergeCell ref="Q28:Q28"/>
    <mergeCell ref="R28:R28"/>
    <mergeCell ref="S28:S28"/>
    <mergeCell ref="T28:T28"/>
    <mergeCell ref="U28:U28"/>
    <mergeCell ref="V28:V28"/>
    <mergeCell ref="W28:W28"/>
    <mergeCell ref="X28:X28"/>
    <mergeCell ref="Y28:Y28"/>
    <mergeCell ref="AD28:AD28"/>
    <mergeCell ref="AE28:AE28"/>
    <mergeCell ref="AF28:AF28"/>
    <mergeCell ref="AG28:AG28"/>
    <mergeCell ref="AH28:AH28"/>
    <mergeCell ref="AI28:AI28"/>
    <mergeCell ref="AJ28:AJ28"/>
    <mergeCell ref="AK28:AK28"/>
    <mergeCell ref="AL28:AL28"/>
    <mergeCell ref="AM28:AM28"/>
    <mergeCell ref="AN28:AN28"/>
    <mergeCell ref="AS28:AS28"/>
    <mergeCell ref="AT28:AT28"/>
    <mergeCell ref="AU28:AU28"/>
    <mergeCell ref="AV28:AV28"/>
    <mergeCell ref="AW28:AW28"/>
    <mergeCell ref="AX28:AX28"/>
    <mergeCell ref="AY28:AY28"/>
    <mergeCell ref="AZ28:AZ28"/>
    <mergeCell ref="BA28:BA28"/>
    <mergeCell ref="BB28:BB28"/>
    <mergeCell ref="BC28:BC28"/>
    <mergeCell ref="BH28:BH28"/>
    <mergeCell ref="BI28:BI28"/>
    <mergeCell ref="BJ28:BJ28"/>
    <mergeCell ref="BK28:BK28"/>
    <mergeCell ref="BL28:BL28"/>
    <mergeCell ref="BM28:BM28"/>
    <mergeCell ref="BN28:BN28"/>
    <mergeCell ref="BO28:BO28"/>
    <mergeCell ref="BP28:BP28"/>
    <mergeCell ref="BQ28:BQ28"/>
    <mergeCell ref="BR28:BR28"/>
    <mergeCell ref="K30:K33"/>
    <mergeCell ref="L30:N30"/>
    <mergeCell ref="L31:M31"/>
    <mergeCell ref="L32:M32"/>
    <mergeCell ref="L33:M3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2023-03-07T00:59:39-06:00</dcterms:created>
  <dcterms:modified xsi:type="dcterms:W3CDTF">2023-03-07T00:59:39-06:00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