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3B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<sst xmlns="http://schemas.openxmlformats.org/spreadsheetml/2006/main" uniqueCount="98">
  <si>
    <t>SUBSECRETARÍA DE EDUCACIÓN BÁSICA</t>
  </si>
  <si>
    <t>CICLO ESCOLAR: 2022-2023</t>
  </si>
  <si>
    <t>DIRECCIÓN DE EDUCACIÓN SECUNDARIA</t>
  </si>
  <si>
    <t>SUBDIRECCIÓN DE TELESECUNDARIAS</t>
  </si>
  <si>
    <t>CLAVE C.T:16ETV0318S</t>
  </si>
  <si>
    <t>GRADO - GRUPO:3-B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</si>
  <si>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</si>
  <si>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</si>
  <si>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</si>
  <si>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</si>
  <si>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</si>
  <si>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</si>
  <si>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</si>
  <si>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</si>
  <si>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</si>
  <si>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</si>
  <si>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</si>
  <si>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</si>
  <si>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</si>
  <si>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</si>
  <si>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</si>
  <si>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</si>
  <si>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</si>
  <si>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QUÍMICA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</si>
  <si>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</si>
  <si>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</si>
  <si>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</si>
  <si>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</si>
  <si>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</si>
  <si>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</si>
  <si>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</si>
  <si>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</si>
  <si>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</si>
  <si>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</si>
  <si>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</si>
  <si>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</si>
  <si>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</si>
  <si>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</si>
  <si>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BAAS</t>
  </si>
  <si>
    <t>080821</t>
  </si>
  <si>
    <t>M</t>
  </si>
  <si>
    <t>MN</t>
  </si>
  <si>
    <t>L</t>
  </si>
  <si>
    <t>R</t>
  </si>
  <si>
    <t>N</t>
  </si>
  <si>
    <t>A</t>
  </si>
  <si>
    <t>2</t>
  </si>
  <si>
    <t>BLANCAS ARIAS SONIA YASMIN</t>
  </si>
  <si>
    <t>9/9</t>
  </si>
  <si>
    <t>0/9</t>
  </si>
  <si>
    <t>BALC</t>
  </si>
  <si>
    <t>080701</t>
  </si>
  <si>
    <t>C</t>
  </si>
  <si>
    <t>5</t>
  </si>
  <si>
    <t>BLANCAS LUNA CECILIA</t>
  </si>
  <si>
    <t>CUBB</t>
  </si>
  <si>
    <t>021228</t>
  </si>
  <si>
    <t>H</t>
  </si>
  <si>
    <t>T</t>
  </si>
  <si>
    <t>CRUZ BAUTISTA BRAYAN</t>
  </si>
  <si>
    <t>CUMM</t>
  </si>
  <si>
    <t>080208</t>
  </si>
  <si>
    <t>1</t>
  </si>
  <si>
    <t>CRUZ MIRANDA MICHAEL GAEL</t>
  </si>
  <si>
    <t>GOMJ</t>
  </si>
  <si>
    <t>081114</t>
  </si>
  <si>
    <t>3</t>
  </si>
  <si>
    <t>GONZALEZ MIRANDA JENIFFER</t>
  </si>
  <si>
    <t>SABD</t>
  </si>
  <si>
    <t>081223</t>
  </si>
  <si>
    <t>0</t>
  </si>
  <si>
    <t>SALGADO BAUTISTA DANIA</t>
  </si>
  <si>
    <t>SABJ</t>
  </si>
  <si>
    <t>081119</t>
  </si>
  <si>
    <t>Z</t>
  </si>
  <si>
    <t>4</t>
  </si>
  <si>
    <t>SANCHEZ BLANCAS JAZMIN</t>
  </si>
  <si>
    <t>TOGM</t>
  </si>
  <si>
    <t>080229</t>
  </si>
  <si>
    <t>TORRES GARCIA MONICA</t>
  </si>
  <si>
    <t>VASY</t>
  </si>
  <si>
    <t>080218</t>
  </si>
  <si>
    <t>VALDEZ SOTO YATZULI GUADALUPE</t>
  </si>
  <si>
    <t>VILD</t>
  </si>
  <si>
    <t>080722</t>
  </si>
  <si>
    <t>P</t>
  </si>
  <si>
    <t>V</t>
  </si>
  <si>
    <t>VILCHEZ LOPEZ DAVID ELPIDIO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</si>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</sst>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35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SIFECHA("21/08/2008",L8,"Y")</f>
        <v>0</v>
      </c>
      <c r="M13" s="40" t="str">
        <f>SIFECHA("21/08/2008",L8,"YM")</f>
        <v>0</v>
      </c>
      <c r="N13" s="40" t="str">
        <f>SIFECHA("21/08/2008",L8,"MD")</f>
        <v>0</v>
      </c>
      <c r="O13" s="32">
        <v>9</v>
      </c>
      <c r="P13" s="32">
        <v>8</v>
      </c>
      <c r="Q13" s="32">
        <v>8</v>
      </c>
      <c r="R13" s="32">
        <v>7</v>
      </c>
      <c r="S13" s="32">
        <v>8</v>
      </c>
      <c r="T13" s="32"/>
      <c r="U13" s="32">
        <v>9</v>
      </c>
      <c r="V13" s="32">
        <v>9</v>
      </c>
      <c r="W13" s="32">
        <v>9</v>
      </c>
      <c r="X13" s="32">
        <v>10</v>
      </c>
      <c r="Y13" s="32">
        <v>8.5</v>
      </c>
      <c r="Z13" s="32" t="s">
        <v>36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40</v>
      </c>
      <c r="E14" s="32" t="s">
        <v>41</v>
      </c>
      <c r="F14" s="32" t="s">
        <v>42</v>
      </c>
      <c r="G14" s="32" t="s">
        <v>44</v>
      </c>
      <c r="H14" s="32" t="s">
        <v>52</v>
      </c>
      <c r="I14" s="32" t="s">
        <v>45</v>
      </c>
      <c r="J14" s="32" t="s">
        <v>53</v>
      </c>
      <c r="K14" s="19" t="s">
        <v>54</v>
      </c>
      <c r="L14" s="40" t="str">
        <f>SIFECHA("01/07/2008",L8,"Y")</f>
        <v>0</v>
      </c>
      <c r="M14" s="40" t="str">
        <f>SIFECHA("01/07/2008",L8,"YM")</f>
        <v>0</v>
      </c>
      <c r="N14" s="40" t="str">
        <f>SIFECHA("01/07/2008",L8,"MD")</f>
        <v>0</v>
      </c>
      <c r="O14" s="32">
        <v>9</v>
      </c>
      <c r="P14" s="32">
        <v>9</v>
      </c>
      <c r="Q14" s="32">
        <v>8</v>
      </c>
      <c r="R14" s="32">
        <v>8</v>
      </c>
      <c r="S14" s="32">
        <v>10</v>
      </c>
      <c r="T14" s="32"/>
      <c r="U14" s="32">
        <v>10</v>
      </c>
      <c r="V14" s="32">
        <v>9</v>
      </c>
      <c r="W14" s="32">
        <v>8</v>
      </c>
      <c r="X14" s="32">
        <v>10</v>
      </c>
      <c r="Y14" s="32">
        <v>9</v>
      </c>
      <c r="Z14" s="32" t="s">
        <v>36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49</v>
      </c>
    </row>
    <row r="15" spans="1:73">
      <c r="A15" s="32">
        <v>3</v>
      </c>
      <c r="B15" s="39" t="s">
        <v>55</v>
      </c>
      <c r="C15" s="32" t="s">
        <v>56</v>
      </c>
      <c r="D15" s="32" t="s">
        <v>57</v>
      </c>
      <c r="E15" s="32" t="s">
        <v>41</v>
      </c>
      <c r="F15" s="32" t="s">
        <v>43</v>
      </c>
      <c r="G15" s="32" t="s">
        <v>58</v>
      </c>
      <c r="H15" s="32" t="s">
        <v>43</v>
      </c>
      <c r="I15" s="32" t="s">
        <v>45</v>
      </c>
      <c r="J15" s="32" t="s">
        <v>46</v>
      </c>
      <c r="K15" s="19" t="s">
        <v>59</v>
      </c>
      <c r="L15" s="40" t="str">
        <f>SIFECHA("28/12/2002",L8,"Y")</f>
        <v>0</v>
      </c>
      <c r="M15" s="40" t="str">
        <f>SIFECHA("28/12/2002",L8,"YM")</f>
        <v>0</v>
      </c>
      <c r="N15" s="40" t="str">
        <f>SIFECHA("28/12/2002",L8,"MD")</f>
        <v>0</v>
      </c>
      <c r="O15" s="32">
        <v>6</v>
      </c>
      <c r="P15" s="32">
        <v>6</v>
      </c>
      <c r="Q15" s="32">
        <v>6</v>
      </c>
      <c r="R15" s="32">
        <v>7</v>
      </c>
      <c r="S15" s="32">
        <v>7</v>
      </c>
      <c r="T15" s="32"/>
      <c r="U15" s="32">
        <v>8</v>
      </c>
      <c r="V15" s="32">
        <v>7</v>
      </c>
      <c r="W15" s="32">
        <v>7</v>
      </c>
      <c r="X15" s="32">
        <v>8</v>
      </c>
      <c r="Y15" s="32">
        <v>6.8</v>
      </c>
      <c r="Z15" s="32" t="s">
        <v>36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49</v>
      </c>
    </row>
    <row r="16" spans="1:73">
      <c r="A16" s="32">
        <v>4</v>
      </c>
      <c r="B16" s="39" t="s">
        <v>60</v>
      </c>
      <c r="C16" s="32" t="s">
        <v>61</v>
      </c>
      <c r="D16" s="32" t="s">
        <v>57</v>
      </c>
      <c r="E16" s="32" t="s">
        <v>41</v>
      </c>
      <c r="F16" s="32" t="s">
        <v>43</v>
      </c>
      <c r="G16" s="32" t="s">
        <v>43</v>
      </c>
      <c r="H16" s="32" t="s">
        <v>52</v>
      </c>
      <c r="I16" s="32" t="s">
        <v>45</v>
      </c>
      <c r="J16" s="32" t="s">
        <v>62</v>
      </c>
      <c r="K16" s="19" t="s">
        <v>63</v>
      </c>
      <c r="L16" s="40" t="str">
        <f>SIFECHA("08/02/2008",L8,"Y")</f>
        <v>0</v>
      </c>
      <c r="M16" s="40" t="str">
        <f>SIFECHA("08/02/2008",L8,"YM")</f>
        <v>0</v>
      </c>
      <c r="N16" s="40" t="str">
        <f>SIFECHA("08/02/2008",L8,"MD")</f>
        <v>0</v>
      </c>
      <c r="O16" s="32">
        <v>8</v>
      </c>
      <c r="P16" s="32">
        <v>7</v>
      </c>
      <c r="Q16" s="32">
        <v>7</v>
      </c>
      <c r="R16" s="32">
        <v>7</v>
      </c>
      <c r="S16" s="32">
        <v>7</v>
      </c>
      <c r="T16" s="32"/>
      <c r="U16" s="32">
        <v>8</v>
      </c>
      <c r="V16" s="32">
        <v>10</v>
      </c>
      <c r="W16" s="32">
        <v>9</v>
      </c>
      <c r="X16" s="32">
        <v>9</v>
      </c>
      <c r="Y16" s="32">
        <v>8</v>
      </c>
      <c r="Z16" s="32" t="s">
        <v>36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49</v>
      </c>
    </row>
    <row r="17" spans="1:73">
      <c r="A17" s="32">
        <v>5</v>
      </c>
      <c r="B17" s="39" t="s">
        <v>64</v>
      </c>
      <c r="C17" s="32" t="s">
        <v>65</v>
      </c>
      <c r="D17" s="32" t="s">
        <v>40</v>
      </c>
      <c r="E17" s="32" t="s">
        <v>41</v>
      </c>
      <c r="F17" s="32" t="s">
        <v>44</v>
      </c>
      <c r="G17" s="32" t="s">
        <v>43</v>
      </c>
      <c r="H17" s="32" t="s">
        <v>44</v>
      </c>
      <c r="I17" s="32" t="s">
        <v>45</v>
      </c>
      <c r="J17" s="32" t="s">
        <v>66</v>
      </c>
      <c r="K17" s="19" t="s">
        <v>67</v>
      </c>
      <c r="L17" s="40" t="str">
        <f>SIFECHA("14/11/2008",L8,"Y")</f>
        <v>0</v>
      </c>
      <c r="M17" s="40" t="str">
        <f>SIFECHA("14/11/2008",L8,"YM")</f>
        <v>0</v>
      </c>
      <c r="N17" s="40" t="str">
        <f>SIFECHA("14/11/2008",L8,"MD")</f>
        <v>0</v>
      </c>
      <c r="O17" s="32">
        <v>8</v>
      </c>
      <c r="P17" s="32">
        <v>8</v>
      </c>
      <c r="Q17" s="32">
        <v>8</v>
      </c>
      <c r="R17" s="32">
        <v>7</v>
      </c>
      <c r="S17" s="32">
        <v>9</v>
      </c>
      <c r="T17" s="32"/>
      <c r="U17" s="32">
        <v>8</v>
      </c>
      <c r="V17" s="32">
        <v>8</v>
      </c>
      <c r="W17" s="32">
        <v>10</v>
      </c>
      <c r="X17" s="32">
        <v>9</v>
      </c>
      <c r="Y17" s="32">
        <v>8.3</v>
      </c>
      <c r="Z17" s="32" t="s">
        <v>36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49</v>
      </c>
    </row>
    <row r="18" spans="1:73">
      <c r="A18" s="32">
        <v>6</v>
      </c>
      <c r="B18" s="39" t="s">
        <v>68</v>
      </c>
      <c r="C18" s="32" t="s">
        <v>69</v>
      </c>
      <c r="D18" s="32" t="s">
        <v>40</v>
      </c>
      <c r="E18" s="32" t="s">
        <v>41</v>
      </c>
      <c r="F18" s="32" t="s">
        <v>42</v>
      </c>
      <c r="G18" s="32" t="s">
        <v>58</v>
      </c>
      <c r="H18" s="32" t="s">
        <v>44</v>
      </c>
      <c r="I18" s="32" t="s">
        <v>45</v>
      </c>
      <c r="J18" s="32" t="s">
        <v>70</v>
      </c>
      <c r="K18" s="19" t="s">
        <v>71</v>
      </c>
      <c r="L18" s="40" t="str">
        <f>SIFECHA("23/12/2008",L8,"Y")</f>
        <v>0</v>
      </c>
      <c r="M18" s="40" t="str">
        <f>SIFECHA("23/12/2008",L8,"YM")</f>
        <v>0</v>
      </c>
      <c r="N18" s="40" t="str">
        <f>SIFECHA("23/12/2008",L8,"MD")</f>
        <v>0</v>
      </c>
      <c r="O18" s="32">
        <v>9</v>
      </c>
      <c r="P18" s="32">
        <v>8</v>
      </c>
      <c r="Q18" s="32">
        <v>7</v>
      </c>
      <c r="R18" s="32">
        <v>8</v>
      </c>
      <c r="S18" s="32">
        <v>10</v>
      </c>
      <c r="T18" s="32"/>
      <c r="U18" s="32">
        <v>9</v>
      </c>
      <c r="V18" s="32">
        <v>8</v>
      </c>
      <c r="W18" s="32">
        <v>9</v>
      </c>
      <c r="X18" s="32">
        <v>10</v>
      </c>
      <c r="Y18" s="32">
        <v>8.6</v>
      </c>
      <c r="Z18" s="32" t="s">
        <v>36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49</v>
      </c>
    </row>
    <row r="19" spans="1:73">
      <c r="A19" s="32">
        <v>7</v>
      </c>
      <c r="B19" s="39" t="s">
        <v>72</v>
      </c>
      <c r="C19" s="32" t="s">
        <v>73</v>
      </c>
      <c r="D19" s="32" t="s">
        <v>40</v>
      </c>
      <c r="E19" s="32" t="s">
        <v>41</v>
      </c>
      <c r="F19" s="32" t="s">
        <v>44</v>
      </c>
      <c r="G19" s="32" t="s">
        <v>42</v>
      </c>
      <c r="H19" s="32" t="s">
        <v>74</v>
      </c>
      <c r="I19" s="32" t="s">
        <v>45</v>
      </c>
      <c r="J19" s="32" t="s">
        <v>75</v>
      </c>
      <c r="K19" s="19" t="s">
        <v>76</v>
      </c>
      <c r="L19" s="40" t="str">
        <f>SIFECHA("19/11/2008",L8,"Y")</f>
        <v>0</v>
      </c>
      <c r="M19" s="40" t="str">
        <f>SIFECHA("19/11/2008",L8,"YM")</f>
        <v>0</v>
      </c>
      <c r="N19" s="40" t="str">
        <f>SIFECHA("19/11/2008",L8,"MD")</f>
        <v>0</v>
      </c>
      <c r="O19" s="32">
        <v>8</v>
      </c>
      <c r="P19" s="32">
        <v>8</v>
      </c>
      <c r="Q19" s="32">
        <v>8</v>
      </c>
      <c r="R19" s="32">
        <v>7</v>
      </c>
      <c r="S19" s="32">
        <v>7</v>
      </c>
      <c r="T19" s="32"/>
      <c r="U19" s="32">
        <v>8</v>
      </c>
      <c r="V19" s="32">
        <v>7</v>
      </c>
      <c r="W19" s="32">
        <v>9</v>
      </c>
      <c r="X19" s="32">
        <v>8</v>
      </c>
      <c r="Y19" s="32">
        <v>7.7</v>
      </c>
      <c r="Z19" s="32" t="s">
        <v>36</v>
      </c>
      <c r="AA19" s="32"/>
      <c r="AB19" s="41" t="s">
        <v>48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49</v>
      </c>
    </row>
    <row r="20" spans="1:73">
      <c r="A20" s="32">
        <v>8</v>
      </c>
      <c r="B20" s="39" t="s">
        <v>77</v>
      </c>
      <c r="C20" s="32" t="s">
        <v>78</v>
      </c>
      <c r="D20" s="32" t="s">
        <v>40</v>
      </c>
      <c r="E20" s="32" t="s">
        <v>41</v>
      </c>
      <c r="F20" s="32" t="s">
        <v>43</v>
      </c>
      <c r="G20" s="32" t="s">
        <v>43</v>
      </c>
      <c r="H20" s="32" t="s">
        <v>44</v>
      </c>
      <c r="I20" s="32" t="s">
        <v>45</v>
      </c>
      <c r="J20" s="32" t="s">
        <v>66</v>
      </c>
      <c r="K20" s="19" t="s">
        <v>79</v>
      </c>
      <c r="L20" s="40" t="str">
        <f>SIFECHA("29/02/2008",L8,"Y")</f>
        <v>0</v>
      </c>
      <c r="M20" s="40" t="str">
        <f>SIFECHA("29/02/2008",L8,"YM")</f>
        <v>0</v>
      </c>
      <c r="N20" s="40" t="str">
        <f>SIFECHA("29/02/2008",L8,"MD")</f>
        <v>0</v>
      </c>
      <c r="O20" s="32">
        <v>8</v>
      </c>
      <c r="P20" s="32">
        <v>8</v>
      </c>
      <c r="Q20" s="32">
        <v>7</v>
      </c>
      <c r="R20" s="32">
        <v>7</v>
      </c>
      <c r="S20" s="32">
        <v>8</v>
      </c>
      <c r="T20" s="32"/>
      <c r="U20" s="32">
        <v>8</v>
      </c>
      <c r="V20" s="32">
        <v>8</v>
      </c>
      <c r="W20" s="32">
        <v>9</v>
      </c>
      <c r="X20" s="32">
        <v>9</v>
      </c>
      <c r="Y20" s="32">
        <v>8</v>
      </c>
      <c r="Z20" s="32" t="s">
        <v>36</v>
      </c>
      <c r="AA20" s="32"/>
      <c r="AB20" s="41" t="s">
        <v>48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49</v>
      </c>
    </row>
    <row r="21" spans="1:73">
      <c r="A21" s="32">
        <v>9</v>
      </c>
      <c r="B21" s="39" t="s">
        <v>80</v>
      </c>
      <c r="C21" s="32" t="s">
        <v>81</v>
      </c>
      <c r="D21" s="32" t="s">
        <v>40</v>
      </c>
      <c r="E21" s="32" t="s">
        <v>41</v>
      </c>
      <c r="F21" s="32" t="s">
        <v>42</v>
      </c>
      <c r="G21" s="32" t="s">
        <v>58</v>
      </c>
      <c r="H21" s="32" t="s">
        <v>58</v>
      </c>
      <c r="I21" s="32" t="s">
        <v>45</v>
      </c>
      <c r="J21" s="32" t="s">
        <v>75</v>
      </c>
      <c r="K21" s="19" t="s">
        <v>82</v>
      </c>
      <c r="L21" s="40" t="str">
        <f>SIFECHA("18/02/2008",L8,"Y")</f>
        <v>0</v>
      </c>
      <c r="M21" s="40" t="str">
        <f>SIFECHA("18/02/2008",L8,"YM")</f>
        <v>0</v>
      </c>
      <c r="N21" s="40" t="str">
        <f>SIFECHA("18/02/2008",L8,"MD")</f>
        <v>0</v>
      </c>
      <c r="O21" s="32">
        <v>9</v>
      </c>
      <c r="P21" s="32">
        <v>9</v>
      </c>
      <c r="Q21" s="32">
        <v>8</v>
      </c>
      <c r="R21" s="32">
        <v>7</v>
      </c>
      <c r="S21" s="32">
        <v>8</v>
      </c>
      <c r="T21" s="32"/>
      <c r="U21" s="32">
        <v>8</v>
      </c>
      <c r="V21" s="32">
        <v>9</v>
      </c>
      <c r="W21" s="32">
        <v>9</v>
      </c>
      <c r="X21" s="32">
        <v>10</v>
      </c>
      <c r="Y21" s="32">
        <v>8.5</v>
      </c>
      <c r="Z21" s="32" t="s">
        <v>36</v>
      </c>
      <c r="AA21" s="32"/>
      <c r="AB21" s="41" t="s">
        <v>48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49</v>
      </c>
    </row>
    <row r="22" spans="1:73">
      <c r="A22" s="32">
        <v>10</v>
      </c>
      <c r="B22" s="39" t="s">
        <v>83</v>
      </c>
      <c r="C22" s="32" t="s">
        <v>84</v>
      </c>
      <c r="D22" s="32" t="s">
        <v>57</v>
      </c>
      <c r="E22" s="32" t="s">
        <v>41</v>
      </c>
      <c r="F22" s="32" t="s">
        <v>42</v>
      </c>
      <c r="G22" s="32" t="s">
        <v>85</v>
      </c>
      <c r="H22" s="32" t="s">
        <v>86</v>
      </c>
      <c r="I22" s="32" t="s">
        <v>45</v>
      </c>
      <c r="J22" s="32" t="s">
        <v>53</v>
      </c>
      <c r="K22" s="19" t="s">
        <v>87</v>
      </c>
      <c r="L22" s="40" t="str">
        <f>SIFECHA("22/07/2008",L8,"Y")</f>
        <v>0</v>
      </c>
      <c r="M22" s="40" t="str">
        <f>SIFECHA("22/07/2008",L8,"YM")</f>
        <v>0</v>
      </c>
      <c r="N22" s="40" t="str">
        <f>SIFECHA("22/07/2008",L8,"MD")</f>
        <v>0</v>
      </c>
      <c r="O22" s="32">
        <v>7</v>
      </c>
      <c r="P22" s="32">
        <v>6</v>
      </c>
      <c r="Q22" s="32">
        <v>6</v>
      </c>
      <c r="R22" s="32">
        <v>6</v>
      </c>
      <c r="S22" s="32">
        <v>8</v>
      </c>
      <c r="T22" s="32"/>
      <c r="U22" s="32">
        <v>8</v>
      </c>
      <c r="V22" s="32">
        <v>8</v>
      </c>
      <c r="W22" s="32">
        <v>7</v>
      </c>
      <c r="X22" s="32">
        <v>9</v>
      </c>
      <c r="Y22" s="32">
        <v>7.2</v>
      </c>
      <c r="Z22" s="32" t="s">
        <v>36</v>
      </c>
      <c r="AA22" s="32"/>
      <c r="AB22" s="41" t="s">
        <v>48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49</v>
      </c>
    </row>
    <row r="23" spans="1:73">
      <c r="A23" s="20" t="s">
        <v>88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32" t="str">
        <f>SI.ERROR(PROMEDIO(O13:O22),"")</f>
        <v>0</v>
      </c>
      <c r="P23" s="32" t="str">
        <f>SI.ERROR(PROMEDIO(P13:P22),"")</f>
        <v>0</v>
      </c>
      <c r="Q23" s="32" t="str">
        <f>SI.ERROR(PROMEDIO(Q13:Q22),"")</f>
        <v>0</v>
      </c>
      <c r="R23" s="32" t="str">
        <f>SI.ERROR(PROMEDIO(R13:R22),"")</f>
        <v>0</v>
      </c>
      <c r="S23" s="32" t="str">
        <f>SI.ERROR(PROMEDIO(S13:S22),"")</f>
        <v>0</v>
      </c>
      <c r="T23" s="32" t="str">
        <f>SI.ERROR(PROMEDIO(T13:T22),"")</f>
        <v>0</v>
      </c>
      <c r="U23" s="32" t="str">
        <f>SI.ERROR(PROMEDIO(U13:U22),"")</f>
        <v>0</v>
      </c>
      <c r="V23" s="32" t="str">
        <f>SI.ERROR(PROMEDIO(V13:V22),"")</f>
        <v>0</v>
      </c>
      <c r="W23" s="32" t="str">
        <f>SI.ERROR(PROMEDIO(W13:W22),"")</f>
        <v>0</v>
      </c>
      <c r="X23" s="32" t="str">
        <f>SI.ERROR(PROMEDIO(X13:X22),"")</f>
        <v>0</v>
      </c>
      <c r="Y23" s="32" t="str">
        <f>SI.ERROR(PROMEDIO(Y13:Y22),"")</f>
        <v>0</v>
      </c>
      <c r="Z23" s="32" t="str">
        <f>CONTAR.SI(Z13:Z22,"SI")</f>
        <v>0</v>
      </c>
      <c r="AA23" s="32" t="str">
        <f>CONTAR.SI(AA13:AA22,"NO")</f>
        <v>0</v>
      </c>
      <c r="AD23" s="32" t="str">
        <f>SI.ERROR(PROMEDIO(AD13:AD22),"")</f>
        <v>0</v>
      </c>
      <c r="AE23" s="32" t="str">
        <f>SI.ERROR(PROMEDIO(AE13:AE22),"")</f>
        <v>0</v>
      </c>
      <c r="AF23" s="32" t="str">
        <f>SI.ERROR(PROMEDIO(AF13:AF22),"")</f>
        <v>0</v>
      </c>
      <c r="AG23" s="32" t="str">
        <f>SI.ERROR(PROMEDIO(AG13:AG22),"")</f>
        <v>0</v>
      </c>
      <c r="AH23" s="32" t="str">
        <f>SI.ERROR(PROMEDIO(AH13:AH22),"")</f>
        <v>0</v>
      </c>
      <c r="AI23" s="32" t="str">
        <f>SI.ERROR(PROMEDIO(AI13:AI22),"")</f>
        <v>0</v>
      </c>
      <c r="AJ23" s="32" t="str">
        <f>SI.ERROR(PROMEDIO(AJ13:AJ22),"")</f>
        <v>0</v>
      </c>
      <c r="AK23" s="32" t="str">
        <f>SI.ERROR(PROMEDIO(AK13:AK22),"")</f>
        <v>0</v>
      </c>
      <c r="AL23" s="32" t="str">
        <f>SI.ERROR(PROMEDIO(AL13:AL22),"")</f>
        <v>0</v>
      </c>
      <c r="AM23" s="32" t="str">
        <f>SI.ERROR(PROMEDIO(AM13:AM22),"")</f>
        <v>0</v>
      </c>
      <c r="AN23" s="32" t="str">
        <f>SI.ERROR(PROMEDIO(AN13:AN22),"")</f>
        <v>0</v>
      </c>
      <c r="AO23" s="32" t="str">
        <f>CONTAR.SI(AO13:AO22,"SI")</f>
        <v>0</v>
      </c>
      <c r="AP23" s="32" t="str">
        <f>CONTAR.SI(AP13:AP22,"NO")</f>
        <v>0</v>
      </c>
      <c r="AS23" s="32" t="str">
        <f>SI.ERROR(PROMEDIO(AS13:AS22),"")</f>
        <v>0</v>
      </c>
      <c r="AT23" s="32" t="str">
        <f>SI.ERROR(PROMEDIO(AT13:AT22),"")</f>
        <v>0</v>
      </c>
      <c r="AU23" s="32" t="str">
        <f>SI.ERROR(PROMEDIO(AU13:AU22),"")</f>
        <v>0</v>
      </c>
      <c r="AV23" s="32" t="str">
        <f>SI.ERROR(PROMEDIO(AV13:AV22),"")</f>
        <v>0</v>
      </c>
      <c r="AW23" s="32" t="str">
        <f>SI.ERROR(PROMEDIO(AW13:AW22),"")</f>
        <v>0</v>
      </c>
      <c r="AX23" s="32" t="str">
        <f>SI.ERROR(PROMEDIO(AX13:AX22),"")</f>
        <v>0</v>
      </c>
      <c r="AY23" s="32" t="str">
        <f>SI.ERROR(PROMEDIO(AY13:AY22),"")</f>
        <v>0</v>
      </c>
      <c r="AZ23" s="32" t="str">
        <f>SI.ERROR(PROMEDIO(AZ13:AZ22),"")</f>
        <v>0</v>
      </c>
      <c r="BA23" s="32" t="str">
        <f>SI.ERROR(PROMEDIO(BA13:BA22),"")</f>
        <v>0</v>
      </c>
      <c r="BB23" s="32" t="str">
        <f>SI.ERROR(PROMEDIO(BB13:BB22),"")</f>
        <v>0</v>
      </c>
      <c r="BC23" s="32" t="str">
        <f>SI.ERROR(PROMEDIO(BC13:BC22),"")</f>
        <v>0</v>
      </c>
      <c r="BD23" s="32" t="str">
        <f>CONTAR.SI(BD13:BD22,"SI")</f>
        <v>0</v>
      </c>
      <c r="BE23" s="32" t="str">
        <f>CONTAR.SI(BE13:BE22,"NO")</f>
        <v>0</v>
      </c>
      <c r="BH23" s="32" t="str">
        <f>SI.ERROR(PROMEDIO(BH13:BH22),"")</f>
        <v>0</v>
      </c>
      <c r="BI23" s="32" t="str">
        <f>SI.ERROR(PROMEDIO(BI13:BI22),"")</f>
        <v>0</v>
      </c>
      <c r="BJ23" s="32" t="str">
        <f>SI.ERROR(PROMEDIO(BJ13:BJ22),"")</f>
        <v>0</v>
      </c>
      <c r="BK23" s="32" t="str">
        <f>SI.ERROR(PROMEDIO(BK13:BK22),"")</f>
        <v>0</v>
      </c>
      <c r="BL23" s="32" t="str">
        <f>SI.ERROR(PROMEDIO(BL13:BL22),"")</f>
        <v>0</v>
      </c>
      <c r="BM23" s="32" t="str">
        <f>SI.ERROR(PROMEDIO(BM13:BM22),"")</f>
        <v>0</v>
      </c>
      <c r="BN23" s="32" t="str">
        <f>SI.ERROR(PROMEDIO(BN13:BN22),"")</f>
        <v>0</v>
      </c>
      <c r="BO23" s="32" t="str">
        <f>SI.ERROR(PROMEDIO(BO13:BO22),"")</f>
        <v>0</v>
      </c>
      <c r="BP23" s="32" t="str">
        <f>SI.ERROR(PROMEDIO(BP13:BP22),"")</f>
        <v>0</v>
      </c>
      <c r="BQ23" s="32" t="str">
        <f>SI.ERROR(PROMEDIO(BQ13:BQ22),"")</f>
        <v>0</v>
      </c>
      <c r="BR23" s="32" t="str">
        <f>SI.ERROR(PROMEDIO(BR13:BR22),"")</f>
        <v>0</v>
      </c>
      <c r="BS23" s="32" t="str">
        <f>CONTAR.SI(BS13:BS22,"SI")</f>
        <v>0</v>
      </c>
      <c r="BT23" s="32" t="str">
        <f>CONTAR.SI(BT13:BT22,"NO")</f>
        <v>0</v>
      </c>
    </row>
    <row r="25" spans="1:73">
      <c r="E25" s="6" t="s">
        <v>89</v>
      </c>
      <c r="F25" s="9"/>
      <c r="G25" s="9"/>
      <c r="H25" s="9"/>
      <c r="I25" s="9"/>
      <c r="J25" s="11"/>
      <c r="K25" s="42" t="s">
        <v>90</v>
      </c>
      <c r="L25" s="21"/>
      <c r="M25" s="21"/>
      <c r="N25" s="22"/>
      <c r="O25" s="43" t="str">
        <f>CONTAR.SI(O13:O22,"&gt;5.9")</f>
        <v>0</v>
      </c>
      <c r="P25" s="43" t="str">
        <f>CONTAR.SI(P13:P22,"&gt;5.9")</f>
        <v>0</v>
      </c>
      <c r="Q25" s="43" t="str">
        <f>CONTAR.SI(Q13:Q22,"&gt;5.9")</f>
        <v>0</v>
      </c>
      <c r="R25" s="43" t="str">
        <f>CONTAR.SI(R13:R22,"&gt;5.9")</f>
        <v>0</v>
      </c>
      <c r="S25" s="43" t="str">
        <f>CONTAR.SI(S13:S22,"&gt;5.9")</f>
        <v>0</v>
      </c>
      <c r="T25" s="43" t="str">
        <f>CONTAR.SI(T13:T22,"&gt;5.9")</f>
        <v>0</v>
      </c>
      <c r="U25" s="43" t="str">
        <f>CONTAR.SI(U13:U22,"&gt;5.9")</f>
        <v>0</v>
      </c>
      <c r="V25" s="43" t="str">
        <f>CONTAR.SI(V13:V22,"&gt;5.9")</f>
        <v>0</v>
      </c>
      <c r="W25" s="43" t="str">
        <f>CONTAR.SI(W13:W22,"&gt;5.9")</f>
        <v>0</v>
      </c>
      <c r="X25" s="43" t="str">
        <f>CONTAR.SI(X13:X22,"&gt;5.9")</f>
        <v>0</v>
      </c>
      <c r="Y25" s="43" t="str">
        <f>CONTAR.SI(Y13:Y22,"&gt;5.9")</f>
        <v>0</v>
      </c>
      <c r="AD25" s="43" t="str">
        <f>CONTAR.SI(AD13:AD22,"&gt;5.9")</f>
        <v>0</v>
      </c>
      <c r="AE25" s="43" t="str">
        <f>CONTAR.SI(AE13:AE22,"&gt;5.9")</f>
        <v>0</v>
      </c>
      <c r="AF25" s="43" t="str">
        <f>CONTAR.SI(AF13:AF22,"&gt;5.9")</f>
        <v>0</v>
      </c>
      <c r="AG25" s="43" t="str">
        <f>CONTAR.SI(AG13:AG22,"&gt;5.9")</f>
        <v>0</v>
      </c>
      <c r="AH25" s="43" t="str">
        <f>CONTAR.SI(AH13:AH22,"&gt;5.9")</f>
        <v>0</v>
      </c>
      <c r="AI25" s="43" t="str">
        <f>CONTAR.SI(AI13:AI22,"&gt;5.9")</f>
        <v>0</v>
      </c>
      <c r="AJ25" s="43" t="str">
        <f>CONTAR.SI(AJ13:AJ22,"&gt;5.9")</f>
        <v>0</v>
      </c>
      <c r="AK25" s="43" t="str">
        <f>CONTAR.SI(AK13:AK22,"&gt;5.9")</f>
        <v>0</v>
      </c>
      <c r="AL25" s="43" t="str">
        <f>CONTAR.SI(AL13:AL22,"&gt;5.9")</f>
        <v>0</v>
      </c>
      <c r="AM25" s="43" t="str">
        <f>CONTAR.SI(AM13:AM22,"&gt;5.9")</f>
        <v>0</v>
      </c>
      <c r="AN25" s="43" t="str">
        <f>CONTAR.SI(AN13:AN22,"&gt;5.9")</f>
        <v>0</v>
      </c>
      <c r="AS25" s="43" t="str">
        <f>CONTAR.SI(AS13:AS22,"&gt;5.9")</f>
        <v>0</v>
      </c>
      <c r="AT25" s="43" t="str">
        <f>CONTAR.SI(AT13:AT22,"&gt;5.9")</f>
        <v>0</v>
      </c>
      <c r="AU25" s="43" t="str">
        <f>CONTAR.SI(AU13:AU22,"&gt;5.9")</f>
        <v>0</v>
      </c>
      <c r="AV25" s="43" t="str">
        <f>CONTAR.SI(AV13:AV22,"&gt;5.9")</f>
        <v>0</v>
      </c>
      <c r="AW25" s="43" t="str">
        <f>CONTAR.SI(AW13:AW22,"&gt;5.9")</f>
        <v>0</v>
      </c>
      <c r="AX25" s="43" t="str">
        <f>CONTAR.SI(AX13:AX22,"&gt;5.9")</f>
        <v>0</v>
      </c>
      <c r="AY25" s="43" t="str">
        <f>CONTAR.SI(AY13:AY22,"&gt;5.9")</f>
        <v>0</v>
      </c>
      <c r="AZ25" s="43" t="str">
        <f>CONTAR.SI(AZ13:AZ22,"&gt;5.9")</f>
        <v>0</v>
      </c>
      <c r="BA25" s="43" t="str">
        <f>CONTAR.SI(BA13:BA22,"&gt;5.9")</f>
        <v>0</v>
      </c>
      <c r="BB25" s="43" t="str">
        <f>CONTAR.SI(BB13:BB22,"&gt;5.9")</f>
        <v>0</v>
      </c>
      <c r="BC25" s="43" t="str">
        <f>CONTAR.SI(BC13:BC22,"&gt;5.9")</f>
        <v>0</v>
      </c>
      <c r="BH25" s="43" t="str">
        <f>CONTAR.SI(BH13:BH22,"&gt;5.9")</f>
        <v>0</v>
      </c>
      <c r="BI25" s="43" t="str">
        <f>CONTAR.SI(BI13:BI22,"&gt;5.9")</f>
        <v>0</v>
      </c>
      <c r="BJ25" s="43" t="str">
        <f>CONTAR.SI(BJ13:BJ22,"&gt;5.9")</f>
        <v>0</v>
      </c>
      <c r="BK25" s="43" t="str">
        <f>CONTAR.SI(BK13:BK22,"&gt;5.9")</f>
        <v>0</v>
      </c>
      <c r="BL25" s="43" t="str">
        <f>CONTAR.SI(BL13:BL22,"&gt;5.9")</f>
        <v>0</v>
      </c>
      <c r="BM25" s="43" t="str">
        <f>CONTAR.SI(BM13:BM22,"&gt;5.9")</f>
        <v>0</v>
      </c>
      <c r="BN25" s="43" t="str">
        <f>CONTAR.SI(BN13:BN22,"&gt;5.9")</f>
        <v>0</v>
      </c>
      <c r="BO25" s="43" t="str">
        <f>CONTAR.SI(BO13:BO22,"&gt;5.9")</f>
        <v>0</v>
      </c>
      <c r="BP25" s="43" t="str">
        <f>CONTAR.SI(BP13:BP22,"&gt;5.9")</f>
        <v>0</v>
      </c>
      <c r="BQ25" s="43" t="str">
        <f>CONTAR.SI(BQ13:BQ22,"&gt;5.9")</f>
        <v>0</v>
      </c>
      <c r="BR25" s="43" t="str">
        <f>CONTAR.SI(BR13:BR22,"&gt;5.9")</f>
        <v>0</v>
      </c>
    </row>
    <row r="26" spans="1:73">
      <c r="E26" s="7"/>
      <c r="F26" s="5"/>
      <c r="G26" s="5"/>
      <c r="H26" s="5"/>
      <c r="I26" s="5"/>
      <c r="J26" s="12"/>
      <c r="K26" s="42" t="s">
        <v>91</v>
      </c>
      <c r="L26" s="21"/>
      <c r="M26" s="21"/>
      <c r="N26" s="22"/>
      <c r="O26" s="43" t="str">
        <f>CONTAR.SI(O13:O22,"&lt;6")</f>
        <v>0</v>
      </c>
      <c r="P26" s="43" t="str">
        <f>CONTAR.SI(P13:P22,"&lt;6")</f>
        <v>0</v>
      </c>
      <c r="Q26" s="43" t="str">
        <f>CONTAR.SI(Q13:Q22,"&lt;6")</f>
        <v>0</v>
      </c>
      <c r="R26" s="43" t="str">
        <f>CONTAR.SI(R13:R22,"&lt;6")</f>
        <v>0</v>
      </c>
      <c r="S26" s="43" t="str">
        <f>CONTAR.SI(S13:S22,"&lt;6")</f>
        <v>0</v>
      </c>
      <c r="T26" s="43" t="str">
        <f>CONTAR.SI(T13:T22,"&lt;6")</f>
        <v>0</v>
      </c>
      <c r="U26" s="43" t="str">
        <f>CONTAR.SI(U13:U22,"&lt;6")</f>
        <v>0</v>
      </c>
      <c r="V26" s="43" t="str">
        <f>CONTAR.SI(V13:V22,"&lt;6")</f>
        <v>0</v>
      </c>
      <c r="W26" s="43" t="str">
        <f>CONTAR.SI(W13:W22,"&lt;6")</f>
        <v>0</v>
      </c>
      <c r="X26" s="43" t="str">
        <f>CONTAR.SI(X13:X22,"&lt;6")</f>
        <v>0</v>
      </c>
      <c r="Y26" s="43" t="str">
        <f>CONTAR.SI(Y13:Y22,"&lt;6")</f>
        <v>0</v>
      </c>
      <c r="AD26" s="43" t="str">
        <f>CONTAR.SI(AD13:AD22,"&lt;6")</f>
        <v>0</v>
      </c>
      <c r="AE26" s="43" t="str">
        <f>CONTAR.SI(AE13:AE22,"&lt;6")</f>
        <v>0</v>
      </c>
      <c r="AF26" s="43" t="str">
        <f>CONTAR.SI(AF13:AF22,"&lt;6")</f>
        <v>0</v>
      </c>
      <c r="AG26" s="43" t="str">
        <f>CONTAR.SI(AG13:AG22,"&lt;6")</f>
        <v>0</v>
      </c>
      <c r="AH26" s="43" t="str">
        <f>CONTAR.SI(AH13:AH22,"&lt;6")</f>
        <v>0</v>
      </c>
      <c r="AI26" s="43" t="str">
        <f>CONTAR.SI(AI13:AI22,"&lt;6")</f>
        <v>0</v>
      </c>
      <c r="AJ26" s="43" t="str">
        <f>CONTAR.SI(AJ13:AJ22,"&lt;6")</f>
        <v>0</v>
      </c>
      <c r="AK26" s="43" t="str">
        <f>CONTAR.SI(AK13:AK22,"&lt;6")</f>
        <v>0</v>
      </c>
      <c r="AL26" s="43" t="str">
        <f>CONTAR.SI(AL13:AL22,"&lt;6")</f>
        <v>0</v>
      </c>
      <c r="AM26" s="43" t="str">
        <f>CONTAR.SI(AM13:AM22,"&lt;6")</f>
        <v>0</v>
      </c>
      <c r="AN26" s="43" t="str">
        <f>CONTAR.SI(AN13:AN22,"&lt;6")</f>
        <v>0</v>
      </c>
      <c r="AS26" s="43" t="str">
        <f>CONTAR.SI(AS13:AS22,"&lt;6")</f>
        <v>0</v>
      </c>
      <c r="AT26" s="43" t="str">
        <f>CONTAR.SI(AT13:AT22,"&lt;6")</f>
        <v>0</v>
      </c>
      <c r="AU26" s="43" t="str">
        <f>CONTAR.SI(AU13:AU22,"&lt;6")</f>
        <v>0</v>
      </c>
      <c r="AV26" s="43" t="str">
        <f>CONTAR.SI(AV13:AV22,"&lt;6")</f>
        <v>0</v>
      </c>
      <c r="AW26" s="43" t="str">
        <f>CONTAR.SI(AW13:AW22,"&lt;6")</f>
        <v>0</v>
      </c>
      <c r="AX26" s="43" t="str">
        <f>CONTAR.SI(AX13:AX22,"&lt;6")</f>
        <v>0</v>
      </c>
      <c r="AY26" s="43" t="str">
        <f>CONTAR.SI(AY13:AY22,"&lt;6")</f>
        <v>0</v>
      </c>
      <c r="AZ26" s="43" t="str">
        <f>CONTAR.SI(AZ13:AZ22,"&lt;6")</f>
        <v>0</v>
      </c>
      <c r="BA26" s="43" t="str">
        <f>CONTAR.SI(BA13:BA22,"&lt;6")</f>
        <v>0</v>
      </c>
      <c r="BB26" s="43" t="str">
        <f>CONTAR.SI(BB13:BB22,"&lt;6")</f>
        <v>0</v>
      </c>
      <c r="BC26" s="43" t="str">
        <f>CONTAR.SI(BC13:BC22,"&lt;6")</f>
        <v>0</v>
      </c>
      <c r="BH26" s="43" t="str">
        <f>CONTAR.SI(BH13:BH22,"&lt;6")</f>
        <v>0</v>
      </c>
      <c r="BI26" s="43" t="str">
        <f>CONTAR.SI(BI13:BI22,"&lt;6")</f>
        <v>0</v>
      </c>
      <c r="BJ26" s="43" t="str">
        <f>CONTAR.SI(BJ13:BJ22,"&lt;6")</f>
        <v>0</v>
      </c>
      <c r="BK26" s="43" t="str">
        <f>CONTAR.SI(BK13:BK22,"&lt;6")</f>
        <v>0</v>
      </c>
      <c r="BL26" s="43" t="str">
        <f>CONTAR.SI(BL13:BL22,"&lt;6")</f>
        <v>0</v>
      </c>
      <c r="BM26" s="43" t="str">
        <f>CONTAR.SI(BM13:BM22,"&lt;6")</f>
        <v>0</v>
      </c>
      <c r="BN26" s="43" t="str">
        <f>CONTAR.SI(BN13:BN22,"&lt;6")</f>
        <v>0</v>
      </c>
      <c r="BO26" s="43" t="str">
        <f>CONTAR.SI(BO13:BO22,"&lt;6")</f>
        <v>0</v>
      </c>
      <c r="BP26" s="43" t="str">
        <f>CONTAR.SI(BP13:BP22,"&lt;6")</f>
        <v>0</v>
      </c>
      <c r="BQ26" s="43" t="str">
        <f>CONTAR.SI(BQ13:BQ22,"&lt;6")</f>
        <v>0</v>
      </c>
      <c r="BR26" s="43" t="str">
        <f>CONTAR.SI(BR13:BR22,"&lt;6")</f>
        <v>0</v>
      </c>
    </row>
    <row r="27" spans="1:73">
      <c r="E27" s="7"/>
      <c r="F27" s="5"/>
      <c r="G27" s="5"/>
      <c r="H27" s="5"/>
      <c r="I27" s="5"/>
      <c r="J27" s="12"/>
      <c r="K27" s="42" t="s">
        <v>92</v>
      </c>
      <c r="L27" s="21"/>
      <c r="M27" s="21"/>
      <c r="N27" s="22"/>
      <c r="O27" s="43" t="str">
        <f>CONTAR(O13:O22)</f>
        <v>0</v>
      </c>
      <c r="P27" s="43" t="str">
        <f>CONTAR(P13:P22)</f>
        <v>0</v>
      </c>
      <c r="Q27" s="43" t="str">
        <f>CONTAR(Q13:Q22)</f>
        <v>0</v>
      </c>
      <c r="R27" s="43" t="str">
        <f>CONTAR(R13:R22)</f>
        <v>0</v>
      </c>
      <c r="S27" s="43" t="str">
        <f>CONTAR(S13:S22)</f>
        <v>0</v>
      </c>
      <c r="T27" s="43" t="str">
        <f>CONTAR(T13:T22)</f>
        <v>0</v>
      </c>
      <c r="U27" s="43" t="str">
        <f>CONTAR(U13:U22)</f>
        <v>0</v>
      </c>
      <c r="V27" s="43" t="str">
        <f>CONTAR(V13:V22)</f>
        <v>0</v>
      </c>
      <c r="W27" s="43" t="str">
        <f>CONTAR(W13:W22)</f>
        <v>0</v>
      </c>
      <c r="X27" s="43" t="str">
        <f>CONTAR(X13:X22)</f>
        <v>0</v>
      </c>
      <c r="Y27" s="43" t="str">
        <f>CONTAR(Y13:Y22)</f>
        <v>0</v>
      </c>
      <c r="AD27" s="43" t="str">
        <f>CONTAR(AD13:AD22)</f>
        <v>0</v>
      </c>
      <c r="AE27" s="43" t="str">
        <f>CONTAR(AE13:AE22)</f>
        <v>0</v>
      </c>
      <c r="AF27" s="43" t="str">
        <f>CONTAR(AF13:AF22)</f>
        <v>0</v>
      </c>
      <c r="AG27" s="43" t="str">
        <f>CONTAR(AG13:AG22)</f>
        <v>0</v>
      </c>
      <c r="AH27" s="43" t="str">
        <f>CONTAR(AH13:AH22)</f>
        <v>0</v>
      </c>
      <c r="AI27" s="43" t="str">
        <f>CONTAR(AI13:AI22)</f>
        <v>0</v>
      </c>
      <c r="AJ27" s="43" t="str">
        <f>CONTAR(AJ13:AJ22)</f>
        <v>0</v>
      </c>
      <c r="AK27" s="43" t="str">
        <f>CONTAR(AK13:AK22)</f>
        <v>0</v>
      </c>
      <c r="AL27" s="43" t="str">
        <f>CONTAR(AL13:AL22)</f>
        <v>0</v>
      </c>
      <c r="AM27" s="43" t="str">
        <f>CONTAR(AM13:AM22)</f>
        <v>0</v>
      </c>
      <c r="AN27" s="43" t="str">
        <f>CONTAR(AN13:AN22)</f>
        <v>0</v>
      </c>
      <c r="AS27" s="43" t="str">
        <f>CONTAR(AS13:AS22)</f>
        <v>0</v>
      </c>
      <c r="AT27" s="43" t="str">
        <f>CONTAR(AT13:AT22)</f>
        <v>0</v>
      </c>
      <c r="AU27" s="43" t="str">
        <f>CONTAR(AU13:AU22)</f>
        <v>0</v>
      </c>
      <c r="AV27" s="43" t="str">
        <f>CONTAR(AV13:AV22)</f>
        <v>0</v>
      </c>
      <c r="AW27" s="43" t="str">
        <f>CONTAR(AW13:AW22)</f>
        <v>0</v>
      </c>
      <c r="AX27" s="43" t="str">
        <f>CONTAR(AX13:AX22)</f>
        <v>0</v>
      </c>
      <c r="AY27" s="43" t="str">
        <f>CONTAR(AY13:AY22)</f>
        <v>0</v>
      </c>
      <c r="AZ27" s="43" t="str">
        <f>CONTAR(AZ13:AZ22)</f>
        <v>0</v>
      </c>
      <c r="BA27" s="43" t="str">
        <f>CONTAR(BA13:BA22)</f>
        <v>0</v>
      </c>
      <c r="BB27" s="43" t="str">
        <f>CONTAR(BB13:BB22)</f>
        <v>0</v>
      </c>
      <c r="BC27" s="43" t="str">
        <f>CONTAR(BC13:BC22)</f>
        <v>0</v>
      </c>
      <c r="BH27" s="43" t="str">
        <f>CONTAR(BH13:BH22)</f>
        <v>0</v>
      </c>
      <c r="BI27" s="43" t="str">
        <f>CONTAR(BI13:BI22)</f>
        <v>0</v>
      </c>
      <c r="BJ27" s="43" t="str">
        <f>CONTAR(BJ13:BJ22)</f>
        <v>0</v>
      </c>
      <c r="BK27" s="43" t="str">
        <f>CONTAR(BK13:BK22)</f>
        <v>0</v>
      </c>
      <c r="BL27" s="43" t="str">
        <f>CONTAR(BL13:BL22)</f>
        <v>0</v>
      </c>
      <c r="BM27" s="43" t="str">
        <f>CONTAR(BM13:BM22)</f>
        <v>0</v>
      </c>
      <c r="BN27" s="43" t="str">
        <f>CONTAR(BN13:BN22)</f>
        <v>0</v>
      </c>
      <c r="BO27" s="43" t="str">
        <f>CONTAR(BO13:BO22)</f>
        <v>0</v>
      </c>
      <c r="BP27" s="43" t="str">
        <f>CONTAR(BP13:BP22)</f>
        <v>0</v>
      </c>
      <c r="BQ27" s="43" t="str">
        <f>CONTAR(BQ13:BQ22)</f>
        <v>0</v>
      </c>
      <c r="BR27" s="43" t="str">
        <f>CONTAR(BR13:BR22)</f>
        <v>0</v>
      </c>
    </row>
    <row r="28" spans="1:73">
      <c r="E28" s="8"/>
      <c r="F28" s="10"/>
      <c r="G28" s="10"/>
      <c r="H28" s="10"/>
      <c r="I28" s="10"/>
      <c r="J28" s="13"/>
    </row>
    <row r="29" spans="1:73">
      <c r="K29" s="16" t="s">
        <v>93</v>
      </c>
      <c r="L29" s="20" t="s">
        <v>94</v>
      </c>
      <c r="M29" s="21"/>
      <c r="N29" s="22"/>
      <c r="O29" s="33">
        <v>11</v>
      </c>
      <c r="P29" s="33">
        <v>12</v>
      </c>
      <c r="Q29" s="33">
        <v>13</v>
      </c>
      <c r="R29" s="33">
        <v>14</v>
      </c>
      <c r="S29" s="33">
        <v>15</v>
      </c>
      <c r="U29" s="44" t="s">
        <v>95</v>
      </c>
      <c r="V29" s="33" t="s">
        <v>96</v>
      </c>
    </row>
    <row r="30" spans="1:73">
      <c r="K30" s="17"/>
      <c r="L30" s="20" t="s">
        <v>57</v>
      </c>
      <c r="M30" s="22"/>
      <c r="N30" s="33" t="str">
        <f>CONTAR.SI(D13:D22,"H")</f>
        <v>0</v>
      </c>
      <c r="O30" s="33" t="str">
        <f>CONTAR.SI.CONJUNTO(L13:L22,"&lt;=11",D13:D22,"H")</f>
        <v>0</v>
      </c>
      <c r="P30" s="33" t="str">
        <f>CONTAR.SI.CONJUNTO(L13:L22,"&gt;11",L13:L22,"&lt;=12",D13:D22,"H")</f>
        <v>0</v>
      </c>
      <c r="Q30" s="33" t="str">
        <f>CONTAR.SI.CONJUNTO(L13:L22,"&gt;12",L13:L22,"&lt;=13",D13:D22,"H")</f>
        <v>0</v>
      </c>
      <c r="R30" s="33" t="str">
        <f>CONTAR.SI.CONJUNTO(L13:L22,"&gt;13",L13:L22,"&lt;=14",D13:D22,"H")</f>
        <v>0</v>
      </c>
      <c r="S30" s="33" t="str">
        <f>CONTAR.SI.CONJUNTO(L13:L22,"&gt;14",L13:L22,"&lt;=15",D13:D22,"H")</f>
        <v>0</v>
      </c>
      <c r="U30" s="33" t="str">
        <f>CONTAR.SI.CONJUNTO(L13:L22,"&gt;15",D13:D22,"H")</f>
        <v>0</v>
      </c>
      <c r="V30" s="33" t="str">
        <f>CONTAR.SI.CONJUNTO(D13:D22,"H")</f>
        <v>0</v>
      </c>
    </row>
    <row r="31" spans="1:73">
      <c r="K31" s="17"/>
      <c r="L31" s="20" t="s">
        <v>40</v>
      </c>
      <c r="M31" s="22"/>
      <c r="N31" s="33" t="str">
        <f>CONTAR.SI(D13:D22,"M")</f>
        <v>0</v>
      </c>
      <c r="O31" s="33" t="str">
        <f>CONTAR.SI.CONJUNTO(L13:L22,"&lt;=11",D13:D22,"M")</f>
        <v>0</v>
      </c>
      <c r="P31" s="33" t="str">
        <f>CONTAR.SI.CONJUNTO(L13:L22,"&gt;11",L13:L22,"&lt;=12",D13:D22,"M")</f>
        <v>0</v>
      </c>
      <c r="Q31" s="33" t="str">
        <f>CONTAR.SI.CONJUNTO(L13:L22,"&gt;12",L13:L22,"&lt;=13",D13:D22,"M")</f>
        <v>0</v>
      </c>
      <c r="R31" s="33" t="str">
        <f>CONTAR.SI.CONJUNTO(L13:L22,"&gt;13",L13:L22,"&lt;=14",D13:D22,"M")</f>
        <v>0</v>
      </c>
      <c r="S31" s="33" t="str">
        <f>CONTAR.SI.CONJUNTO(L13:L22,"&gt;14",L13:L22,"&lt;=15",D13:D22,"M")</f>
        <v>0</v>
      </c>
      <c r="U31" s="33" t="str">
        <f>CONTAR.SI.CONJUNTO(L13:L22,"&gt;15",D13:D22,"M")</f>
        <v>0</v>
      </c>
      <c r="V31" s="33" t="str">
        <f>CONTAR.SI.CONJUNTO(D13:D22,"M")</f>
        <v>0</v>
      </c>
    </row>
    <row r="32" spans="1:73">
      <c r="K32" s="18"/>
      <c r="L32" s="20" t="s">
        <v>96</v>
      </c>
      <c r="M32" s="22"/>
      <c r="N32" s="33" t="str">
        <f>suma(N30:N31)</f>
        <v>0</v>
      </c>
      <c r="O32" s="33" t="str">
        <f>suma(O30:O31)</f>
        <v>0</v>
      </c>
      <c r="P32" s="33" t="str">
        <f>suma(P30:P31)</f>
        <v>0</v>
      </c>
      <c r="Q32" s="33" t="str">
        <f>suma(Q30:Q31)</f>
        <v>0</v>
      </c>
      <c r="R32" s="33" t="str">
        <f>suma(R30:R31)</f>
        <v>0</v>
      </c>
      <c r="S32" s="33" t="str">
        <f>suma(S30:S31)</f>
        <v>0</v>
      </c>
      <c r="U32" s="33" t="str">
        <f>suma(U30:U31)</f>
        <v>0</v>
      </c>
      <c r="V32" s="33" t="str">
        <f>suma(V30:V31)</f>
        <v>0</v>
      </c>
    </row>
    <row r="35" spans="1:73">
      <c r="U35" t="s">
        <v>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23:N23"/>
    <mergeCell ref="E25:J28"/>
    <mergeCell ref="K25:N25"/>
    <mergeCell ref="O25:O25"/>
    <mergeCell ref="P25:P25"/>
    <mergeCell ref="Q25:Q25"/>
    <mergeCell ref="R25:R25"/>
    <mergeCell ref="S25:S25"/>
    <mergeCell ref="T25:T25"/>
    <mergeCell ref="U25:U25"/>
    <mergeCell ref="V25:V25"/>
    <mergeCell ref="W25:W25"/>
    <mergeCell ref="X25:X25"/>
    <mergeCell ref="Y25:Y25"/>
    <mergeCell ref="AD25:AD25"/>
    <mergeCell ref="AE25:AE25"/>
    <mergeCell ref="AF25:AF25"/>
    <mergeCell ref="AG25:AG25"/>
    <mergeCell ref="AH25:AH25"/>
    <mergeCell ref="AI25:AI25"/>
    <mergeCell ref="AJ25:AJ25"/>
    <mergeCell ref="AK25:AK25"/>
    <mergeCell ref="AL25:AL25"/>
    <mergeCell ref="AM25:AM25"/>
    <mergeCell ref="AN25:AN25"/>
    <mergeCell ref="AS25:AS25"/>
    <mergeCell ref="AT25:AT25"/>
    <mergeCell ref="AU25:AU25"/>
    <mergeCell ref="AV25:AV25"/>
    <mergeCell ref="AW25:AW25"/>
    <mergeCell ref="AX25:AX25"/>
    <mergeCell ref="AY25:AY25"/>
    <mergeCell ref="AZ25:AZ25"/>
    <mergeCell ref="BA25:BA25"/>
    <mergeCell ref="BB25:BB25"/>
    <mergeCell ref="BC25:BC25"/>
    <mergeCell ref="BH25:BH25"/>
    <mergeCell ref="BI25:BI25"/>
    <mergeCell ref="BJ25:BJ25"/>
    <mergeCell ref="BK25:BK25"/>
    <mergeCell ref="BL25:BL25"/>
    <mergeCell ref="BM25:BM25"/>
    <mergeCell ref="BN25:BN25"/>
    <mergeCell ref="BO25:BO25"/>
    <mergeCell ref="BP25:BP25"/>
    <mergeCell ref="BQ25:BQ25"/>
    <mergeCell ref="BR25:BR25"/>
    <mergeCell ref="K26:N26"/>
    <mergeCell ref="O26:O26"/>
    <mergeCell ref="P26:P26"/>
    <mergeCell ref="Q26:Q26"/>
    <mergeCell ref="R26:R26"/>
    <mergeCell ref="S26:S26"/>
    <mergeCell ref="T26:T26"/>
    <mergeCell ref="U26:U26"/>
    <mergeCell ref="V26:V26"/>
    <mergeCell ref="W26:W26"/>
    <mergeCell ref="X26:X26"/>
    <mergeCell ref="Y26:Y26"/>
    <mergeCell ref="AD26:AD26"/>
    <mergeCell ref="AE26:AE26"/>
    <mergeCell ref="AF26:AF26"/>
    <mergeCell ref="AG26:AG26"/>
    <mergeCell ref="AH26:AH26"/>
    <mergeCell ref="AI26:AI26"/>
    <mergeCell ref="AJ26:AJ26"/>
    <mergeCell ref="AK26:AK26"/>
    <mergeCell ref="AL26:AL26"/>
    <mergeCell ref="AM26:AM26"/>
    <mergeCell ref="AN26:AN26"/>
    <mergeCell ref="AS26:AS26"/>
    <mergeCell ref="AT26:AT26"/>
    <mergeCell ref="AU26:AU26"/>
    <mergeCell ref="AV26:AV26"/>
    <mergeCell ref="AW26:AW26"/>
    <mergeCell ref="AX26:AX26"/>
    <mergeCell ref="AY26:AY26"/>
    <mergeCell ref="AZ26:AZ26"/>
    <mergeCell ref="BA26:BA26"/>
    <mergeCell ref="BB26:BB26"/>
    <mergeCell ref="BC26:BC26"/>
    <mergeCell ref="BH26:BH26"/>
    <mergeCell ref="BI26:BI26"/>
    <mergeCell ref="BJ26:BJ26"/>
    <mergeCell ref="BK26:BK26"/>
    <mergeCell ref="BL26:BL26"/>
    <mergeCell ref="BM26:BM26"/>
    <mergeCell ref="BN26:BN26"/>
    <mergeCell ref="BO26:BO26"/>
    <mergeCell ref="BP26:BP26"/>
    <mergeCell ref="BQ26:BQ26"/>
    <mergeCell ref="BR26:BR26"/>
    <mergeCell ref="K27:N27"/>
    <mergeCell ref="O27:O27"/>
    <mergeCell ref="P27:P27"/>
    <mergeCell ref="Q27:Q27"/>
    <mergeCell ref="R27:R27"/>
    <mergeCell ref="S27:S27"/>
    <mergeCell ref="T27:T27"/>
    <mergeCell ref="U27:U27"/>
    <mergeCell ref="V27:V27"/>
    <mergeCell ref="W27:W27"/>
    <mergeCell ref="X27:X27"/>
    <mergeCell ref="Y27:Y27"/>
    <mergeCell ref="AD27:AD27"/>
    <mergeCell ref="AE27:AE27"/>
    <mergeCell ref="AF27:AF27"/>
    <mergeCell ref="AG27:AG27"/>
    <mergeCell ref="AH27:AH27"/>
    <mergeCell ref="AI27:AI27"/>
    <mergeCell ref="AJ27:AJ27"/>
    <mergeCell ref="AK27:AK27"/>
    <mergeCell ref="AL27:AL27"/>
    <mergeCell ref="AM27:AM27"/>
    <mergeCell ref="AN27:AN27"/>
    <mergeCell ref="AS27:AS27"/>
    <mergeCell ref="AT27:AT27"/>
    <mergeCell ref="AU27:AU27"/>
    <mergeCell ref="AV27:AV27"/>
    <mergeCell ref="AW27:AW27"/>
    <mergeCell ref="AX27:AX27"/>
    <mergeCell ref="AY27:AY27"/>
    <mergeCell ref="AZ27:AZ27"/>
    <mergeCell ref="BA27:BA27"/>
    <mergeCell ref="BB27:BB27"/>
    <mergeCell ref="BC27:BC27"/>
    <mergeCell ref="BH27:BH27"/>
    <mergeCell ref="BI27:BI27"/>
    <mergeCell ref="BJ27:BJ27"/>
    <mergeCell ref="BK27:BK27"/>
    <mergeCell ref="BL27:BL27"/>
    <mergeCell ref="BM27:BM27"/>
    <mergeCell ref="BN27:BN27"/>
    <mergeCell ref="BO27:BO27"/>
    <mergeCell ref="BP27:BP27"/>
    <mergeCell ref="BQ27:BQ27"/>
    <mergeCell ref="BR27:BR27"/>
    <mergeCell ref="K29:K32"/>
    <mergeCell ref="L29:N29"/>
    <mergeCell ref="L30:M30"/>
    <mergeCell ref="L31:M31"/>
    <mergeCell ref="L32:M3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grupo3B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2023-03-07T00:59:50-06:00</dcterms:created>
  <dcterms:modified xsi:type="dcterms:W3CDTF">2023-03-07T00:59:50-06:00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