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3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<sst xmlns="http://schemas.openxmlformats.org/spreadsheetml/2006/main" uniqueCount="126">
  <si>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SUBSECRETARÍA DE EDUCACIÓN BÁSICA</t>
  </si>
  <si>
    <t>CICLO ESCOLAR: 2022-2023</t>
  </si>
  <si>
    <t>DIRECCIÓN DE EDUCACIÓN SECUNDARIA</t>
  </si>
  <si>
    <t>SUBDIRECCIÓN DE TELESECUNDARIAS</t>
  </si>
  <si>
    <t>CLAVE C.T:16ETV0322E</t>
  </si>
  <si>
    <t>GRADO - GRUPO:3-A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</si>
  <si>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</si>
  <si>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</si>
  <si>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</si>
  <si>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</si>
  <si>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</si>
  <si>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</si>
  <si>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</si>
  <si>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</si>
  <si>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</si>
  <si>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</si>
  <si>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</si>
  <si>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</si>
  <si>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</si>
  <si>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</si>
  <si>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</si>
  <si>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</si>
  <si>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</si>
  <si>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QUÍMICA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</si>
  <si>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</si>
  <si>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</si>
  <si>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</si>
  <si>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</si>
  <si>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</si>
  <si>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</si>
  <si>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</si>
  <si>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</si>
  <si>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</si>
  <si>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</si>
  <si>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</si>
  <si>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</si>
  <si>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</si>
  <si>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</si>
  <si>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AAPJ</t>
  </si>
  <si>
    <t>081225</t>
  </si>
  <si>
    <t>M</t>
  </si>
  <si>
    <t>MN</t>
  </si>
  <si>
    <t>Y</t>
  </si>
  <si>
    <t>D</t>
  </si>
  <si>
    <t>A</t>
  </si>
  <si>
    <t>5</t>
  </si>
  <si>
    <t>AYALA PADILLA JIMENA</t>
  </si>
  <si>
    <t>9/9</t>
  </si>
  <si>
    <t>0/9</t>
  </si>
  <si>
    <t>EUTG</t>
  </si>
  <si>
    <t>080515</t>
  </si>
  <si>
    <t>S</t>
  </si>
  <si>
    <t>R</t>
  </si>
  <si>
    <t>3</t>
  </si>
  <si>
    <t>ESQUIVEL TORRES MARIA GUADALUPE</t>
  </si>
  <si>
    <t>GAMV</t>
  </si>
  <si>
    <t>080507</t>
  </si>
  <si>
    <t>H</t>
  </si>
  <si>
    <t>N</t>
  </si>
  <si>
    <t>C</t>
  </si>
  <si>
    <t>2</t>
  </si>
  <si>
    <t>GARCIA MENDOZA VICTOR YAHIR</t>
  </si>
  <si>
    <t>HEJD</t>
  </si>
  <si>
    <t>081231</t>
  </si>
  <si>
    <t>HERNANDEZ JIMENEZ DIANA ITZEL</t>
  </si>
  <si>
    <t>JIGJ</t>
  </si>
  <si>
    <t>080710</t>
  </si>
  <si>
    <t>1</t>
  </si>
  <si>
    <t>JIMENEZ GARDUÑO JUDITH ABRIL</t>
  </si>
  <si>
    <t>MATJ</t>
  </si>
  <si>
    <t>080601</t>
  </si>
  <si>
    <t>X</t>
  </si>
  <si>
    <t>4</t>
  </si>
  <si>
    <t>MAÑON TORRES JOCELIN</t>
  </si>
  <si>
    <t>MEAG</t>
  </si>
  <si>
    <t>080405</t>
  </si>
  <si>
    <t>9</t>
  </si>
  <si>
    <t>MENDIOLA ARTEAGA MARIA GUADALUPE</t>
  </si>
  <si>
    <t>OOGA</t>
  </si>
  <si>
    <t>080708</t>
  </si>
  <si>
    <t>L</t>
  </si>
  <si>
    <t>8</t>
  </si>
  <si>
    <t>OLMOS GONZALEZ ALEXANDER</t>
  </si>
  <si>
    <t>PAVG</t>
  </si>
  <si>
    <t>081016</t>
  </si>
  <si>
    <t>0</t>
  </si>
  <si>
    <t>PADILLA VELAZQUEZ GLORIA JOVA</t>
  </si>
  <si>
    <t>0/0</t>
  </si>
  <si>
    <t>QUAS</t>
  </si>
  <si>
    <t>081218</t>
  </si>
  <si>
    <t>F</t>
  </si>
  <si>
    <t>QUINTANA ANTONIO SOFIA</t>
  </si>
  <si>
    <t>REGD</t>
  </si>
  <si>
    <t>070203</t>
  </si>
  <si>
    <t>6</t>
  </si>
  <si>
    <t>REYES GALLEGOS DORIAN</t>
  </si>
  <si>
    <t>REGE</t>
  </si>
  <si>
    <t>080730</t>
  </si>
  <si>
    <t>REYES GALLEGOS ERICK</t>
  </si>
  <si>
    <t>ROIA</t>
  </si>
  <si>
    <t>080727</t>
  </si>
  <si>
    <t>DF</t>
  </si>
  <si>
    <t>T</t>
  </si>
  <si>
    <t>ROMERO ITURBE ASHLEY MARIANA</t>
  </si>
  <si>
    <t>SAOA</t>
  </si>
  <si>
    <t>080723</t>
  </si>
  <si>
    <t>Z</t>
  </si>
  <si>
    <t>SALINAS OZORNIO ARIZBETH</t>
  </si>
  <si>
    <t>SACA</t>
  </si>
  <si>
    <t>080528</t>
  </si>
  <si>
    <t>7</t>
  </si>
  <si>
    <t>SANDOVAL CRUZ ALBERTO</t>
  </si>
  <si>
    <t>TIZI</t>
  </si>
  <si>
    <t>080520</t>
  </si>
  <si>
    <t>G</t>
  </si>
  <si>
    <t>TIRADO ZENDEJAS IGNACIO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</si>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</sst>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1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40</v>
      </c>
      <c r="I13" s="32" t="s">
        <v>44</v>
      </c>
      <c r="J13" s="32" t="s">
        <v>45</v>
      </c>
      <c r="K13" s="19" t="s">
        <v>46</v>
      </c>
      <c r="L13" s="40" t="str">
        <f>SIFECHA("25/12/2008",L8,"Y")</f>
        <v>0</v>
      </c>
      <c r="M13" s="40" t="str">
        <f>SIFECHA("25/12/2008",L8,"YM")</f>
        <v>0</v>
      </c>
      <c r="N13" s="40" t="str">
        <f>SIFECHA("25/12/2008",L8,"MD")</f>
        <v>0</v>
      </c>
      <c r="O13" s="32">
        <v>7</v>
      </c>
      <c r="P13" s="32">
        <v>7</v>
      </c>
      <c r="Q13" s="32">
        <v>6</v>
      </c>
      <c r="R13" s="32">
        <v>8</v>
      </c>
      <c r="S13" s="32">
        <v>9</v>
      </c>
      <c r="T13" s="32"/>
      <c r="U13" s="32">
        <v>8</v>
      </c>
      <c r="V13" s="32">
        <v>6</v>
      </c>
      <c r="W13" s="32">
        <v>7</v>
      </c>
      <c r="X13" s="32">
        <v>10</v>
      </c>
      <c r="Y13" s="32">
        <v>7.5</v>
      </c>
      <c r="Z13" s="32" t="s">
        <v>36</v>
      </c>
      <c r="AA13" s="32"/>
      <c r="AB13" s="41" t="s">
        <v>47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48</v>
      </c>
    </row>
    <row r="14" spans="1:73">
      <c r="A14" s="32">
        <v>2</v>
      </c>
      <c r="B14" s="39" t="s">
        <v>49</v>
      </c>
      <c r="C14" s="32" t="s">
        <v>50</v>
      </c>
      <c r="D14" s="32" t="s">
        <v>40</v>
      </c>
      <c r="E14" s="32" t="s">
        <v>41</v>
      </c>
      <c r="F14" s="32" t="s">
        <v>51</v>
      </c>
      <c r="G14" s="32" t="s">
        <v>52</v>
      </c>
      <c r="H14" s="32" t="s">
        <v>43</v>
      </c>
      <c r="I14" s="32" t="s">
        <v>44</v>
      </c>
      <c r="J14" s="32" t="s">
        <v>53</v>
      </c>
      <c r="K14" s="19" t="s">
        <v>54</v>
      </c>
      <c r="L14" s="40" t="str">
        <f>SIFECHA("15/05/2008",L8,"Y")</f>
        <v>0</v>
      </c>
      <c r="M14" s="40" t="str">
        <f>SIFECHA("15/05/2008",L8,"YM")</f>
        <v>0</v>
      </c>
      <c r="N14" s="40" t="str">
        <f>SIFECHA("15/05/2008",L8,"MD")</f>
        <v>0</v>
      </c>
      <c r="O14" s="32">
        <v>8</v>
      </c>
      <c r="P14" s="32">
        <v>8</v>
      </c>
      <c r="Q14" s="32">
        <v>7</v>
      </c>
      <c r="R14" s="32">
        <v>8</v>
      </c>
      <c r="S14" s="32">
        <v>7</v>
      </c>
      <c r="T14" s="32"/>
      <c r="U14" s="32">
        <v>8</v>
      </c>
      <c r="V14" s="32">
        <v>9</v>
      </c>
      <c r="W14" s="32">
        <v>9</v>
      </c>
      <c r="X14" s="32">
        <v>10</v>
      </c>
      <c r="Y14" s="32">
        <v>8.2</v>
      </c>
      <c r="Z14" s="32" t="s">
        <v>36</v>
      </c>
      <c r="AA14" s="32"/>
      <c r="AB14" s="41" t="s">
        <v>47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48</v>
      </c>
    </row>
    <row r="15" spans="1:73">
      <c r="A15" s="32">
        <v>3</v>
      </c>
      <c r="B15" s="39" t="s">
        <v>55</v>
      </c>
      <c r="C15" s="32" t="s">
        <v>56</v>
      </c>
      <c r="D15" s="32" t="s">
        <v>57</v>
      </c>
      <c r="E15" s="32" t="s">
        <v>41</v>
      </c>
      <c r="F15" s="32" t="s">
        <v>52</v>
      </c>
      <c r="G15" s="32" t="s">
        <v>58</v>
      </c>
      <c r="H15" s="32" t="s">
        <v>59</v>
      </c>
      <c r="I15" s="32" t="s">
        <v>44</v>
      </c>
      <c r="J15" s="32" t="s">
        <v>60</v>
      </c>
      <c r="K15" s="19" t="s">
        <v>61</v>
      </c>
      <c r="L15" s="40" t="str">
        <f>SIFECHA("07/05/2008",L8,"Y")</f>
        <v>0</v>
      </c>
      <c r="M15" s="40" t="str">
        <f>SIFECHA("07/05/2008",L8,"YM")</f>
        <v>0</v>
      </c>
      <c r="N15" s="40" t="str">
        <f>SIFECHA("07/05/2008",L8,"MD")</f>
        <v>0</v>
      </c>
      <c r="O15" s="32">
        <v>6</v>
      </c>
      <c r="P15" s="32">
        <v>6</v>
      </c>
      <c r="Q15" s="32">
        <v>6</v>
      </c>
      <c r="R15" s="32">
        <v>7</v>
      </c>
      <c r="S15" s="32">
        <v>6</v>
      </c>
      <c r="T15" s="32"/>
      <c r="U15" s="32">
        <v>6</v>
      </c>
      <c r="V15" s="32">
        <v>6</v>
      </c>
      <c r="W15" s="32">
        <v>6</v>
      </c>
      <c r="X15" s="32">
        <v>6</v>
      </c>
      <c r="Y15" s="32">
        <v>6.1</v>
      </c>
      <c r="Z15" s="32" t="s">
        <v>36</v>
      </c>
      <c r="AA15" s="32"/>
      <c r="AB15" s="41" t="s">
        <v>47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48</v>
      </c>
    </row>
    <row r="16" spans="1:73">
      <c r="A16" s="32">
        <v>4</v>
      </c>
      <c r="B16" s="39" t="s">
        <v>62</v>
      </c>
      <c r="C16" s="32" t="s">
        <v>63</v>
      </c>
      <c r="D16" s="32" t="s">
        <v>40</v>
      </c>
      <c r="E16" s="32" t="s">
        <v>41</v>
      </c>
      <c r="F16" s="32" t="s">
        <v>52</v>
      </c>
      <c r="G16" s="32" t="s">
        <v>40</v>
      </c>
      <c r="H16" s="32" t="s">
        <v>58</v>
      </c>
      <c r="I16" s="32" t="s">
        <v>44</v>
      </c>
      <c r="J16" s="32" t="s">
        <v>45</v>
      </c>
      <c r="K16" s="19" t="s">
        <v>64</v>
      </c>
      <c r="L16" s="40" t="str">
        <f>SIFECHA("31/12/2008",L8,"Y")</f>
        <v>0</v>
      </c>
      <c r="M16" s="40" t="str">
        <f>SIFECHA("31/12/2008",L8,"YM")</f>
        <v>0</v>
      </c>
      <c r="N16" s="40" t="str">
        <f>SIFECHA("31/12/2008",L8,"MD")</f>
        <v>0</v>
      </c>
      <c r="O16" s="32">
        <v>10</v>
      </c>
      <c r="P16" s="32">
        <v>8</v>
      </c>
      <c r="Q16" s="32">
        <v>9</v>
      </c>
      <c r="R16" s="32">
        <v>10</v>
      </c>
      <c r="S16" s="32">
        <v>10</v>
      </c>
      <c r="T16" s="32"/>
      <c r="U16" s="32">
        <v>10</v>
      </c>
      <c r="V16" s="32">
        <v>10</v>
      </c>
      <c r="W16" s="32">
        <v>9</v>
      </c>
      <c r="X16" s="32">
        <v>10</v>
      </c>
      <c r="Y16" s="32">
        <v>9.5</v>
      </c>
      <c r="Z16" s="32" t="s">
        <v>36</v>
      </c>
      <c r="AA16" s="32"/>
      <c r="AB16" s="41" t="s">
        <v>47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48</v>
      </c>
    </row>
    <row r="17" spans="1:73">
      <c r="A17" s="32">
        <v>5</v>
      </c>
      <c r="B17" s="39" t="s">
        <v>65</v>
      </c>
      <c r="C17" s="32" t="s">
        <v>66</v>
      </c>
      <c r="D17" s="32" t="s">
        <v>40</v>
      </c>
      <c r="E17" s="32" t="s">
        <v>41</v>
      </c>
      <c r="F17" s="32" t="s">
        <v>40</v>
      </c>
      <c r="G17" s="32" t="s">
        <v>52</v>
      </c>
      <c r="H17" s="32" t="s">
        <v>43</v>
      </c>
      <c r="I17" s="32" t="s">
        <v>44</v>
      </c>
      <c r="J17" s="32" t="s">
        <v>67</v>
      </c>
      <c r="K17" s="19" t="s">
        <v>68</v>
      </c>
      <c r="L17" s="40" t="str">
        <f>SIFECHA("10/07/2008",L8,"Y")</f>
        <v>0</v>
      </c>
      <c r="M17" s="40" t="str">
        <f>SIFECHA("10/07/2008",L8,"YM")</f>
        <v>0</v>
      </c>
      <c r="N17" s="40" t="str">
        <f>SIFECHA("10/07/2008",L8,"MD")</f>
        <v>0</v>
      </c>
      <c r="O17" s="32">
        <v>8</v>
      </c>
      <c r="P17" s="32">
        <v>8</v>
      </c>
      <c r="Q17" s="32">
        <v>8</v>
      </c>
      <c r="R17" s="32">
        <v>9</v>
      </c>
      <c r="S17" s="32">
        <v>8</v>
      </c>
      <c r="T17" s="32"/>
      <c r="U17" s="32">
        <v>9</v>
      </c>
      <c r="V17" s="32">
        <v>9</v>
      </c>
      <c r="W17" s="32">
        <v>8</v>
      </c>
      <c r="X17" s="32">
        <v>10</v>
      </c>
      <c r="Y17" s="32">
        <v>8.5</v>
      </c>
      <c r="Z17" s="32" t="s">
        <v>36</v>
      </c>
      <c r="AA17" s="32"/>
      <c r="AB17" s="41" t="s">
        <v>47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48</v>
      </c>
    </row>
    <row r="18" spans="1:73">
      <c r="A18" s="32">
        <v>6</v>
      </c>
      <c r="B18" s="39" t="s">
        <v>69</v>
      </c>
      <c r="C18" s="32" t="s">
        <v>70</v>
      </c>
      <c r="D18" s="32" t="s">
        <v>40</v>
      </c>
      <c r="E18" s="32" t="s">
        <v>41</v>
      </c>
      <c r="F18" s="32" t="s">
        <v>71</v>
      </c>
      <c r="G18" s="32" t="s">
        <v>52</v>
      </c>
      <c r="H18" s="32" t="s">
        <v>59</v>
      </c>
      <c r="I18" s="32" t="s">
        <v>44</v>
      </c>
      <c r="J18" s="32" t="s">
        <v>72</v>
      </c>
      <c r="K18" s="19" t="s">
        <v>73</v>
      </c>
      <c r="L18" s="40" t="str">
        <f>SIFECHA("01/06/2008",L8,"Y")</f>
        <v>0</v>
      </c>
      <c r="M18" s="40" t="str">
        <f>SIFECHA("01/06/2008",L8,"YM")</f>
        <v>0</v>
      </c>
      <c r="N18" s="40" t="str">
        <f>SIFECHA("01/06/2008",L8,"MD")</f>
        <v>0</v>
      </c>
      <c r="O18" s="32">
        <v>9</v>
      </c>
      <c r="P18" s="32">
        <v>9</v>
      </c>
      <c r="Q18" s="32">
        <v>9</v>
      </c>
      <c r="R18" s="32">
        <v>9</v>
      </c>
      <c r="S18" s="32">
        <v>9</v>
      </c>
      <c r="T18" s="32"/>
      <c r="U18" s="32">
        <v>9</v>
      </c>
      <c r="V18" s="32">
        <v>10</v>
      </c>
      <c r="W18" s="32">
        <v>10</v>
      </c>
      <c r="X18" s="32">
        <v>9</v>
      </c>
      <c r="Y18" s="32">
        <v>9.2</v>
      </c>
      <c r="Z18" s="32" t="s">
        <v>36</v>
      </c>
      <c r="AA18" s="32"/>
      <c r="AB18" s="41" t="s">
        <v>47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48</v>
      </c>
    </row>
    <row r="19" spans="1:73">
      <c r="A19" s="32">
        <v>7</v>
      </c>
      <c r="B19" s="39" t="s">
        <v>74</v>
      </c>
      <c r="C19" s="32" t="s">
        <v>75</v>
      </c>
      <c r="D19" s="32" t="s">
        <v>40</v>
      </c>
      <c r="E19" s="32" t="s">
        <v>41</v>
      </c>
      <c r="F19" s="32" t="s">
        <v>58</v>
      </c>
      <c r="G19" s="32" t="s">
        <v>52</v>
      </c>
      <c r="H19" s="32" t="s">
        <v>43</v>
      </c>
      <c r="I19" s="32" t="s">
        <v>44</v>
      </c>
      <c r="J19" s="32" t="s">
        <v>76</v>
      </c>
      <c r="K19" s="19" t="s">
        <v>77</v>
      </c>
      <c r="L19" s="40" t="str">
        <f>SIFECHA("05/04/2008",L8,"Y")</f>
        <v>0</v>
      </c>
      <c r="M19" s="40" t="str">
        <f>SIFECHA("05/04/2008",L8,"YM")</f>
        <v>0</v>
      </c>
      <c r="N19" s="40" t="str">
        <f>SIFECHA("05/04/2008",L8,"MD")</f>
        <v>0</v>
      </c>
      <c r="O19" s="32">
        <v>8</v>
      </c>
      <c r="P19" s="32">
        <v>8</v>
      </c>
      <c r="Q19" s="32">
        <v>7</v>
      </c>
      <c r="R19" s="32">
        <v>8</v>
      </c>
      <c r="S19" s="32">
        <v>9</v>
      </c>
      <c r="T19" s="32"/>
      <c r="U19" s="32">
        <v>9</v>
      </c>
      <c r="V19" s="32">
        <v>9</v>
      </c>
      <c r="W19" s="32">
        <v>10</v>
      </c>
      <c r="X19" s="32">
        <v>10</v>
      </c>
      <c r="Y19" s="32">
        <v>8.6</v>
      </c>
      <c r="Z19" s="32" t="s">
        <v>36</v>
      </c>
      <c r="AA19" s="32"/>
      <c r="AB19" s="41" t="s">
        <v>47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48</v>
      </c>
    </row>
    <row r="20" spans="1:73">
      <c r="A20" s="32">
        <v>8</v>
      </c>
      <c r="B20" s="39" t="s">
        <v>78</v>
      </c>
      <c r="C20" s="32" t="s">
        <v>79</v>
      </c>
      <c r="D20" s="32" t="s">
        <v>57</v>
      </c>
      <c r="E20" s="32" t="s">
        <v>41</v>
      </c>
      <c r="F20" s="32" t="s">
        <v>80</v>
      </c>
      <c r="G20" s="32" t="s">
        <v>58</v>
      </c>
      <c r="H20" s="32" t="s">
        <v>80</v>
      </c>
      <c r="I20" s="32" t="s">
        <v>44</v>
      </c>
      <c r="J20" s="32" t="s">
        <v>81</v>
      </c>
      <c r="K20" s="19" t="s">
        <v>82</v>
      </c>
      <c r="L20" s="40" t="str">
        <f>SIFECHA("08/07/2008",L8,"Y")</f>
        <v>0</v>
      </c>
      <c r="M20" s="40" t="str">
        <f>SIFECHA("08/07/2008",L8,"YM")</f>
        <v>0</v>
      </c>
      <c r="N20" s="40" t="str">
        <f>SIFECHA("08/07/2008",L8,"MD")</f>
        <v>0</v>
      </c>
      <c r="O20" s="32">
        <v>9</v>
      </c>
      <c r="P20" s="32">
        <v>9</v>
      </c>
      <c r="Q20" s="32">
        <v>8</v>
      </c>
      <c r="R20" s="32">
        <v>9</v>
      </c>
      <c r="S20" s="32">
        <v>8</v>
      </c>
      <c r="T20" s="32"/>
      <c r="U20" s="32">
        <v>9</v>
      </c>
      <c r="V20" s="32">
        <v>9</v>
      </c>
      <c r="W20" s="32">
        <v>8</v>
      </c>
      <c r="X20" s="32">
        <v>10</v>
      </c>
      <c r="Y20" s="32">
        <v>8.7</v>
      </c>
      <c r="Z20" s="32" t="s">
        <v>36</v>
      </c>
      <c r="AA20" s="32"/>
      <c r="AB20" s="41" t="s">
        <v>47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48</v>
      </c>
    </row>
    <row r="21" spans="1:73">
      <c r="A21" s="32">
        <v>9</v>
      </c>
      <c r="B21" s="39" t="s">
        <v>83</v>
      </c>
      <c r="C21" s="32" t="s">
        <v>84</v>
      </c>
      <c r="D21" s="32" t="s">
        <v>40</v>
      </c>
      <c r="E21" s="32" t="s">
        <v>41</v>
      </c>
      <c r="F21" s="32" t="s">
        <v>43</v>
      </c>
      <c r="G21" s="32" t="s">
        <v>80</v>
      </c>
      <c r="H21" s="32" t="s">
        <v>80</v>
      </c>
      <c r="I21" s="32" t="s">
        <v>44</v>
      </c>
      <c r="J21" s="32" t="s">
        <v>85</v>
      </c>
      <c r="K21" s="19" t="s">
        <v>86</v>
      </c>
      <c r="L21" s="40" t="str">
        <f>SIFECHA("16/10/2008",L8,"Y")</f>
        <v>0</v>
      </c>
      <c r="M21" s="40" t="str">
        <f>SIFECHA("16/10/2008",L8,"YM")</f>
        <v>0</v>
      </c>
      <c r="N21" s="40" t="str">
        <f>SIFECHA("16/10/2008",L8,"MD")</f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87</v>
      </c>
    </row>
    <row r="22" spans="1:73">
      <c r="A22" s="32">
        <v>10</v>
      </c>
      <c r="B22" s="39" t="s">
        <v>88</v>
      </c>
      <c r="C22" s="32" t="s">
        <v>89</v>
      </c>
      <c r="D22" s="32" t="s">
        <v>40</v>
      </c>
      <c r="E22" s="32" t="s">
        <v>41</v>
      </c>
      <c r="F22" s="32" t="s">
        <v>58</v>
      </c>
      <c r="G22" s="32" t="s">
        <v>58</v>
      </c>
      <c r="H22" s="32" t="s">
        <v>90</v>
      </c>
      <c r="I22" s="32" t="s">
        <v>44</v>
      </c>
      <c r="J22" s="32" t="s">
        <v>60</v>
      </c>
      <c r="K22" s="19" t="s">
        <v>91</v>
      </c>
      <c r="L22" s="40" t="str">
        <f>SIFECHA("18/12/2008",L8,"Y")</f>
        <v>0</v>
      </c>
      <c r="M22" s="40" t="str">
        <f>SIFECHA("18/12/2008",L8,"YM")</f>
        <v>0</v>
      </c>
      <c r="N22" s="40" t="str">
        <f>SIFECHA("18/12/2008",L8,"MD")</f>
        <v>0</v>
      </c>
      <c r="O22" s="32">
        <v>8</v>
      </c>
      <c r="P22" s="32">
        <v>7</v>
      </c>
      <c r="Q22" s="32">
        <v>6</v>
      </c>
      <c r="R22" s="32">
        <v>7</v>
      </c>
      <c r="S22" s="32">
        <v>7</v>
      </c>
      <c r="T22" s="32"/>
      <c r="U22" s="32">
        <v>8</v>
      </c>
      <c r="V22" s="32">
        <v>8</v>
      </c>
      <c r="W22" s="32">
        <v>10</v>
      </c>
      <c r="X22" s="32">
        <v>10</v>
      </c>
      <c r="Y22" s="32">
        <v>7.8</v>
      </c>
      <c r="Z22" s="32" t="s">
        <v>36</v>
      </c>
      <c r="AA22" s="32"/>
      <c r="AB22" s="41" t="s">
        <v>47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48</v>
      </c>
    </row>
    <row r="23" spans="1:73">
      <c r="A23" s="32">
        <v>11</v>
      </c>
      <c r="B23" s="39" t="s">
        <v>92</v>
      </c>
      <c r="C23" s="32" t="s">
        <v>93</v>
      </c>
      <c r="D23" s="32" t="s">
        <v>57</v>
      </c>
      <c r="E23" s="32" t="s">
        <v>41</v>
      </c>
      <c r="F23" s="32" t="s">
        <v>42</v>
      </c>
      <c r="G23" s="32" t="s">
        <v>80</v>
      </c>
      <c r="H23" s="32" t="s">
        <v>52</v>
      </c>
      <c r="I23" s="32" t="s">
        <v>44</v>
      </c>
      <c r="J23" s="32" t="s">
        <v>94</v>
      </c>
      <c r="K23" s="19" t="s">
        <v>95</v>
      </c>
      <c r="L23" s="40" t="str">
        <f>SIFECHA("03/02/2007",L8,"Y")</f>
        <v>0</v>
      </c>
      <c r="M23" s="40" t="str">
        <f>SIFECHA("03/02/2007",L8,"YM")</f>
        <v>0</v>
      </c>
      <c r="N23" s="40" t="str">
        <f>SIFECHA("03/02/2007",L8,"MD")</f>
        <v>0</v>
      </c>
      <c r="O23" s="32">
        <v>8</v>
      </c>
      <c r="P23" s="32">
        <v>8</v>
      </c>
      <c r="Q23" s="32">
        <v>8</v>
      </c>
      <c r="R23" s="32">
        <v>8</v>
      </c>
      <c r="S23" s="32">
        <v>8</v>
      </c>
      <c r="T23" s="32"/>
      <c r="U23" s="32">
        <v>8</v>
      </c>
      <c r="V23" s="32">
        <v>8</v>
      </c>
      <c r="W23" s="32">
        <v>8</v>
      </c>
      <c r="X23" s="32">
        <v>8</v>
      </c>
      <c r="Y23" s="32">
        <v>8</v>
      </c>
      <c r="Z23" s="32" t="s">
        <v>36</v>
      </c>
      <c r="AA23" s="32"/>
      <c r="AB23" s="41" t="s">
        <v>47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48</v>
      </c>
    </row>
    <row r="24" spans="1:73">
      <c r="A24" s="32">
        <v>12</v>
      </c>
      <c r="B24" s="39" t="s">
        <v>96</v>
      </c>
      <c r="C24" s="32" t="s">
        <v>97</v>
      </c>
      <c r="D24" s="32" t="s">
        <v>57</v>
      </c>
      <c r="E24" s="32" t="s">
        <v>41</v>
      </c>
      <c r="F24" s="32" t="s">
        <v>42</v>
      </c>
      <c r="G24" s="32" t="s">
        <v>80</v>
      </c>
      <c r="H24" s="32" t="s">
        <v>52</v>
      </c>
      <c r="I24" s="32" t="s">
        <v>44</v>
      </c>
      <c r="J24" s="32" t="s">
        <v>85</v>
      </c>
      <c r="K24" s="19" t="s">
        <v>98</v>
      </c>
      <c r="L24" s="40" t="str">
        <f>SIFECHA("30/07/2008",L8,"Y")</f>
        <v>0</v>
      </c>
      <c r="M24" s="40" t="str">
        <f>SIFECHA("30/07/2008",L8,"YM")</f>
        <v>0</v>
      </c>
      <c r="N24" s="40" t="str">
        <f>SIFECHA("30/07/2008",L8,"MD")</f>
        <v>0</v>
      </c>
      <c r="O24" s="32">
        <v>9</v>
      </c>
      <c r="P24" s="32">
        <v>10</v>
      </c>
      <c r="Q24" s="32">
        <v>9</v>
      </c>
      <c r="R24" s="32">
        <v>9</v>
      </c>
      <c r="S24" s="32">
        <v>10</v>
      </c>
      <c r="T24" s="32"/>
      <c r="U24" s="32">
        <v>9</v>
      </c>
      <c r="V24" s="32">
        <v>10</v>
      </c>
      <c r="W24" s="32">
        <v>10</v>
      </c>
      <c r="X24" s="32">
        <v>9</v>
      </c>
      <c r="Y24" s="32">
        <v>9.4</v>
      </c>
      <c r="Z24" s="32" t="s">
        <v>36</v>
      </c>
      <c r="AA24" s="32"/>
      <c r="AB24" s="41" t="s">
        <v>47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48</v>
      </c>
    </row>
    <row r="25" spans="1:73">
      <c r="A25" s="32">
        <v>13</v>
      </c>
      <c r="B25" s="39" t="s">
        <v>99</v>
      </c>
      <c r="C25" s="32" t="s">
        <v>100</v>
      </c>
      <c r="D25" s="32" t="s">
        <v>40</v>
      </c>
      <c r="E25" s="32" t="s">
        <v>101</v>
      </c>
      <c r="F25" s="32" t="s">
        <v>40</v>
      </c>
      <c r="G25" s="32" t="s">
        <v>102</v>
      </c>
      <c r="H25" s="32" t="s">
        <v>51</v>
      </c>
      <c r="I25" s="32" t="s">
        <v>44</v>
      </c>
      <c r="J25" s="32" t="s">
        <v>45</v>
      </c>
      <c r="K25" s="19" t="s">
        <v>103</v>
      </c>
      <c r="L25" s="40" t="str">
        <f>SIFECHA("27/07/2008",L8,"Y")</f>
        <v>0</v>
      </c>
      <c r="M25" s="40" t="str">
        <f>SIFECHA("27/07/2008",L8,"YM")</f>
        <v>0</v>
      </c>
      <c r="N25" s="40" t="str">
        <f>SIFECHA("27/07/2008",L8,"MD")</f>
        <v>0</v>
      </c>
      <c r="O25" s="32">
        <v>8</v>
      </c>
      <c r="P25" s="32">
        <v>8</v>
      </c>
      <c r="Q25" s="32">
        <v>7</v>
      </c>
      <c r="R25" s="32">
        <v>8</v>
      </c>
      <c r="S25" s="32">
        <v>9</v>
      </c>
      <c r="T25" s="32"/>
      <c r="U25" s="32">
        <v>9</v>
      </c>
      <c r="V25" s="32">
        <v>8</v>
      </c>
      <c r="W25" s="32">
        <v>9</v>
      </c>
      <c r="X25" s="32">
        <v>10</v>
      </c>
      <c r="Y25" s="32">
        <v>8.4</v>
      </c>
      <c r="Z25" s="32" t="s">
        <v>36</v>
      </c>
      <c r="AA25" s="32"/>
      <c r="AB25" s="41" t="s">
        <v>47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48</v>
      </c>
    </row>
    <row r="26" spans="1:73">
      <c r="A26" s="32">
        <v>14</v>
      </c>
      <c r="B26" s="39" t="s">
        <v>104</v>
      </c>
      <c r="C26" s="32" t="s">
        <v>105</v>
      </c>
      <c r="D26" s="32" t="s">
        <v>40</v>
      </c>
      <c r="E26" s="32" t="s">
        <v>41</v>
      </c>
      <c r="F26" s="32" t="s">
        <v>80</v>
      </c>
      <c r="G26" s="32" t="s">
        <v>106</v>
      </c>
      <c r="H26" s="32" t="s">
        <v>52</v>
      </c>
      <c r="I26" s="32" t="s">
        <v>44</v>
      </c>
      <c r="J26" s="32" t="s">
        <v>76</v>
      </c>
      <c r="K26" s="19" t="s">
        <v>107</v>
      </c>
      <c r="L26" s="40" t="str">
        <f>SIFECHA("23/07/2008",L8,"Y")</f>
        <v>0</v>
      </c>
      <c r="M26" s="40" t="str">
        <f>SIFECHA("23/07/2008",L8,"YM")</f>
        <v>0</v>
      </c>
      <c r="N26" s="40" t="str">
        <f>SIFECHA("23/07/2008",L8,"MD")</f>
        <v>0</v>
      </c>
      <c r="O26" s="32">
        <v>9</v>
      </c>
      <c r="P26" s="32">
        <v>9</v>
      </c>
      <c r="Q26" s="32">
        <v>8</v>
      </c>
      <c r="R26" s="32">
        <v>9</v>
      </c>
      <c r="S26" s="32">
        <v>9</v>
      </c>
      <c r="T26" s="32"/>
      <c r="U26" s="32">
        <v>9</v>
      </c>
      <c r="V26" s="32">
        <v>10</v>
      </c>
      <c r="W26" s="32">
        <v>10</v>
      </c>
      <c r="X26" s="32">
        <v>10</v>
      </c>
      <c r="Y26" s="32">
        <v>9.2</v>
      </c>
      <c r="Z26" s="32" t="s">
        <v>36</v>
      </c>
      <c r="AA26" s="32"/>
      <c r="AB26" s="41" t="s">
        <v>47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48</v>
      </c>
    </row>
    <row r="27" spans="1:73">
      <c r="A27" s="32">
        <v>15</v>
      </c>
      <c r="B27" s="39" t="s">
        <v>108</v>
      </c>
      <c r="C27" s="32" t="s">
        <v>109</v>
      </c>
      <c r="D27" s="32" t="s">
        <v>57</v>
      </c>
      <c r="E27" s="32" t="s">
        <v>41</v>
      </c>
      <c r="F27" s="32" t="s">
        <v>58</v>
      </c>
      <c r="G27" s="32" t="s">
        <v>52</v>
      </c>
      <c r="H27" s="32" t="s">
        <v>80</v>
      </c>
      <c r="I27" s="32" t="s">
        <v>44</v>
      </c>
      <c r="J27" s="32" t="s">
        <v>110</v>
      </c>
      <c r="K27" s="19" t="s">
        <v>111</v>
      </c>
      <c r="L27" s="40" t="str">
        <f>SIFECHA("28/05/2008",L8,"Y")</f>
        <v>0</v>
      </c>
      <c r="M27" s="40" t="str">
        <f>SIFECHA("28/05/2008",L8,"YM")</f>
        <v>0</v>
      </c>
      <c r="N27" s="40" t="str">
        <f>SIFECHA("28/05/2008",L8,"MD")</f>
        <v>0</v>
      </c>
      <c r="O27" s="32">
        <v>7</v>
      </c>
      <c r="P27" s="32">
        <v>6</v>
      </c>
      <c r="Q27" s="32">
        <v>6</v>
      </c>
      <c r="R27" s="32">
        <v>7</v>
      </c>
      <c r="S27" s="32">
        <v>7</v>
      </c>
      <c r="T27" s="32"/>
      <c r="U27" s="32">
        <v>8</v>
      </c>
      <c r="V27" s="32">
        <v>8</v>
      </c>
      <c r="W27" s="32">
        <v>7</v>
      </c>
      <c r="X27" s="32">
        <v>8</v>
      </c>
      <c r="Y27" s="32">
        <v>7.1</v>
      </c>
      <c r="Z27" s="32" t="s">
        <v>36</v>
      </c>
      <c r="AA27" s="32"/>
      <c r="AB27" s="41" t="s">
        <v>47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48</v>
      </c>
    </row>
    <row r="28" spans="1:73">
      <c r="A28" s="32">
        <v>16</v>
      </c>
      <c r="B28" s="39" t="s">
        <v>112</v>
      </c>
      <c r="C28" s="32" t="s">
        <v>113</v>
      </c>
      <c r="D28" s="32" t="s">
        <v>57</v>
      </c>
      <c r="E28" s="32" t="s">
        <v>41</v>
      </c>
      <c r="F28" s="32" t="s">
        <v>52</v>
      </c>
      <c r="G28" s="32" t="s">
        <v>58</v>
      </c>
      <c r="H28" s="32" t="s">
        <v>114</v>
      </c>
      <c r="I28" s="32" t="s">
        <v>44</v>
      </c>
      <c r="J28" s="32" t="s">
        <v>67</v>
      </c>
      <c r="K28" s="19" t="s">
        <v>115</v>
      </c>
      <c r="L28" s="40" t="str">
        <f>SIFECHA("20/05/2008",L8,"Y")</f>
        <v>0</v>
      </c>
      <c r="M28" s="40" t="str">
        <f>SIFECHA("20/05/2008",L8,"YM")</f>
        <v>0</v>
      </c>
      <c r="N28" s="40" t="str">
        <f>SIFECHA("20/05/2008",L8,"MD")</f>
        <v>0</v>
      </c>
      <c r="O28" s="32">
        <v>9</v>
      </c>
      <c r="P28" s="32">
        <v>9</v>
      </c>
      <c r="Q28" s="32">
        <v>8</v>
      </c>
      <c r="R28" s="32">
        <v>9</v>
      </c>
      <c r="S28" s="32">
        <v>10</v>
      </c>
      <c r="T28" s="32"/>
      <c r="U28" s="32">
        <v>9</v>
      </c>
      <c r="V28" s="32">
        <v>10</v>
      </c>
      <c r="W28" s="32">
        <v>10</v>
      </c>
      <c r="X28" s="32">
        <v>10</v>
      </c>
      <c r="Y28" s="32">
        <v>9.3</v>
      </c>
      <c r="Z28" s="32" t="s">
        <v>36</v>
      </c>
      <c r="AA28" s="32"/>
      <c r="AB28" s="41" t="s">
        <v>47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48</v>
      </c>
    </row>
    <row r="29" spans="1:73">
      <c r="A29" s="20" t="s">
        <v>116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2"/>
      <c r="O29" s="32" t="str">
        <f>SI.ERROR(PROMEDIO(O13:O28),"")</f>
        <v>0</v>
      </c>
      <c r="P29" s="32" t="str">
        <f>SI.ERROR(PROMEDIO(P13:P28),"")</f>
        <v>0</v>
      </c>
      <c r="Q29" s="32" t="str">
        <f>SI.ERROR(PROMEDIO(Q13:Q28),"")</f>
        <v>0</v>
      </c>
      <c r="R29" s="32" t="str">
        <f>SI.ERROR(PROMEDIO(R13:R28),"")</f>
        <v>0</v>
      </c>
      <c r="S29" s="32" t="str">
        <f>SI.ERROR(PROMEDIO(S13:S28),"")</f>
        <v>0</v>
      </c>
      <c r="T29" s="32" t="str">
        <f>SI.ERROR(PROMEDIO(T13:T28),"")</f>
        <v>0</v>
      </c>
      <c r="U29" s="32" t="str">
        <f>SI.ERROR(PROMEDIO(U13:U28),"")</f>
        <v>0</v>
      </c>
      <c r="V29" s="32" t="str">
        <f>SI.ERROR(PROMEDIO(V13:V28),"")</f>
        <v>0</v>
      </c>
      <c r="W29" s="32" t="str">
        <f>SI.ERROR(PROMEDIO(W13:W28),"")</f>
        <v>0</v>
      </c>
      <c r="X29" s="32" t="str">
        <f>SI.ERROR(PROMEDIO(X13:X28),"")</f>
        <v>0</v>
      </c>
      <c r="Y29" s="32" t="str">
        <f>SI.ERROR(PROMEDIO(Y13:Y28),"")</f>
        <v>0</v>
      </c>
      <c r="Z29" s="32" t="str">
        <f>CONTAR.SI(Z13:Z28,"SI")</f>
        <v>0</v>
      </c>
      <c r="AA29" s="32" t="str">
        <f>CONTAR.SI(AA13:AA28,"NO")</f>
        <v>0</v>
      </c>
      <c r="AD29" s="32" t="str">
        <f>SI.ERROR(PROMEDIO(AD13:AD28),"")</f>
        <v>0</v>
      </c>
      <c r="AE29" s="32" t="str">
        <f>SI.ERROR(PROMEDIO(AE13:AE28),"")</f>
        <v>0</v>
      </c>
      <c r="AF29" s="32" t="str">
        <f>SI.ERROR(PROMEDIO(AF13:AF28),"")</f>
        <v>0</v>
      </c>
      <c r="AG29" s="32" t="str">
        <f>SI.ERROR(PROMEDIO(AG13:AG28),"")</f>
        <v>0</v>
      </c>
      <c r="AH29" s="32" t="str">
        <f>SI.ERROR(PROMEDIO(AH13:AH28),"")</f>
        <v>0</v>
      </c>
      <c r="AI29" s="32" t="str">
        <f>SI.ERROR(PROMEDIO(AI13:AI28),"")</f>
        <v>0</v>
      </c>
      <c r="AJ29" s="32" t="str">
        <f>SI.ERROR(PROMEDIO(AJ13:AJ28),"")</f>
        <v>0</v>
      </c>
      <c r="AK29" s="32" t="str">
        <f>SI.ERROR(PROMEDIO(AK13:AK28),"")</f>
        <v>0</v>
      </c>
      <c r="AL29" s="32" t="str">
        <f>SI.ERROR(PROMEDIO(AL13:AL28),"")</f>
        <v>0</v>
      </c>
      <c r="AM29" s="32" t="str">
        <f>SI.ERROR(PROMEDIO(AM13:AM28),"")</f>
        <v>0</v>
      </c>
      <c r="AN29" s="32" t="str">
        <f>SI.ERROR(PROMEDIO(AN13:AN28),"")</f>
        <v>0</v>
      </c>
      <c r="AO29" s="32" t="str">
        <f>CONTAR.SI(AO13:AO28,"SI")</f>
        <v>0</v>
      </c>
      <c r="AP29" s="32" t="str">
        <f>CONTAR.SI(AP13:AP28,"NO")</f>
        <v>0</v>
      </c>
      <c r="AS29" s="32" t="str">
        <f>SI.ERROR(PROMEDIO(AS13:AS28),"")</f>
        <v>0</v>
      </c>
      <c r="AT29" s="32" t="str">
        <f>SI.ERROR(PROMEDIO(AT13:AT28),"")</f>
        <v>0</v>
      </c>
      <c r="AU29" s="32" t="str">
        <f>SI.ERROR(PROMEDIO(AU13:AU28),"")</f>
        <v>0</v>
      </c>
      <c r="AV29" s="32" t="str">
        <f>SI.ERROR(PROMEDIO(AV13:AV28),"")</f>
        <v>0</v>
      </c>
      <c r="AW29" s="32" t="str">
        <f>SI.ERROR(PROMEDIO(AW13:AW28),"")</f>
        <v>0</v>
      </c>
      <c r="AX29" s="32" t="str">
        <f>SI.ERROR(PROMEDIO(AX13:AX28),"")</f>
        <v>0</v>
      </c>
      <c r="AY29" s="32" t="str">
        <f>SI.ERROR(PROMEDIO(AY13:AY28),"")</f>
        <v>0</v>
      </c>
      <c r="AZ29" s="32" t="str">
        <f>SI.ERROR(PROMEDIO(AZ13:AZ28),"")</f>
        <v>0</v>
      </c>
      <c r="BA29" s="32" t="str">
        <f>SI.ERROR(PROMEDIO(BA13:BA28),"")</f>
        <v>0</v>
      </c>
      <c r="BB29" s="32" t="str">
        <f>SI.ERROR(PROMEDIO(BB13:BB28),"")</f>
        <v>0</v>
      </c>
      <c r="BC29" s="32" t="str">
        <f>SI.ERROR(PROMEDIO(BC13:BC28),"")</f>
        <v>0</v>
      </c>
      <c r="BD29" s="32" t="str">
        <f>CONTAR.SI(BD13:BD28,"SI")</f>
        <v>0</v>
      </c>
      <c r="BE29" s="32" t="str">
        <f>CONTAR.SI(BE13:BE28,"NO")</f>
        <v>0</v>
      </c>
      <c r="BH29" s="32" t="str">
        <f>SI.ERROR(PROMEDIO(BH13:BH28),"")</f>
        <v>0</v>
      </c>
      <c r="BI29" s="32" t="str">
        <f>SI.ERROR(PROMEDIO(BI13:BI28),"")</f>
        <v>0</v>
      </c>
      <c r="BJ29" s="32" t="str">
        <f>SI.ERROR(PROMEDIO(BJ13:BJ28),"")</f>
        <v>0</v>
      </c>
      <c r="BK29" s="32" t="str">
        <f>SI.ERROR(PROMEDIO(BK13:BK28),"")</f>
        <v>0</v>
      </c>
      <c r="BL29" s="32" t="str">
        <f>SI.ERROR(PROMEDIO(BL13:BL28),"")</f>
        <v>0</v>
      </c>
      <c r="BM29" s="32" t="str">
        <f>SI.ERROR(PROMEDIO(BM13:BM28),"")</f>
        <v>0</v>
      </c>
      <c r="BN29" s="32" t="str">
        <f>SI.ERROR(PROMEDIO(BN13:BN28),"")</f>
        <v>0</v>
      </c>
      <c r="BO29" s="32" t="str">
        <f>SI.ERROR(PROMEDIO(BO13:BO28),"")</f>
        <v>0</v>
      </c>
      <c r="BP29" s="32" t="str">
        <f>SI.ERROR(PROMEDIO(BP13:BP28),"")</f>
        <v>0</v>
      </c>
      <c r="BQ29" s="32" t="str">
        <f>SI.ERROR(PROMEDIO(BQ13:BQ28),"")</f>
        <v>0</v>
      </c>
      <c r="BR29" s="32" t="str">
        <f>SI.ERROR(PROMEDIO(BR13:BR28),"")</f>
        <v>0</v>
      </c>
      <c r="BS29" s="32" t="str">
        <f>CONTAR.SI(BS13:BS28,"SI")</f>
        <v>0</v>
      </c>
      <c r="BT29" s="32" t="str">
        <f>CONTAR.SI(BT13:BT28,"NO")</f>
        <v>0</v>
      </c>
    </row>
    <row r="31" spans="1:73">
      <c r="E31" s="6" t="s">
        <v>117</v>
      </c>
      <c r="F31" s="9"/>
      <c r="G31" s="9"/>
      <c r="H31" s="9"/>
      <c r="I31" s="9"/>
      <c r="J31" s="11"/>
      <c r="K31" s="42" t="s">
        <v>118</v>
      </c>
      <c r="L31" s="21"/>
      <c r="M31" s="21"/>
      <c r="N31" s="22"/>
      <c r="O31" s="43" t="str">
        <f>CONTAR.SI(O13:O28,"&gt;5.9")</f>
        <v>0</v>
      </c>
      <c r="P31" s="43" t="str">
        <f>CONTAR.SI(P13:P28,"&gt;5.9")</f>
        <v>0</v>
      </c>
      <c r="Q31" s="43" t="str">
        <f>CONTAR.SI(Q13:Q28,"&gt;5.9")</f>
        <v>0</v>
      </c>
      <c r="R31" s="43" t="str">
        <f>CONTAR.SI(R13:R28,"&gt;5.9")</f>
        <v>0</v>
      </c>
      <c r="S31" s="43" t="str">
        <f>CONTAR.SI(S13:S28,"&gt;5.9")</f>
        <v>0</v>
      </c>
      <c r="T31" s="43" t="str">
        <f>CONTAR.SI(T13:T28,"&gt;5.9")</f>
        <v>0</v>
      </c>
      <c r="U31" s="43" t="str">
        <f>CONTAR.SI(U13:U28,"&gt;5.9")</f>
        <v>0</v>
      </c>
      <c r="V31" s="43" t="str">
        <f>CONTAR.SI(V13:V28,"&gt;5.9")</f>
        <v>0</v>
      </c>
      <c r="W31" s="43" t="str">
        <f>CONTAR.SI(W13:W28,"&gt;5.9")</f>
        <v>0</v>
      </c>
      <c r="X31" s="43" t="str">
        <f>CONTAR.SI(X13:X28,"&gt;5.9")</f>
        <v>0</v>
      </c>
      <c r="Y31" s="43" t="str">
        <f>CONTAR.SI(Y13:Y28,"&gt;5.9")</f>
        <v>0</v>
      </c>
      <c r="AD31" s="43" t="str">
        <f>CONTAR.SI(AD13:AD28,"&gt;5.9")</f>
        <v>0</v>
      </c>
      <c r="AE31" s="43" t="str">
        <f>CONTAR.SI(AE13:AE28,"&gt;5.9")</f>
        <v>0</v>
      </c>
      <c r="AF31" s="43" t="str">
        <f>CONTAR.SI(AF13:AF28,"&gt;5.9")</f>
        <v>0</v>
      </c>
      <c r="AG31" s="43" t="str">
        <f>CONTAR.SI(AG13:AG28,"&gt;5.9")</f>
        <v>0</v>
      </c>
      <c r="AH31" s="43" t="str">
        <f>CONTAR.SI(AH13:AH28,"&gt;5.9")</f>
        <v>0</v>
      </c>
      <c r="AI31" s="43" t="str">
        <f>CONTAR.SI(AI13:AI28,"&gt;5.9")</f>
        <v>0</v>
      </c>
      <c r="AJ31" s="43" t="str">
        <f>CONTAR.SI(AJ13:AJ28,"&gt;5.9")</f>
        <v>0</v>
      </c>
      <c r="AK31" s="43" t="str">
        <f>CONTAR.SI(AK13:AK28,"&gt;5.9")</f>
        <v>0</v>
      </c>
      <c r="AL31" s="43" t="str">
        <f>CONTAR.SI(AL13:AL28,"&gt;5.9")</f>
        <v>0</v>
      </c>
      <c r="AM31" s="43" t="str">
        <f>CONTAR.SI(AM13:AM28,"&gt;5.9")</f>
        <v>0</v>
      </c>
      <c r="AN31" s="43" t="str">
        <f>CONTAR.SI(AN13:AN28,"&gt;5.9")</f>
        <v>0</v>
      </c>
      <c r="AS31" s="43" t="str">
        <f>CONTAR.SI(AS13:AS28,"&gt;5.9")</f>
        <v>0</v>
      </c>
      <c r="AT31" s="43" t="str">
        <f>CONTAR.SI(AT13:AT28,"&gt;5.9")</f>
        <v>0</v>
      </c>
      <c r="AU31" s="43" t="str">
        <f>CONTAR.SI(AU13:AU28,"&gt;5.9")</f>
        <v>0</v>
      </c>
      <c r="AV31" s="43" t="str">
        <f>CONTAR.SI(AV13:AV28,"&gt;5.9")</f>
        <v>0</v>
      </c>
      <c r="AW31" s="43" t="str">
        <f>CONTAR.SI(AW13:AW28,"&gt;5.9")</f>
        <v>0</v>
      </c>
      <c r="AX31" s="43" t="str">
        <f>CONTAR.SI(AX13:AX28,"&gt;5.9")</f>
        <v>0</v>
      </c>
      <c r="AY31" s="43" t="str">
        <f>CONTAR.SI(AY13:AY28,"&gt;5.9")</f>
        <v>0</v>
      </c>
      <c r="AZ31" s="43" t="str">
        <f>CONTAR.SI(AZ13:AZ28,"&gt;5.9")</f>
        <v>0</v>
      </c>
      <c r="BA31" s="43" t="str">
        <f>CONTAR.SI(BA13:BA28,"&gt;5.9")</f>
        <v>0</v>
      </c>
      <c r="BB31" s="43" t="str">
        <f>CONTAR.SI(BB13:BB28,"&gt;5.9")</f>
        <v>0</v>
      </c>
      <c r="BC31" s="43" t="str">
        <f>CONTAR.SI(BC13:BC28,"&gt;5.9")</f>
        <v>0</v>
      </c>
      <c r="BH31" s="43" t="str">
        <f>CONTAR.SI(BH13:BH28,"&gt;5.9")</f>
        <v>0</v>
      </c>
      <c r="BI31" s="43" t="str">
        <f>CONTAR.SI(BI13:BI28,"&gt;5.9")</f>
        <v>0</v>
      </c>
      <c r="BJ31" s="43" t="str">
        <f>CONTAR.SI(BJ13:BJ28,"&gt;5.9")</f>
        <v>0</v>
      </c>
      <c r="BK31" s="43" t="str">
        <f>CONTAR.SI(BK13:BK28,"&gt;5.9")</f>
        <v>0</v>
      </c>
      <c r="BL31" s="43" t="str">
        <f>CONTAR.SI(BL13:BL28,"&gt;5.9")</f>
        <v>0</v>
      </c>
      <c r="BM31" s="43" t="str">
        <f>CONTAR.SI(BM13:BM28,"&gt;5.9")</f>
        <v>0</v>
      </c>
      <c r="BN31" s="43" t="str">
        <f>CONTAR.SI(BN13:BN28,"&gt;5.9")</f>
        <v>0</v>
      </c>
      <c r="BO31" s="43" t="str">
        <f>CONTAR.SI(BO13:BO28,"&gt;5.9")</f>
        <v>0</v>
      </c>
      <c r="BP31" s="43" t="str">
        <f>CONTAR.SI(BP13:BP28,"&gt;5.9")</f>
        <v>0</v>
      </c>
      <c r="BQ31" s="43" t="str">
        <f>CONTAR.SI(BQ13:BQ28,"&gt;5.9")</f>
        <v>0</v>
      </c>
      <c r="BR31" s="43" t="str">
        <f>CONTAR.SI(BR13:BR28,"&gt;5.9")</f>
        <v>0</v>
      </c>
    </row>
    <row r="32" spans="1:73">
      <c r="E32" s="7"/>
      <c r="F32" s="5"/>
      <c r="G32" s="5"/>
      <c r="H32" s="5"/>
      <c r="I32" s="5"/>
      <c r="J32" s="12"/>
      <c r="K32" s="42" t="s">
        <v>119</v>
      </c>
      <c r="L32" s="21"/>
      <c r="M32" s="21"/>
      <c r="N32" s="22"/>
      <c r="O32" s="43" t="str">
        <f>CONTAR.SI(O13:O28,"&lt;6")</f>
        <v>0</v>
      </c>
      <c r="P32" s="43" t="str">
        <f>CONTAR.SI(P13:P28,"&lt;6")</f>
        <v>0</v>
      </c>
      <c r="Q32" s="43" t="str">
        <f>CONTAR.SI(Q13:Q28,"&lt;6")</f>
        <v>0</v>
      </c>
      <c r="R32" s="43" t="str">
        <f>CONTAR.SI(R13:R28,"&lt;6")</f>
        <v>0</v>
      </c>
      <c r="S32" s="43" t="str">
        <f>CONTAR.SI(S13:S28,"&lt;6")</f>
        <v>0</v>
      </c>
      <c r="T32" s="43" t="str">
        <f>CONTAR.SI(T13:T28,"&lt;6")</f>
        <v>0</v>
      </c>
      <c r="U32" s="43" t="str">
        <f>CONTAR.SI(U13:U28,"&lt;6")</f>
        <v>0</v>
      </c>
      <c r="V32" s="43" t="str">
        <f>CONTAR.SI(V13:V28,"&lt;6")</f>
        <v>0</v>
      </c>
      <c r="W32" s="43" t="str">
        <f>CONTAR.SI(W13:W28,"&lt;6")</f>
        <v>0</v>
      </c>
      <c r="X32" s="43" t="str">
        <f>CONTAR.SI(X13:X28,"&lt;6")</f>
        <v>0</v>
      </c>
      <c r="Y32" s="43" t="str">
        <f>CONTAR.SI(Y13:Y28,"&lt;6")</f>
        <v>0</v>
      </c>
      <c r="AD32" s="43" t="str">
        <f>CONTAR.SI(AD13:AD28,"&lt;6")</f>
        <v>0</v>
      </c>
      <c r="AE32" s="43" t="str">
        <f>CONTAR.SI(AE13:AE28,"&lt;6")</f>
        <v>0</v>
      </c>
      <c r="AF32" s="43" t="str">
        <f>CONTAR.SI(AF13:AF28,"&lt;6")</f>
        <v>0</v>
      </c>
      <c r="AG32" s="43" t="str">
        <f>CONTAR.SI(AG13:AG28,"&lt;6")</f>
        <v>0</v>
      </c>
      <c r="AH32" s="43" t="str">
        <f>CONTAR.SI(AH13:AH28,"&lt;6")</f>
        <v>0</v>
      </c>
      <c r="AI32" s="43" t="str">
        <f>CONTAR.SI(AI13:AI28,"&lt;6")</f>
        <v>0</v>
      </c>
      <c r="AJ32" s="43" t="str">
        <f>CONTAR.SI(AJ13:AJ28,"&lt;6")</f>
        <v>0</v>
      </c>
      <c r="AK32" s="43" t="str">
        <f>CONTAR.SI(AK13:AK28,"&lt;6")</f>
        <v>0</v>
      </c>
      <c r="AL32" s="43" t="str">
        <f>CONTAR.SI(AL13:AL28,"&lt;6")</f>
        <v>0</v>
      </c>
      <c r="AM32" s="43" t="str">
        <f>CONTAR.SI(AM13:AM28,"&lt;6")</f>
        <v>0</v>
      </c>
      <c r="AN32" s="43" t="str">
        <f>CONTAR.SI(AN13:AN28,"&lt;6")</f>
        <v>0</v>
      </c>
      <c r="AS32" s="43" t="str">
        <f>CONTAR.SI(AS13:AS28,"&lt;6")</f>
        <v>0</v>
      </c>
      <c r="AT32" s="43" t="str">
        <f>CONTAR.SI(AT13:AT28,"&lt;6")</f>
        <v>0</v>
      </c>
      <c r="AU32" s="43" t="str">
        <f>CONTAR.SI(AU13:AU28,"&lt;6")</f>
        <v>0</v>
      </c>
      <c r="AV32" s="43" t="str">
        <f>CONTAR.SI(AV13:AV28,"&lt;6")</f>
        <v>0</v>
      </c>
      <c r="AW32" s="43" t="str">
        <f>CONTAR.SI(AW13:AW28,"&lt;6")</f>
        <v>0</v>
      </c>
      <c r="AX32" s="43" t="str">
        <f>CONTAR.SI(AX13:AX28,"&lt;6")</f>
        <v>0</v>
      </c>
      <c r="AY32" s="43" t="str">
        <f>CONTAR.SI(AY13:AY28,"&lt;6")</f>
        <v>0</v>
      </c>
      <c r="AZ32" s="43" t="str">
        <f>CONTAR.SI(AZ13:AZ28,"&lt;6")</f>
        <v>0</v>
      </c>
      <c r="BA32" s="43" t="str">
        <f>CONTAR.SI(BA13:BA28,"&lt;6")</f>
        <v>0</v>
      </c>
      <c r="BB32" s="43" t="str">
        <f>CONTAR.SI(BB13:BB28,"&lt;6")</f>
        <v>0</v>
      </c>
      <c r="BC32" s="43" t="str">
        <f>CONTAR.SI(BC13:BC28,"&lt;6")</f>
        <v>0</v>
      </c>
      <c r="BH32" s="43" t="str">
        <f>CONTAR.SI(BH13:BH28,"&lt;6")</f>
        <v>0</v>
      </c>
      <c r="BI32" s="43" t="str">
        <f>CONTAR.SI(BI13:BI28,"&lt;6")</f>
        <v>0</v>
      </c>
      <c r="BJ32" s="43" t="str">
        <f>CONTAR.SI(BJ13:BJ28,"&lt;6")</f>
        <v>0</v>
      </c>
      <c r="BK32" s="43" t="str">
        <f>CONTAR.SI(BK13:BK28,"&lt;6")</f>
        <v>0</v>
      </c>
      <c r="BL32" s="43" t="str">
        <f>CONTAR.SI(BL13:BL28,"&lt;6")</f>
        <v>0</v>
      </c>
      <c r="BM32" s="43" t="str">
        <f>CONTAR.SI(BM13:BM28,"&lt;6")</f>
        <v>0</v>
      </c>
      <c r="BN32" s="43" t="str">
        <f>CONTAR.SI(BN13:BN28,"&lt;6")</f>
        <v>0</v>
      </c>
      <c r="BO32" s="43" t="str">
        <f>CONTAR.SI(BO13:BO28,"&lt;6")</f>
        <v>0</v>
      </c>
      <c r="BP32" s="43" t="str">
        <f>CONTAR.SI(BP13:BP28,"&lt;6")</f>
        <v>0</v>
      </c>
      <c r="BQ32" s="43" t="str">
        <f>CONTAR.SI(BQ13:BQ28,"&lt;6")</f>
        <v>0</v>
      </c>
      <c r="BR32" s="43" t="str">
        <f>CONTAR.SI(BR13:BR28,"&lt;6")</f>
        <v>0</v>
      </c>
    </row>
    <row r="33" spans="1:73">
      <c r="E33" s="7"/>
      <c r="F33" s="5"/>
      <c r="G33" s="5"/>
      <c r="H33" s="5"/>
      <c r="I33" s="5"/>
      <c r="J33" s="12"/>
      <c r="K33" s="42" t="s">
        <v>120</v>
      </c>
      <c r="L33" s="21"/>
      <c r="M33" s="21"/>
      <c r="N33" s="22"/>
      <c r="O33" s="43" t="str">
        <f>CONTAR(O13:O28)</f>
        <v>0</v>
      </c>
      <c r="P33" s="43" t="str">
        <f>CONTAR(P13:P28)</f>
        <v>0</v>
      </c>
      <c r="Q33" s="43" t="str">
        <f>CONTAR(Q13:Q28)</f>
        <v>0</v>
      </c>
      <c r="R33" s="43" t="str">
        <f>CONTAR(R13:R28)</f>
        <v>0</v>
      </c>
      <c r="S33" s="43" t="str">
        <f>CONTAR(S13:S28)</f>
        <v>0</v>
      </c>
      <c r="T33" s="43" t="str">
        <f>CONTAR(T13:T28)</f>
        <v>0</v>
      </c>
      <c r="U33" s="43" t="str">
        <f>CONTAR(U13:U28)</f>
        <v>0</v>
      </c>
      <c r="V33" s="43" t="str">
        <f>CONTAR(V13:V28)</f>
        <v>0</v>
      </c>
      <c r="W33" s="43" t="str">
        <f>CONTAR(W13:W28)</f>
        <v>0</v>
      </c>
      <c r="X33" s="43" t="str">
        <f>CONTAR(X13:X28)</f>
        <v>0</v>
      </c>
      <c r="Y33" s="43" t="str">
        <f>CONTAR(Y13:Y28)</f>
        <v>0</v>
      </c>
      <c r="AD33" s="43" t="str">
        <f>CONTAR(AD13:AD28)</f>
        <v>0</v>
      </c>
      <c r="AE33" s="43" t="str">
        <f>CONTAR(AE13:AE28)</f>
        <v>0</v>
      </c>
      <c r="AF33" s="43" t="str">
        <f>CONTAR(AF13:AF28)</f>
        <v>0</v>
      </c>
      <c r="AG33" s="43" t="str">
        <f>CONTAR(AG13:AG28)</f>
        <v>0</v>
      </c>
      <c r="AH33" s="43" t="str">
        <f>CONTAR(AH13:AH28)</f>
        <v>0</v>
      </c>
      <c r="AI33" s="43" t="str">
        <f>CONTAR(AI13:AI28)</f>
        <v>0</v>
      </c>
      <c r="AJ33" s="43" t="str">
        <f>CONTAR(AJ13:AJ28)</f>
        <v>0</v>
      </c>
      <c r="AK33" s="43" t="str">
        <f>CONTAR(AK13:AK28)</f>
        <v>0</v>
      </c>
      <c r="AL33" s="43" t="str">
        <f>CONTAR(AL13:AL28)</f>
        <v>0</v>
      </c>
      <c r="AM33" s="43" t="str">
        <f>CONTAR(AM13:AM28)</f>
        <v>0</v>
      </c>
      <c r="AN33" s="43" t="str">
        <f>CONTAR(AN13:AN28)</f>
        <v>0</v>
      </c>
      <c r="AS33" s="43" t="str">
        <f>CONTAR(AS13:AS28)</f>
        <v>0</v>
      </c>
      <c r="AT33" s="43" t="str">
        <f>CONTAR(AT13:AT28)</f>
        <v>0</v>
      </c>
      <c r="AU33" s="43" t="str">
        <f>CONTAR(AU13:AU28)</f>
        <v>0</v>
      </c>
      <c r="AV33" s="43" t="str">
        <f>CONTAR(AV13:AV28)</f>
        <v>0</v>
      </c>
      <c r="AW33" s="43" t="str">
        <f>CONTAR(AW13:AW28)</f>
        <v>0</v>
      </c>
      <c r="AX33" s="43" t="str">
        <f>CONTAR(AX13:AX28)</f>
        <v>0</v>
      </c>
      <c r="AY33" s="43" t="str">
        <f>CONTAR(AY13:AY28)</f>
        <v>0</v>
      </c>
      <c r="AZ33" s="43" t="str">
        <f>CONTAR(AZ13:AZ28)</f>
        <v>0</v>
      </c>
      <c r="BA33" s="43" t="str">
        <f>CONTAR(BA13:BA28)</f>
        <v>0</v>
      </c>
      <c r="BB33" s="43" t="str">
        <f>CONTAR(BB13:BB28)</f>
        <v>0</v>
      </c>
      <c r="BC33" s="43" t="str">
        <f>CONTAR(BC13:BC28)</f>
        <v>0</v>
      </c>
      <c r="BH33" s="43" t="str">
        <f>CONTAR(BH13:BH28)</f>
        <v>0</v>
      </c>
      <c r="BI33" s="43" t="str">
        <f>CONTAR(BI13:BI28)</f>
        <v>0</v>
      </c>
      <c r="BJ33" s="43" t="str">
        <f>CONTAR(BJ13:BJ28)</f>
        <v>0</v>
      </c>
      <c r="BK33" s="43" t="str">
        <f>CONTAR(BK13:BK28)</f>
        <v>0</v>
      </c>
      <c r="BL33" s="43" t="str">
        <f>CONTAR(BL13:BL28)</f>
        <v>0</v>
      </c>
      <c r="BM33" s="43" t="str">
        <f>CONTAR(BM13:BM28)</f>
        <v>0</v>
      </c>
      <c r="BN33" s="43" t="str">
        <f>CONTAR(BN13:BN28)</f>
        <v>0</v>
      </c>
      <c r="BO33" s="43" t="str">
        <f>CONTAR(BO13:BO28)</f>
        <v>0</v>
      </c>
      <c r="BP33" s="43" t="str">
        <f>CONTAR(BP13:BP28)</f>
        <v>0</v>
      </c>
      <c r="BQ33" s="43" t="str">
        <f>CONTAR(BQ13:BQ28)</f>
        <v>0</v>
      </c>
      <c r="BR33" s="43" t="str">
        <f>CONTAR(BR13:BR28)</f>
        <v>0</v>
      </c>
    </row>
    <row r="34" spans="1:73">
      <c r="E34" s="8"/>
      <c r="F34" s="10"/>
      <c r="G34" s="10"/>
      <c r="H34" s="10"/>
      <c r="I34" s="10"/>
      <c r="J34" s="13"/>
    </row>
    <row r="35" spans="1:73">
      <c r="K35" s="16" t="s">
        <v>121</v>
      </c>
      <c r="L35" s="20" t="s">
        <v>122</v>
      </c>
      <c r="M35" s="21"/>
      <c r="N35" s="22"/>
      <c r="O35" s="33">
        <v>11</v>
      </c>
      <c r="P35" s="33">
        <v>12</v>
      </c>
      <c r="Q35" s="33">
        <v>13</v>
      </c>
      <c r="R35" s="33">
        <v>14</v>
      </c>
      <c r="S35" s="33">
        <v>15</v>
      </c>
      <c r="U35" s="44" t="s">
        <v>123</v>
      </c>
      <c r="V35" s="33" t="s">
        <v>124</v>
      </c>
    </row>
    <row r="36" spans="1:73">
      <c r="K36" s="17"/>
      <c r="L36" s="20" t="s">
        <v>57</v>
      </c>
      <c r="M36" s="22"/>
      <c r="N36" s="33" t="str">
        <f>CONTAR.SI(D13:D28,"H")</f>
        <v>0</v>
      </c>
      <c r="O36" s="33" t="str">
        <f>CONTAR.SI.CONJUNTO(L13:L28,"&lt;=11",D13:D28,"H")</f>
        <v>0</v>
      </c>
      <c r="P36" s="33" t="str">
        <f>CONTAR.SI.CONJUNTO(L13:L28,"&gt;11",L13:L28,"&lt;=12",D13:D28,"H")</f>
        <v>0</v>
      </c>
      <c r="Q36" s="33" t="str">
        <f>CONTAR.SI.CONJUNTO(L13:L28,"&gt;12",L13:L28,"&lt;=13",D13:D28,"H")</f>
        <v>0</v>
      </c>
      <c r="R36" s="33" t="str">
        <f>CONTAR.SI.CONJUNTO(L13:L28,"&gt;13",L13:L28,"&lt;=14",D13:D28,"H")</f>
        <v>0</v>
      </c>
      <c r="S36" s="33" t="str">
        <f>CONTAR.SI.CONJUNTO(L13:L28,"&gt;14",L13:L28,"&lt;=15",D13:D28,"H")</f>
        <v>0</v>
      </c>
      <c r="U36" s="33" t="str">
        <f>CONTAR.SI.CONJUNTO(L13:L28,"&gt;15",D13:D28,"H")</f>
        <v>0</v>
      </c>
      <c r="V36" s="33" t="str">
        <f>CONTAR.SI.CONJUNTO(D13:D28,"H")</f>
        <v>0</v>
      </c>
    </row>
    <row r="37" spans="1:73">
      <c r="K37" s="17"/>
      <c r="L37" s="20" t="s">
        <v>40</v>
      </c>
      <c r="M37" s="22"/>
      <c r="N37" s="33" t="str">
        <f>CONTAR.SI(D13:D28,"M")</f>
        <v>0</v>
      </c>
      <c r="O37" s="33" t="str">
        <f>CONTAR.SI.CONJUNTO(L13:L28,"&lt;=11",D13:D28,"M")</f>
        <v>0</v>
      </c>
      <c r="P37" s="33" t="str">
        <f>CONTAR.SI.CONJUNTO(L13:L28,"&gt;11",L13:L28,"&lt;=12",D13:D28,"M")</f>
        <v>0</v>
      </c>
      <c r="Q37" s="33" t="str">
        <f>CONTAR.SI.CONJUNTO(L13:L28,"&gt;12",L13:L28,"&lt;=13",D13:D28,"M")</f>
        <v>0</v>
      </c>
      <c r="R37" s="33" t="str">
        <f>CONTAR.SI.CONJUNTO(L13:L28,"&gt;13",L13:L28,"&lt;=14",D13:D28,"M")</f>
        <v>0</v>
      </c>
      <c r="S37" s="33" t="str">
        <f>CONTAR.SI.CONJUNTO(L13:L28,"&gt;14",L13:L28,"&lt;=15",D13:D28,"M")</f>
        <v>0</v>
      </c>
      <c r="U37" s="33" t="str">
        <f>CONTAR.SI.CONJUNTO(L13:L28,"&gt;15",D13:D28,"M")</f>
        <v>0</v>
      </c>
      <c r="V37" s="33" t="str">
        <f>CONTAR.SI.CONJUNTO(D13:D28,"M")</f>
        <v>0</v>
      </c>
    </row>
    <row r="38" spans="1:73">
      <c r="K38" s="18"/>
      <c r="L38" s="20" t="s">
        <v>124</v>
      </c>
      <c r="M38" s="22"/>
      <c r="N38" s="33" t="str">
        <f>suma(N36:N37)</f>
        <v>0</v>
      </c>
      <c r="O38" s="33" t="str">
        <f>suma(O36:O37)</f>
        <v>0</v>
      </c>
      <c r="P38" s="33" t="str">
        <f>suma(P36:P37)</f>
        <v>0</v>
      </c>
      <c r="Q38" s="33" t="str">
        <f>suma(Q36:Q37)</f>
        <v>0</v>
      </c>
      <c r="R38" s="33" t="str">
        <f>suma(R36:R37)</f>
        <v>0</v>
      </c>
      <c r="S38" s="33" t="str">
        <f>suma(S36:S37)</f>
        <v>0</v>
      </c>
      <c r="U38" s="33" t="str">
        <f>suma(U36:U37)</f>
        <v>0</v>
      </c>
      <c r="V38" s="33" t="str">
        <f>suma(V36:V37)</f>
        <v>0</v>
      </c>
    </row>
    <row r="41" spans="1:73">
      <c r="U41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29:N29"/>
    <mergeCell ref="E31:J34"/>
    <mergeCell ref="K31:N31"/>
    <mergeCell ref="O31:O31"/>
    <mergeCell ref="P31:P31"/>
    <mergeCell ref="Q31:Q31"/>
    <mergeCell ref="R31:R31"/>
    <mergeCell ref="S31:S31"/>
    <mergeCell ref="T31:T31"/>
    <mergeCell ref="U31:U31"/>
    <mergeCell ref="V31:V31"/>
    <mergeCell ref="W31:W31"/>
    <mergeCell ref="X31:X31"/>
    <mergeCell ref="Y31:Y31"/>
    <mergeCell ref="AD31:AD31"/>
    <mergeCell ref="AE31:AE31"/>
    <mergeCell ref="AF31:AF31"/>
    <mergeCell ref="AG31:AG31"/>
    <mergeCell ref="AH31:AH31"/>
    <mergeCell ref="AI31:AI31"/>
    <mergeCell ref="AJ31:AJ31"/>
    <mergeCell ref="AK31:AK31"/>
    <mergeCell ref="AL31:AL31"/>
    <mergeCell ref="AM31:AM31"/>
    <mergeCell ref="AN31:AN31"/>
    <mergeCell ref="AS31:AS31"/>
    <mergeCell ref="AT31:AT31"/>
    <mergeCell ref="AU31:AU31"/>
    <mergeCell ref="AV31:AV31"/>
    <mergeCell ref="AW31:AW31"/>
    <mergeCell ref="AX31:AX31"/>
    <mergeCell ref="AY31:AY31"/>
    <mergeCell ref="AZ31:AZ31"/>
    <mergeCell ref="BA31:BA31"/>
    <mergeCell ref="BB31:BB31"/>
    <mergeCell ref="BC31:BC31"/>
    <mergeCell ref="BH31:BH31"/>
    <mergeCell ref="BI31:BI31"/>
    <mergeCell ref="BJ31:BJ31"/>
    <mergeCell ref="BK31:BK31"/>
    <mergeCell ref="BL31:BL31"/>
    <mergeCell ref="BM31:BM31"/>
    <mergeCell ref="BN31:BN31"/>
    <mergeCell ref="BO31:BO31"/>
    <mergeCell ref="BP31:BP31"/>
    <mergeCell ref="BQ31:BQ31"/>
    <mergeCell ref="BR31:BR31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5:K38"/>
    <mergeCell ref="L35:N35"/>
    <mergeCell ref="L36:M36"/>
    <mergeCell ref="L37:M37"/>
    <mergeCell ref="L38:M38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grupo3A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2023-03-07T01:01:02-06:00</dcterms:created>
  <dcterms:modified xsi:type="dcterms:W3CDTF">2023-03-07T01:01:02-06:00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