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2240" tabRatio="500"/>
  </bookViews>
  <sheets>
    <sheet name="MED-2015" sheetId="1" r:id="rId1"/>
    <sheet name="Sheet1" sheetId="2" r:id="rId2"/>
  </sheets>
  <definedNames>
    <definedName name="_xlnm._FilterDatabase" localSheetId="0" hidden="1">'MED-2015'!$A$1:$AD$196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UDDATA" localSheetId="0">'MED-2015'!$A$1:$AD$196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B23" i="2"/>
  <c r="B22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C19" i="2"/>
  <c r="AE2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J30" i="1"/>
  <c r="AJ29" i="1"/>
  <c r="AJ31" i="1"/>
  <c r="AI31" i="1"/>
  <c r="AH31" i="1"/>
  <c r="AI29" i="1"/>
  <c r="AI30" i="1"/>
  <c r="AH30" i="1"/>
  <c r="AH29" i="1"/>
  <c r="AH21" i="1"/>
  <c r="AI26" i="1"/>
  <c r="AH26" i="1"/>
  <c r="AJ23" i="1"/>
  <c r="AI23" i="1"/>
  <c r="AH23" i="1"/>
  <c r="AJ22" i="1"/>
  <c r="AJ21" i="1"/>
  <c r="AI21" i="1"/>
  <c r="AI22" i="1"/>
  <c r="AH22" i="1"/>
  <c r="AH3" i="1"/>
  <c r="AI3" i="1"/>
  <c r="AJ3" i="1"/>
  <c r="AH4" i="1"/>
  <c r="AI4" i="1"/>
  <c r="AJ4" i="1"/>
  <c r="AH5" i="1"/>
  <c r="AI5" i="1"/>
  <c r="AJ5" i="1"/>
  <c r="AJ6" i="1"/>
  <c r="AH9" i="1"/>
  <c r="AI9" i="1"/>
  <c r="AJ9" i="1"/>
  <c r="AH10" i="1"/>
  <c r="AI10" i="1"/>
  <c r="AJ10" i="1"/>
  <c r="AH11" i="1"/>
  <c r="AI11" i="1"/>
  <c r="AJ11" i="1"/>
  <c r="AJ12" i="1"/>
  <c r="AJ18" i="1"/>
  <c r="AI6" i="1"/>
  <c r="AI12" i="1"/>
  <c r="AI18" i="1"/>
  <c r="AH6" i="1"/>
  <c r="AH12" i="1"/>
  <c r="AH18" i="1"/>
  <c r="AJ17" i="1"/>
  <c r="AI17" i="1"/>
  <c r="AH17" i="1"/>
  <c r="AJ16" i="1"/>
  <c r="AI16" i="1"/>
  <c r="AH16" i="1"/>
  <c r="AJ15" i="1"/>
  <c r="AI15" i="1"/>
  <c r="AH15" i="1"/>
</calcChain>
</file>

<file path=xl/sharedStrings.xml><?xml version="1.0" encoding="utf-8"?>
<sst xmlns="http://schemas.openxmlformats.org/spreadsheetml/2006/main" count="3811" uniqueCount="333">
  <si>
    <t>status2016</t>
  </si>
  <si>
    <t>cprnr</t>
  </si>
  <si>
    <t>optag_aar</t>
  </si>
  <si>
    <t>ADGGRU</t>
  </si>
  <si>
    <t>kvotient</t>
  </si>
  <si>
    <t>geobag</t>
  </si>
  <si>
    <t>Aldop</t>
  </si>
  <si>
    <t>NAVN</t>
  </si>
  <si>
    <t>postnr</t>
  </si>
  <si>
    <t>geoinst</t>
  </si>
  <si>
    <t>institution</t>
  </si>
  <si>
    <t>campus</t>
  </si>
  <si>
    <t>kon</t>
  </si>
  <si>
    <t>type_optag</t>
  </si>
  <si>
    <t>ramme_retning_optag</t>
  </si>
  <si>
    <t>ramme_2016</t>
  </si>
  <si>
    <t>studienaevn2016</t>
  </si>
  <si>
    <t>orlov2016</t>
  </si>
  <si>
    <t>MAT</t>
  </si>
  <si>
    <t>Niveau_MAT</t>
  </si>
  <si>
    <t>oprindelse_MAT</t>
  </si>
  <si>
    <t>DAN</t>
  </si>
  <si>
    <t>Niveau_DAN</t>
  </si>
  <si>
    <t>oprindelse_DAN</t>
  </si>
  <si>
    <t>ENG</t>
  </si>
  <si>
    <t>NIveau_ENG</t>
  </si>
  <si>
    <t>oprindelse_ENG</t>
  </si>
  <si>
    <t>staa</t>
  </si>
  <si>
    <t>efter_adgeksamen</t>
  </si>
  <si>
    <t>ECTS</t>
  </si>
  <si>
    <t>Frafalden</t>
  </si>
  <si>
    <t>Afbrudt</t>
  </si>
  <si>
    <t>Ny student (påb. 2005 -)</t>
  </si>
  <si>
    <t>Øst for Storebæl</t>
  </si>
  <si>
    <t>2000</t>
  </si>
  <si>
    <t>Øst for Storebælt</t>
  </si>
  <si>
    <t>Gammel Hellerup Gymnasium</t>
  </si>
  <si>
    <t>Kbh.</t>
  </si>
  <si>
    <t>Kvinder</t>
  </si>
  <si>
    <t>bachelor</t>
  </si>
  <si>
    <t>Medialogi</t>
  </si>
  <si>
    <t>B</t>
  </si>
  <si>
    <t>portal</t>
  </si>
  <si>
    <t>A</t>
  </si>
  <si>
    <t>2 år</t>
  </si>
  <si>
    <t>Aalborg</t>
  </si>
  <si>
    <t>Total</t>
  </si>
  <si>
    <t>Indskrevet</t>
  </si>
  <si>
    <t>HF</t>
  </si>
  <si>
    <t>Nordjyll.</t>
  </si>
  <si>
    <t>9400</t>
  </si>
  <si>
    <t>Midt-Vestjylland</t>
  </si>
  <si>
    <t>Herning HF og VUC</t>
  </si>
  <si>
    <t>Mænd</t>
  </si>
  <si>
    <t>Bacheloruddannelse - BSc Medialogi</t>
  </si>
  <si>
    <t>Medieteknologi</t>
  </si>
  <si>
    <t>1 år</t>
  </si>
  <si>
    <t>Udenlandsk adg.grundlag</t>
  </si>
  <si>
    <t>1421</t>
  </si>
  <si>
    <t>Ikke Danmark</t>
  </si>
  <si>
    <t>Institution ikke angivet</t>
  </si>
  <si>
    <t>indtastet</t>
  </si>
  <si>
    <t>0 år</t>
  </si>
  <si>
    <t>Ikke oplyst</t>
  </si>
  <si>
    <t>010326</t>
  </si>
  <si>
    <t>9000</t>
  </si>
  <si>
    <t>Roskilde Katedralskole</t>
  </si>
  <si>
    <t>3400</t>
  </si>
  <si>
    <t>Gribskov Gymnasium</t>
  </si>
  <si>
    <t>Nordjylland</t>
  </si>
  <si>
    <t>Nørresundby Gymnasium og HF</t>
  </si>
  <si>
    <t>3360</t>
  </si>
  <si>
    <t>Frederiksværk Gymnasium og HF</t>
  </si>
  <si>
    <t>HHX</t>
  </si>
  <si>
    <t>2200</t>
  </si>
  <si>
    <t>Zealand Business College, Handelsskolen Sjælland S</t>
  </si>
  <si>
    <t>&gt; 4 år</t>
  </si>
  <si>
    <t>9210</t>
  </si>
  <si>
    <t>Fjerritslev Gymnasium</t>
  </si>
  <si>
    <t>2400</t>
  </si>
  <si>
    <t>Nykøbing Katedralskole</t>
  </si>
  <si>
    <t>3 år</t>
  </si>
  <si>
    <t>2700</t>
  </si>
  <si>
    <t>.</t>
  </si>
  <si>
    <t>Sydjyl.til Århus</t>
  </si>
  <si>
    <t>7561</t>
  </si>
  <si>
    <t>Institution ikke oplyst</t>
  </si>
  <si>
    <t>9220</t>
  </si>
  <si>
    <t>Østjylland</t>
  </si>
  <si>
    <t>Risskov gymnasium</t>
  </si>
  <si>
    <t>Frederiksberg Gymnasium</t>
  </si>
  <si>
    <t>Midtjyll.</t>
  </si>
  <si>
    <t>8900</t>
  </si>
  <si>
    <t>Tradium</t>
  </si>
  <si>
    <t>Grøndl. Færøerne</t>
  </si>
  <si>
    <t>Føroya Studentaskuli og HF-Skeid</t>
  </si>
  <si>
    <t>9320</t>
  </si>
  <si>
    <t>Hjørring Gymnasium og HF-Kursus</t>
  </si>
  <si>
    <t>2500</t>
  </si>
  <si>
    <t>HTX</t>
  </si>
  <si>
    <t>2950</t>
  </si>
  <si>
    <t>TEC Teknisk Erhvervsskole Center</t>
  </si>
  <si>
    <t>1071</t>
  </si>
  <si>
    <t>Afbrudt(Fak skift)</t>
  </si>
  <si>
    <t>Gladsaxe Gymnasium</t>
  </si>
  <si>
    <t>Bacheloruddannelse (BA) Engelsk</t>
  </si>
  <si>
    <t>Engelsk, Tysk Kulturforståelse</t>
  </si>
  <si>
    <t>3060</t>
  </si>
  <si>
    <t>Espergærde Gymnasium og HF</t>
  </si>
  <si>
    <t>Sønderjylland</t>
  </si>
  <si>
    <t>EUC Syd</t>
  </si>
  <si>
    <t>9300</t>
  </si>
  <si>
    <t>1062CA</t>
  </si>
  <si>
    <t>2800</t>
  </si>
  <si>
    <t>VUC Lyngby</t>
  </si>
  <si>
    <t>Langkær Gymnasium og HF</t>
  </si>
  <si>
    <t>Bacheloruddannelse (BA) Sprog og Internationale Studier, Engelsk</t>
  </si>
  <si>
    <t>Sprog, Internationale studier</t>
  </si>
  <si>
    <t>2014</t>
  </si>
  <si>
    <t>4 år</t>
  </si>
  <si>
    <t>C</t>
  </si>
  <si>
    <t>1432</t>
  </si>
  <si>
    <t>Københavns VUC</t>
  </si>
  <si>
    <t>3460</t>
  </si>
  <si>
    <t>Birkerød Gymnasium HF IB &amp; Kostskole</t>
  </si>
  <si>
    <t>2450</t>
  </si>
  <si>
    <t>Fyn og øer</t>
  </si>
  <si>
    <t>Vestfyns Gymnasium</t>
  </si>
  <si>
    <t>Herningsholm Erhvervsskole</t>
  </si>
  <si>
    <t>76001</t>
  </si>
  <si>
    <t>Vordingborg Gymnasium &amp; HF</t>
  </si>
  <si>
    <t>8000</t>
  </si>
  <si>
    <t>4700</t>
  </si>
  <si>
    <t>Københavns åbne Gymnasium</t>
  </si>
  <si>
    <t>Alssundgymnasiet Sønderborg</t>
  </si>
  <si>
    <t>Københavns Tekniske Skole</t>
  </si>
  <si>
    <t>2840</t>
  </si>
  <si>
    <t>2630</t>
  </si>
  <si>
    <t>VUC Roskilde</t>
  </si>
  <si>
    <t>Viden Djurs</t>
  </si>
  <si>
    <t>2300</t>
  </si>
  <si>
    <t>Skanderborg Gymnasium</t>
  </si>
  <si>
    <t>EUC Nord</t>
  </si>
  <si>
    <t>Handelsskolen København Nord</t>
  </si>
  <si>
    <t>AARHUS TECH</t>
  </si>
  <si>
    <t>VUC Storstrøm</t>
  </si>
  <si>
    <t>7135</t>
  </si>
  <si>
    <t>Syddansk Erhvervsskole Odense-Vejle</t>
  </si>
  <si>
    <t>2830</t>
  </si>
  <si>
    <t>Virum Gymnasium</t>
  </si>
  <si>
    <t>2605</t>
  </si>
  <si>
    <t>2118</t>
  </si>
  <si>
    <t>Nørre Gymnasium</t>
  </si>
  <si>
    <t>7860</t>
  </si>
  <si>
    <t>Skive Tekniske Skole</t>
  </si>
  <si>
    <t>8462</t>
  </si>
  <si>
    <t>2100</t>
  </si>
  <si>
    <t>Ingrid Jespersens Gymnasieskole</t>
  </si>
  <si>
    <t>Mangler skole</t>
  </si>
  <si>
    <t>Campus Bornholm</t>
  </si>
  <si>
    <t>Tradium, Tekniske erhvervsudd. og Teknisk Gymnasiu</t>
  </si>
  <si>
    <t>4000</t>
  </si>
  <si>
    <t>Roskilde Tekniske Skole</t>
  </si>
  <si>
    <t>Dispensat, Andet</t>
  </si>
  <si>
    <t>Silkeborg Gymnasium</t>
  </si>
  <si>
    <t>04023</t>
  </si>
  <si>
    <t>VUC&amp;hf Nordjylland</t>
  </si>
  <si>
    <t>1150-299</t>
  </si>
  <si>
    <t>CELF - Center for erhv.rettede udd. Lolland-Falste</t>
  </si>
  <si>
    <t>3300</t>
  </si>
  <si>
    <t>HF &amp; VUC Nordsjælland</t>
  </si>
  <si>
    <t>1553</t>
  </si>
  <si>
    <t>Svendborg Gymnasium og HF</t>
  </si>
  <si>
    <t>061672</t>
  </si>
  <si>
    <t>4900</t>
  </si>
  <si>
    <t>Nakskov Gymnasium og HF</t>
  </si>
  <si>
    <t>1107</t>
  </si>
  <si>
    <t>Matematisk student</t>
  </si>
  <si>
    <t>Fyn + Øer</t>
  </si>
  <si>
    <t>5000</t>
  </si>
  <si>
    <t>Sct. Knuds Gymnasium</t>
  </si>
  <si>
    <t>2860</t>
  </si>
  <si>
    <t>Gentofte HF</t>
  </si>
  <si>
    <t>Nærum Gymnasium</t>
  </si>
  <si>
    <t>Thisted Gymnasium og HF-Kursus</t>
  </si>
  <si>
    <t>9510</t>
  </si>
  <si>
    <t>Tech College Aalborg</t>
  </si>
  <si>
    <t>-</t>
  </si>
  <si>
    <t>Herning Tekniske Skole</t>
  </si>
  <si>
    <t>Bacheloruddannelse - BSc Sociologi</t>
  </si>
  <si>
    <t>Sociologi</t>
  </si>
  <si>
    <t>Faaborg Gymnasium</t>
  </si>
  <si>
    <t>2791</t>
  </si>
  <si>
    <t>9800</t>
  </si>
  <si>
    <t>8920</t>
  </si>
  <si>
    <t>Randers Statsskole</t>
  </si>
  <si>
    <t>3520</t>
  </si>
  <si>
    <t>Næstved Gymnasium og HF</t>
  </si>
  <si>
    <t>5800</t>
  </si>
  <si>
    <t>Slagelse Gymnasium</t>
  </si>
  <si>
    <t>66-400</t>
  </si>
  <si>
    <t>9700</t>
  </si>
  <si>
    <t>Brønderslev Gymnasium og HF</t>
  </si>
  <si>
    <t>Øregård Gymnasium</t>
  </si>
  <si>
    <t>Egedal Gymnasium &amp; HF</t>
  </si>
  <si>
    <t>9460</t>
  </si>
  <si>
    <t>Frederiksborg Gymnasium og HF</t>
  </si>
  <si>
    <t>2980</t>
  </si>
  <si>
    <t>Rungsted Gymnasium</t>
  </si>
  <si>
    <t>093 01</t>
  </si>
  <si>
    <t>Solrød Gymnasium</t>
  </si>
  <si>
    <t>Varde Handelsskole og Handelsgymnasium</t>
  </si>
  <si>
    <t>Bacheloruddannelse - BSc Erhvervsjura</t>
  </si>
  <si>
    <t>Erhvervsjura</t>
  </si>
  <si>
    <t>9154</t>
  </si>
  <si>
    <t>1754</t>
  </si>
  <si>
    <t>9881</t>
  </si>
  <si>
    <t>4200</t>
  </si>
  <si>
    <t>VUC Vestsjælland Syd</t>
  </si>
  <si>
    <t>Marie Kruses Skole</t>
  </si>
  <si>
    <t>2660</t>
  </si>
  <si>
    <t>EUC Nordvest</t>
  </si>
  <si>
    <t>Hasseris Gymnasium</t>
  </si>
  <si>
    <t>Bacheloruddannelse (BA) Oplevelsesteknologi</t>
  </si>
  <si>
    <t>Art and Technology</t>
  </si>
  <si>
    <t>410009</t>
  </si>
  <si>
    <t>8381</t>
  </si>
  <si>
    <t>Sønderborg Statsskole</t>
  </si>
  <si>
    <t>06104</t>
  </si>
  <si>
    <t>9280</t>
  </si>
  <si>
    <t>Sproglig student</t>
  </si>
  <si>
    <t>8700</t>
  </si>
  <si>
    <t>1618</t>
  </si>
  <si>
    <t>2720</t>
  </si>
  <si>
    <t>72019</t>
  </si>
  <si>
    <t>Greve Gymnasium</t>
  </si>
  <si>
    <t>Viborg Katedralskole</t>
  </si>
  <si>
    <t>2635</t>
  </si>
  <si>
    <t>Høng Gymnasium og HF</t>
  </si>
  <si>
    <t>4733</t>
  </si>
  <si>
    <t>601146</t>
  </si>
  <si>
    <t>Mariagerfjord Gymnasium</t>
  </si>
  <si>
    <t>8200</t>
  </si>
  <si>
    <t>Niels Brock - Copenhagen Business College</t>
  </si>
  <si>
    <t>Viborg Gymnasium og HF</t>
  </si>
  <si>
    <t>40100</t>
  </si>
  <si>
    <t>Frederikshavn Gymnasium og HF-Kursus</t>
  </si>
  <si>
    <t>Struer Statsgymnasium</t>
  </si>
  <si>
    <t>9230</t>
  </si>
  <si>
    <t>2610</t>
  </si>
  <si>
    <t>Rødovre Gymnasium</t>
  </si>
  <si>
    <t>9490</t>
  </si>
  <si>
    <t>Aalborg Studenterkursus</t>
  </si>
  <si>
    <t>Frederiksberg HF-Kursus</t>
  </si>
  <si>
    <t>Køge Gymnasium</t>
  </si>
  <si>
    <t>2730</t>
  </si>
  <si>
    <t>99166</t>
  </si>
  <si>
    <t>3200</t>
  </si>
  <si>
    <t>46602</t>
  </si>
  <si>
    <t>3050</t>
  </si>
  <si>
    <t>2650</t>
  </si>
  <si>
    <t>VoksenUddannelsescenter Frederiksberg</t>
  </si>
  <si>
    <t>1964</t>
  </si>
  <si>
    <t>3000</t>
  </si>
  <si>
    <t>9575</t>
  </si>
  <si>
    <t>9690</t>
  </si>
  <si>
    <t>25164</t>
  </si>
  <si>
    <t>7500</t>
  </si>
  <si>
    <t>Christianshavns Gymnasium</t>
  </si>
  <si>
    <t>Gefion Gymnasium</t>
  </si>
  <si>
    <t>1050</t>
  </si>
  <si>
    <t>55-093</t>
  </si>
  <si>
    <t>Aurehøj Gymnasium</t>
  </si>
  <si>
    <t>Tønder Gymnasium</t>
  </si>
  <si>
    <t>Vejle/Sydjylland</t>
  </si>
  <si>
    <t>Rosborg Gymnasium &amp; HF</t>
  </si>
  <si>
    <t>9381</t>
  </si>
  <si>
    <t>9440</t>
  </si>
  <si>
    <t>Mercantec</t>
  </si>
  <si>
    <t>Unknown</t>
  </si>
  <si>
    <t>Dropout</t>
  </si>
  <si>
    <t>Av. mark</t>
  </si>
  <si>
    <t>Min. av. mark</t>
  </si>
  <si>
    <t>Av. mark, dropout</t>
  </si>
  <si>
    <t>MATH</t>
  </si>
  <si>
    <t>status2015</t>
  </si>
  <si>
    <t>yearOfEnrolment</t>
  </si>
  <si>
    <t>delayAfterGraduationFromGymnEtc</t>
  </si>
  <si>
    <t>waitTimeAdjustedGradeInclBonus</t>
  </si>
  <si>
    <t>residenceBeforeEnrolment</t>
  </si>
  <si>
    <t>ageAtEnrolment</t>
  </si>
  <si>
    <t>FullName</t>
  </si>
  <si>
    <t>zip</t>
  </si>
  <si>
    <t>GraduationSchoolArea</t>
  </si>
  <si>
    <t>graduationSchool</t>
  </si>
  <si>
    <t>gender</t>
  </si>
  <si>
    <t>degreeEnrolledFor</t>
  </si>
  <si>
    <t>studyDirectionAtUniEnrolment</t>
  </si>
  <si>
    <t>studyDirectionIn2015</t>
  </si>
  <si>
    <t>studyLeaveIn2015</t>
  </si>
  <si>
    <t>studyboardResponsibleIn2015</t>
  </si>
  <si>
    <t>mathGrade</t>
  </si>
  <si>
    <t>mathLevel</t>
  </si>
  <si>
    <t>DanishGrade</t>
  </si>
  <si>
    <t>DanishLevel</t>
  </si>
  <si>
    <t>EnglishGrade</t>
  </si>
  <si>
    <t>EnglishLevel</t>
  </si>
  <si>
    <t>degreeAwarded</t>
  </si>
  <si>
    <t>awardingDegreeStudyBoard</t>
  </si>
  <si>
    <t>delayFromGraduatingGymnasiumInYears</t>
  </si>
  <si>
    <t>studyBoard</t>
  </si>
  <si>
    <t>DropOut</t>
  </si>
  <si>
    <t>studentAtRiskLevelYellowMedium</t>
  </si>
  <si>
    <t>studentAtRiskLevelHigh</t>
  </si>
  <si>
    <t>EnrolledButNotTakenADifficultExamIn2015</t>
  </si>
  <si>
    <t>010190-2013</t>
  </si>
  <si>
    <t>1 Ã¥r</t>
  </si>
  <si>
    <t>Mikkel Vestergaard Kjeldsen</t>
  </si>
  <si>
    <t>Aalborg Handelsskole</t>
  </si>
  <si>
    <t>MÃ¦nd</t>
  </si>
  <si>
    <t>Informationsteknologi</t>
  </si>
  <si>
    <t>Bacheloruddannelse - BSc Informationsteknologi</t>
  </si>
  <si>
    <t>Datalogi</t>
  </si>
  <si>
    <t>remove</t>
  </si>
  <si>
    <t>qualifyingSchoolType</t>
  </si>
  <si>
    <t>ramme_2015</t>
  </si>
  <si>
    <t>orlov2015</t>
  </si>
  <si>
    <t>studienaevn2015</t>
  </si>
  <si>
    <t>dimit_ramme</t>
  </si>
  <si>
    <t>dimit_sn</t>
  </si>
  <si>
    <t>Fjumreår</t>
  </si>
  <si>
    <t>SN</t>
  </si>
  <si>
    <r>
      <t>c(</t>
    </r>
    <r>
      <rPr>
        <sz val="12"/>
        <color rgb="FFC41A16"/>
        <rFont val="Consolas"/>
      </rPr>
      <t>"beta"</t>
    </r>
    <r>
      <rPr>
        <sz val="12"/>
        <color rgb="FF000000"/>
        <rFont val="Consolas"/>
      </rPr>
      <t>=</t>
    </r>
    <r>
      <rPr>
        <sz val="12"/>
        <color rgb="FFC41A16"/>
        <rFont val="Consolas"/>
      </rPr>
      <t>"two"</t>
    </r>
    <r>
      <rPr>
        <sz val="12"/>
        <color rgb="FF000000"/>
        <rFont val="Consolas"/>
      </rPr>
      <t xml:space="preserve">, </t>
    </r>
    <r>
      <rPr>
        <sz val="12"/>
        <color rgb="FFC41A16"/>
        <rFont val="Consolas"/>
      </rPr>
      <t>"gamma"</t>
    </r>
    <r>
      <rPr>
        <sz val="12"/>
        <color rgb="FF000000"/>
        <rFont val="Consolas"/>
      </rPr>
      <t>=</t>
    </r>
    <r>
      <rPr>
        <sz val="12"/>
        <color rgb="FFC41A16"/>
        <rFont val="Consolas"/>
      </rPr>
      <t>"three"</t>
    </r>
    <r>
      <rPr>
        <sz val="12"/>
        <color rgb="FF000000"/>
        <rFont val="Consolas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</si>
</sst>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onsolas"/>
    </font>
    <font>
      <sz val="12"/>
      <color rgb="FFC41A16"/>
      <name val="Consola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1" fillId="0" borderId="0" xfId="0" applyFont="1"/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6"/>
  <sheetViews>
    <sheetView tabSelected="1" workbookViewId="0">
      <selection activeCell="C18" sqref="C18"/>
    </sheetView>
  </sheetViews>
  <sheetFormatPr defaultColWidth="8.85546875" defaultRowHeight="15" x14ac:dyDescent="0.25"/>
  <cols>
    <col min="2" max="2" width="13.85546875" customWidth="1"/>
    <col min="3" max="3" width="11.28515625" bestFit="1" customWidth="1"/>
    <col min="21" max="21" width="18.28515625" customWidth="1"/>
    <col min="33" max="33" width="14.710937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t="s">
        <v>31</v>
      </c>
      <c r="C2">
        <v>2015</v>
      </c>
      <c r="D2" t="s">
        <v>32</v>
      </c>
      <c r="E2">
        <v>9</v>
      </c>
      <c r="F2" t="s">
        <v>33</v>
      </c>
      <c r="G2">
        <v>21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S2">
        <v>6</v>
      </c>
      <c r="T2" t="s">
        <v>41</v>
      </c>
      <c r="U2" t="s">
        <v>42</v>
      </c>
      <c r="V2">
        <v>7</v>
      </c>
      <c r="W2" t="s">
        <v>43</v>
      </c>
      <c r="X2" t="s">
        <v>42</v>
      </c>
      <c r="Y2">
        <v>9.6666666666666696</v>
      </c>
      <c r="Z2" t="s">
        <v>43</v>
      </c>
      <c r="AA2" t="s">
        <v>42</v>
      </c>
      <c r="AB2">
        <v>0.42</v>
      </c>
      <c r="AC2" t="s">
        <v>44</v>
      </c>
      <c r="AD2">
        <v>24.999999999999599</v>
      </c>
      <c r="AE2" t="b">
        <f t="shared" ref="AE2:AE33" si="0">IF(ISNUMBER(ERROR.TYPE(FIND("Afbrudt",A2))),FALSE,TRUE)</f>
        <v>1</v>
      </c>
      <c r="AG2" t="s">
        <v>284</v>
      </c>
      <c r="AH2" s="1" t="s">
        <v>45</v>
      </c>
      <c r="AI2" s="1" t="s">
        <v>37</v>
      </c>
      <c r="AJ2" s="2" t="s">
        <v>46</v>
      </c>
    </row>
    <row r="3" spans="1:36" x14ac:dyDescent="0.25">
      <c r="A3" t="s">
        <v>47</v>
      </c>
      <c r="C3">
        <v>2015</v>
      </c>
      <c r="D3" t="s">
        <v>48</v>
      </c>
      <c r="E3">
        <v>3.8</v>
      </c>
      <c r="F3" t="s">
        <v>49</v>
      </c>
      <c r="G3">
        <v>20</v>
      </c>
      <c r="I3" t="s">
        <v>50</v>
      </c>
      <c r="J3" t="s">
        <v>51</v>
      </c>
      <c r="K3" t="s">
        <v>52</v>
      </c>
      <c r="L3" t="s">
        <v>45</v>
      </c>
      <c r="M3" t="s">
        <v>53</v>
      </c>
      <c r="N3" t="s">
        <v>39</v>
      </c>
      <c r="O3" t="s">
        <v>40</v>
      </c>
      <c r="P3" t="s">
        <v>54</v>
      </c>
      <c r="Q3" t="s">
        <v>55</v>
      </c>
      <c r="R3">
        <v>0</v>
      </c>
      <c r="S3">
        <v>4</v>
      </c>
      <c r="T3" t="s">
        <v>41</v>
      </c>
      <c r="U3" t="s">
        <v>42</v>
      </c>
      <c r="V3">
        <v>2</v>
      </c>
      <c r="W3" t="s">
        <v>43</v>
      </c>
      <c r="X3" t="s">
        <v>42</v>
      </c>
      <c r="Y3">
        <v>8.5</v>
      </c>
      <c r="Z3" t="s">
        <v>41</v>
      </c>
      <c r="AA3" t="s">
        <v>42</v>
      </c>
      <c r="AB3">
        <v>0.42</v>
      </c>
      <c r="AC3" t="s">
        <v>56</v>
      </c>
      <c r="AD3">
        <v>24.999999999999599</v>
      </c>
      <c r="AE3" t="b">
        <f t="shared" si="0"/>
        <v>0</v>
      </c>
      <c r="AG3" t="s">
        <v>43</v>
      </c>
      <c r="AH3">
        <f>COUNTIFS($L:$L,AH$2,$T:$T,$AG3)</f>
        <v>38</v>
      </c>
      <c r="AI3">
        <f>COUNTIFS($L:$L,AI$2,$T:$T,$AG3)</f>
        <v>23</v>
      </c>
      <c r="AJ3" s="3">
        <f>SUM(AH3:AI3)</f>
        <v>61</v>
      </c>
    </row>
    <row r="4" spans="1:36" x14ac:dyDescent="0.25">
      <c r="A4" t="s">
        <v>47</v>
      </c>
      <c r="C4">
        <v>2015</v>
      </c>
      <c r="D4" t="s">
        <v>57</v>
      </c>
      <c r="E4">
        <v>10.7</v>
      </c>
      <c r="F4" t="s">
        <v>33</v>
      </c>
      <c r="G4">
        <v>19</v>
      </c>
      <c r="I4" t="s">
        <v>58</v>
      </c>
      <c r="J4" t="s">
        <v>59</v>
      </c>
      <c r="K4" t="s">
        <v>60</v>
      </c>
      <c r="L4" t="s">
        <v>45</v>
      </c>
      <c r="M4" t="s">
        <v>53</v>
      </c>
      <c r="N4" t="s">
        <v>39</v>
      </c>
      <c r="O4" t="s">
        <v>40</v>
      </c>
      <c r="P4" t="s">
        <v>54</v>
      </c>
      <c r="Q4" t="s">
        <v>55</v>
      </c>
      <c r="R4">
        <v>0</v>
      </c>
      <c r="S4">
        <v>12</v>
      </c>
      <c r="T4" t="s">
        <v>41</v>
      </c>
      <c r="U4" t="s">
        <v>61</v>
      </c>
      <c r="AB4">
        <v>1</v>
      </c>
      <c r="AC4" t="s">
        <v>62</v>
      </c>
      <c r="AD4">
        <v>59.999999999998799</v>
      </c>
      <c r="AE4" t="b">
        <f t="shared" si="0"/>
        <v>0</v>
      </c>
      <c r="AG4" t="s">
        <v>41</v>
      </c>
      <c r="AH4">
        <f>COUNTIFS($L:$L,AH$2,$T:$T,$AG4)</f>
        <v>58</v>
      </c>
      <c r="AI4">
        <f>COUNTIFS($L:$L,AI$2,$T:$T,$AG4)</f>
        <v>75</v>
      </c>
      <c r="AJ4" s="3">
        <f t="shared" ref="AJ4:AJ5" si="1">SUM(AH4:AI4)</f>
        <v>133</v>
      </c>
    </row>
    <row r="5" spans="1:36" x14ac:dyDescent="0.25">
      <c r="A5" t="s">
        <v>47</v>
      </c>
      <c r="C5">
        <v>2015</v>
      </c>
      <c r="D5" t="s">
        <v>57</v>
      </c>
      <c r="E5">
        <v>9.3000000000000007</v>
      </c>
      <c r="F5" t="s">
        <v>63</v>
      </c>
      <c r="G5">
        <v>20</v>
      </c>
      <c r="I5" t="s">
        <v>64</v>
      </c>
      <c r="J5" t="s">
        <v>59</v>
      </c>
      <c r="K5" t="s">
        <v>60</v>
      </c>
      <c r="L5" t="s">
        <v>37</v>
      </c>
      <c r="M5" t="s">
        <v>53</v>
      </c>
      <c r="N5" t="s">
        <v>39</v>
      </c>
      <c r="O5" t="s">
        <v>40</v>
      </c>
      <c r="P5" t="s">
        <v>54</v>
      </c>
      <c r="Q5" t="s">
        <v>55</v>
      </c>
      <c r="R5">
        <v>0</v>
      </c>
      <c r="S5">
        <v>7</v>
      </c>
      <c r="T5" t="s">
        <v>41</v>
      </c>
      <c r="U5" t="s">
        <v>61</v>
      </c>
      <c r="AB5">
        <v>1</v>
      </c>
      <c r="AC5" t="s">
        <v>56</v>
      </c>
      <c r="AD5">
        <v>59.999999999998799</v>
      </c>
      <c r="AE5" t="b">
        <f t="shared" si="0"/>
        <v>0</v>
      </c>
      <c r="AG5" t="s">
        <v>279</v>
      </c>
      <c r="AH5">
        <f>COUNTIF($L:$L,AH$2)-AH3-AH4</f>
        <v>1</v>
      </c>
      <c r="AI5">
        <f>COUNTIF($L:$L,AI$2)-AI3-AI4</f>
        <v>0</v>
      </c>
      <c r="AJ5" s="3">
        <f t="shared" si="1"/>
        <v>1</v>
      </c>
    </row>
    <row r="6" spans="1:36" x14ac:dyDescent="0.25">
      <c r="A6" t="s">
        <v>47</v>
      </c>
      <c r="C6">
        <v>2015</v>
      </c>
      <c r="D6" t="s">
        <v>32</v>
      </c>
      <c r="E6">
        <v>5.8</v>
      </c>
      <c r="F6" t="s">
        <v>49</v>
      </c>
      <c r="G6">
        <v>21</v>
      </c>
      <c r="I6" t="s">
        <v>65</v>
      </c>
      <c r="J6" t="s">
        <v>35</v>
      </c>
      <c r="K6" t="s">
        <v>66</v>
      </c>
      <c r="L6" t="s">
        <v>45</v>
      </c>
      <c r="M6" t="s">
        <v>53</v>
      </c>
      <c r="N6" t="s">
        <v>39</v>
      </c>
      <c r="O6" t="s">
        <v>40</v>
      </c>
      <c r="P6" t="s">
        <v>54</v>
      </c>
      <c r="Q6" t="s">
        <v>55</v>
      </c>
      <c r="R6">
        <v>0</v>
      </c>
      <c r="S6">
        <v>4</v>
      </c>
      <c r="T6" t="s">
        <v>43</v>
      </c>
      <c r="U6" t="s">
        <v>42</v>
      </c>
      <c r="V6">
        <v>4.75</v>
      </c>
      <c r="W6" t="s">
        <v>43</v>
      </c>
      <c r="X6" t="s">
        <v>42</v>
      </c>
      <c r="Y6">
        <v>6.25</v>
      </c>
      <c r="Z6" t="s">
        <v>41</v>
      </c>
      <c r="AA6" t="s">
        <v>42</v>
      </c>
      <c r="AB6">
        <v>0.83</v>
      </c>
      <c r="AC6" t="s">
        <v>56</v>
      </c>
      <c r="AD6">
        <v>49.999999999999197</v>
      </c>
      <c r="AE6" t="b">
        <f t="shared" si="0"/>
        <v>0</v>
      </c>
      <c r="AG6" s="4" t="s">
        <v>46</v>
      </c>
      <c r="AH6" s="4">
        <f>SUM(AH3:AH5)</f>
        <v>97</v>
      </c>
      <c r="AI6" s="4">
        <f>SUM(AI3:AI5)</f>
        <v>98</v>
      </c>
      <c r="AJ6" s="5">
        <f>SUM(AJ3:AJ5)</f>
        <v>195</v>
      </c>
    </row>
    <row r="7" spans="1:36" x14ac:dyDescent="0.25">
      <c r="A7" t="s">
        <v>47</v>
      </c>
      <c r="C7">
        <v>2015</v>
      </c>
      <c r="D7" t="s">
        <v>32</v>
      </c>
      <c r="E7">
        <v>7.6</v>
      </c>
      <c r="F7" t="s">
        <v>33</v>
      </c>
      <c r="G7">
        <v>20</v>
      </c>
      <c r="I7" t="s">
        <v>67</v>
      </c>
      <c r="J7" t="s">
        <v>35</v>
      </c>
      <c r="K7" t="s">
        <v>68</v>
      </c>
      <c r="L7" t="s">
        <v>37</v>
      </c>
      <c r="M7" t="s">
        <v>38</v>
      </c>
      <c r="N7" t="s">
        <v>39</v>
      </c>
      <c r="O7" t="s">
        <v>40</v>
      </c>
      <c r="P7" t="s">
        <v>54</v>
      </c>
      <c r="Q7" t="s">
        <v>55</v>
      </c>
      <c r="R7">
        <v>0</v>
      </c>
      <c r="S7">
        <v>7</v>
      </c>
      <c r="T7" t="s">
        <v>41</v>
      </c>
      <c r="U7" t="s">
        <v>42</v>
      </c>
      <c r="V7">
        <v>8</v>
      </c>
      <c r="W7" t="s">
        <v>43</v>
      </c>
      <c r="X7" t="s">
        <v>42</v>
      </c>
      <c r="Y7">
        <v>7</v>
      </c>
      <c r="Z7" t="s">
        <v>43</v>
      </c>
      <c r="AA7" t="s">
        <v>42</v>
      </c>
      <c r="AB7">
        <v>1</v>
      </c>
      <c r="AC7" t="s">
        <v>56</v>
      </c>
      <c r="AD7">
        <v>59.999999999998799</v>
      </c>
      <c r="AE7" t="b">
        <f t="shared" si="0"/>
        <v>0</v>
      </c>
    </row>
    <row r="8" spans="1:36" x14ac:dyDescent="0.25">
      <c r="A8" t="s">
        <v>31</v>
      </c>
      <c r="C8">
        <v>2015</v>
      </c>
      <c r="D8" t="s">
        <v>48</v>
      </c>
      <c r="E8">
        <v>8.4</v>
      </c>
      <c r="F8" t="s">
        <v>49</v>
      </c>
      <c r="G8">
        <v>24</v>
      </c>
      <c r="I8" t="s">
        <v>50</v>
      </c>
      <c r="J8" t="s">
        <v>69</v>
      </c>
      <c r="K8" t="s">
        <v>70</v>
      </c>
      <c r="L8" t="s">
        <v>45</v>
      </c>
      <c r="M8" t="s">
        <v>53</v>
      </c>
      <c r="N8" t="s">
        <v>39</v>
      </c>
      <c r="O8" t="s">
        <v>40</v>
      </c>
      <c r="S8">
        <v>5.5</v>
      </c>
      <c r="T8" t="s">
        <v>41</v>
      </c>
      <c r="U8" t="s">
        <v>42</v>
      </c>
      <c r="V8">
        <v>5.5</v>
      </c>
      <c r="W8" t="s">
        <v>43</v>
      </c>
      <c r="X8" t="s">
        <v>42</v>
      </c>
      <c r="Y8">
        <v>8.5</v>
      </c>
      <c r="Z8" t="s">
        <v>41</v>
      </c>
      <c r="AA8" t="s">
        <v>42</v>
      </c>
      <c r="AB8">
        <v>0.08</v>
      </c>
      <c r="AC8" t="s">
        <v>56</v>
      </c>
      <c r="AD8">
        <v>4.9999999999998002</v>
      </c>
      <c r="AE8" t="b">
        <f t="shared" si="0"/>
        <v>1</v>
      </c>
      <c r="AG8" t="s">
        <v>280</v>
      </c>
      <c r="AH8" s="1" t="s">
        <v>45</v>
      </c>
      <c r="AI8" s="1" t="s">
        <v>37</v>
      </c>
      <c r="AJ8" s="2" t="s">
        <v>46</v>
      </c>
    </row>
    <row r="9" spans="1:36" x14ac:dyDescent="0.25">
      <c r="A9" t="s">
        <v>47</v>
      </c>
      <c r="C9">
        <v>2015</v>
      </c>
      <c r="D9" t="s">
        <v>32</v>
      </c>
      <c r="E9">
        <v>9.5</v>
      </c>
      <c r="F9" t="s">
        <v>33</v>
      </c>
      <c r="G9">
        <v>21</v>
      </c>
      <c r="I9" t="s">
        <v>71</v>
      </c>
      <c r="J9" t="s">
        <v>35</v>
      </c>
      <c r="K9" t="s">
        <v>72</v>
      </c>
      <c r="L9" t="s">
        <v>37</v>
      </c>
      <c r="M9" t="s">
        <v>38</v>
      </c>
      <c r="N9" t="s">
        <v>39</v>
      </c>
      <c r="O9" t="s">
        <v>40</v>
      </c>
      <c r="P9" t="s">
        <v>54</v>
      </c>
      <c r="Q9" t="s">
        <v>55</v>
      </c>
      <c r="R9">
        <v>0</v>
      </c>
      <c r="S9">
        <v>9.75</v>
      </c>
      <c r="T9" t="s">
        <v>41</v>
      </c>
      <c r="U9" t="s">
        <v>42</v>
      </c>
      <c r="V9">
        <v>7</v>
      </c>
      <c r="W9" t="s">
        <v>43</v>
      </c>
      <c r="X9" t="s">
        <v>42</v>
      </c>
      <c r="Y9">
        <v>8</v>
      </c>
      <c r="Z9" t="s">
        <v>43</v>
      </c>
      <c r="AA9" t="s">
        <v>42</v>
      </c>
      <c r="AB9">
        <v>0.92</v>
      </c>
      <c r="AC9" t="s">
        <v>56</v>
      </c>
      <c r="AD9">
        <v>54.999999999998998</v>
      </c>
      <c r="AE9" t="b">
        <f t="shared" si="0"/>
        <v>0</v>
      </c>
      <c r="AG9" t="s">
        <v>43</v>
      </c>
      <c r="AH9">
        <f>COUNTIFS($L:$L,AH$8,$T:$T,$AG9,$AE:$AE,TRUE)</f>
        <v>7</v>
      </c>
      <c r="AI9">
        <f>COUNTIFS($L:$L,AI$8,$T:$T,$AG9,$AE:$AE,TRUE)</f>
        <v>4</v>
      </c>
      <c r="AJ9" s="3">
        <f>SUM(AH9:AI9)</f>
        <v>11</v>
      </c>
    </row>
    <row r="10" spans="1:36" x14ac:dyDescent="0.25">
      <c r="A10" t="s">
        <v>47</v>
      </c>
      <c r="C10">
        <v>2015</v>
      </c>
      <c r="D10" t="s">
        <v>73</v>
      </c>
      <c r="E10">
        <v>5.6</v>
      </c>
      <c r="F10" t="s">
        <v>33</v>
      </c>
      <c r="G10">
        <v>30</v>
      </c>
      <c r="I10" t="s">
        <v>74</v>
      </c>
      <c r="J10" t="s">
        <v>35</v>
      </c>
      <c r="K10" t="s">
        <v>75</v>
      </c>
      <c r="L10" t="s">
        <v>37</v>
      </c>
      <c r="M10" t="s">
        <v>53</v>
      </c>
      <c r="N10" t="s">
        <v>39</v>
      </c>
      <c r="O10" t="s">
        <v>40</v>
      </c>
      <c r="P10" t="s">
        <v>54</v>
      </c>
      <c r="Q10" t="s">
        <v>55</v>
      </c>
      <c r="R10">
        <v>0</v>
      </c>
      <c r="S10">
        <v>8.5</v>
      </c>
      <c r="T10" t="s">
        <v>41</v>
      </c>
      <c r="U10" t="s">
        <v>42</v>
      </c>
      <c r="V10">
        <v>7.75</v>
      </c>
      <c r="W10" t="s">
        <v>43</v>
      </c>
      <c r="X10" t="s">
        <v>42</v>
      </c>
      <c r="Y10">
        <v>7</v>
      </c>
      <c r="Z10" t="s">
        <v>43</v>
      </c>
      <c r="AA10" t="s">
        <v>42</v>
      </c>
      <c r="AB10">
        <v>1</v>
      </c>
      <c r="AC10" t="s">
        <v>76</v>
      </c>
      <c r="AD10">
        <v>59.999999999998799</v>
      </c>
      <c r="AE10" t="b">
        <f t="shared" si="0"/>
        <v>0</v>
      </c>
      <c r="AG10" t="s">
        <v>41</v>
      </c>
      <c r="AH10">
        <f>COUNTIFS($L:$L,AH$8,$T:$T,$AG10,$AE:$AE,TRUE)</f>
        <v>20</v>
      </c>
      <c r="AI10">
        <f>COUNTIFS($L:$L,AI$8,$T:$T,$AG10,$AE:$AE,TRUE)</f>
        <v>16</v>
      </c>
      <c r="AJ10" s="3">
        <f t="shared" ref="AJ10:AJ11" si="2">SUM(AH10:AI10)</f>
        <v>36</v>
      </c>
    </row>
    <row r="11" spans="1:36" x14ac:dyDescent="0.25">
      <c r="A11" t="s">
        <v>47</v>
      </c>
      <c r="C11">
        <v>2015</v>
      </c>
      <c r="D11" t="s">
        <v>48</v>
      </c>
      <c r="E11">
        <v>7.7</v>
      </c>
      <c r="F11" t="s">
        <v>49</v>
      </c>
      <c r="G11">
        <v>23</v>
      </c>
      <c r="I11" t="s">
        <v>77</v>
      </c>
      <c r="J11" t="s">
        <v>69</v>
      </c>
      <c r="K11" t="s">
        <v>78</v>
      </c>
      <c r="L11" t="s">
        <v>45</v>
      </c>
      <c r="M11" t="s">
        <v>53</v>
      </c>
      <c r="N11" t="s">
        <v>39</v>
      </c>
      <c r="O11" t="s">
        <v>40</v>
      </c>
      <c r="P11" t="s">
        <v>54</v>
      </c>
      <c r="Q11" t="s">
        <v>55</v>
      </c>
      <c r="R11">
        <v>0</v>
      </c>
      <c r="S11">
        <v>2</v>
      </c>
      <c r="T11" t="s">
        <v>43</v>
      </c>
      <c r="U11" t="s">
        <v>42</v>
      </c>
      <c r="V11">
        <v>7</v>
      </c>
      <c r="W11" t="s">
        <v>43</v>
      </c>
      <c r="X11" t="s">
        <v>42</v>
      </c>
      <c r="Y11">
        <v>11</v>
      </c>
      <c r="Z11" t="s">
        <v>41</v>
      </c>
      <c r="AA11" t="s">
        <v>42</v>
      </c>
      <c r="AB11">
        <v>1</v>
      </c>
      <c r="AC11" t="s">
        <v>56</v>
      </c>
      <c r="AD11">
        <v>59.999999999998799</v>
      </c>
      <c r="AE11" t="b">
        <f t="shared" si="0"/>
        <v>0</v>
      </c>
      <c r="AG11" t="s">
        <v>279</v>
      </c>
      <c r="AH11">
        <f>COUNTIFS($L:$L,AH$8,$AE:$AE,TRUE)-AH9-AH10</f>
        <v>1</v>
      </c>
      <c r="AI11">
        <f>COUNTIFS($L:$L,AI$8,$AE:$AE,TRUE)-AI9-AI10</f>
        <v>0</v>
      </c>
      <c r="AJ11" s="3">
        <f t="shared" si="2"/>
        <v>1</v>
      </c>
    </row>
    <row r="12" spans="1:36" x14ac:dyDescent="0.25">
      <c r="A12" t="s">
        <v>47</v>
      </c>
      <c r="C12">
        <v>2015</v>
      </c>
      <c r="D12" t="s">
        <v>32</v>
      </c>
      <c r="E12">
        <v>6.3</v>
      </c>
      <c r="F12" t="s">
        <v>33</v>
      </c>
      <c r="G12">
        <v>23</v>
      </c>
      <c r="I12" t="s">
        <v>79</v>
      </c>
      <c r="J12" t="s">
        <v>35</v>
      </c>
      <c r="K12" t="s">
        <v>80</v>
      </c>
      <c r="L12" t="s">
        <v>37</v>
      </c>
      <c r="M12" t="s">
        <v>53</v>
      </c>
      <c r="N12" t="s">
        <v>39</v>
      </c>
      <c r="O12" t="s">
        <v>40</v>
      </c>
      <c r="P12" t="s">
        <v>54</v>
      </c>
      <c r="Q12" t="s">
        <v>55</v>
      </c>
      <c r="R12">
        <v>0</v>
      </c>
      <c r="S12">
        <v>7.75</v>
      </c>
      <c r="T12" t="s">
        <v>41</v>
      </c>
      <c r="U12" t="s">
        <v>42</v>
      </c>
      <c r="V12">
        <v>5.5</v>
      </c>
      <c r="W12" t="s">
        <v>43</v>
      </c>
      <c r="X12" t="s">
        <v>42</v>
      </c>
      <c r="Y12">
        <v>6</v>
      </c>
      <c r="Z12" t="s">
        <v>43</v>
      </c>
      <c r="AA12" t="s">
        <v>42</v>
      </c>
      <c r="AB12">
        <v>1</v>
      </c>
      <c r="AC12" t="s">
        <v>81</v>
      </c>
      <c r="AD12">
        <v>59.999999999998799</v>
      </c>
      <c r="AE12" t="b">
        <f t="shared" si="0"/>
        <v>0</v>
      </c>
      <c r="AG12" s="4" t="s">
        <v>46</v>
      </c>
      <c r="AH12" s="4">
        <f>SUM(AH9:AH11)</f>
        <v>28</v>
      </c>
      <c r="AI12" s="4">
        <f>SUM(AI9:AI11)</f>
        <v>20</v>
      </c>
      <c r="AJ12" s="5">
        <f>SUM(AJ9:AJ11)</f>
        <v>48</v>
      </c>
    </row>
    <row r="13" spans="1:36" x14ac:dyDescent="0.25">
      <c r="A13" t="s">
        <v>47</v>
      </c>
      <c r="C13">
        <v>2015</v>
      </c>
      <c r="D13" t="s">
        <v>57</v>
      </c>
      <c r="F13" t="s">
        <v>33</v>
      </c>
      <c r="G13">
        <v>35</v>
      </c>
      <c r="I13" t="s">
        <v>82</v>
      </c>
      <c r="J13" t="s">
        <v>59</v>
      </c>
      <c r="K13" t="s">
        <v>60</v>
      </c>
      <c r="L13" t="s">
        <v>37</v>
      </c>
      <c r="M13" t="s">
        <v>38</v>
      </c>
      <c r="N13" t="s">
        <v>39</v>
      </c>
      <c r="O13" t="s">
        <v>40</v>
      </c>
      <c r="P13" t="s">
        <v>54</v>
      </c>
      <c r="Q13" t="s">
        <v>55</v>
      </c>
      <c r="R13">
        <v>0</v>
      </c>
      <c r="S13">
        <v>11</v>
      </c>
      <c r="T13" t="s">
        <v>41</v>
      </c>
      <c r="U13" t="s">
        <v>61</v>
      </c>
      <c r="AB13">
        <v>1</v>
      </c>
      <c r="AC13" t="s">
        <v>83</v>
      </c>
      <c r="AD13">
        <v>59.999999999998799</v>
      </c>
      <c r="AE13" t="b">
        <f t="shared" si="0"/>
        <v>0</v>
      </c>
    </row>
    <row r="14" spans="1:36" x14ac:dyDescent="0.25">
      <c r="A14" t="s">
        <v>47</v>
      </c>
      <c r="C14">
        <v>2015</v>
      </c>
      <c r="D14" t="s">
        <v>57</v>
      </c>
      <c r="E14">
        <v>3.9</v>
      </c>
      <c r="F14" t="s">
        <v>84</v>
      </c>
      <c r="G14">
        <v>23</v>
      </c>
      <c r="I14" t="s">
        <v>85</v>
      </c>
      <c r="J14" t="s">
        <v>59</v>
      </c>
      <c r="K14" t="s">
        <v>86</v>
      </c>
      <c r="L14" t="s">
        <v>37</v>
      </c>
      <c r="M14" t="s">
        <v>53</v>
      </c>
      <c r="N14" t="s">
        <v>39</v>
      </c>
      <c r="O14" t="s">
        <v>40</v>
      </c>
      <c r="P14" t="s">
        <v>54</v>
      </c>
      <c r="Q14" t="s">
        <v>55</v>
      </c>
      <c r="R14">
        <v>0</v>
      </c>
      <c r="S14">
        <v>12</v>
      </c>
      <c r="T14" t="s">
        <v>41</v>
      </c>
      <c r="U14" t="s">
        <v>61</v>
      </c>
      <c r="AB14">
        <v>1</v>
      </c>
      <c r="AC14" t="s">
        <v>76</v>
      </c>
      <c r="AD14">
        <v>59.999999999998799</v>
      </c>
      <c r="AE14" t="b">
        <f t="shared" si="0"/>
        <v>0</v>
      </c>
      <c r="AG14" t="s">
        <v>280</v>
      </c>
      <c r="AH14" s="1" t="s">
        <v>45</v>
      </c>
      <c r="AI14" s="1" t="s">
        <v>37</v>
      </c>
      <c r="AJ14" s="2" t="s">
        <v>46</v>
      </c>
    </row>
    <row r="15" spans="1:36" x14ac:dyDescent="0.25">
      <c r="A15" t="s">
        <v>47</v>
      </c>
      <c r="C15">
        <v>2015</v>
      </c>
      <c r="D15" t="s">
        <v>32</v>
      </c>
      <c r="E15">
        <v>5.8</v>
      </c>
      <c r="F15" t="s">
        <v>49</v>
      </c>
      <c r="G15">
        <v>22</v>
      </c>
      <c r="I15" t="s">
        <v>87</v>
      </c>
      <c r="J15" t="s">
        <v>88</v>
      </c>
      <c r="K15" t="s">
        <v>89</v>
      </c>
      <c r="L15" t="s">
        <v>45</v>
      </c>
      <c r="M15" t="s">
        <v>53</v>
      </c>
      <c r="N15" t="s">
        <v>39</v>
      </c>
      <c r="O15" t="s">
        <v>40</v>
      </c>
      <c r="P15" t="s">
        <v>54</v>
      </c>
      <c r="Q15" t="s">
        <v>55</v>
      </c>
      <c r="R15">
        <v>0</v>
      </c>
      <c r="S15">
        <v>2</v>
      </c>
      <c r="T15" t="s">
        <v>41</v>
      </c>
      <c r="U15" t="s">
        <v>42</v>
      </c>
      <c r="V15">
        <v>5.5</v>
      </c>
      <c r="W15" t="s">
        <v>43</v>
      </c>
      <c r="X15" t="s">
        <v>42</v>
      </c>
      <c r="Y15">
        <v>8</v>
      </c>
      <c r="Z15" t="s">
        <v>43</v>
      </c>
      <c r="AA15" t="s">
        <v>42</v>
      </c>
      <c r="AB15">
        <v>0.92</v>
      </c>
      <c r="AC15" t="s">
        <v>44</v>
      </c>
      <c r="AD15">
        <v>54.999999999998998</v>
      </c>
      <c r="AE15" t="b">
        <f t="shared" si="0"/>
        <v>0</v>
      </c>
      <c r="AG15" t="s">
        <v>43</v>
      </c>
      <c r="AH15" s="6">
        <f>IF(AH3=0,"",AH9/AH3)</f>
        <v>0.18421052631578946</v>
      </c>
      <c r="AI15" s="6">
        <f t="shared" ref="AI15:AJ15" si="3">IF(AI3=0,"",AI9/AI3)</f>
        <v>0.17391304347826086</v>
      </c>
      <c r="AJ15" s="7">
        <f t="shared" si="3"/>
        <v>0.18032786885245902</v>
      </c>
    </row>
    <row r="16" spans="1:36" x14ac:dyDescent="0.25">
      <c r="A16" t="s">
        <v>47</v>
      </c>
      <c r="C16">
        <v>2015</v>
      </c>
      <c r="D16" t="s">
        <v>32</v>
      </c>
      <c r="E16">
        <v>6.7</v>
      </c>
      <c r="F16" t="s">
        <v>33</v>
      </c>
      <c r="G16">
        <v>21</v>
      </c>
      <c r="I16" t="s">
        <v>34</v>
      </c>
      <c r="J16" t="s">
        <v>35</v>
      </c>
      <c r="K16" t="s">
        <v>90</v>
      </c>
      <c r="L16" t="s">
        <v>37</v>
      </c>
      <c r="M16" t="s">
        <v>53</v>
      </c>
      <c r="N16" t="s">
        <v>39</v>
      </c>
      <c r="O16" t="s">
        <v>40</v>
      </c>
      <c r="P16" t="s">
        <v>54</v>
      </c>
      <c r="Q16" t="s">
        <v>55</v>
      </c>
      <c r="R16">
        <v>0</v>
      </c>
      <c r="S16">
        <v>6</v>
      </c>
      <c r="T16" t="s">
        <v>43</v>
      </c>
      <c r="U16" t="s">
        <v>42</v>
      </c>
      <c r="V16">
        <v>7</v>
      </c>
      <c r="W16" t="s">
        <v>43</v>
      </c>
      <c r="X16" t="s">
        <v>42</v>
      </c>
      <c r="Y16">
        <v>6</v>
      </c>
      <c r="Z16" t="s">
        <v>43</v>
      </c>
      <c r="AA16" t="s">
        <v>42</v>
      </c>
      <c r="AB16">
        <v>0.92</v>
      </c>
      <c r="AC16" t="s">
        <v>44</v>
      </c>
      <c r="AD16">
        <v>54.999999999998998</v>
      </c>
      <c r="AE16" t="b">
        <f t="shared" si="0"/>
        <v>0</v>
      </c>
      <c r="AG16" t="s">
        <v>41</v>
      </c>
      <c r="AH16" s="6">
        <f t="shared" ref="AH16:AJ18" si="4">IF(AH4=0,"",AH10/AH4)</f>
        <v>0.34482758620689657</v>
      </c>
      <c r="AI16" s="6">
        <f t="shared" si="4"/>
        <v>0.21333333333333335</v>
      </c>
      <c r="AJ16" s="7">
        <f t="shared" si="4"/>
        <v>0.27067669172932329</v>
      </c>
    </row>
    <row r="17" spans="1:36" x14ac:dyDescent="0.25">
      <c r="A17" t="s">
        <v>31</v>
      </c>
      <c r="C17">
        <v>2015</v>
      </c>
      <c r="D17" t="s">
        <v>73</v>
      </c>
      <c r="E17">
        <v>7.2</v>
      </c>
      <c r="F17" t="s">
        <v>91</v>
      </c>
      <c r="G17">
        <v>21</v>
      </c>
      <c r="I17" t="s">
        <v>92</v>
      </c>
      <c r="J17" t="s">
        <v>88</v>
      </c>
      <c r="K17" t="s">
        <v>93</v>
      </c>
      <c r="L17" t="s">
        <v>45</v>
      </c>
      <c r="M17" t="s">
        <v>53</v>
      </c>
      <c r="N17" t="s">
        <v>39</v>
      </c>
      <c r="O17" t="s">
        <v>40</v>
      </c>
      <c r="S17">
        <v>5.5</v>
      </c>
      <c r="T17" t="s">
        <v>41</v>
      </c>
      <c r="U17" t="s">
        <v>42</v>
      </c>
      <c r="V17">
        <v>4.3333333333333304</v>
      </c>
      <c r="W17" t="s">
        <v>43</v>
      </c>
      <c r="X17" t="s">
        <v>42</v>
      </c>
      <c r="Y17">
        <v>6</v>
      </c>
      <c r="Z17" t="s">
        <v>43</v>
      </c>
      <c r="AA17" t="s">
        <v>42</v>
      </c>
      <c r="AB17">
        <v>0.08</v>
      </c>
      <c r="AC17" t="s">
        <v>56</v>
      </c>
      <c r="AD17">
        <v>4.9999999999998002</v>
      </c>
      <c r="AE17" t="b">
        <f t="shared" si="0"/>
        <v>1</v>
      </c>
      <c r="AG17" t="s">
        <v>279</v>
      </c>
      <c r="AH17" s="6">
        <f t="shared" si="4"/>
        <v>1</v>
      </c>
      <c r="AI17" s="6" t="str">
        <f t="shared" si="4"/>
        <v/>
      </c>
      <c r="AJ17" s="7">
        <f t="shared" si="4"/>
        <v>1</v>
      </c>
    </row>
    <row r="18" spans="1:36" x14ac:dyDescent="0.25">
      <c r="A18" t="s">
        <v>47</v>
      </c>
      <c r="C18">
        <v>2015</v>
      </c>
      <c r="D18" t="s">
        <v>48</v>
      </c>
      <c r="E18">
        <v>10</v>
      </c>
      <c r="F18" t="s">
        <v>49</v>
      </c>
      <c r="G18">
        <v>23</v>
      </c>
      <c r="I18" t="s">
        <v>87</v>
      </c>
      <c r="J18" t="s">
        <v>94</v>
      </c>
      <c r="K18" t="s">
        <v>95</v>
      </c>
      <c r="L18" t="s">
        <v>45</v>
      </c>
      <c r="M18" t="s">
        <v>53</v>
      </c>
      <c r="N18" t="s">
        <v>39</v>
      </c>
      <c r="O18" t="s">
        <v>40</v>
      </c>
      <c r="P18" t="s">
        <v>54</v>
      </c>
      <c r="Q18" t="s">
        <v>55</v>
      </c>
      <c r="R18">
        <v>0</v>
      </c>
      <c r="S18">
        <v>8</v>
      </c>
      <c r="T18" t="s">
        <v>41</v>
      </c>
      <c r="U18" t="s">
        <v>61</v>
      </c>
      <c r="V18">
        <v>9</v>
      </c>
      <c r="W18" t="s">
        <v>43</v>
      </c>
      <c r="X18" t="s">
        <v>61</v>
      </c>
      <c r="Y18">
        <v>10</v>
      </c>
      <c r="Z18" t="s">
        <v>41</v>
      </c>
      <c r="AA18" t="s">
        <v>61</v>
      </c>
      <c r="AB18">
        <v>0.75</v>
      </c>
      <c r="AC18" t="s">
        <v>44</v>
      </c>
      <c r="AD18">
        <v>44.999999999999403</v>
      </c>
      <c r="AE18" t="b">
        <f t="shared" si="0"/>
        <v>0</v>
      </c>
      <c r="AG18" s="4" t="s">
        <v>46</v>
      </c>
      <c r="AH18" s="8">
        <f t="shared" si="4"/>
        <v>0.28865979381443296</v>
      </c>
      <c r="AI18" s="8">
        <f t="shared" si="4"/>
        <v>0.20408163265306123</v>
      </c>
      <c r="AJ18" s="9">
        <f t="shared" si="4"/>
        <v>0.24615384615384617</v>
      </c>
    </row>
    <row r="19" spans="1:36" x14ac:dyDescent="0.25">
      <c r="A19" t="s">
        <v>47</v>
      </c>
      <c r="C19">
        <v>2015</v>
      </c>
      <c r="D19" t="s">
        <v>32</v>
      </c>
      <c r="E19">
        <v>5.9</v>
      </c>
      <c r="F19" t="s">
        <v>49</v>
      </c>
      <c r="G19">
        <v>21</v>
      </c>
      <c r="I19" t="s">
        <v>96</v>
      </c>
      <c r="J19" t="s">
        <v>69</v>
      </c>
      <c r="K19" t="s">
        <v>97</v>
      </c>
      <c r="L19" t="s">
        <v>45</v>
      </c>
      <c r="M19" t="s">
        <v>38</v>
      </c>
      <c r="N19" t="s">
        <v>39</v>
      </c>
      <c r="O19" t="s">
        <v>40</v>
      </c>
      <c r="P19" t="s">
        <v>54</v>
      </c>
      <c r="Q19" t="s">
        <v>55</v>
      </c>
      <c r="R19">
        <v>0</v>
      </c>
      <c r="S19">
        <v>7</v>
      </c>
      <c r="T19" t="s">
        <v>43</v>
      </c>
      <c r="U19" t="s">
        <v>42</v>
      </c>
      <c r="V19">
        <v>6</v>
      </c>
      <c r="W19" t="s">
        <v>43</v>
      </c>
      <c r="X19" t="s">
        <v>42</v>
      </c>
      <c r="Y19">
        <v>6</v>
      </c>
      <c r="Z19" t="s">
        <v>43</v>
      </c>
      <c r="AA19" t="s">
        <v>42</v>
      </c>
      <c r="AB19">
        <v>1</v>
      </c>
      <c r="AC19" t="s">
        <v>44</v>
      </c>
      <c r="AD19">
        <v>59.999999999998799</v>
      </c>
      <c r="AE19" t="b">
        <f t="shared" si="0"/>
        <v>0</v>
      </c>
    </row>
    <row r="20" spans="1:36" x14ac:dyDescent="0.25">
      <c r="A20" t="s">
        <v>31</v>
      </c>
      <c r="C20">
        <v>2015</v>
      </c>
      <c r="D20" t="s">
        <v>32</v>
      </c>
      <c r="E20">
        <v>7.1</v>
      </c>
      <c r="F20" t="s">
        <v>33</v>
      </c>
      <c r="G20">
        <v>23</v>
      </c>
      <c r="I20" t="s">
        <v>98</v>
      </c>
      <c r="J20" t="s">
        <v>35</v>
      </c>
      <c r="K20" t="s">
        <v>90</v>
      </c>
      <c r="L20" t="s">
        <v>37</v>
      </c>
      <c r="M20" t="s">
        <v>53</v>
      </c>
      <c r="N20" t="s">
        <v>39</v>
      </c>
      <c r="O20" t="s">
        <v>40</v>
      </c>
      <c r="S20">
        <v>7</v>
      </c>
      <c r="T20" t="s">
        <v>41</v>
      </c>
      <c r="U20" t="s">
        <v>42</v>
      </c>
      <c r="V20">
        <v>5</v>
      </c>
      <c r="W20" t="s">
        <v>43</v>
      </c>
      <c r="X20" t="s">
        <v>42</v>
      </c>
      <c r="Y20">
        <v>8</v>
      </c>
      <c r="Z20" t="s">
        <v>43</v>
      </c>
      <c r="AA20" t="s">
        <v>42</v>
      </c>
      <c r="AB20">
        <v>0.08</v>
      </c>
      <c r="AC20" t="s">
        <v>44</v>
      </c>
      <c r="AD20">
        <v>4.9999999999998002</v>
      </c>
      <c r="AE20" t="b">
        <f t="shared" si="0"/>
        <v>1</v>
      </c>
      <c r="AG20" t="s">
        <v>281</v>
      </c>
      <c r="AH20" s="1" t="s">
        <v>45</v>
      </c>
      <c r="AI20" s="1" t="s">
        <v>37</v>
      </c>
      <c r="AJ20" s="2" t="s">
        <v>46</v>
      </c>
    </row>
    <row r="21" spans="1:36" x14ac:dyDescent="0.25">
      <c r="A21" t="s">
        <v>47</v>
      </c>
      <c r="C21">
        <v>2015</v>
      </c>
      <c r="D21" t="s">
        <v>99</v>
      </c>
      <c r="E21">
        <v>7.2</v>
      </c>
      <c r="F21" t="s">
        <v>33</v>
      </c>
      <c r="G21">
        <v>20</v>
      </c>
      <c r="I21" t="s">
        <v>100</v>
      </c>
      <c r="J21" t="s">
        <v>35</v>
      </c>
      <c r="K21" t="s">
        <v>101</v>
      </c>
      <c r="L21" t="s">
        <v>37</v>
      </c>
      <c r="M21" t="s">
        <v>53</v>
      </c>
      <c r="N21" t="s">
        <v>39</v>
      </c>
      <c r="O21" t="s">
        <v>40</v>
      </c>
      <c r="P21" t="s">
        <v>54</v>
      </c>
      <c r="Q21" t="s">
        <v>55</v>
      </c>
      <c r="R21">
        <v>0</v>
      </c>
      <c r="S21">
        <v>7</v>
      </c>
      <c r="T21" t="s">
        <v>43</v>
      </c>
      <c r="U21" t="s">
        <v>42</v>
      </c>
      <c r="V21">
        <v>4.75</v>
      </c>
      <c r="W21" t="s">
        <v>43</v>
      </c>
      <c r="X21" t="s">
        <v>42</v>
      </c>
      <c r="Y21">
        <v>4</v>
      </c>
      <c r="Z21" t="s">
        <v>43</v>
      </c>
      <c r="AA21" t="s">
        <v>42</v>
      </c>
      <c r="AB21">
        <v>1</v>
      </c>
      <c r="AC21" t="s">
        <v>56</v>
      </c>
      <c r="AD21">
        <v>59.999999999998799</v>
      </c>
      <c r="AE21" t="b">
        <f t="shared" si="0"/>
        <v>0</v>
      </c>
      <c r="AG21" t="s">
        <v>43</v>
      </c>
      <c r="AH21" s="10">
        <f>AVERAGEIFS($E:$E,$L:$L,AH$20,$T:$T,$AG21)</f>
        <v>7.1578947368421071</v>
      </c>
      <c r="AI21" s="10">
        <f>AVERAGEIFS($E:$E,$L:$L,AI$20,$T:$T,$AG21)</f>
        <v>8.121739130434781</v>
      </c>
      <c r="AJ21" s="12">
        <f>AVERAGEIFS($E:$E,$T:$T,$AG21)</f>
        <v>7.5213114754098331</v>
      </c>
    </row>
    <row r="22" spans="1:36" x14ac:dyDescent="0.25">
      <c r="A22" t="s">
        <v>47</v>
      </c>
      <c r="C22">
        <v>2015</v>
      </c>
      <c r="D22" t="s">
        <v>57</v>
      </c>
      <c r="E22">
        <v>8.1999999999999993</v>
      </c>
      <c r="F22" t="s">
        <v>33</v>
      </c>
      <c r="G22">
        <v>25</v>
      </c>
      <c r="I22" t="s">
        <v>102</v>
      </c>
      <c r="J22" t="s">
        <v>59</v>
      </c>
      <c r="K22" t="s">
        <v>86</v>
      </c>
      <c r="L22" t="s">
        <v>45</v>
      </c>
      <c r="M22" t="s">
        <v>53</v>
      </c>
      <c r="N22" t="s">
        <v>39</v>
      </c>
      <c r="O22" t="s">
        <v>40</v>
      </c>
      <c r="P22" t="s">
        <v>54</v>
      </c>
      <c r="Q22" t="s">
        <v>55</v>
      </c>
      <c r="R22">
        <v>0</v>
      </c>
      <c r="S22">
        <v>4</v>
      </c>
      <c r="T22" t="s">
        <v>41</v>
      </c>
      <c r="U22" t="s">
        <v>61</v>
      </c>
      <c r="Y22">
        <v>12</v>
      </c>
      <c r="Z22" t="s">
        <v>41</v>
      </c>
      <c r="AA22" t="s">
        <v>61</v>
      </c>
      <c r="AB22">
        <v>1</v>
      </c>
      <c r="AC22" t="s">
        <v>76</v>
      </c>
      <c r="AD22">
        <v>59.999999999998799</v>
      </c>
      <c r="AE22" t="b">
        <f t="shared" si="0"/>
        <v>0</v>
      </c>
      <c r="AG22" t="s">
        <v>41</v>
      </c>
      <c r="AH22" s="10">
        <f>AVERAGEIFS($E:$E,$L:$L,AH$20,$T:$T,$AG22)</f>
        <v>7.5206896551724123</v>
      </c>
      <c r="AI22" s="10">
        <f>AVERAGEIFS($E:$E,$L:$L,AI$20,$T:$T,$AG22)</f>
        <v>7.9202702702702741</v>
      </c>
      <c r="AJ22" s="12">
        <f>AVERAGEIFS($E:$E,$T:$T,$AG22)</f>
        <v>7.744696969696971</v>
      </c>
    </row>
    <row r="23" spans="1:36" x14ac:dyDescent="0.25">
      <c r="A23" t="s">
        <v>47</v>
      </c>
      <c r="C23">
        <v>2015</v>
      </c>
      <c r="D23" t="s">
        <v>57</v>
      </c>
      <c r="E23">
        <v>5.4</v>
      </c>
      <c r="F23" t="s">
        <v>33</v>
      </c>
      <c r="G23">
        <v>25</v>
      </c>
      <c r="I23" t="s">
        <v>74</v>
      </c>
      <c r="J23" t="s">
        <v>59</v>
      </c>
      <c r="K23" t="s">
        <v>86</v>
      </c>
      <c r="L23" t="s">
        <v>37</v>
      </c>
      <c r="M23" t="s">
        <v>53</v>
      </c>
      <c r="N23" t="s">
        <v>39</v>
      </c>
      <c r="O23" t="s">
        <v>40</v>
      </c>
      <c r="P23" t="s">
        <v>54</v>
      </c>
      <c r="Q23" t="s">
        <v>55</v>
      </c>
      <c r="R23">
        <v>0</v>
      </c>
      <c r="S23">
        <v>8.25</v>
      </c>
      <c r="T23" t="s">
        <v>41</v>
      </c>
      <c r="U23" t="s">
        <v>61</v>
      </c>
      <c r="Y23">
        <v>7</v>
      </c>
      <c r="Z23" t="s">
        <v>41</v>
      </c>
      <c r="AA23" t="s">
        <v>61</v>
      </c>
      <c r="AB23">
        <v>1</v>
      </c>
      <c r="AC23" t="s">
        <v>76</v>
      </c>
      <c r="AD23">
        <v>59.999999999998799</v>
      </c>
      <c r="AE23" t="b">
        <f t="shared" si="0"/>
        <v>0</v>
      </c>
      <c r="AG23" s="4" t="s">
        <v>46</v>
      </c>
      <c r="AH23" s="11">
        <f>AVERAGEIFS($E:$E,$L:$L,AH$20)</f>
        <v>7.3770833333333306</v>
      </c>
      <c r="AI23" s="11">
        <f>AVERAGEIFS($E:$E,$L:$L,AI$20)</f>
        <v>7.9680412371134057</v>
      </c>
      <c r="AJ23" s="13">
        <f>AVERAGE($E:$E)</f>
        <v>7.6740932642487039</v>
      </c>
    </row>
    <row r="24" spans="1:36" x14ac:dyDescent="0.25">
      <c r="A24" t="s">
        <v>103</v>
      </c>
      <c r="C24">
        <v>2015</v>
      </c>
      <c r="D24" t="s">
        <v>32</v>
      </c>
      <c r="E24">
        <v>7.3</v>
      </c>
      <c r="F24" t="s">
        <v>49</v>
      </c>
      <c r="G24">
        <v>22</v>
      </c>
      <c r="I24" t="s">
        <v>87</v>
      </c>
      <c r="J24" t="s">
        <v>35</v>
      </c>
      <c r="K24" t="s">
        <v>104</v>
      </c>
      <c r="L24" t="s">
        <v>45</v>
      </c>
      <c r="M24" t="s">
        <v>53</v>
      </c>
      <c r="N24" t="s">
        <v>39</v>
      </c>
      <c r="O24" t="s">
        <v>40</v>
      </c>
      <c r="P24" t="s">
        <v>105</v>
      </c>
      <c r="Q24" t="s">
        <v>106</v>
      </c>
      <c r="R24">
        <v>0</v>
      </c>
      <c r="S24">
        <v>2.6666666666666701</v>
      </c>
      <c r="T24" t="s">
        <v>41</v>
      </c>
      <c r="U24" t="s">
        <v>42</v>
      </c>
      <c r="V24">
        <v>7.75</v>
      </c>
      <c r="W24" t="s">
        <v>43</v>
      </c>
      <c r="X24" t="s">
        <v>42</v>
      </c>
      <c r="Y24">
        <v>9.6666666666666696</v>
      </c>
      <c r="Z24" t="s">
        <v>43</v>
      </c>
      <c r="AA24" t="s">
        <v>42</v>
      </c>
      <c r="AB24">
        <v>0.25</v>
      </c>
      <c r="AC24" t="s">
        <v>44</v>
      </c>
      <c r="AD24">
        <v>15</v>
      </c>
      <c r="AE24" t="b">
        <f t="shared" si="0"/>
        <v>1</v>
      </c>
    </row>
    <row r="25" spans="1:36" x14ac:dyDescent="0.25">
      <c r="A25" t="s">
        <v>31</v>
      </c>
      <c r="C25">
        <v>2015</v>
      </c>
      <c r="D25" t="s">
        <v>32</v>
      </c>
      <c r="E25">
        <v>8.5</v>
      </c>
      <c r="F25" t="s">
        <v>33</v>
      </c>
      <c r="G25">
        <v>20</v>
      </c>
      <c r="I25" t="s">
        <v>107</v>
      </c>
      <c r="J25" t="s">
        <v>35</v>
      </c>
      <c r="K25" t="s">
        <v>108</v>
      </c>
      <c r="L25" t="s">
        <v>37</v>
      </c>
      <c r="M25" t="s">
        <v>38</v>
      </c>
      <c r="N25" t="s">
        <v>39</v>
      </c>
      <c r="O25" t="s">
        <v>40</v>
      </c>
      <c r="S25">
        <v>7.6666666666666696</v>
      </c>
      <c r="T25" t="s">
        <v>41</v>
      </c>
      <c r="U25" t="s">
        <v>42</v>
      </c>
      <c r="V25">
        <v>8</v>
      </c>
      <c r="W25" t="s">
        <v>43</v>
      </c>
      <c r="X25" t="s">
        <v>42</v>
      </c>
      <c r="Y25">
        <v>11.3333333333333</v>
      </c>
      <c r="Z25" t="s">
        <v>43</v>
      </c>
      <c r="AA25" t="s">
        <v>42</v>
      </c>
      <c r="AB25">
        <v>0.83</v>
      </c>
      <c r="AC25" t="s">
        <v>56</v>
      </c>
      <c r="AD25">
        <v>49.999999999999197</v>
      </c>
      <c r="AE25" t="b">
        <f t="shared" si="0"/>
        <v>1</v>
      </c>
      <c r="AH25" s="1" t="s">
        <v>45</v>
      </c>
      <c r="AI25" s="1" t="s">
        <v>37</v>
      </c>
    </row>
    <row r="26" spans="1:36" x14ac:dyDescent="0.25">
      <c r="A26" t="s">
        <v>47</v>
      </c>
      <c r="C26">
        <v>2015</v>
      </c>
      <c r="D26" t="s">
        <v>99</v>
      </c>
      <c r="E26">
        <v>4.2</v>
      </c>
      <c r="F26" t="s">
        <v>49</v>
      </c>
      <c r="G26">
        <v>22</v>
      </c>
      <c r="I26" t="s">
        <v>65</v>
      </c>
      <c r="J26" t="s">
        <v>109</v>
      </c>
      <c r="K26" t="s">
        <v>110</v>
      </c>
      <c r="L26" t="s">
        <v>45</v>
      </c>
      <c r="M26" t="s">
        <v>53</v>
      </c>
      <c r="N26" t="s">
        <v>39</v>
      </c>
      <c r="O26" t="s">
        <v>40</v>
      </c>
      <c r="P26" t="s">
        <v>54</v>
      </c>
      <c r="Q26" t="s">
        <v>55</v>
      </c>
      <c r="R26">
        <v>0</v>
      </c>
      <c r="S26">
        <v>5</v>
      </c>
      <c r="T26" t="s">
        <v>43</v>
      </c>
      <c r="U26" t="s">
        <v>42</v>
      </c>
      <c r="V26">
        <v>3.6666666666666701</v>
      </c>
      <c r="W26" t="s">
        <v>43</v>
      </c>
      <c r="X26" t="s">
        <v>42</v>
      </c>
      <c r="Y26">
        <v>5.5</v>
      </c>
      <c r="Z26" t="s">
        <v>41</v>
      </c>
      <c r="AA26" t="s">
        <v>42</v>
      </c>
      <c r="AB26">
        <v>1</v>
      </c>
      <c r="AC26" t="s">
        <v>44</v>
      </c>
      <c r="AD26">
        <v>59.999999999998799</v>
      </c>
      <c r="AE26" t="b">
        <f t="shared" si="0"/>
        <v>0</v>
      </c>
      <c r="AG26" t="s">
        <v>282</v>
      </c>
      <c r="AH26">
        <f>_xlfn.MINIFS($E:$E,$L:$L,AH25)</f>
        <v>3.8</v>
      </c>
      <c r="AI26">
        <f>_xlfn.MINIFS($E:$E,$L:$L,AI25)</f>
        <v>3.9</v>
      </c>
    </row>
    <row r="27" spans="1:36" x14ac:dyDescent="0.25">
      <c r="A27" t="s">
        <v>31</v>
      </c>
      <c r="C27">
        <v>2015</v>
      </c>
      <c r="D27" t="s">
        <v>57</v>
      </c>
      <c r="E27">
        <v>7.3</v>
      </c>
      <c r="F27" t="s">
        <v>49</v>
      </c>
      <c r="G27">
        <v>19</v>
      </c>
      <c r="I27" t="s">
        <v>111</v>
      </c>
      <c r="J27" t="s">
        <v>59</v>
      </c>
      <c r="K27" t="s">
        <v>60</v>
      </c>
      <c r="L27" t="s">
        <v>45</v>
      </c>
      <c r="M27" t="s">
        <v>53</v>
      </c>
      <c r="N27" t="s">
        <v>39</v>
      </c>
      <c r="O27" t="s">
        <v>40</v>
      </c>
      <c r="S27">
        <v>7</v>
      </c>
      <c r="T27" t="s">
        <v>41</v>
      </c>
      <c r="U27" t="s">
        <v>61</v>
      </c>
      <c r="AB27">
        <v>0.08</v>
      </c>
      <c r="AC27" t="s">
        <v>62</v>
      </c>
      <c r="AD27">
        <v>4.9999999999998002</v>
      </c>
      <c r="AE27" t="b">
        <f t="shared" si="0"/>
        <v>1</v>
      </c>
    </row>
    <row r="28" spans="1:36" x14ac:dyDescent="0.25">
      <c r="A28" t="s">
        <v>47</v>
      </c>
      <c r="C28">
        <v>2015</v>
      </c>
      <c r="D28" t="s">
        <v>57</v>
      </c>
      <c r="E28">
        <v>8.1999999999999993</v>
      </c>
      <c r="F28" t="s">
        <v>63</v>
      </c>
      <c r="G28">
        <v>27</v>
      </c>
      <c r="I28" t="s">
        <v>112</v>
      </c>
      <c r="J28" t="s">
        <v>59</v>
      </c>
      <c r="K28" t="s">
        <v>86</v>
      </c>
      <c r="L28" t="s">
        <v>37</v>
      </c>
      <c r="M28" t="s">
        <v>38</v>
      </c>
      <c r="N28" t="s">
        <v>39</v>
      </c>
      <c r="O28" t="s">
        <v>40</v>
      </c>
      <c r="P28" t="s">
        <v>54</v>
      </c>
      <c r="Q28" t="s">
        <v>55</v>
      </c>
      <c r="R28">
        <v>0</v>
      </c>
      <c r="S28">
        <v>10</v>
      </c>
      <c r="T28" t="s">
        <v>41</v>
      </c>
      <c r="U28" t="s">
        <v>61</v>
      </c>
      <c r="AB28">
        <v>1</v>
      </c>
      <c r="AC28" t="s">
        <v>76</v>
      </c>
      <c r="AD28">
        <v>59.999999999998799</v>
      </c>
      <c r="AE28" t="b">
        <f t="shared" si="0"/>
        <v>0</v>
      </c>
      <c r="AG28" t="s">
        <v>283</v>
      </c>
      <c r="AH28" s="1" t="s">
        <v>45</v>
      </c>
      <c r="AI28" s="1" t="s">
        <v>37</v>
      </c>
      <c r="AJ28" s="2" t="s">
        <v>46</v>
      </c>
    </row>
    <row r="29" spans="1:36" x14ac:dyDescent="0.25">
      <c r="A29" t="s">
        <v>31</v>
      </c>
      <c r="C29">
        <v>2015</v>
      </c>
      <c r="D29" t="s">
        <v>48</v>
      </c>
      <c r="E29">
        <v>7.2</v>
      </c>
      <c r="F29" t="s">
        <v>33</v>
      </c>
      <c r="G29">
        <v>26</v>
      </c>
      <c r="I29" t="s">
        <v>113</v>
      </c>
      <c r="J29" t="s">
        <v>35</v>
      </c>
      <c r="K29" t="s">
        <v>114</v>
      </c>
      <c r="L29" t="s">
        <v>37</v>
      </c>
      <c r="M29" t="s">
        <v>53</v>
      </c>
      <c r="N29" t="s">
        <v>39</v>
      </c>
      <c r="O29" t="s">
        <v>40</v>
      </c>
      <c r="S29">
        <v>7</v>
      </c>
      <c r="T29" t="s">
        <v>41</v>
      </c>
      <c r="U29" t="s">
        <v>42</v>
      </c>
      <c r="V29">
        <v>3</v>
      </c>
      <c r="W29" t="s">
        <v>43</v>
      </c>
      <c r="X29" t="s">
        <v>42</v>
      </c>
      <c r="Y29">
        <v>4</v>
      </c>
      <c r="Z29" t="s">
        <v>41</v>
      </c>
      <c r="AA29" t="s">
        <v>42</v>
      </c>
      <c r="AB29">
        <v>0.08</v>
      </c>
      <c r="AC29" t="s">
        <v>62</v>
      </c>
      <c r="AD29">
        <v>4.9999999999998002</v>
      </c>
      <c r="AE29" t="b">
        <f t="shared" si="0"/>
        <v>1</v>
      </c>
      <c r="AG29" t="s">
        <v>43</v>
      </c>
      <c r="AH29" s="10">
        <f>AVERAGEIFS($E:$E,$L:$L,AH$28,$T:$T,$AG29,$AE:$AE,TRUE)</f>
        <v>7.0857142857142863</v>
      </c>
      <c r="AI29" s="10">
        <f>AVERAGEIFS($E:$E,$L:$L,AI$28,$T:$T,$AG29,$AE:$AE,TRUE)</f>
        <v>8.4</v>
      </c>
      <c r="AJ29" s="12">
        <f>AVERAGEIFS($E:$E,$T:$T,$AG29,$AE:$AE,TRUE)</f>
        <v>7.5636363636363626</v>
      </c>
    </row>
    <row r="30" spans="1:36" x14ac:dyDescent="0.25">
      <c r="A30" t="s">
        <v>103</v>
      </c>
      <c r="C30">
        <v>2015</v>
      </c>
      <c r="D30" t="s">
        <v>32</v>
      </c>
      <c r="E30">
        <v>7.1</v>
      </c>
      <c r="F30" t="s">
        <v>49</v>
      </c>
      <c r="G30">
        <v>19</v>
      </c>
      <c r="I30" t="s">
        <v>65</v>
      </c>
      <c r="J30" t="s">
        <v>88</v>
      </c>
      <c r="K30" t="s">
        <v>115</v>
      </c>
      <c r="L30" t="s">
        <v>45</v>
      </c>
      <c r="M30" t="s">
        <v>38</v>
      </c>
      <c r="N30" t="s">
        <v>39</v>
      </c>
      <c r="O30" t="s">
        <v>40</v>
      </c>
      <c r="P30" t="s">
        <v>116</v>
      </c>
      <c r="Q30" t="s">
        <v>117</v>
      </c>
      <c r="R30">
        <v>0</v>
      </c>
      <c r="S30">
        <v>5</v>
      </c>
      <c r="T30" t="s">
        <v>41</v>
      </c>
      <c r="U30" t="s">
        <v>42</v>
      </c>
      <c r="V30">
        <v>7</v>
      </c>
      <c r="W30" t="s">
        <v>43</v>
      </c>
      <c r="X30" t="s">
        <v>42</v>
      </c>
      <c r="Y30">
        <v>8</v>
      </c>
      <c r="Z30" t="s">
        <v>43</v>
      </c>
      <c r="AA30" t="s">
        <v>42</v>
      </c>
      <c r="AB30">
        <v>0.42</v>
      </c>
      <c r="AC30" t="s">
        <v>62</v>
      </c>
      <c r="AD30">
        <v>24.999999999999599</v>
      </c>
      <c r="AE30" t="b">
        <f t="shared" si="0"/>
        <v>1</v>
      </c>
      <c r="AG30" t="s">
        <v>41</v>
      </c>
      <c r="AH30" s="10">
        <f>AVERAGEIFS($E:$E,$L:$L,AH$28,$T:$T,$AG30,$AE:$AE,TRUE)</f>
        <v>7.32</v>
      </c>
      <c r="AI30" s="10">
        <f>AVERAGEIFS($E:$E,$L:$L,AI$28,$T:$T,$AG30,$AE:$AE,TRUE)</f>
        <v>8.1749999999999972</v>
      </c>
      <c r="AJ30" s="12">
        <f>AVERAGEIFS($E:$E,$T:$T,$AG30,$AE:$AE,TRUE)</f>
        <v>7.6999999999999984</v>
      </c>
    </row>
    <row r="31" spans="1:36" x14ac:dyDescent="0.25">
      <c r="A31" t="s">
        <v>47</v>
      </c>
      <c r="C31">
        <v>2015</v>
      </c>
      <c r="D31" t="s">
        <v>57</v>
      </c>
      <c r="E31">
        <v>9.3000000000000007</v>
      </c>
      <c r="F31" t="s">
        <v>49</v>
      </c>
      <c r="G31">
        <v>18</v>
      </c>
      <c r="I31" t="s">
        <v>65</v>
      </c>
      <c r="J31" t="s">
        <v>59</v>
      </c>
      <c r="K31" t="s">
        <v>86</v>
      </c>
      <c r="L31" t="s">
        <v>45</v>
      </c>
      <c r="M31" t="s">
        <v>53</v>
      </c>
      <c r="N31" t="s">
        <v>39</v>
      </c>
      <c r="O31" t="s">
        <v>40</v>
      </c>
      <c r="P31" t="s">
        <v>54</v>
      </c>
      <c r="Q31" t="s">
        <v>55</v>
      </c>
      <c r="R31">
        <v>0</v>
      </c>
      <c r="S31">
        <v>7</v>
      </c>
      <c r="T31" t="s">
        <v>41</v>
      </c>
      <c r="U31" t="s">
        <v>61</v>
      </c>
      <c r="AB31">
        <v>1</v>
      </c>
      <c r="AC31" t="s">
        <v>62</v>
      </c>
      <c r="AD31">
        <v>59.999999999998799</v>
      </c>
      <c r="AE31" t="b">
        <f t="shared" si="0"/>
        <v>0</v>
      </c>
      <c r="AG31" s="4" t="s">
        <v>46</v>
      </c>
      <c r="AH31" s="11">
        <f>AVERAGEIFS($E:$E,$L:$L,AH$28,$AE:$AE,TRUE)</f>
        <v>7.2592592592592604</v>
      </c>
      <c r="AI31" s="11">
        <f>AVERAGEIFS($E:$E,$L:$L,AI$28,$AE:$AE,TRUE)</f>
        <v>8.2199999999999971</v>
      </c>
      <c r="AJ31" s="13">
        <f>AVERAGEIFS($E:$E,$AE:$AE,TRUE)</f>
        <v>7.6680851063829794</v>
      </c>
    </row>
    <row r="32" spans="1:36" x14ac:dyDescent="0.25">
      <c r="A32" t="s">
        <v>47</v>
      </c>
      <c r="C32">
        <v>2015</v>
      </c>
      <c r="D32" t="s">
        <v>57</v>
      </c>
      <c r="E32">
        <v>10.7</v>
      </c>
      <c r="F32" t="s">
        <v>33</v>
      </c>
      <c r="G32">
        <v>23</v>
      </c>
      <c r="I32" t="s">
        <v>118</v>
      </c>
      <c r="J32" t="s">
        <v>59</v>
      </c>
      <c r="K32" t="s">
        <v>86</v>
      </c>
      <c r="L32" t="s">
        <v>45</v>
      </c>
      <c r="M32" t="s">
        <v>53</v>
      </c>
      <c r="N32" t="s">
        <v>39</v>
      </c>
      <c r="O32" t="s">
        <v>40</v>
      </c>
      <c r="P32" t="s">
        <v>54</v>
      </c>
      <c r="Q32" t="s">
        <v>55</v>
      </c>
      <c r="R32">
        <v>0</v>
      </c>
      <c r="S32">
        <v>12</v>
      </c>
      <c r="T32" t="s">
        <v>41</v>
      </c>
      <c r="U32" t="s">
        <v>61</v>
      </c>
      <c r="Y32">
        <v>12</v>
      </c>
      <c r="Z32" t="s">
        <v>41</v>
      </c>
      <c r="AA32" t="s">
        <v>61</v>
      </c>
      <c r="AB32">
        <v>1</v>
      </c>
      <c r="AC32" t="s">
        <v>119</v>
      </c>
      <c r="AD32">
        <v>59.999999999998799</v>
      </c>
      <c r="AE32" t="b">
        <f t="shared" si="0"/>
        <v>0</v>
      </c>
    </row>
    <row r="33" spans="1:31" x14ac:dyDescent="0.25">
      <c r="A33" t="s">
        <v>47</v>
      </c>
      <c r="C33">
        <v>2015</v>
      </c>
      <c r="D33" t="s">
        <v>57</v>
      </c>
      <c r="E33">
        <v>7.7</v>
      </c>
      <c r="F33" t="s">
        <v>49</v>
      </c>
      <c r="G33">
        <v>20</v>
      </c>
      <c r="I33" t="s">
        <v>65</v>
      </c>
      <c r="J33" t="s">
        <v>59</v>
      </c>
      <c r="K33" t="s">
        <v>86</v>
      </c>
      <c r="L33" t="s">
        <v>45</v>
      </c>
      <c r="M33" t="s">
        <v>38</v>
      </c>
      <c r="N33" t="s">
        <v>39</v>
      </c>
      <c r="O33" t="s">
        <v>40</v>
      </c>
      <c r="P33" t="s">
        <v>54</v>
      </c>
      <c r="Q33" t="s">
        <v>55</v>
      </c>
      <c r="R33">
        <v>0</v>
      </c>
      <c r="S33">
        <v>7</v>
      </c>
      <c r="T33" t="s">
        <v>41</v>
      </c>
      <c r="U33" t="s">
        <v>61</v>
      </c>
      <c r="Y33">
        <v>10</v>
      </c>
      <c r="Z33" t="s">
        <v>120</v>
      </c>
      <c r="AA33" t="s">
        <v>61</v>
      </c>
      <c r="AB33">
        <v>1</v>
      </c>
      <c r="AC33" t="s">
        <v>56</v>
      </c>
      <c r="AD33">
        <v>59.999999999998799</v>
      </c>
      <c r="AE33" t="b">
        <f t="shared" si="0"/>
        <v>0</v>
      </c>
    </row>
    <row r="34" spans="1:31" x14ac:dyDescent="0.25">
      <c r="A34" t="s">
        <v>31</v>
      </c>
      <c r="C34">
        <v>2015</v>
      </c>
      <c r="D34" t="s">
        <v>48</v>
      </c>
      <c r="E34">
        <v>10.8</v>
      </c>
      <c r="F34" t="s">
        <v>33</v>
      </c>
      <c r="G34">
        <v>34</v>
      </c>
      <c r="I34" t="s">
        <v>121</v>
      </c>
      <c r="J34" t="s">
        <v>35</v>
      </c>
      <c r="K34" t="s">
        <v>122</v>
      </c>
      <c r="L34" t="s">
        <v>37</v>
      </c>
      <c r="M34" t="s">
        <v>53</v>
      </c>
      <c r="N34" t="s">
        <v>39</v>
      </c>
      <c r="O34" t="s">
        <v>40</v>
      </c>
      <c r="S34">
        <v>4</v>
      </c>
      <c r="T34" t="s">
        <v>41</v>
      </c>
      <c r="U34" t="s">
        <v>42</v>
      </c>
      <c r="V34">
        <v>8.5</v>
      </c>
      <c r="W34" t="s">
        <v>43</v>
      </c>
      <c r="X34" t="s">
        <v>42</v>
      </c>
      <c r="Y34">
        <v>11</v>
      </c>
      <c r="Z34" t="s">
        <v>41</v>
      </c>
      <c r="AA34" t="s">
        <v>42</v>
      </c>
      <c r="AB34">
        <v>0.67</v>
      </c>
      <c r="AC34" t="s">
        <v>62</v>
      </c>
      <c r="AD34">
        <v>39.999999999999602</v>
      </c>
      <c r="AE34" t="b">
        <f t="shared" ref="AE34:AE65" si="5">IF(ISNUMBER(ERROR.TYPE(FIND("Afbrudt",A34))),FALSE,TRUE)</f>
        <v>1</v>
      </c>
    </row>
    <row r="35" spans="1:31" x14ac:dyDescent="0.25">
      <c r="A35" t="s">
        <v>47</v>
      </c>
      <c r="C35">
        <v>2015</v>
      </c>
      <c r="D35" t="s">
        <v>48</v>
      </c>
      <c r="E35">
        <v>9.1999999999999993</v>
      </c>
      <c r="F35" t="s">
        <v>33</v>
      </c>
      <c r="G35">
        <v>22</v>
      </c>
      <c r="I35" t="s">
        <v>123</v>
      </c>
      <c r="J35" t="s">
        <v>35</v>
      </c>
      <c r="K35" t="s">
        <v>124</v>
      </c>
      <c r="L35" t="s">
        <v>37</v>
      </c>
      <c r="M35" t="s">
        <v>53</v>
      </c>
      <c r="N35" t="s">
        <v>39</v>
      </c>
      <c r="O35" t="s">
        <v>40</v>
      </c>
      <c r="P35" t="s">
        <v>54</v>
      </c>
      <c r="Q35" t="s">
        <v>55</v>
      </c>
      <c r="R35">
        <v>0</v>
      </c>
      <c r="S35">
        <v>9.5</v>
      </c>
      <c r="T35" t="s">
        <v>41</v>
      </c>
      <c r="U35" t="s">
        <v>42</v>
      </c>
      <c r="V35">
        <v>4.5</v>
      </c>
      <c r="W35" t="s">
        <v>43</v>
      </c>
      <c r="X35" t="s">
        <v>42</v>
      </c>
      <c r="Y35">
        <v>5.5</v>
      </c>
      <c r="Z35" t="s">
        <v>41</v>
      </c>
      <c r="AA35" t="s">
        <v>42</v>
      </c>
      <c r="AB35">
        <v>1</v>
      </c>
      <c r="AC35" t="s">
        <v>62</v>
      </c>
      <c r="AD35">
        <v>59.999999999998799</v>
      </c>
      <c r="AE35" t="b">
        <f t="shared" si="5"/>
        <v>0</v>
      </c>
    </row>
    <row r="36" spans="1:31" x14ac:dyDescent="0.25">
      <c r="A36" t="s">
        <v>47</v>
      </c>
      <c r="C36">
        <v>2015</v>
      </c>
      <c r="D36" t="s">
        <v>32</v>
      </c>
      <c r="E36">
        <v>10.4</v>
      </c>
      <c r="F36" t="s">
        <v>33</v>
      </c>
      <c r="G36">
        <v>21</v>
      </c>
      <c r="I36" t="s">
        <v>125</v>
      </c>
      <c r="J36" t="s">
        <v>126</v>
      </c>
      <c r="K36" t="s">
        <v>127</v>
      </c>
      <c r="L36" t="s">
        <v>37</v>
      </c>
      <c r="M36" t="s">
        <v>53</v>
      </c>
      <c r="N36" t="s">
        <v>39</v>
      </c>
      <c r="O36" t="s">
        <v>40</v>
      </c>
      <c r="P36" t="s">
        <v>54</v>
      </c>
      <c r="Q36" t="s">
        <v>55</v>
      </c>
      <c r="R36">
        <v>0</v>
      </c>
      <c r="S36">
        <v>8</v>
      </c>
      <c r="T36" t="s">
        <v>43</v>
      </c>
      <c r="U36" t="s">
        <v>42</v>
      </c>
      <c r="V36">
        <v>8</v>
      </c>
      <c r="W36" t="s">
        <v>43</v>
      </c>
      <c r="X36" t="s">
        <v>42</v>
      </c>
      <c r="Y36">
        <v>9</v>
      </c>
      <c r="Z36" t="s">
        <v>41</v>
      </c>
      <c r="AA36" t="s">
        <v>42</v>
      </c>
      <c r="AB36">
        <v>1</v>
      </c>
      <c r="AC36" t="s">
        <v>44</v>
      </c>
      <c r="AD36">
        <v>59.999999999998799</v>
      </c>
      <c r="AE36" t="b">
        <f t="shared" si="5"/>
        <v>0</v>
      </c>
    </row>
    <row r="37" spans="1:31" x14ac:dyDescent="0.25">
      <c r="A37" t="s">
        <v>47</v>
      </c>
      <c r="C37">
        <v>2015</v>
      </c>
      <c r="D37" t="s">
        <v>73</v>
      </c>
      <c r="E37">
        <v>10.5</v>
      </c>
      <c r="F37" t="s">
        <v>33</v>
      </c>
      <c r="G37">
        <v>22</v>
      </c>
      <c r="I37" t="s">
        <v>125</v>
      </c>
      <c r="J37" t="s">
        <v>51</v>
      </c>
      <c r="K37" t="s">
        <v>128</v>
      </c>
      <c r="L37" t="s">
        <v>37</v>
      </c>
      <c r="M37" t="s">
        <v>53</v>
      </c>
      <c r="N37" t="s">
        <v>39</v>
      </c>
      <c r="O37" t="s">
        <v>40</v>
      </c>
      <c r="P37" t="s">
        <v>54</v>
      </c>
      <c r="Q37" t="s">
        <v>55</v>
      </c>
      <c r="R37">
        <v>0</v>
      </c>
      <c r="S37">
        <v>8</v>
      </c>
      <c r="T37" t="s">
        <v>43</v>
      </c>
      <c r="U37" t="s">
        <v>42</v>
      </c>
      <c r="V37">
        <v>10.6666666666667</v>
      </c>
      <c r="W37" t="s">
        <v>43</v>
      </c>
      <c r="X37" t="s">
        <v>42</v>
      </c>
      <c r="Y37">
        <v>9.6666666666666696</v>
      </c>
      <c r="Z37" t="s">
        <v>43</v>
      </c>
      <c r="AA37" t="s">
        <v>42</v>
      </c>
      <c r="AB37">
        <v>1</v>
      </c>
      <c r="AC37" t="s">
        <v>44</v>
      </c>
      <c r="AD37">
        <v>59.999999999998799</v>
      </c>
      <c r="AE37" t="b">
        <f t="shared" si="5"/>
        <v>0</v>
      </c>
    </row>
    <row r="38" spans="1:31" x14ac:dyDescent="0.25">
      <c r="A38" t="s">
        <v>47</v>
      </c>
      <c r="C38">
        <v>2015</v>
      </c>
      <c r="D38" t="s">
        <v>57</v>
      </c>
      <c r="E38">
        <v>12.5</v>
      </c>
      <c r="F38" t="s">
        <v>63</v>
      </c>
      <c r="G38">
        <v>19</v>
      </c>
      <c r="I38" t="s">
        <v>129</v>
      </c>
      <c r="J38" t="s">
        <v>59</v>
      </c>
      <c r="K38" t="s">
        <v>86</v>
      </c>
      <c r="L38" t="s">
        <v>45</v>
      </c>
      <c r="M38" t="s">
        <v>38</v>
      </c>
      <c r="N38" t="s">
        <v>39</v>
      </c>
      <c r="O38" t="s">
        <v>40</v>
      </c>
      <c r="P38" t="s">
        <v>54</v>
      </c>
      <c r="Q38" t="s">
        <v>55</v>
      </c>
      <c r="R38">
        <v>0</v>
      </c>
      <c r="S38">
        <v>7</v>
      </c>
      <c r="T38" t="s">
        <v>41</v>
      </c>
      <c r="U38" t="s">
        <v>61</v>
      </c>
      <c r="AB38">
        <v>1</v>
      </c>
      <c r="AC38" t="s">
        <v>62</v>
      </c>
      <c r="AD38">
        <v>59.999999999998799</v>
      </c>
      <c r="AE38" t="b">
        <f t="shared" si="5"/>
        <v>0</v>
      </c>
    </row>
    <row r="39" spans="1:31" x14ac:dyDescent="0.25">
      <c r="A39" t="s">
        <v>47</v>
      </c>
      <c r="C39">
        <v>2015</v>
      </c>
      <c r="D39" t="s">
        <v>32</v>
      </c>
      <c r="E39">
        <v>7.2</v>
      </c>
      <c r="F39" t="s">
        <v>33</v>
      </c>
      <c r="G39">
        <v>20</v>
      </c>
      <c r="I39" t="s">
        <v>74</v>
      </c>
      <c r="J39" t="s">
        <v>35</v>
      </c>
      <c r="K39" t="s">
        <v>130</v>
      </c>
      <c r="L39" t="s">
        <v>37</v>
      </c>
      <c r="M39" t="s">
        <v>38</v>
      </c>
      <c r="N39" t="s">
        <v>39</v>
      </c>
      <c r="O39" t="s">
        <v>40</v>
      </c>
      <c r="P39" t="s">
        <v>54</v>
      </c>
      <c r="Q39" t="s">
        <v>55</v>
      </c>
      <c r="R39">
        <v>0</v>
      </c>
      <c r="S39">
        <v>7</v>
      </c>
      <c r="T39" t="s">
        <v>41</v>
      </c>
      <c r="U39" t="s">
        <v>61</v>
      </c>
      <c r="V39">
        <v>4.3333333333333304</v>
      </c>
      <c r="W39" t="s">
        <v>43</v>
      </c>
      <c r="X39" t="s">
        <v>42</v>
      </c>
      <c r="Y39">
        <v>9</v>
      </c>
      <c r="Z39" t="s">
        <v>43</v>
      </c>
      <c r="AA39" t="s">
        <v>42</v>
      </c>
      <c r="AB39">
        <v>0.92</v>
      </c>
      <c r="AC39" t="s">
        <v>56</v>
      </c>
      <c r="AD39">
        <v>54.999999999998998</v>
      </c>
      <c r="AE39" t="b">
        <f t="shared" si="5"/>
        <v>0</v>
      </c>
    </row>
    <row r="40" spans="1:31" x14ac:dyDescent="0.25">
      <c r="A40" t="s">
        <v>47</v>
      </c>
      <c r="C40">
        <v>2015</v>
      </c>
      <c r="D40" t="s">
        <v>57</v>
      </c>
      <c r="E40">
        <v>8</v>
      </c>
      <c r="F40" t="s">
        <v>49</v>
      </c>
      <c r="G40">
        <v>21</v>
      </c>
      <c r="I40" t="s">
        <v>87</v>
      </c>
      <c r="J40" t="s">
        <v>59</v>
      </c>
      <c r="K40" t="s">
        <v>60</v>
      </c>
      <c r="L40" t="s">
        <v>45</v>
      </c>
      <c r="M40" t="s">
        <v>53</v>
      </c>
      <c r="N40" t="s">
        <v>39</v>
      </c>
      <c r="O40" t="s">
        <v>40</v>
      </c>
      <c r="P40" t="s">
        <v>54</v>
      </c>
      <c r="Q40" t="s">
        <v>55</v>
      </c>
      <c r="R40">
        <v>0</v>
      </c>
      <c r="S40">
        <v>7</v>
      </c>
      <c r="T40" t="s">
        <v>43</v>
      </c>
      <c r="U40" t="s">
        <v>61</v>
      </c>
      <c r="V40">
        <v>7</v>
      </c>
      <c r="W40" t="s">
        <v>43</v>
      </c>
      <c r="X40" t="s">
        <v>61</v>
      </c>
      <c r="Y40">
        <v>7</v>
      </c>
      <c r="Z40" t="s">
        <v>41</v>
      </c>
      <c r="AA40" t="s">
        <v>61</v>
      </c>
      <c r="AB40">
        <v>1</v>
      </c>
      <c r="AC40" t="s">
        <v>56</v>
      </c>
      <c r="AD40">
        <v>59.999999999998799</v>
      </c>
      <c r="AE40" t="b">
        <f t="shared" si="5"/>
        <v>0</v>
      </c>
    </row>
    <row r="41" spans="1:31" x14ac:dyDescent="0.25">
      <c r="A41" t="s">
        <v>47</v>
      </c>
      <c r="C41">
        <v>2015</v>
      </c>
      <c r="D41" t="s">
        <v>57</v>
      </c>
      <c r="E41">
        <v>7.9</v>
      </c>
      <c r="F41" t="s">
        <v>91</v>
      </c>
      <c r="G41">
        <v>19</v>
      </c>
      <c r="I41" t="s">
        <v>131</v>
      </c>
      <c r="J41" t="s">
        <v>59</v>
      </c>
      <c r="K41" t="s">
        <v>86</v>
      </c>
      <c r="L41" t="s">
        <v>45</v>
      </c>
      <c r="M41" t="s">
        <v>53</v>
      </c>
      <c r="N41" t="s">
        <v>39</v>
      </c>
      <c r="O41" t="s">
        <v>40</v>
      </c>
      <c r="P41" t="s">
        <v>54</v>
      </c>
      <c r="Q41" t="s">
        <v>55</v>
      </c>
      <c r="R41">
        <v>0</v>
      </c>
      <c r="S41">
        <v>7</v>
      </c>
      <c r="T41" t="s">
        <v>41</v>
      </c>
      <c r="U41" t="s">
        <v>61</v>
      </c>
      <c r="Y41">
        <v>12</v>
      </c>
      <c r="Z41" t="s">
        <v>41</v>
      </c>
      <c r="AA41" t="s">
        <v>61</v>
      </c>
      <c r="AB41">
        <v>0.75</v>
      </c>
      <c r="AC41" t="s">
        <v>62</v>
      </c>
      <c r="AD41">
        <v>44.999999999999403</v>
      </c>
      <c r="AE41" t="b">
        <f t="shared" si="5"/>
        <v>0</v>
      </c>
    </row>
    <row r="42" spans="1:31" x14ac:dyDescent="0.25">
      <c r="A42" t="s">
        <v>47</v>
      </c>
      <c r="C42">
        <v>2015</v>
      </c>
      <c r="D42" t="s">
        <v>48</v>
      </c>
      <c r="E42">
        <v>8.5</v>
      </c>
      <c r="F42" t="s">
        <v>33</v>
      </c>
      <c r="G42">
        <v>23</v>
      </c>
      <c r="I42" t="s">
        <v>132</v>
      </c>
      <c r="J42" t="s">
        <v>35</v>
      </c>
      <c r="K42" t="s">
        <v>133</v>
      </c>
      <c r="L42" t="s">
        <v>37</v>
      </c>
      <c r="M42" t="s">
        <v>53</v>
      </c>
      <c r="N42" t="s">
        <v>39</v>
      </c>
      <c r="O42" t="s">
        <v>40</v>
      </c>
      <c r="P42" t="s">
        <v>54</v>
      </c>
      <c r="Q42" t="s">
        <v>55</v>
      </c>
      <c r="R42">
        <v>0</v>
      </c>
      <c r="S42">
        <v>9.5</v>
      </c>
      <c r="T42" t="s">
        <v>41</v>
      </c>
      <c r="U42" t="s">
        <v>42</v>
      </c>
      <c r="V42">
        <v>4</v>
      </c>
      <c r="W42" t="s">
        <v>43</v>
      </c>
      <c r="X42" t="s">
        <v>42</v>
      </c>
      <c r="Y42">
        <v>8.5</v>
      </c>
      <c r="Z42" t="s">
        <v>41</v>
      </c>
      <c r="AA42" t="s">
        <v>42</v>
      </c>
      <c r="AB42">
        <v>0.92</v>
      </c>
      <c r="AC42" t="s">
        <v>56</v>
      </c>
      <c r="AD42">
        <v>54.999999999998998</v>
      </c>
      <c r="AE42" t="b">
        <f t="shared" si="5"/>
        <v>0</v>
      </c>
    </row>
    <row r="43" spans="1:31" x14ac:dyDescent="0.25">
      <c r="A43" t="s">
        <v>47</v>
      </c>
      <c r="C43">
        <v>2015</v>
      </c>
      <c r="D43" t="s">
        <v>32</v>
      </c>
      <c r="E43">
        <v>9.6</v>
      </c>
      <c r="F43" t="s">
        <v>49</v>
      </c>
      <c r="G43">
        <v>21</v>
      </c>
      <c r="I43" t="s">
        <v>65</v>
      </c>
      <c r="J43" t="s">
        <v>109</v>
      </c>
      <c r="K43" t="s">
        <v>134</v>
      </c>
      <c r="L43" t="s">
        <v>45</v>
      </c>
      <c r="M43" t="s">
        <v>53</v>
      </c>
      <c r="N43" t="s">
        <v>39</v>
      </c>
      <c r="O43" t="s">
        <v>40</v>
      </c>
      <c r="P43" t="s">
        <v>54</v>
      </c>
      <c r="Q43" t="s">
        <v>55</v>
      </c>
      <c r="R43">
        <v>0</v>
      </c>
      <c r="S43">
        <v>8</v>
      </c>
      <c r="T43" t="s">
        <v>43</v>
      </c>
      <c r="U43" t="s">
        <v>42</v>
      </c>
      <c r="V43">
        <v>8.6666666666666696</v>
      </c>
      <c r="W43" t="s">
        <v>43</v>
      </c>
      <c r="X43" t="s">
        <v>42</v>
      </c>
      <c r="Y43">
        <v>7</v>
      </c>
      <c r="Z43" t="s">
        <v>41</v>
      </c>
      <c r="AA43" t="s">
        <v>42</v>
      </c>
      <c r="AB43">
        <v>1</v>
      </c>
      <c r="AC43" t="s">
        <v>62</v>
      </c>
      <c r="AD43">
        <v>59.999999999998799</v>
      </c>
      <c r="AE43" t="b">
        <f t="shared" si="5"/>
        <v>0</v>
      </c>
    </row>
    <row r="44" spans="1:31" x14ac:dyDescent="0.25">
      <c r="A44" t="s">
        <v>47</v>
      </c>
      <c r="C44">
        <v>2015</v>
      </c>
      <c r="D44" t="s">
        <v>99</v>
      </c>
      <c r="E44">
        <v>6.4</v>
      </c>
      <c r="F44" t="s">
        <v>33</v>
      </c>
      <c r="G44">
        <v>20</v>
      </c>
      <c r="I44" t="s">
        <v>34</v>
      </c>
      <c r="J44" t="s">
        <v>35</v>
      </c>
      <c r="K44" t="s">
        <v>135</v>
      </c>
      <c r="L44" t="s">
        <v>37</v>
      </c>
      <c r="M44" t="s">
        <v>53</v>
      </c>
      <c r="N44" t="s">
        <v>39</v>
      </c>
      <c r="O44" t="s">
        <v>40</v>
      </c>
      <c r="P44" t="s">
        <v>54</v>
      </c>
      <c r="Q44" t="s">
        <v>55</v>
      </c>
      <c r="R44">
        <v>0</v>
      </c>
      <c r="S44">
        <v>5.5</v>
      </c>
      <c r="T44" t="s">
        <v>41</v>
      </c>
      <c r="U44" t="s">
        <v>42</v>
      </c>
      <c r="V44">
        <v>5</v>
      </c>
      <c r="W44" t="s">
        <v>43</v>
      </c>
      <c r="X44" t="s">
        <v>42</v>
      </c>
      <c r="Y44">
        <v>10.5</v>
      </c>
      <c r="Z44" t="s">
        <v>43</v>
      </c>
      <c r="AA44" t="s">
        <v>42</v>
      </c>
      <c r="AB44">
        <v>0.67</v>
      </c>
      <c r="AC44" t="s">
        <v>56</v>
      </c>
      <c r="AD44">
        <v>39.999999999999602</v>
      </c>
      <c r="AE44" t="b">
        <f t="shared" si="5"/>
        <v>0</v>
      </c>
    </row>
    <row r="45" spans="1:31" x14ac:dyDescent="0.25">
      <c r="A45" t="s">
        <v>47</v>
      </c>
      <c r="C45">
        <v>2015</v>
      </c>
      <c r="D45" t="s">
        <v>32</v>
      </c>
      <c r="E45">
        <v>8</v>
      </c>
      <c r="F45" t="s">
        <v>33</v>
      </c>
      <c r="G45">
        <v>21</v>
      </c>
      <c r="I45" t="s">
        <v>136</v>
      </c>
      <c r="J45" t="s">
        <v>35</v>
      </c>
      <c r="K45" t="s">
        <v>36</v>
      </c>
      <c r="L45" t="s">
        <v>37</v>
      </c>
      <c r="M45" t="s">
        <v>53</v>
      </c>
      <c r="N45" t="s">
        <v>39</v>
      </c>
      <c r="O45" t="s">
        <v>40</v>
      </c>
      <c r="P45" t="s">
        <v>54</v>
      </c>
      <c r="Q45" t="s">
        <v>55</v>
      </c>
      <c r="R45">
        <v>0</v>
      </c>
      <c r="S45">
        <v>12</v>
      </c>
      <c r="T45" t="s">
        <v>43</v>
      </c>
      <c r="U45" t="s">
        <v>42</v>
      </c>
      <c r="V45">
        <v>6</v>
      </c>
      <c r="W45" t="s">
        <v>43</v>
      </c>
      <c r="X45" t="s">
        <v>42</v>
      </c>
      <c r="Y45">
        <v>9</v>
      </c>
      <c r="Z45" t="s">
        <v>43</v>
      </c>
      <c r="AA45" t="s">
        <v>42</v>
      </c>
      <c r="AB45">
        <v>1</v>
      </c>
      <c r="AC45" t="s">
        <v>44</v>
      </c>
      <c r="AD45">
        <v>59.999999999998799</v>
      </c>
      <c r="AE45" t="b">
        <f t="shared" si="5"/>
        <v>0</v>
      </c>
    </row>
    <row r="46" spans="1:31" x14ac:dyDescent="0.25">
      <c r="A46" t="s">
        <v>47</v>
      </c>
      <c r="C46">
        <v>2015</v>
      </c>
      <c r="D46" t="s">
        <v>48</v>
      </c>
      <c r="E46">
        <v>10.5</v>
      </c>
      <c r="F46" t="s">
        <v>33</v>
      </c>
      <c r="G46">
        <v>25</v>
      </c>
      <c r="I46" t="s">
        <v>137</v>
      </c>
      <c r="J46" t="s">
        <v>35</v>
      </c>
      <c r="K46" t="s">
        <v>138</v>
      </c>
      <c r="L46" t="s">
        <v>37</v>
      </c>
      <c r="M46" t="s">
        <v>53</v>
      </c>
      <c r="N46" t="s">
        <v>39</v>
      </c>
      <c r="O46" t="s">
        <v>40</v>
      </c>
      <c r="P46" t="s">
        <v>54</v>
      </c>
      <c r="Q46" t="s">
        <v>55</v>
      </c>
      <c r="R46">
        <v>0</v>
      </c>
      <c r="S46">
        <v>10</v>
      </c>
      <c r="T46" t="s">
        <v>41</v>
      </c>
      <c r="U46" t="s">
        <v>61</v>
      </c>
      <c r="V46">
        <v>7</v>
      </c>
      <c r="W46" t="s">
        <v>43</v>
      </c>
      <c r="X46" t="s">
        <v>42</v>
      </c>
      <c r="Y46">
        <v>10</v>
      </c>
      <c r="Z46" t="s">
        <v>43</v>
      </c>
      <c r="AA46" t="s">
        <v>42</v>
      </c>
      <c r="AB46">
        <v>0.92</v>
      </c>
      <c r="AC46" t="s">
        <v>44</v>
      </c>
      <c r="AD46">
        <v>54.999999999998998</v>
      </c>
      <c r="AE46" t="b">
        <f t="shared" si="5"/>
        <v>0</v>
      </c>
    </row>
    <row r="47" spans="1:31" x14ac:dyDescent="0.25">
      <c r="A47" t="s">
        <v>31</v>
      </c>
      <c r="C47">
        <v>2015</v>
      </c>
      <c r="D47" t="s">
        <v>99</v>
      </c>
      <c r="E47">
        <v>6.9</v>
      </c>
      <c r="F47" t="s">
        <v>49</v>
      </c>
      <c r="G47">
        <v>20</v>
      </c>
      <c r="I47" t="s">
        <v>87</v>
      </c>
      <c r="J47" t="s">
        <v>88</v>
      </c>
      <c r="K47" t="s">
        <v>139</v>
      </c>
      <c r="L47" t="s">
        <v>45</v>
      </c>
      <c r="M47" t="s">
        <v>53</v>
      </c>
      <c r="N47" t="s">
        <v>39</v>
      </c>
      <c r="O47" t="s">
        <v>40</v>
      </c>
      <c r="S47">
        <v>5</v>
      </c>
      <c r="T47" t="s">
        <v>41</v>
      </c>
      <c r="U47" t="s">
        <v>61</v>
      </c>
      <c r="V47">
        <v>3.25</v>
      </c>
      <c r="W47" t="s">
        <v>43</v>
      </c>
      <c r="X47" t="s">
        <v>61</v>
      </c>
      <c r="Y47">
        <v>4.3333333333333304</v>
      </c>
      <c r="Z47" t="s">
        <v>41</v>
      </c>
      <c r="AA47" t="s">
        <v>61</v>
      </c>
      <c r="AB47">
        <v>0.25</v>
      </c>
      <c r="AC47" t="s">
        <v>62</v>
      </c>
      <c r="AD47">
        <v>15</v>
      </c>
      <c r="AE47" t="b">
        <f t="shared" si="5"/>
        <v>1</v>
      </c>
    </row>
    <row r="48" spans="1:31" x14ac:dyDescent="0.25">
      <c r="A48" t="s">
        <v>47</v>
      </c>
      <c r="C48">
        <v>2015</v>
      </c>
      <c r="D48" t="s">
        <v>32</v>
      </c>
      <c r="E48">
        <v>10.5</v>
      </c>
      <c r="F48" t="s">
        <v>33</v>
      </c>
      <c r="G48">
        <v>22</v>
      </c>
      <c r="I48" t="s">
        <v>140</v>
      </c>
      <c r="J48" t="s">
        <v>35</v>
      </c>
      <c r="K48" t="s">
        <v>66</v>
      </c>
      <c r="L48" t="s">
        <v>37</v>
      </c>
      <c r="M48" t="s">
        <v>38</v>
      </c>
      <c r="N48" t="s">
        <v>39</v>
      </c>
      <c r="O48" t="s">
        <v>40</v>
      </c>
      <c r="P48" t="s">
        <v>54</v>
      </c>
      <c r="Q48" t="s">
        <v>55</v>
      </c>
      <c r="R48">
        <v>0</v>
      </c>
      <c r="S48">
        <v>7.75</v>
      </c>
      <c r="T48" t="s">
        <v>41</v>
      </c>
      <c r="U48" t="s">
        <v>42</v>
      </c>
      <c r="V48">
        <v>9</v>
      </c>
      <c r="W48" t="s">
        <v>43</v>
      </c>
      <c r="X48" t="s">
        <v>42</v>
      </c>
      <c r="Y48">
        <v>9</v>
      </c>
      <c r="Z48" t="s">
        <v>43</v>
      </c>
      <c r="AA48" t="s">
        <v>42</v>
      </c>
      <c r="AB48">
        <v>1</v>
      </c>
      <c r="AC48" t="s">
        <v>44</v>
      </c>
      <c r="AD48">
        <v>59.999999999998799</v>
      </c>
      <c r="AE48" t="b">
        <f t="shared" si="5"/>
        <v>0</v>
      </c>
    </row>
    <row r="49" spans="1:31" x14ac:dyDescent="0.25">
      <c r="A49" t="s">
        <v>47</v>
      </c>
      <c r="C49">
        <v>2015</v>
      </c>
      <c r="D49" t="s">
        <v>32</v>
      </c>
      <c r="E49">
        <v>7.6</v>
      </c>
      <c r="F49" t="s">
        <v>49</v>
      </c>
      <c r="G49">
        <v>22</v>
      </c>
      <c r="I49" t="s">
        <v>65</v>
      </c>
      <c r="J49" t="s">
        <v>88</v>
      </c>
      <c r="K49" t="s">
        <v>141</v>
      </c>
      <c r="L49" t="s">
        <v>45</v>
      </c>
      <c r="M49" t="s">
        <v>38</v>
      </c>
      <c r="N49" t="s">
        <v>39</v>
      </c>
      <c r="O49" t="s">
        <v>40</v>
      </c>
      <c r="P49" t="s">
        <v>54</v>
      </c>
      <c r="Q49" t="s">
        <v>55</v>
      </c>
      <c r="R49">
        <v>0</v>
      </c>
      <c r="S49">
        <v>10.6666666666667</v>
      </c>
      <c r="T49" t="s">
        <v>43</v>
      </c>
      <c r="U49" t="s">
        <v>42</v>
      </c>
      <c r="V49">
        <v>6.75</v>
      </c>
      <c r="W49" t="s">
        <v>43</v>
      </c>
      <c r="X49" t="s">
        <v>42</v>
      </c>
      <c r="Y49">
        <v>10.6666666666667</v>
      </c>
      <c r="Z49" t="s">
        <v>41</v>
      </c>
      <c r="AA49" t="s">
        <v>42</v>
      </c>
      <c r="AB49">
        <v>1</v>
      </c>
      <c r="AC49" t="s">
        <v>81</v>
      </c>
      <c r="AD49">
        <v>59.999999999998799</v>
      </c>
      <c r="AE49" t="b">
        <f t="shared" si="5"/>
        <v>0</v>
      </c>
    </row>
    <row r="50" spans="1:31" x14ac:dyDescent="0.25">
      <c r="A50" t="s">
        <v>47</v>
      </c>
      <c r="C50">
        <v>2015</v>
      </c>
      <c r="D50" t="s">
        <v>99</v>
      </c>
      <c r="E50">
        <v>5.6</v>
      </c>
      <c r="F50" t="s">
        <v>49</v>
      </c>
      <c r="G50">
        <v>20</v>
      </c>
      <c r="I50" t="s">
        <v>65</v>
      </c>
      <c r="J50" t="s">
        <v>69</v>
      </c>
      <c r="K50" t="s">
        <v>142</v>
      </c>
      <c r="L50" t="s">
        <v>45</v>
      </c>
      <c r="M50" t="s">
        <v>53</v>
      </c>
      <c r="N50" t="s">
        <v>39</v>
      </c>
      <c r="O50" t="s">
        <v>40</v>
      </c>
      <c r="P50" t="s">
        <v>54</v>
      </c>
      <c r="Q50" t="s">
        <v>55</v>
      </c>
      <c r="R50">
        <v>0</v>
      </c>
      <c r="S50">
        <v>3.75</v>
      </c>
      <c r="T50" t="s">
        <v>43</v>
      </c>
      <c r="U50" t="s">
        <v>42</v>
      </c>
      <c r="V50">
        <v>4</v>
      </c>
      <c r="W50" t="s">
        <v>43</v>
      </c>
      <c r="X50" t="s">
        <v>42</v>
      </c>
      <c r="Y50">
        <v>6</v>
      </c>
      <c r="Z50" t="s">
        <v>43</v>
      </c>
      <c r="AA50" t="s">
        <v>42</v>
      </c>
      <c r="AB50">
        <v>1</v>
      </c>
      <c r="AC50" t="s">
        <v>56</v>
      </c>
      <c r="AD50">
        <v>59.999999999998799</v>
      </c>
      <c r="AE50" t="b">
        <f t="shared" si="5"/>
        <v>0</v>
      </c>
    </row>
    <row r="51" spans="1:31" x14ac:dyDescent="0.25">
      <c r="A51" t="s">
        <v>47</v>
      </c>
      <c r="C51">
        <v>2015</v>
      </c>
      <c r="D51" t="s">
        <v>73</v>
      </c>
      <c r="E51">
        <v>6</v>
      </c>
      <c r="F51" t="s">
        <v>33</v>
      </c>
      <c r="G51">
        <v>24</v>
      </c>
      <c r="I51" t="s">
        <v>34</v>
      </c>
      <c r="J51" t="s">
        <v>35</v>
      </c>
      <c r="K51" t="s">
        <v>143</v>
      </c>
      <c r="L51" t="s">
        <v>37</v>
      </c>
      <c r="M51" t="s">
        <v>53</v>
      </c>
      <c r="N51" t="s">
        <v>39</v>
      </c>
      <c r="O51" t="s">
        <v>40</v>
      </c>
      <c r="P51" t="s">
        <v>54</v>
      </c>
      <c r="Q51" t="s">
        <v>55</v>
      </c>
      <c r="R51">
        <v>0</v>
      </c>
      <c r="S51">
        <v>6</v>
      </c>
      <c r="T51" t="s">
        <v>41</v>
      </c>
      <c r="U51" t="s">
        <v>42</v>
      </c>
      <c r="V51">
        <v>6</v>
      </c>
      <c r="W51" t="s">
        <v>43</v>
      </c>
      <c r="X51" t="s">
        <v>42</v>
      </c>
      <c r="Y51">
        <v>8.5</v>
      </c>
      <c r="Z51" t="s">
        <v>43</v>
      </c>
      <c r="AA51" t="s">
        <v>42</v>
      </c>
      <c r="AB51">
        <v>1</v>
      </c>
      <c r="AC51" t="s">
        <v>81</v>
      </c>
      <c r="AD51">
        <v>59.999999999998799</v>
      </c>
      <c r="AE51" t="b">
        <f t="shared" si="5"/>
        <v>0</v>
      </c>
    </row>
    <row r="52" spans="1:31" x14ac:dyDescent="0.25">
      <c r="A52" t="s">
        <v>47</v>
      </c>
      <c r="C52">
        <v>2015</v>
      </c>
      <c r="D52" t="s">
        <v>99</v>
      </c>
      <c r="E52">
        <v>6.2</v>
      </c>
      <c r="F52" t="s">
        <v>49</v>
      </c>
      <c r="G52">
        <v>19</v>
      </c>
      <c r="I52" t="s">
        <v>77</v>
      </c>
      <c r="J52" t="s">
        <v>88</v>
      </c>
      <c r="K52" t="s">
        <v>144</v>
      </c>
      <c r="L52" t="s">
        <v>45</v>
      </c>
      <c r="M52" t="s">
        <v>53</v>
      </c>
      <c r="N52" t="s">
        <v>39</v>
      </c>
      <c r="O52" t="s">
        <v>40</v>
      </c>
      <c r="P52" t="s">
        <v>54</v>
      </c>
      <c r="Q52" t="s">
        <v>55</v>
      </c>
      <c r="R52">
        <v>0</v>
      </c>
      <c r="S52">
        <v>5.5</v>
      </c>
      <c r="T52" t="s">
        <v>43</v>
      </c>
      <c r="U52" t="s">
        <v>42</v>
      </c>
      <c r="V52">
        <v>6.25</v>
      </c>
      <c r="W52" t="s">
        <v>43</v>
      </c>
      <c r="X52" t="s">
        <v>42</v>
      </c>
      <c r="Y52">
        <v>7</v>
      </c>
      <c r="Z52" t="s">
        <v>41</v>
      </c>
      <c r="AA52" t="s">
        <v>42</v>
      </c>
      <c r="AB52">
        <v>0.92</v>
      </c>
      <c r="AC52" t="s">
        <v>62</v>
      </c>
      <c r="AD52">
        <v>54.999999999998998</v>
      </c>
      <c r="AE52" t="b">
        <f t="shared" si="5"/>
        <v>0</v>
      </c>
    </row>
    <row r="53" spans="1:31" x14ac:dyDescent="0.25">
      <c r="A53" t="s">
        <v>47</v>
      </c>
      <c r="C53">
        <v>2015</v>
      </c>
      <c r="D53" t="s">
        <v>32</v>
      </c>
      <c r="E53">
        <v>6.1</v>
      </c>
      <c r="F53" t="s">
        <v>49</v>
      </c>
      <c r="G53">
        <v>27</v>
      </c>
      <c r="I53" t="s">
        <v>65</v>
      </c>
      <c r="J53" t="s">
        <v>126</v>
      </c>
      <c r="K53" t="s">
        <v>127</v>
      </c>
      <c r="L53" t="s">
        <v>45</v>
      </c>
      <c r="M53" t="s">
        <v>53</v>
      </c>
      <c r="N53" t="s">
        <v>39</v>
      </c>
      <c r="O53" t="s">
        <v>40</v>
      </c>
      <c r="P53" t="s">
        <v>54</v>
      </c>
      <c r="Q53" t="s">
        <v>55</v>
      </c>
      <c r="R53">
        <v>0</v>
      </c>
      <c r="S53">
        <v>5.75</v>
      </c>
      <c r="T53" t="s">
        <v>41</v>
      </c>
      <c r="U53" t="s">
        <v>42</v>
      </c>
      <c r="V53">
        <v>4</v>
      </c>
      <c r="W53" t="s">
        <v>43</v>
      </c>
      <c r="X53" t="s">
        <v>42</v>
      </c>
      <c r="Y53">
        <v>9</v>
      </c>
      <c r="Z53" t="s">
        <v>43</v>
      </c>
      <c r="AA53" t="s">
        <v>42</v>
      </c>
      <c r="AB53">
        <v>0.75</v>
      </c>
      <c r="AC53" t="s">
        <v>76</v>
      </c>
      <c r="AD53">
        <v>44.999999999999403</v>
      </c>
      <c r="AE53" t="b">
        <f t="shared" si="5"/>
        <v>0</v>
      </c>
    </row>
    <row r="54" spans="1:31" x14ac:dyDescent="0.25">
      <c r="A54" t="s">
        <v>47</v>
      </c>
      <c r="C54">
        <v>2015</v>
      </c>
      <c r="D54" t="s">
        <v>99</v>
      </c>
      <c r="E54">
        <v>4.9000000000000004</v>
      </c>
      <c r="F54" t="s">
        <v>49</v>
      </c>
      <c r="G54">
        <v>21</v>
      </c>
      <c r="I54" t="s">
        <v>65</v>
      </c>
      <c r="J54" t="s">
        <v>35</v>
      </c>
      <c r="K54" t="s">
        <v>135</v>
      </c>
      <c r="L54" t="s">
        <v>45</v>
      </c>
      <c r="M54" t="s">
        <v>38</v>
      </c>
      <c r="N54" t="s">
        <v>39</v>
      </c>
      <c r="O54" t="s">
        <v>40</v>
      </c>
      <c r="P54" t="s">
        <v>54</v>
      </c>
      <c r="Q54" t="s">
        <v>55</v>
      </c>
      <c r="R54">
        <v>0</v>
      </c>
      <c r="S54">
        <v>7</v>
      </c>
      <c r="T54" t="s">
        <v>43</v>
      </c>
      <c r="U54" t="s">
        <v>42</v>
      </c>
      <c r="V54">
        <v>4</v>
      </c>
      <c r="W54" t="s">
        <v>43</v>
      </c>
      <c r="X54" t="s">
        <v>42</v>
      </c>
      <c r="Y54">
        <v>5</v>
      </c>
      <c r="Z54" t="s">
        <v>41</v>
      </c>
      <c r="AA54" t="s">
        <v>42</v>
      </c>
      <c r="AB54">
        <v>0.83</v>
      </c>
      <c r="AC54" t="s">
        <v>62</v>
      </c>
      <c r="AD54">
        <v>49.999999999999197</v>
      </c>
      <c r="AE54" t="b">
        <f t="shared" si="5"/>
        <v>0</v>
      </c>
    </row>
    <row r="55" spans="1:31" x14ac:dyDescent="0.25">
      <c r="A55" t="s">
        <v>47</v>
      </c>
      <c r="C55">
        <v>2015</v>
      </c>
      <c r="D55" t="s">
        <v>48</v>
      </c>
      <c r="E55">
        <v>7.8</v>
      </c>
      <c r="F55" t="s">
        <v>33</v>
      </c>
      <c r="G55">
        <v>23</v>
      </c>
      <c r="I55" t="s">
        <v>132</v>
      </c>
      <c r="J55" t="s">
        <v>35</v>
      </c>
      <c r="K55" t="s">
        <v>145</v>
      </c>
      <c r="L55" t="s">
        <v>37</v>
      </c>
      <c r="M55" t="s">
        <v>53</v>
      </c>
      <c r="N55" t="s">
        <v>39</v>
      </c>
      <c r="O55" t="s">
        <v>40</v>
      </c>
      <c r="P55" t="s">
        <v>54</v>
      </c>
      <c r="Q55" t="s">
        <v>55</v>
      </c>
      <c r="R55">
        <v>0</v>
      </c>
      <c r="S55">
        <v>9.5</v>
      </c>
      <c r="T55" t="s">
        <v>41</v>
      </c>
      <c r="U55" t="s">
        <v>61</v>
      </c>
      <c r="V55">
        <v>9.5</v>
      </c>
      <c r="W55" t="s">
        <v>43</v>
      </c>
      <c r="X55" t="s">
        <v>42</v>
      </c>
      <c r="Y55">
        <v>10</v>
      </c>
      <c r="Z55" t="s">
        <v>41</v>
      </c>
      <c r="AA55" t="s">
        <v>42</v>
      </c>
      <c r="AB55">
        <v>0.83</v>
      </c>
      <c r="AC55" t="s">
        <v>62</v>
      </c>
      <c r="AD55">
        <v>49.999999999999197</v>
      </c>
      <c r="AE55" t="b">
        <f t="shared" si="5"/>
        <v>0</v>
      </c>
    </row>
    <row r="56" spans="1:31" x14ac:dyDescent="0.25">
      <c r="A56" t="s">
        <v>31</v>
      </c>
      <c r="C56">
        <v>2015</v>
      </c>
      <c r="D56" t="s">
        <v>57</v>
      </c>
      <c r="E56">
        <v>8.6</v>
      </c>
      <c r="F56" t="s">
        <v>84</v>
      </c>
      <c r="G56">
        <v>25</v>
      </c>
      <c r="I56" t="s">
        <v>146</v>
      </c>
      <c r="J56" t="s">
        <v>59</v>
      </c>
      <c r="K56" t="s">
        <v>86</v>
      </c>
      <c r="L56" t="s">
        <v>45</v>
      </c>
      <c r="M56" t="s">
        <v>38</v>
      </c>
      <c r="N56" t="s">
        <v>39</v>
      </c>
      <c r="O56" t="s">
        <v>40</v>
      </c>
      <c r="S56">
        <v>7</v>
      </c>
      <c r="T56" t="s">
        <v>41</v>
      </c>
      <c r="U56" t="s">
        <v>61</v>
      </c>
      <c r="AB56">
        <v>0.08</v>
      </c>
      <c r="AC56" t="s">
        <v>76</v>
      </c>
      <c r="AD56">
        <v>4.9999999999998002</v>
      </c>
      <c r="AE56" t="b">
        <f t="shared" si="5"/>
        <v>1</v>
      </c>
    </row>
    <row r="57" spans="1:31" x14ac:dyDescent="0.25">
      <c r="A57" t="s">
        <v>47</v>
      </c>
      <c r="C57">
        <v>2015</v>
      </c>
      <c r="D57" t="s">
        <v>99</v>
      </c>
      <c r="E57">
        <v>7.8</v>
      </c>
      <c r="F57" t="s">
        <v>49</v>
      </c>
      <c r="G57">
        <v>21</v>
      </c>
      <c r="I57" t="s">
        <v>65</v>
      </c>
      <c r="J57" t="s">
        <v>126</v>
      </c>
      <c r="K57" t="s">
        <v>147</v>
      </c>
      <c r="L57" t="s">
        <v>45</v>
      </c>
      <c r="M57" t="s">
        <v>53</v>
      </c>
      <c r="N57" t="s">
        <v>39</v>
      </c>
      <c r="O57" t="s">
        <v>40</v>
      </c>
      <c r="P57" t="s">
        <v>54</v>
      </c>
      <c r="Q57" t="s">
        <v>55</v>
      </c>
      <c r="R57">
        <v>0</v>
      </c>
      <c r="S57">
        <v>5.5</v>
      </c>
      <c r="T57" t="s">
        <v>41</v>
      </c>
      <c r="U57" t="s">
        <v>42</v>
      </c>
      <c r="V57">
        <v>8</v>
      </c>
      <c r="W57" t="s">
        <v>43</v>
      </c>
      <c r="X57" t="s">
        <v>42</v>
      </c>
      <c r="Y57">
        <v>8</v>
      </c>
      <c r="Z57" t="s">
        <v>43</v>
      </c>
      <c r="AA57" t="s">
        <v>42</v>
      </c>
      <c r="AB57">
        <v>0.83</v>
      </c>
      <c r="AC57" t="s">
        <v>62</v>
      </c>
      <c r="AD57">
        <v>49.999999999999197</v>
      </c>
      <c r="AE57" t="b">
        <f t="shared" si="5"/>
        <v>0</v>
      </c>
    </row>
    <row r="58" spans="1:31" x14ac:dyDescent="0.25">
      <c r="A58" t="s">
        <v>47</v>
      </c>
      <c r="C58">
        <v>2015</v>
      </c>
      <c r="D58" t="s">
        <v>32</v>
      </c>
      <c r="E58">
        <v>4.3</v>
      </c>
      <c r="F58" t="s">
        <v>33</v>
      </c>
      <c r="G58">
        <v>24</v>
      </c>
      <c r="I58" t="s">
        <v>148</v>
      </c>
      <c r="J58" t="s">
        <v>35</v>
      </c>
      <c r="K58" t="s">
        <v>149</v>
      </c>
      <c r="L58" t="s">
        <v>45</v>
      </c>
      <c r="M58" t="s">
        <v>53</v>
      </c>
      <c r="N58" t="s">
        <v>39</v>
      </c>
      <c r="O58" t="s">
        <v>40</v>
      </c>
      <c r="P58" t="s">
        <v>54</v>
      </c>
      <c r="Q58" t="s">
        <v>55</v>
      </c>
      <c r="R58">
        <v>0</v>
      </c>
      <c r="S58">
        <v>0</v>
      </c>
      <c r="T58" t="s">
        <v>43</v>
      </c>
      <c r="U58" t="s">
        <v>42</v>
      </c>
      <c r="V58">
        <v>7</v>
      </c>
      <c r="W58" t="s">
        <v>43</v>
      </c>
      <c r="X58" t="s">
        <v>42</v>
      </c>
      <c r="Y58">
        <v>5.5</v>
      </c>
      <c r="Z58" t="s">
        <v>43</v>
      </c>
      <c r="AA58" t="s">
        <v>42</v>
      </c>
      <c r="AB58">
        <v>0.92</v>
      </c>
      <c r="AC58" t="s">
        <v>76</v>
      </c>
      <c r="AD58">
        <v>54.999999999998998</v>
      </c>
      <c r="AE58" t="b">
        <f t="shared" si="5"/>
        <v>0</v>
      </c>
    </row>
    <row r="59" spans="1:31" x14ac:dyDescent="0.25">
      <c r="A59" t="s">
        <v>47</v>
      </c>
      <c r="C59">
        <v>2015</v>
      </c>
      <c r="D59" t="s">
        <v>99</v>
      </c>
      <c r="E59">
        <v>5.6</v>
      </c>
      <c r="F59" t="s">
        <v>33</v>
      </c>
      <c r="G59">
        <v>21</v>
      </c>
      <c r="I59" t="s">
        <v>150</v>
      </c>
      <c r="J59" t="s">
        <v>88</v>
      </c>
      <c r="K59" t="s">
        <v>139</v>
      </c>
      <c r="L59" t="s">
        <v>37</v>
      </c>
      <c r="M59" t="s">
        <v>53</v>
      </c>
      <c r="N59" t="s">
        <v>39</v>
      </c>
      <c r="O59" t="s">
        <v>40</v>
      </c>
      <c r="P59" t="s">
        <v>54</v>
      </c>
      <c r="Q59" t="s">
        <v>55</v>
      </c>
      <c r="R59">
        <v>0</v>
      </c>
      <c r="S59">
        <v>8.5</v>
      </c>
      <c r="T59" t="s">
        <v>41</v>
      </c>
      <c r="U59" t="s">
        <v>42</v>
      </c>
      <c r="V59">
        <v>4.3333333333333304</v>
      </c>
      <c r="W59" t="s">
        <v>43</v>
      </c>
      <c r="X59" t="s">
        <v>42</v>
      </c>
      <c r="Y59">
        <v>9</v>
      </c>
      <c r="Z59" t="s">
        <v>41</v>
      </c>
      <c r="AA59" t="s">
        <v>42</v>
      </c>
      <c r="AB59">
        <v>1</v>
      </c>
      <c r="AC59" t="s">
        <v>62</v>
      </c>
      <c r="AD59">
        <v>59.999999999998799</v>
      </c>
      <c r="AE59" t="b">
        <f t="shared" si="5"/>
        <v>0</v>
      </c>
    </row>
    <row r="60" spans="1:31" x14ac:dyDescent="0.25">
      <c r="A60" t="s">
        <v>47</v>
      </c>
      <c r="C60">
        <v>2015</v>
      </c>
      <c r="D60" t="s">
        <v>57</v>
      </c>
      <c r="E60">
        <v>3.9</v>
      </c>
      <c r="F60" t="s">
        <v>33</v>
      </c>
      <c r="G60">
        <v>26</v>
      </c>
      <c r="I60" t="s">
        <v>151</v>
      </c>
      <c r="J60" t="s">
        <v>59</v>
      </c>
      <c r="K60" t="s">
        <v>86</v>
      </c>
      <c r="L60" t="s">
        <v>37</v>
      </c>
      <c r="M60" t="s">
        <v>38</v>
      </c>
      <c r="N60" t="s">
        <v>39</v>
      </c>
      <c r="O60" t="s">
        <v>40</v>
      </c>
      <c r="P60" t="s">
        <v>54</v>
      </c>
      <c r="Q60" t="s">
        <v>55</v>
      </c>
      <c r="R60">
        <v>0</v>
      </c>
      <c r="S60">
        <v>2</v>
      </c>
      <c r="T60" t="s">
        <v>41</v>
      </c>
      <c r="U60" t="s">
        <v>61</v>
      </c>
      <c r="Y60">
        <v>7</v>
      </c>
      <c r="Z60" t="s">
        <v>41</v>
      </c>
      <c r="AA60" t="s">
        <v>61</v>
      </c>
      <c r="AB60">
        <v>1</v>
      </c>
      <c r="AC60" t="s">
        <v>76</v>
      </c>
      <c r="AD60">
        <v>59.999999999998799</v>
      </c>
      <c r="AE60" t="b">
        <f t="shared" si="5"/>
        <v>0</v>
      </c>
    </row>
    <row r="61" spans="1:31" x14ac:dyDescent="0.25">
      <c r="A61" t="s">
        <v>31</v>
      </c>
      <c r="C61">
        <v>2015</v>
      </c>
      <c r="D61" t="s">
        <v>32</v>
      </c>
      <c r="E61">
        <v>9.5</v>
      </c>
      <c r="F61" t="s">
        <v>33</v>
      </c>
      <c r="G61">
        <v>19</v>
      </c>
      <c r="I61" t="s">
        <v>82</v>
      </c>
      <c r="J61" t="s">
        <v>35</v>
      </c>
      <c r="K61" t="s">
        <v>152</v>
      </c>
      <c r="L61" t="s">
        <v>37</v>
      </c>
      <c r="M61" t="s">
        <v>53</v>
      </c>
      <c r="N61" t="s">
        <v>39</v>
      </c>
      <c r="O61" t="s">
        <v>40</v>
      </c>
      <c r="S61">
        <v>10.6666666666667</v>
      </c>
      <c r="T61" t="s">
        <v>43</v>
      </c>
      <c r="U61" t="s">
        <v>42</v>
      </c>
      <c r="V61">
        <v>5</v>
      </c>
      <c r="W61" t="s">
        <v>43</v>
      </c>
      <c r="X61" t="s">
        <v>42</v>
      </c>
      <c r="Y61">
        <v>9.25</v>
      </c>
      <c r="Z61" t="s">
        <v>41</v>
      </c>
      <c r="AA61" t="s">
        <v>42</v>
      </c>
      <c r="AB61">
        <v>0.42</v>
      </c>
      <c r="AC61" t="s">
        <v>62</v>
      </c>
      <c r="AD61">
        <v>24.999999999999599</v>
      </c>
      <c r="AE61" t="b">
        <f t="shared" si="5"/>
        <v>1</v>
      </c>
    </row>
    <row r="62" spans="1:31" x14ac:dyDescent="0.25">
      <c r="A62" t="s">
        <v>47</v>
      </c>
      <c r="C62">
        <v>2015</v>
      </c>
      <c r="D62" t="s">
        <v>99</v>
      </c>
      <c r="E62">
        <v>7.1</v>
      </c>
      <c r="F62" t="s">
        <v>84</v>
      </c>
      <c r="G62">
        <v>21</v>
      </c>
      <c r="I62" t="s">
        <v>153</v>
      </c>
      <c r="J62" t="s">
        <v>51</v>
      </c>
      <c r="K62" t="s">
        <v>154</v>
      </c>
      <c r="L62" t="s">
        <v>45</v>
      </c>
      <c r="M62" t="s">
        <v>53</v>
      </c>
      <c r="N62" t="s">
        <v>39</v>
      </c>
      <c r="O62" t="s">
        <v>40</v>
      </c>
      <c r="P62" t="s">
        <v>54</v>
      </c>
      <c r="Q62" t="s">
        <v>55</v>
      </c>
      <c r="R62">
        <v>0</v>
      </c>
      <c r="S62">
        <v>1</v>
      </c>
      <c r="T62" t="s">
        <v>41</v>
      </c>
      <c r="U62" t="s">
        <v>42</v>
      </c>
      <c r="V62">
        <v>2.6666666666666701</v>
      </c>
      <c r="W62" t="s">
        <v>43</v>
      </c>
      <c r="X62" t="s">
        <v>42</v>
      </c>
      <c r="Y62">
        <v>10</v>
      </c>
      <c r="Z62" t="s">
        <v>43</v>
      </c>
      <c r="AA62" t="s">
        <v>42</v>
      </c>
      <c r="AB62">
        <v>0.83</v>
      </c>
      <c r="AC62" t="s">
        <v>56</v>
      </c>
      <c r="AD62">
        <v>49.999999999999197</v>
      </c>
      <c r="AE62" t="b">
        <f t="shared" si="5"/>
        <v>0</v>
      </c>
    </row>
    <row r="63" spans="1:31" x14ac:dyDescent="0.25">
      <c r="A63" t="s">
        <v>47</v>
      </c>
      <c r="C63">
        <v>2015</v>
      </c>
      <c r="D63" t="s">
        <v>32</v>
      </c>
      <c r="E63">
        <v>4.5999999999999996</v>
      </c>
      <c r="F63" t="s">
        <v>91</v>
      </c>
      <c r="G63">
        <v>21</v>
      </c>
      <c r="I63" t="s">
        <v>155</v>
      </c>
      <c r="J63" t="s">
        <v>88</v>
      </c>
      <c r="K63" t="s">
        <v>115</v>
      </c>
      <c r="L63" t="s">
        <v>45</v>
      </c>
      <c r="M63" t="s">
        <v>53</v>
      </c>
      <c r="N63" t="s">
        <v>39</v>
      </c>
      <c r="O63" t="s">
        <v>40</v>
      </c>
      <c r="P63" t="s">
        <v>54</v>
      </c>
      <c r="Q63" t="s">
        <v>55</v>
      </c>
      <c r="R63">
        <v>0</v>
      </c>
      <c r="S63">
        <v>2</v>
      </c>
      <c r="T63" t="s">
        <v>43</v>
      </c>
      <c r="U63" t="s">
        <v>61</v>
      </c>
      <c r="Y63">
        <v>10</v>
      </c>
      <c r="Z63" t="s">
        <v>43</v>
      </c>
      <c r="AA63" t="s">
        <v>61</v>
      </c>
      <c r="AB63">
        <v>0.42</v>
      </c>
      <c r="AC63" t="s">
        <v>62</v>
      </c>
      <c r="AD63">
        <v>24.999999999999599</v>
      </c>
      <c r="AE63" t="b">
        <f t="shared" si="5"/>
        <v>0</v>
      </c>
    </row>
    <row r="64" spans="1:31" x14ac:dyDescent="0.25">
      <c r="A64" t="s">
        <v>47</v>
      </c>
      <c r="C64">
        <v>2015</v>
      </c>
      <c r="D64" t="s">
        <v>32</v>
      </c>
      <c r="E64">
        <v>8.3000000000000007</v>
      </c>
      <c r="F64" t="s">
        <v>33</v>
      </c>
      <c r="G64">
        <v>22</v>
      </c>
      <c r="I64" t="s">
        <v>156</v>
      </c>
      <c r="J64" t="s">
        <v>35</v>
      </c>
      <c r="K64" t="s">
        <v>157</v>
      </c>
      <c r="L64" t="s">
        <v>37</v>
      </c>
      <c r="M64" t="s">
        <v>38</v>
      </c>
      <c r="N64" t="s">
        <v>39</v>
      </c>
      <c r="O64" t="s">
        <v>40</v>
      </c>
      <c r="P64" t="s">
        <v>54</v>
      </c>
      <c r="Q64" t="s">
        <v>55</v>
      </c>
      <c r="R64">
        <v>0</v>
      </c>
      <c r="S64">
        <v>11</v>
      </c>
      <c r="T64" t="s">
        <v>41</v>
      </c>
      <c r="U64" t="s">
        <v>61</v>
      </c>
      <c r="V64">
        <v>7</v>
      </c>
      <c r="W64" t="s">
        <v>43</v>
      </c>
      <c r="X64" t="s">
        <v>42</v>
      </c>
      <c r="Y64">
        <v>7</v>
      </c>
      <c r="Z64" t="s">
        <v>43</v>
      </c>
      <c r="AA64" t="s">
        <v>42</v>
      </c>
      <c r="AB64">
        <v>1</v>
      </c>
      <c r="AC64" t="s">
        <v>81</v>
      </c>
      <c r="AD64">
        <v>59.999999999998799</v>
      </c>
      <c r="AE64" t="b">
        <f t="shared" si="5"/>
        <v>0</v>
      </c>
    </row>
    <row r="65" spans="1:31" x14ac:dyDescent="0.25">
      <c r="A65" t="s">
        <v>31</v>
      </c>
      <c r="C65">
        <v>2015</v>
      </c>
      <c r="D65" t="s">
        <v>32</v>
      </c>
      <c r="E65">
        <v>7.1</v>
      </c>
      <c r="F65" t="s">
        <v>33</v>
      </c>
      <c r="G65">
        <v>20</v>
      </c>
      <c r="I65" t="s">
        <v>34</v>
      </c>
      <c r="J65" t="s">
        <v>158</v>
      </c>
      <c r="K65" t="s">
        <v>86</v>
      </c>
      <c r="L65" t="s">
        <v>37</v>
      </c>
      <c r="M65" t="s">
        <v>53</v>
      </c>
      <c r="N65" t="s">
        <v>39</v>
      </c>
      <c r="O65" t="s">
        <v>40</v>
      </c>
      <c r="S65">
        <v>7</v>
      </c>
      <c r="T65" t="s">
        <v>41</v>
      </c>
      <c r="U65" t="s">
        <v>61</v>
      </c>
      <c r="Y65">
        <v>7</v>
      </c>
      <c r="Z65" t="s">
        <v>43</v>
      </c>
      <c r="AA65" t="s">
        <v>61</v>
      </c>
      <c r="AB65">
        <v>0</v>
      </c>
      <c r="AC65" t="s">
        <v>56</v>
      </c>
      <c r="AD65">
        <v>0</v>
      </c>
      <c r="AE65" t="b">
        <f t="shared" si="5"/>
        <v>1</v>
      </c>
    </row>
    <row r="66" spans="1:31" x14ac:dyDescent="0.25">
      <c r="A66" t="s">
        <v>47</v>
      </c>
      <c r="C66">
        <v>2015</v>
      </c>
      <c r="D66" t="s">
        <v>73</v>
      </c>
      <c r="E66">
        <v>7</v>
      </c>
      <c r="F66" t="s">
        <v>33</v>
      </c>
      <c r="G66">
        <v>20</v>
      </c>
      <c r="I66" t="s">
        <v>125</v>
      </c>
      <c r="J66" t="s">
        <v>35</v>
      </c>
      <c r="K66" t="s">
        <v>159</v>
      </c>
      <c r="L66" t="s">
        <v>37</v>
      </c>
      <c r="M66" t="s">
        <v>53</v>
      </c>
      <c r="N66" t="s">
        <v>39</v>
      </c>
      <c r="O66" t="s">
        <v>40</v>
      </c>
      <c r="P66" t="s">
        <v>54</v>
      </c>
      <c r="Q66" t="s">
        <v>55</v>
      </c>
      <c r="R66">
        <v>0</v>
      </c>
      <c r="S66">
        <v>7</v>
      </c>
      <c r="T66" t="s">
        <v>43</v>
      </c>
      <c r="U66" t="s">
        <v>42</v>
      </c>
      <c r="V66">
        <v>6.25</v>
      </c>
      <c r="W66" t="s">
        <v>43</v>
      </c>
      <c r="X66" t="s">
        <v>42</v>
      </c>
      <c r="Y66">
        <v>5</v>
      </c>
      <c r="Z66" t="s">
        <v>43</v>
      </c>
      <c r="AA66" t="s">
        <v>42</v>
      </c>
      <c r="AB66">
        <v>0.92</v>
      </c>
      <c r="AC66" t="s">
        <v>56</v>
      </c>
      <c r="AD66">
        <v>54.999999999998998</v>
      </c>
      <c r="AE66" t="b">
        <f t="shared" ref="AE66:AE97" si="6">IF(ISNUMBER(ERROR.TYPE(FIND("Afbrudt",A66))),FALSE,TRUE)</f>
        <v>0</v>
      </c>
    </row>
    <row r="67" spans="1:31" x14ac:dyDescent="0.25">
      <c r="A67" t="s">
        <v>31</v>
      </c>
      <c r="C67">
        <v>2015</v>
      </c>
      <c r="D67" t="s">
        <v>99</v>
      </c>
      <c r="E67">
        <v>9.9</v>
      </c>
      <c r="F67" t="s">
        <v>49</v>
      </c>
      <c r="G67">
        <v>19</v>
      </c>
      <c r="I67" t="s">
        <v>65</v>
      </c>
      <c r="J67" t="s">
        <v>88</v>
      </c>
      <c r="K67" t="s">
        <v>160</v>
      </c>
      <c r="L67" t="s">
        <v>45</v>
      </c>
      <c r="M67" t="s">
        <v>38</v>
      </c>
      <c r="N67" t="s">
        <v>39</v>
      </c>
      <c r="O67" t="s">
        <v>40</v>
      </c>
      <c r="S67">
        <v>10</v>
      </c>
      <c r="T67" t="s">
        <v>41</v>
      </c>
      <c r="U67" t="s">
        <v>61</v>
      </c>
      <c r="V67">
        <v>8</v>
      </c>
      <c r="W67" t="s">
        <v>43</v>
      </c>
      <c r="X67" t="s">
        <v>61</v>
      </c>
      <c r="Y67">
        <v>6.25</v>
      </c>
      <c r="Z67" t="s">
        <v>41</v>
      </c>
      <c r="AA67" t="s">
        <v>61</v>
      </c>
      <c r="AB67">
        <v>0.5</v>
      </c>
      <c r="AC67" t="s">
        <v>62</v>
      </c>
      <c r="AD67">
        <v>29.9999999999994</v>
      </c>
      <c r="AE67" t="b">
        <f t="shared" si="6"/>
        <v>1</v>
      </c>
    </row>
    <row r="68" spans="1:31" x14ac:dyDescent="0.25">
      <c r="A68" t="s">
        <v>47</v>
      </c>
      <c r="C68">
        <v>2015</v>
      </c>
      <c r="D68" t="s">
        <v>99</v>
      </c>
      <c r="E68">
        <v>11.6</v>
      </c>
      <c r="F68" t="s">
        <v>33</v>
      </c>
      <c r="G68">
        <v>19</v>
      </c>
      <c r="I68" t="s">
        <v>161</v>
      </c>
      <c r="J68" t="s">
        <v>35</v>
      </c>
      <c r="K68" t="s">
        <v>162</v>
      </c>
      <c r="L68" t="s">
        <v>37</v>
      </c>
      <c r="M68" t="s">
        <v>53</v>
      </c>
      <c r="N68" t="s">
        <v>39</v>
      </c>
      <c r="O68" t="s">
        <v>40</v>
      </c>
      <c r="P68" t="s">
        <v>54</v>
      </c>
      <c r="Q68" t="s">
        <v>55</v>
      </c>
      <c r="R68">
        <v>0</v>
      </c>
      <c r="S68">
        <v>11.3333333333333</v>
      </c>
      <c r="T68" t="s">
        <v>41</v>
      </c>
      <c r="U68" t="s">
        <v>42</v>
      </c>
      <c r="V68">
        <v>7.75</v>
      </c>
      <c r="W68" t="s">
        <v>43</v>
      </c>
      <c r="X68" t="s">
        <v>42</v>
      </c>
      <c r="Y68">
        <v>10</v>
      </c>
      <c r="Z68" t="s">
        <v>43</v>
      </c>
      <c r="AA68" t="s">
        <v>42</v>
      </c>
      <c r="AB68">
        <v>1</v>
      </c>
      <c r="AC68" t="s">
        <v>62</v>
      </c>
      <c r="AD68">
        <v>59.999999999998799</v>
      </c>
      <c r="AE68" t="b">
        <f t="shared" si="6"/>
        <v>0</v>
      </c>
    </row>
    <row r="69" spans="1:31" x14ac:dyDescent="0.25">
      <c r="A69" t="s">
        <v>47</v>
      </c>
      <c r="C69">
        <v>2015</v>
      </c>
      <c r="D69" t="s">
        <v>163</v>
      </c>
      <c r="E69">
        <v>7.7</v>
      </c>
      <c r="F69" t="s">
        <v>49</v>
      </c>
      <c r="G69">
        <v>20</v>
      </c>
      <c r="I69" t="s">
        <v>65</v>
      </c>
      <c r="J69" t="s">
        <v>88</v>
      </c>
      <c r="K69" t="s">
        <v>164</v>
      </c>
      <c r="L69" t="s">
        <v>45</v>
      </c>
      <c r="M69" t="s">
        <v>53</v>
      </c>
      <c r="N69" t="s">
        <v>39</v>
      </c>
      <c r="O69" t="s">
        <v>40</v>
      </c>
      <c r="P69" t="s">
        <v>54</v>
      </c>
      <c r="Q69" t="s">
        <v>55</v>
      </c>
      <c r="R69">
        <v>0</v>
      </c>
      <c r="S69">
        <v>9</v>
      </c>
      <c r="T69" t="s">
        <v>43</v>
      </c>
      <c r="U69" t="s">
        <v>42</v>
      </c>
      <c r="V69">
        <v>6</v>
      </c>
      <c r="W69" t="s">
        <v>43</v>
      </c>
      <c r="X69" t="s">
        <v>42</v>
      </c>
      <c r="Y69">
        <v>9</v>
      </c>
      <c r="Z69" t="s">
        <v>43</v>
      </c>
      <c r="AA69" t="s">
        <v>42</v>
      </c>
      <c r="AB69">
        <v>1</v>
      </c>
      <c r="AC69" t="s">
        <v>62</v>
      </c>
      <c r="AD69">
        <v>59.999999999998799</v>
      </c>
      <c r="AE69" t="b">
        <f t="shared" si="6"/>
        <v>0</v>
      </c>
    </row>
    <row r="70" spans="1:31" x14ac:dyDescent="0.25">
      <c r="A70" t="s">
        <v>47</v>
      </c>
      <c r="C70">
        <v>2015</v>
      </c>
      <c r="D70" t="s">
        <v>57</v>
      </c>
      <c r="E70">
        <v>5.6</v>
      </c>
      <c r="F70" t="s">
        <v>33</v>
      </c>
      <c r="G70">
        <v>22</v>
      </c>
      <c r="I70" t="s">
        <v>165</v>
      </c>
      <c r="J70" t="s">
        <v>59</v>
      </c>
      <c r="K70" t="s">
        <v>86</v>
      </c>
      <c r="L70" t="s">
        <v>37</v>
      </c>
      <c r="M70" t="s">
        <v>53</v>
      </c>
      <c r="N70" t="s">
        <v>39</v>
      </c>
      <c r="O70" t="s">
        <v>40</v>
      </c>
      <c r="P70" t="s">
        <v>54</v>
      </c>
      <c r="Q70" t="s">
        <v>55</v>
      </c>
      <c r="R70">
        <v>0</v>
      </c>
      <c r="S70">
        <v>12</v>
      </c>
      <c r="T70" t="s">
        <v>41</v>
      </c>
      <c r="U70" t="s">
        <v>61</v>
      </c>
      <c r="Y70">
        <v>12</v>
      </c>
      <c r="Z70" t="s">
        <v>41</v>
      </c>
      <c r="AA70" t="s">
        <v>61</v>
      </c>
      <c r="AB70">
        <v>0.08</v>
      </c>
      <c r="AC70" t="s">
        <v>56</v>
      </c>
      <c r="AD70">
        <v>4.9999999999998002</v>
      </c>
      <c r="AE70" t="b">
        <f t="shared" si="6"/>
        <v>0</v>
      </c>
    </row>
    <row r="71" spans="1:31" x14ac:dyDescent="0.25">
      <c r="A71" t="s">
        <v>47</v>
      </c>
      <c r="C71">
        <v>2015</v>
      </c>
      <c r="D71" t="s">
        <v>48</v>
      </c>
      <c r="E71">
        <v>7.5</v>
      </c>
      <c r="F71" t="s">
        <v>49</v>
      </c>
      <c r="G71">
        <v>23</v>
      </c>
      <c r="I71" t="s">
        <v>50</v>
      </c>
      <c r="J71" t="s">
        <v>69</v>
      </c>
      <c r="K71" t="s">
        <v>166</v>
      </c>
      <c r="L71" t="s">
        <v>45</v>
      </c>
      <c r="M71" t="s">
        <v>53</v>
      </c>
      <c r="N71" t="s">
        <v>39</v>
      </c>
      <c r="O71" t="s">
        <v>40</v>
      </c>
      <c r="P71" t="s">
        <v>54</v>
      </c>
      <c r="Q71" t="s">
        <v>55</v>
      </c>
      <c r="R71">
        <v>0</v>
      </c>
      <c r="S71">
        <v>8.5</v>
      </c>
      <c r="T71" t="s">
        <v>41</v>
      </c>
      <c r="U71" t="s">
        <v>42</v>
      </c>
      <c r="V71">
        <v>10</v>
      </c>
      <c r="W71" t="s">
        <v>43</v>
      </c>
      <c r="X71" t="s">
        <v>42</v>
      </c>
      <c r="Y71">
        <v>8.5</v>
      </c>
      <c r="Z71" t="s">
        <v>43</v>
      </c>
      <c r="AA71" t="s">
        <v>42</v>
      </c>
      <c r="AB71">
        <v>1</v>
      </c>
      <c r="AC71" t="s">
        <v>62</v>
      </c>
      <c r="AD71">
        <v>59.999999999998799</v>
      </c>
      <c r="AE71" t="b">
        <f t="shared" si="6"/>
        <v>0</v>
      </c>
    </row>
    <row r="72" spans="1:31" x14ac:dyDescent="0.25">
      <c r="A72" t="s">
        <v>31</v>
      </c>
      <c r="C72">
        <v>2015</v>
      </c>
      <c r="D72" t="s">
        <v>57</v>
      </c>
      <c r="F72" t="s">
        <v>63</v>
      </c>
      <c r="G72">
        <v>23</v>
      </c>
      <c r="I72" t="s">
        <v>167</v>
      </c>
      <c r="J72" t="s">
        <v>59</v>
      </c>
      <c r="K72" t="s">
        <v>60</v>
      </c>
      <c r="L72" t="s">
        <v>45</v>
      </c>
      <c r="M72" t="s">
        <v>53</v>
      </c>
      <c r="N72" t="s">
        <v>39</v>
      </c>
      <c r="O72" t="s">
        <v>40</v>
      </c>
      <c r="AB72">
        <v>0.33</v>
      </c>
      <c r="AC72" t="s">
        <v>62</v>
      </c>
      <c r="AD72">
        <v>19.999999999999801</v>
      </c>
      <c r="AE72" t="b">
        <f t="shared" si="6"/>
        <v>1</v>
      </c>
    </row>
    <row r="73" spans="1:31" x14ac:dyDescent="0.25">
      <c r="A73" t="s">
        <v>47</v>
      </c>
      <c r="C73">
        <v>2015</v>
      </c>
      <c r="D73" t="s">
        <v>99</v>
      </c>
      <c r="E73">
        <v>8.1999999999999993</v>
      </c>
      <c r="F73" t="s">
        <v>33</v>
      </c>
      <c r="G73">
        <v>21</v>
      </c>
      <c r="I73" t="s">
        <v>132</v>
      </c>
      <c r="J73" t="s">
        <v>35</v>
      </c>
      <c r="K73" t="s">
        <v>168</v>
      </c>
      <c r="L73" t="s">
        <v>37</v>
      </c>
      <c r="M73" t="s">
        <v>38</v>
      </c>
      <c r="N73" t="s">
        <v>39</v>
      </c>
      <c r="O73" t="s">
        <v>40</v>
      </c>
      <c r="P73" t="s">
        <v>54</v>
      </c>
      <c r="Q73" t="s">
        <v>55</v>
      </c>
      <c r="R73">
        <v>0</v>
      </c>
      <c r="S73">
        <v>5.5</v>
      </c>
      <c r="T73" t="s">
        <v>43</v>
      </c>
      <c r="U73" t="s">
        <v>42</v>
      </c>
      <c r="V73">
        <v>7.75</v>
      </c>
      <c r="W73" t="s">
        <v>43</v>
      </c>
      <c r="X73" t="s">
        <v>42</v>
      </c>
      <c r="Y73">
        <v>5</v>
      </c>
      <c r="Z73" t="s">
        <v>41</v>
      </c>
      <c r="AA73" t="s">
        <v>42</v>
      </c>
      <c r="AB73">
        <v>1</v>
      </c>
      <c r="AC73" t="s">
        <v>56</v>
      </c>
      <c r="AD73">
        <v>59.999999999998799</v>
      </c>
      <c r="AE73" t="b">
        <f t="shared" si="6"/>
        <v>0</v>
      </c>
    </row>
    <row r="74" spans="1:31" x14ac:dyDescent="0.25">
      <c r="A74" t="s">
        <v>31</v>
      </c>
      <c r="C74">
        <v>2015</v>
      </c>
      <c r="D74" t="s">
        <v>48</v>
      </c>
      <c r="E74">
        <v>6.8</v>
      </c>
      <c r="F74" t="s">
        <v>33</v>
      </c>
      <c r="G74">
        <v>20</v>
      </c>
      <c r="I74" t="s">
        <v>169</v>
      </c>
      <c r="J74" t="s">
        <v>35</v>
      </c>
      <c r="K74" t="s">
        <v>170</v>
      </c>
      <c r="L74" t="s">
        <v>37</v>
      </c>
      <c r="M74" t="s">
        <v>38</v>
      </c>
      <c r="N74" t="s">
        <v>39</v>
      </c>
      <c r="O74" t="s">
        <v>40</v>
      </c>
      <c r="S74">
        <v>5.5</v>
      </c>
      <c r="T74" t="s">
        <v>41</v>
      </c>
      <c r="U74" t="s">
        <v>42</v>
      </c>
      <c r="V74">
        <v>8.5</v>
      </c>
      <c r="W74" t="s">
        <v>43</v>
      </c>
      <c r="X74" t="s">
        <v>42</v>
      </c>
      <c r="Y74">
        <v>5.5</v>
      </c>
      <c r="Z74" t="s">
        <v>43</v>
      </c>
      <c r="AA74" t="s">
        <v>42</v>
      </c>
      <c r="AB74">
        <v>0.42</v>
      </c>
      <c r="AC74" t="s">
        <v>56</v>
      </c>
      <c r="AD74">
        <v>24.999999999999599</v>
      </c>
      <c r="AE74" t="b">
        <f t="shared" si="6"/>
        <v>1</v>
      </c>
    </row>
    <row r="75" spans="1:31" x14ac:dyDescent="0.25">
      <c r="A75" t="s">
        <v>47</v>
      </c>
      <c r="C75">
        <v>2015</v>
      </c>
      <c r="D75" t="s">
        <v>32</v>
      </c>
      <c r="E75">
        <v>3.9</v>
      </c>
      <c r="F75" t="s">
        <v>33</v>
      </c>
      <c r="G75">
        <v>24</v>
      </c>
      <c r="I75" t="s">
        <v>171</v>
      </c>
      <c r="J75" t="s">
        <v>126</v>
      </c>
      <c r="K75" t="s">
        <v>172</v>
      </c>
      <c r="L75" t="s">
        <v>37</v>
      </c>
      <c r="M75" t="s">
        <v>53</v>
      </c>
      <c r="N75" t="s">
        <v>39</v>
      </c>
      <c r="O75" t="s">
        <v>40</v>
      </c>
      <c r="P75" t="s">
        <v>54</v>
      </c>
      <c r="Q75" t="s">
        <v>55</v>
      </c>
      <c r="R75">
        <v>0</v>
      </c>
      <c r="S75">
        <v>9.5</v>
      </c>
      <c r="T75" t="s">
        <v>41</v>
      </c>
      <c r="U75" t="s">
        <v>42</v>
      </c>
      <c r="V75">
        <v>5</v>
      </c>
      <c r="W75" t="s">
        <v>43</v>
      </c>
      <c r="X75" t="s">
        <v>42</v>
      </c>
      <c r="Y75">
        <v>5</v>
      </c>
      <c r="Z75" t="s">
        <v>43</v>
      </c>
      <c r="AA75" t="s">
        <v>42</v>
      </c>
      <c r="AB75">
        <v>0.92</v>
      </c>
      <c r="AC75" t="s">
        <v>119</v>
      </c>
      <c r="AD75">
        <v>54.999999999998998</v>
      </c>
      <c r="AE75" t="b">
        <f t="shared" si="6"/>
        <v>0</v>
      </c>
    </row>
    <row r="76" spans="1:31" x14ac:dyDescent="0.25">
      <c r="A76" t="s">
        <v>47</v>
      </c>
      <c r="C76">
        <v>2015</v>
      </c>
      <c r="D76" t="s">
        <v>57</v>
      </c>
      <c r="E76">
        <v>7.6</v>
      </c>
      <c r="F76" t="s">
        <v>63</v>
      </c>
      <c r="G76">
        <v>24</v>
      </c>
      <c r="I76" t="s">
        <v>173</v>
      </c>
      <c r="J76" t="s">
        <v>59</v>
      </c>
      <c r="K76" t="s">
        <v>86</v>
      </c>
      <c r="L76" t="s">
        <v>45</v>
      </c>
      <c r="M76" t="s">
        <v>53</v>
      </c>
      <c r="N76" t="s">
        <v>39</v>
      </c>
      <c r="O76" t="s">
        <v>40</v>
      </c>
      <c r="P76" t="s">
        <v>54</v>
      </c>
      <c r="Q76" t="s">
        <v>55</v>
      </c>
      <c r="R76">
        <v>0</v>
      </c>
      <c r="S76">
        <v>4.5</v>
      </c>
      <c r="T76" t="s">
        <v>41</v>
      </c>
      <c r="U76" t="s">
        <v>61</v>
      </c>
      <c r="Y76">
        <v>12</v>
      </c>
      <c r="Z76" t="s">
        <v>41</v>
      </c>
      <c r="AA76" t="s">
        <v>61</v>
      </c>
      <c r="AB76">
        <v>0.08</v>
      </c>
      <c r="AC76" t="s">
        <v>76</v>
      </c>
      <c r="AD76">
        <v>4.9999999999998002</v>
      </c>
      <c r="AE76" t="b">
        <f t="shared" si="6"/>
        <v>0</v>
      </c>
    </row>
    <row r="77" spans="1:31" x14ac:dyDescent="0.25">
      <c r="A77" t="s">
        <v>47</v>
      </c>
      <c r="C77">
        <v>2015</v>
      </c>
      <c r="D77" t="s">
        <v>32</v>
      </c>
      <c r="E77">
        <v>9.8000000000000007</v>
      </c>
      <c r="F77" t="s">
        <v>33</v>
      </c>
      <c r="G77">
        <v>20</v>
      </c>
      <c r="I77" t="s">
        <v>174</v>
      </c>
      <c r="J77" t="s">
        <v>35</v>
      </c>
      <c r="K77" t="s">
        <v>175</v>
      </c>
      <c r="L77" t="s">
        <v>37</v>
      </c>
      <c r="M77" t="s">
        <v>38</v>
      </c>
      <c r="N77" t="s">
        <v>39</v>
      </c>
      <c r="O77" t="s">
        <v>40</v>
      </c>
      <c r="P77" t="s">
        <v>54</v>
      </c>
      <c r="Q77" t="s">
        <v>55</v>
      </c>
      <c r="R77">
        <v>0</v>
      </c>
      <c r="S77">
        <v>7</v>
      </c>
      <c r="T77" t="s">
        <v>43</v>
      </c>
      <c r="U77" t="s">
        <v>42</v>
      </c>
      <c r="V77">
        <v>9</v>
      </c>
      <c r="W77" t="s">
        <v>43</v>
      </c>
      <c r="X77" t="s">
        <v>42</v>
      </c>
      <c r="Y77">
        <v>11.3333333333333</v>
      </c>
      <c r="Z77" t="s">
        <v>41</v>
      </c>
      <c r="AA77" t="s">
        <v>42</v>
      </c>
      <c r="AB77">
        <v>1</v>
      </c>
      <c r="AC77" t="s">
        <v>56</v>
      </c>
      <c r="AD77">
        <v>59.999999999998799</v>
      </c>
      <c r="AE77" t="b">
        <f t="shared" si="6"/>
        <v>0</v>
      </c>
    </row>
    <row r="78" spans="1:31" x14ac:dyDescent="0.25">
      <c r="A78" t="s">
        <v>47</v>
      </c>
      <c r="C78">
        <v>2015</v>
      </c>
      <c r="D78" t="s">
        <v>57</v>
      </c>
      <c r="E78">
        <v>8.1999999999999993</v>
      </c>
      <c r="F78" t="s">
        <v>33</v>
      </c>
      <c r="G78">
        <v>23</v>
      </c>
      <c r="I78" t="s">
        <v>176</v>
      </c>
      <c r="J78" t="s">
        <v>59</v>
      </c>
      <c r="K78" t="s">
        <v>86</v>
      </c>
      <c r="L78" t="s">
        <v>37</v>
      </c>
      <c r="M78" t="s">
        <v>38</v>
      </c>
      <c r="N78" t="s">
        <v>39</v>
      </c>
      <c r="O78" t="s">
        <v>40</v>
      </c>
      <c r="P78" t="s">
        <v>54</v>
      </c>
      <c r="Q78" t="s">
        <v>55</v>
      </c>
      <c r="R78">
        <v>0</v>
      </c>
      <c r="S78">
        <v>12</v>
      </c>
      <c r="T78" t="s">
        <v>41</v>
      </c>
      <c r="U78" t="s">
        <v>61</v>
      </c>
      <c r="Y78">
        <v>12</v>
      </c>
      <c r="Z78" t="s">
        <v>41</v>
      </c>
      <c r="AA78" t="s">
        <v>61</v>
      </c>
      <c r="AB78">
        <v>1</v>
      </c>
      <c r="AC78" t="s">
        <v>81</v>
      </c>
      <c r="AD78">
        <v>59.999999999998799</v>
      </c>
      <c r="AE78" t="b">
        <f t="shared" si="6"/>
        <v>0</v>
      </c>
    </row>
    <row r="79" spans="1:31" x14ac:dyDescent="0.25">
      <c r="A79" t="s">
        <v>47</v>
      </c>
      <c r="C79">
        <v>2015</v>
      </c>
      <c r="D79" t="s">
        <v>99</v>
      </c>
      <c r="E79">
        <v>9.1999999999999993</v>
      </c>
      <c r="F79" t="s">
        <v>49</v>
      </c>
      <c r="G79">
        <v>21</v>
      </c>
      <c r="I79" t="s">
        <v>87</v>
      </c>
      <c r="J79" t="s">
        <v>109</v>
      </c>
      <c r="K79" t="s">
        <v>110</v>
      </c>
      <c r="L79" t="s">
        <v>45</v>
      </c>
      <c r="M79" t="s">
        <v>53</v>
      </c>
      <c r="N79" t="s">
        <v>39</v>
      </c>
      <c r="O79" t="s">
        <v>40</v>
      </c>
      <c r="P79" t="s">
        <v>54</v>
      </c>
      <c r="Q79" t="s">
        <v>55</v>
      </c>
      <c r="R79">
        <v>0</v>
      </c>
      <c r="S79">
        <v>2</v>
      </c>
      <c r="T79" t="s">
        <v>41</v>
      </c>
      <c r="U79" t="s">
        <v>42</v>
      </c>
      <c r="V79">
        <v>7</v>
      </c>
      <c r="W79" t="s">
        <v>43</v>
      </c>
      <c r="X79" t="s">
        <v>42</v>
      </c>
      <c r="Y79">
        <v>9</v>
      </c>
      <c r="Z79" t="s">
        <v>43</v>
      </c>
      <c r="AA79" t="s">
        <v>42</v>
      </c>
      <c r="AB79">
        <v>1</v>
      </c>
      <c r="AC79" t="s">
        <v>56</v>
      </c>
      <c r="AD79">
        <v>59.999999999998799</v>
      </c>
      <c r="AE79" t="b">
        <f t="shared" si="6"/>
        <v>0</v>
      </c>
    </row>
    <row r="80" spans="1:31" x14ac:dyDescent="0.25">
      <c r="A80" t="s">
        <v>31</v>
      </c>
      <c r="C80">
        <v>2015</v>
      </c>
      <c r="D80" t="s">
        <v>32</v>
      </c>
      <c r="E80">
        <v>6.5</v>
      </c>
      <c r="F80" t="s">
        <v>49</v>
      </c>
      <c r="G80">
        <v>20</v>
      </c>
      <c r="I80" t="s">
        <v>77</v>
      </c>
      <c r="J80" t="s">
        <v>88</v>
      </c>
      <c r="K80" t="s">
        <v>141</v>
      </c>
      <c r="L80" t="s">
        <v>45</v>
      </c>
      <c r="M80" t="s">
        <v>53</v>
      </c>
      <c r="N80" t="s">
        <v>39</v>
      </c>
      <c r="O80" t="s">
        <v>40</v>
      </c>
      <c r="S80">
        <v>6</v>
      </c>
      <c r="T80" t="s">
        <v>41</v>
      </c>
      <c r="U80" t="s">
        <v>42</v>
      </c>
      <c r="V80">
        <v>4.25</v>
      </c>
      <c r="W80" t="s">
        <v>43</v>
      </c>
      <c r="X80" t="s">
        <v>42</v>
      </c>
      <c r="Y80">
        <v>3.3333333333333299</v>
      </c>
      <c r="Z80" t="s">
        <v>43</v>
      </c>
      <c r="AA80" t="s">
        <v>42</v>
      </c>
      <c r="AB80">
        <v>0.08</v>
      </c>
      <c r="AC80" t="s">
        <v>62</v>
      </c>
      <c r="AD80">
        <v>4.9999999999998002</v>
      </c>
      <c r="AE80" t="b">
        <f t="shared" si="6"/>
        <v>1</v>
      </c>
    </row>
    <row r="81" spans="1:31" x14ac:dyDescent="0.25">
      <c r="A81" t="s">
        <v>47</v>
      </c>
      <c r="C81">
        <v>2015</v>
      </c>
      <c r="D81" t="s">
        <v>99</v>
      </c>
      <c r="E81">
        <v>9.1</v>
      </c>
      <c r="F81" t="s">
        <v>33</v>
      </c>
      <c r="G81">
        <v>22</v>
      </c>
      <c r="I81" t="s">
        <v>137</v>
      </c>
      <c r="J81" t="s">
        <v>35</v>
      </c>
      <c r="K81" t="s">
        <v>135</v>
      </c>
      <c r="L81" t="s">
        <v>37</v>
      </c>
      <c r="M81" t="s">
        <v>53</v>
      </c>
      <c r="N81" t="s">
        <v>39</v>
      </c>
      <c r="O81" t="s">
        <v>40</v>
      </c>
      <c r="P81" t="s">
        <v>54</v>
      </c>
      <c r="Q81" t="s">
        <v>55</v>
      </c>
      <c r="R81">
        <v>0</v>
      </c>
      <c r="S81">
        <v>9</v>
      </c>
      <c r="T81" t="s">
        <v>43</v>
      </c>
      <c r="U81" t="s">
        <v>42</v>
      </c>
      <c r="V81">
        <v>9.75</v>
      </c>
      <c r="W81" t="s">
        <v>43</v>
      </c>
      <c r="X81" t="s">
        <v>42</v>
      </c>
      <c r="Y81">
        <v>9.6666666666666696</v>
      </c>
      <c r="Z81" t="s">
        <v>43</v>
      </c>
      <c r="AA81" t="s">
        <v>42</v>
      </c>
      <c r="AB81">
        <v>1</v>
      </c>
      <c r="AC81" t="s">
        <v>56</v>
      </c>
      <c r="AD81">
        <v>59.999999999998799</v>
      </c>
      <c r="AE81" t="b">
        <f t="shared" si="6"/>
        <v>0</v>
      </c>
    </row>
    <row r="82" spans="1:31" x14ac:dyDescent="0.25">
      <c r="A82" t="s">
        <v>31</v>
      </c>
      <c r="C82">
        <v>2015</v>
      </c>
      <c r="D82" t="s">
        <v>177</v>
      </c>
      <c r="E82">
        <v>6.6</v>
      </c>
      <c r="F82" t="s">
        <v>178</v>
      </c>
      <c r="G82">
        <v>29</v>
      </c>
      <c r="I82" t="s">
        <v>179</v>
      </c>
      <c r="J82" t="s">
        <v>126</v>
      </c>
      <c r="K82" t="s">
        <v>180</v>
      </c>
      <c r="L82" t="s">
        <v>37</v>
      </c>
      <c r="M82" t="s">
        <v>53</v>
      </c>
      <c r="N82" t="s">
        <v>39</v>
      </c>
      <c r="O82" t="s">
        <v>40</v>
      </c>
      <c r="S82">
        <v>7.6</v>
      </c>
      <c r="T82" t="s">
        <v>43</v>
      </c>
      <c r="U82" t="s">
        <v>42</v>
      </c>
      <c r="V82">
        <v>6.25</v>
      </c>
      <c r="W82" t="s">
        <v>43</v>
      </c>
      <c r="X82" t="s">
        <v>42</v>
      </c>
      <c r="Y82">
        <v>8.5</v>
      </c>
      <c r="Z82" t="s">
        <v>43</v>
      </c>
      <c r="AA82" t="s">
        <v>42</v>
      </c>
      <c r="AB82">
        <v>0</v>
      </c>
      <c r="AC82" t="s">
        <v>76</v>
      </c>
      <c r="AD82">
        <v>0</v>
      </c>
      <c r="AE82" t="b">
        <f t="shared" si="6"/>
        <v>1</v>
      </c>
    </row>
    <row r="83" spans="1:31" x14ac:dyDescent="0.25">
      <c r="A83" t="s">
        <v>47</v>
      </c>
      <c r="C83">
        <v>2015</v>
      </c>
      <c r="D83" t="s">
        <v>48</v>
      </c>
      <c r="E83">
        <v>7</v>
      </c>
      <c r="F83" t="s">
        <v>33</v>
      </c>
      <c r="G83">
        <v>25</v>
      </c>
      <c r="I83" t="s">
        <v>181</v>
      </c>
      <c r="J83" t="s">
        <v>35</v>
      </c>
      <c r="K83" t="s">
        <v>182</v>
      </c>
      <c r="L83" t="s">
        <v>37</v>
      </c>
      <c r="M83" t="s">
        <v>38</v>
      </c>
      <c r="N83" t="s">
        <v>39</v>
      </c>
      <c r="O83" t="s">
        <v>40</v>
      </c>
      <c r="P83" t="s">
        <v>54</v>
      </c>
      <c r="Q83" t="s">
        <v>55</v>
      </c>
      <c r="R83">
        <v>1</v>
      </c>
      <c r="S83">
        <v>7</v>
      </c>
      <c r="T83" t="s">
        <v>41</v>
      </c>
      <c r="U83" t="s">
        <v>42</v>
      </c>
      <c r="V83">
        <v>7</v>
      </c>
      <c r="W83" t="s">
        <v>43</v>
      </c>
      <c r="X83" t="s">
        <v>42</v>
      </c>
      <c r="Y83">
        <v>8.5</v>
      </c>
      <c r="Z83" t="s">
        <v>41</v>
      </c>
      <c r="AA83" t="s">
        <v>42</v>
      </c>
      <c r="AB83">
        <v>0.75</v>
      </c>
      <c r="AC83" t="s">
        <v>119</v>
      </c>
      <c r="AD83">
        <v>44.999999999999403</v>
      </c>
      <c r="AE83" t="b">
        <f t="shared" si="6"/>
        <v>0</v>
      </c>
    </row>
    <row r="84" spans="1:31" x14ac:dyDescent="0.25">
      <c r="A84" t="s">
        <v>47</v>
      </c>
      <c r="C84">
        <v>2015</v>
      </c>
      <c r="D84" t="s">
        <v>32</v>
      </c>
      <c r="E84">
        <v>8.1999999999999993</v>
      </c>
      <c r="F84" t="s">
        <v>33</v>
      </c>
      <c r="G84">
        <v>20</v>
      </c>
      <c r="I84" t="s">
        <v>136</v>
      </c>
      <c r="J84" t="s">
        <v>35</v>
      </c>
      <c r="K84" t="s">
        <v>183</v>
      </c>
      <c r="L84" t="s">
        <v>37</v>
      </c>
      <c r="M84" t="s">
        <v>53</v>
      </c>
      <c r="N84" t="s">
        <v>39</v>
      </c>
      <c r="O84" t="s">
        <v>40</v>
      </c>
      <c r="P84" t="s">
        <v>54</v>
      </c>
      <c r="Q84" t="s">
        <v>55</v>
      </c>
      <c r="R84">
        <v>0</v>
      </c>
      <c r="S84">
        <v>5.5</v>
      </c>
      <c r="T84" t="s">
        <v>43</v>
      </c>
      <c r="U84" t="s">
        <v>42</v>
      </c>
      <c r="V84">
        <v>5.5</v>
      </c>
      <c r="W84" t="s">
        <v>43</v>
      </c>
      <c r="X84" t="s">
        <v>42</v>
      </c>
      <c r="Y84">
        <v>10.3333333333333</v>
      </c>
      <c r="Z84" t="s">
        <v>43</v>
      </c>
      <c r="AA84" t="s">
        <v>42</v>
      </c>
      <c r="AB84">
        <v>1</v>
      </c>
      <c r="AC84" t="s">
        <v>56</v>
      </c>
      <c r="AD84">
        <v>59.999999999998799</v>
      </c>
      <c r="AE84" t="b">
        <f t="shared" si="6"/>
        <v>0</v>
      </c>
    </row>
    <row r="85" spans="1:31" x14ac:dyDescent="0.25">
      <c r="A85" t="s">
        <v>47</v>
      </c>
      <c r="C85">
        <v>2015</v>
      </c>
      <c r="D85" t="s">
        <v>32</v>
      </c>
      <c r="E85">
        <v>8.1</v>
      </c>
      <c r="F85" t="s">
        <v>33</v>
      </c>
      <c r="G85">
        <v>22</v>
      </c>
      <c r="I85" t="s">
        <v>140</v>
      </c>
      <c r="J85" t="s">
        <v>51</v>
      </c>
      <c r="K85" t="s">
        <v>184</v>
      </c>
      <c r="L85" t="s">
        <v>37</v>
      </c>
      <c r="M85" t="s">
        <v>53</v>
      </c>
      <c r="N85" t="s">
        <v>39</v>
      </c>
      <c r="O85" t="s">
        <v>40</v>
      </c>
      <c r="P85" t="s">
        <v>54</v>
      </c>
      <c r="Q85" t="s">
        <v>55</v>
      </c>
      <c r="R85">
        <v>0</v>
      </c>
      <c r="S85">
        <v>8</v>
      </c>
      <c r="T85" t="s">
        <v>41</v>
      </c>
      <c r="U85" t="s">
        <v>42</v>
      </c>
      <c r="V85">
        <v>8</v>
      </c>
      <c r="W85" t="s">
        <v>43</v>
      </c>
      <c r="X85" t="s">
        <v>42</v>
      </c>
      <c r="Y85">
        <v>8</v>
      </c>
      <c r="Z85" t="s">
        <v>43</v>
      </c>
      <c r="AA85" t="s">
        <v>42</v>
      </c>
      <c r="AB85">
        <v>1</v>
      </c>
      <c r="AC85" t="s">
        <v>81</v>
      </c>
      <c r="AD85">
        <v>59.999999999998799</v>
      </c>
      <c r="AE85" t="b">
        <f t="shared" si="6"/>
        <v>0</v>
      </c>
    </row>
    <row r="86" spans="1:31" x14ac:dyDescent="0.25">
      <c r="A86" t="s">
        <v>47</v>
      </c>
      <c r="C86">
        <v>2015</v>
      </c>
      <c r="D86" t="s">
        <v>99</v>
      </c>
      <c r="E86">
        <v>7</v>
      </c>
      <c r="F86" t="s">
        <v>49</v>
      </c>
      <c r="G86">
        <v>20</v>
      </c>
      <c r="I86" t="s">
        <v>185</v>
      </c>
      <c r="J86" t="s">
        <v>69</v>
      </c>
      <c r="K86" t="s">
        <v>186</v>
      </c>
      <c r="L86" t="s">
        <v>45</v>
      </c>
      <c r="M86" t="s">
        <v>53</v>
      </c>
      <c r="N86" t="s">
        <v>39</v>
      </c>
      <c r="O86" t="s">
        <v>40</v>
      </c>
      <c r="P86" t="s">
        <v>54</v>
      </c>
      <c r="Q86" t="s">
        <v>55</v>
      </c>
      <c r="R86">
        <v>0</v>
      </c>
      <c r="S86">
        <v>6</v>
      </c>
      <c r="T86" t="s">
        <v>43</v>
      </c>
      <c r="U86" t="s">
        <v>42</v>
      </c>
      <c r="V86">
        <v>5</v>
      </c>
      <c r="W86" t="s">
        <v>43</v>
      </c>
      <c r="X86" t="s">
        <v>42</v>
      </c>
      <c r="Y86">
        <v>5</v>
      </c>
      <c r="Z86" t="s">
        <v>43</v>
      </c>
      <c r="AA86" t="s">
        <v>42</v>
      </c>
      <c r="AB86">
        <v>0.83</v>
      </c>
      <c r="AC86" t="s">
        <v>62</v>
      </c>
      <c r="AD86">
        <v>49.999999999999197</v>
      </c>
      <c r="AE86" t="b">
        <f t="shared" si="6"/>
        <v>0</v>
      </c>
    </row>
    <row r="87" spans="1:31" x14ac:dyDescent="0.25">
      <c r="A87" t="s">
        <v>103</v>
      </c>
      <c r="C87">
        <v>2015</v>
      </c>
      <c r="D87" t="s">
        <v>99</v>
      </c>
      <c r="E87">
        <v>5.4</v>
      </c>
      <c r="F87" t="s">
        <v>63</v>
      </c>
      <c r="G87">
        <v>36</v>
      </c>
      <c r="I87" t="s">
        <v>187</v>
      </c>
      <c r="J87" t="s">
        <v>51</v>
      </c>
      <c r="K87" t="s">
        <v>188</v>
      </c>
      <c r="L87" t="s">
        <v>45</v>
      </c>
      <c r="M87" t="s">
        <v>53</v>
      </c>
      <c r="N87" t="s">
        <v>39</v>
      </c>
      <c r="O87" t="s">
        <v>40</v>
      </c>
      <c r="P87" t="s">
        <v>189</v>
      </c>
      <c r="Q87" t="s">
        <v>190</v>
      </c>
      <c r="R87">
        <v>0</v>
      </c>
      <c r="S87">
        <v>4.5</v>
      </c>
      <c r="T87" t="s">
        <v>41</v>
      </c>
      <c r="U87" t="s">
        <v>61</v>
      </c>
      <c r="V87">
        <v>9.5</v>
      </c>
      <c r="W87" t="s">
        <v>43</v>
      </c>
      <c r="X87" t="s">
        <v>61</v>
      </c>
      <c r="Y87">
        <v>7.5</v>
      </c>
      <c r="Z87" t="s">
        <v>43</v>
      </c>
      <c r="AA87" t="s">
        <v>61</v>
      </c>
      <c r="AB87">
        <v>0.83</v>
      </c>
      <c r="AC87" t="s">
        <v>76</v>
      </c>
      <c r="AD87">
        <v>49.999999999999197</v>
      </c>
      <c r="AE87" t="b">
        <f t="shared" si="6"/>
        <v>1</v>
      </c>
    </row>
    <row r="88" spans="1:31" x14ac:dyDescent="0.25">
      <c r="A88" t="s">
        <v>47</v>
      </c>
      <c r="C88">
        <v>2015</v>
      </c>
      <c r="D88" t="s">
        <v>32</v>
      </c>
      <c r="E88">
        <v>5.5</v>
      </c>
      <c r="F88" t="s">
        <v>33</v>
      </c>
      <c r="G88">
        <v>24</v>
      </c>
      <c r="I88" t="s">
        <v>113</v>
      </c>
      <c r="J88" t="s">
        <v>126</v>
      </c>
      <c r="K88" t="s">
        <v>191</v>
      </c>
      <c r="L88" t="s">
        <v>37</v>
      </c>
      <c r="M88" t="s">
        <v>53</v>
      </c>
      <c r="N88" t="s">
        <v>39</v>
      </c>
      <c r="O88" t="s">
        <v>40</v>
      </c>
      <c r="P88" t="s">
        <v>54</v>
      </c>
      <c r="Q88" t="s">
        <v>55</v>
      </c>
      <c r="R88">
        <v>0</v>
      </c>
      <c r="S88">
        <v>2</v>
      </c>
      <c r="T88" t="s">
        <v>41</v>
      </c>
      <c r="U88" t="s">
        <v>42</v>
      </c>
      <c r="V88">
        <v>3.6666666666666701</v>
      </c>
      <c r="W88" t="s">
        <v>43</v>
      </c>
      <c r="X88" t="s">
        <v>42</v>
      </c>
      <c r="Y88">
        <v>6.5</v>
      </c>
      <c r="Z88" t="s">
        <v>43</v>
      </c>
      <c r="AA88" t="s">
        <v>42</v>
      </c>
      <c r="AB88">
        <v>0.83</v>
      </c>
      <c r="AC88" t="s">
        <v>119</v>
      </c>
      <c r="AD88">
        <v>49.999999999999197</v>
      </c>
      <c r="AE88" t="b">
        <f t="shared" si="6"/>
        <v>0</v>
      </c>
    </row>
    <row r="89" spans="1:31" x14ac:dyDescent="0.25">
      <c r="A89" t="s">
        <v>47</v>
      </c>
      <c r="C89">
        <v>2015</v>
      </c>
      <c r="D89" t="s">
        <v>99</v>
      </c>
      <c r="E89">
        <v>6.6</v>
      </c>
      <c r="F89" t="s">
        <v>33</v>
      </c>
      <c r="G89">
        <v>21</v>
      </c>
      <c r="I89" t="s">
        <v>192</v>
      </c>
      <c r="J89" t="s">
        <v>35</v>
      </c>
      <c r="K89" t="s">
        <v>135</v>
      </c>
      <c r="L89" t="s">
        <v>37</v>
      </c>
      <c r="M89" t="s">
        <v>53</v>
      </c>
      <c r="N89" t="s">
        <v>39</v>
      </c>
      <c r="O89" t="s">
        <v>40</v>
      </c>
      <c r="P89" t="s">
        <v>54</v>
      </c>
      <c r="Q89" t="s">
        <v>55</v>
      </c>
      <c r="R89">
        <v>0</v>
      </c>
      <c r="S89">
        <v>5.6666666666666696</v>
      </c>
      <c r="T89" t="s">
        <v>41</v>
      </c>
      <c r="U89" t="s">
        <v>61</v>
      </c>
      <c r="Y89">
        <v>2.6666666666666701</v>
      </c>
      <c r="Z89" t="s">
        <v>41</v>
      </c>
      <c r="AA89" t="s">
        <v>61</v>
      </c>
      <c r="AB89">
        <v>0.92</v>
      </c>
      <c r="AC89" t="s">
        <v>62</v>
      </c>
      <c r="AD89">
        <v>54.999999999998998</v>
      </c>
      <c r="AE89" t="b">
        <f t="shared" si="6"/>
        <v>0</v>
      </c>
    </row>
    <row r="90" spans="1:31" x14ac:dyDescent="0.25">
      <c r="A90" t="s">
        <v>47</v>
      </c>
      <c r="C90">
        <v>2015</v>
      </c>
      <c r="D90" t="s">
        <v>99</v>
      </c>
      <c r="E90">
        <v>8.4</v>
      </c>
      <c r="F90" t="s">
        <v>49</v>
      </c>
      <c r="G90">
        <v>19</v>
      </c>
      <c r="I90" t="s">
        <v>193</v>
      </c>
      <c r="J90" t="s">
        <v>69</v>
      </c>
      <c r="K90" t="s">
        <v>142</v>
      </c>
      <c r="L90" t="s">
        <v>45</v>
      </c>
      <c r="M90" t="s">
        <v>53</v>
      </c>
      <c r="N90" t="s">
        <v>39</v>
      </c>
      <c r="O90" t="s">
        <v>40</v>
      </c>
      <c r="P90" t="s">
        <v>54</v>
      </c>
      <c r="Q90" t="s">
        <v>55</v>
      </c>
      <c r="R90">
        <v>0</v>
      </c>
      <c r="S90">
        <v>7.75</v>
      </c>
      <c r="T90" t="s">
        <v>43</v>
      </c>
      <c r="U90" t="s">
        <v>42</v>
      </c>
      <c r="V90">
        <v>8.5</v>
      </c>
      <c r="W90" t="s">
        <v>43</v>
      </c>
      <c r="X90" t="s">
        <v>42</v>
      </c>
      <c r="Y90">
        <v>10.3333333333333</v>
      </c>
      <c r="Z90" t="s">
        <v>43</v>
      </c>
      <c r="AA90" t="s">
        <v>42</v>
      </c>
      <c r="AB90">
        <v>1</v>
      </c>
      <c r="AC90" t="s">
        <v>62</v>
      </c>
      <c r="AD90">
        <v>59.999999999998799</v>
      </c>
      <c r="AE90" t="b">
        <f t="shared" si="6"/>
        <v>0</v>
      </c>
    </row>
    <row r="91" spans="1:31" x14ac:dyDescent="0.25">
      <c r="A91" t="s">
        <v>47</v>
      </c>
      <c r="C91">
        <v>2015</v>
      </c>
      <c r="D91" t="s">
        <v>99</v>
      </c>
      <c r="E91">
        <v>11.3</v>
      </c>
      <c r="F91" t="s">
        <v>49</v>
      </c>
      <c r="G91">
        <v>21</v>
      </c>
      <c r="I91" t="s">
        <v>65</v>
      </c>
      <c r="J91" t="s">
        <v>69</v>
      </c>
      <c r="K91" t="s">
        <v>142</v>
      </c>
      <c r="L91" t="s">
        <v>45</v>
      </c>
      <c r="M91" t="s">
        <v>53</v>
      </c>
      <c r="N91" t="s">
        <v>39</v>
      </c>
      <c r="O91" t="s">
        <v>40</v>
      </c>
      <c r="P91" t="s">
        <v>54</v>
      </c>
      <c r="Q91" t="s">
        <v>55</v>
      </c>
      <c r="R91">
        <v>0</v>
      </c>
      <c r="S91">
        <v>7.75</v>
      </c>
      <c r="T91" t="s">
        <v>43</v>
      </c>
      <c r="U91" t="s">
        <v>42</v>
      </c>
      <c r="V91">
        <v>6.6666666666666696</v>
      </c>
      <c r="W91" t="s">
        <v>43</v>
      </c>
      <c r="X91" t="s">
        <v>42</v>
      </c>
      <c r="Y91">
        <v>9</v>
      </c>
      <c r="Z91" t="s">
        <v>43</v>
      </c>
      <c r="AA91" t="s">
        <v>42</v>
      </c>
      <c r="AB91">
        <v>1</v>
      </c>
      <c r="AC91" t="s">
        <v>56</v>
      </c>
      <c r="AD91">
        <v>59.999999999998799</v>
      </c>
      <c r="AE91" t="b">
        <f t="shared" si="6"/>
        <v>0</v>
      </c>
    </row>
    <row r="92" spans="1:31" x14ac:dyDescent="0.25">
      <c r="A92" t="s">
        <v>47</v>
      </c>
      <c r="C92">
        <v>2015</v>
      </c>
      <c r="D92" t="s">
        <v>32</v>
      </c>
      <c r="E92">
        <v>7.6</v>
      </c>
      <c r="F92" t="s">
        <v>33</v>
      </c>
      <c r="G92">
        <v>20</v>
      </c>
      <c r="I92" t="s">
        <v>74</v>
      </c>
      <c r="J92" t="s">
        <v>35</v>
      </c>
      <c r="K92" t="s">
        <v>152</v>
      </c>
      <c r="L92" t="s">
        <v>37</v>
      </c>
      <c r="M92" t="s">
        <v>53</v>
      </c>
      <c r="N92" t="s">
        <v>39</v>
      </c>
      <c r="O92" t="s">
        <v>40</v>
      </c>
      <c r="P92" t="s">
        <v>54</v>
      </c>
      <c r="Q92" t="s">
        <v>55</v>
      </c>
      <c r="R92">
        <v>0</v>
      </c>
      <c r="S92">
        <v>5</v>
      </c>
      <c r="T92" t="s">
        <v>41</v>
      </c>
      <c r="U92" t="s">
        <v>42</v>
      </c>
      <c r="V92">
        <v>8.6666666666666696</v>
      </c>
      <c r="W92" t="s">
        <v>43</v>
      </c>
      <c r="X92" t="s">
        <v>42</v>
      </c>
      <c r="Y92">
        <v>5</v>
      </c>
      <c r="Z92" t="s">
        <v>43</v>
      </c>
      <c r="AA92" t="s">
        <v>42</v>
      </c>
      <c r="AB92">
        <v>1</v>
      </c>
      <c r="AC92" t="s">
        <v>44</v>
      </c>
      <c r="AD92">
        <v>59.999999999998799</v>
      </c>
      <c r="AE92" t="b">
        <f t="shared" si="6"/>
        <v>0</v>
      </c>
    </row>
    <row r="93" spans="1:31" x14ac:dyDescent="0.25">
      <c r="A93" t="s">
        <v>31</v>
      </c>
      <c r="C93">
        <v>2015</v>
      </c>
      <c r="D93" t="s">
        <v>32</v>
      </c>
      <c r="E93">
        <v>6.4</v>
      </c>
      <c r="F93" t="s">
        <v>91</v>
      </c>
      <c r="G93">
        <v>21</v>
      </c>
      <c r="I93" t="s">
        <v>194</v>
      </c>
      <c r="J93" t="s">
        <v>88</v>
      </c>
      <c r="K93" t="s">
        <v>195</v>
      </c>
      <c r="L93" t="s">
        <v>45</v>
      </c>
      <c r="M93" t="s">
        <v>53</v>
      </c>
      <c r="N93" t="s">
        <v>39</v>
      </c>
      <c r="O93" t="s">
        <v>40</v>
      </c>
      <c r="S93">
        <v>3.5</v>
      </c>
      <c r="T93" t="s">
        <v>43</v>
      </c>
      <c r="U93" t="s">
        <v>42</v>
      </c>
      <c r="V93">
        <v>6</v>
      </c>
      <c r="W93" t="s">
        <v>43</v>
      </c>
      <c r="X93" t="s">
        <v>42</v>
      </c>
      <c r="Y93">
        <v>10.6666666666667</v>
      </c>
      <c r="Z93" t="s">
        <v>43</v>
      </c>
      <c r="AA93" t="s">
        <v>42</v>
      </c>
      <c r="AB93">
        <v>0.92</v>
      </c>
      <c r="AC93" t="s">
        <v>56</v>
      </c>
      <c r="AD93">
        <v>54.999999999998998</v>
      </c>
      <c r="AE93" t="b">
        <f t="shared" si="6"/>
        <v>1</v>
      </c>
    </row>
    <row r="94" spans="1:31" x14ac:dyDescent="0.25">
      <c r="A94" t="s">
        <v>47</v>
      </c>
      <c r="C94">
        <v>2015</v>
      </c>
      <c r="D94" t="s">
        <v>32</v>
      </c>
      <c r="E94">
        <v>6.6</v>
      </c>
      <c r="F94" t="s">
        <v>33</v>
      </c>
      <c r="G94">
        <v>21</v>
      </c>
      <c r="I94" t="s">
        <v>196</v>
      </c>
      <c r="J94" t="s">
        <v>35</v>
      </c>
      <c r="K94" t="s">
        <v>124</v>
      </c>
      <c r="L94" t="s">
        <v>37</v>
      </c>
      <c r="M94" t="s">
        <v>53</v>
      </c>
      <c r="N94" t="s">
        <v>39</v>
      </c>
      <c r="O94" t="s">
        <v>40</v>
      </c>
      <c r="P94" t="s">
        <v>54</v>
      </c>
      <c r="Q94" t="s">
        <v>55</v>
      </c>
      <c r="R94">
        <v>0</v>
      </c>
      <c r="S94">
        <v>4</v>
      </c>
      <c r="T94" t="s">
        <v>41</v>
      </c>
      <c r="U94" t="s">
        <v>42</v>
      </c>
      <c r="V94">
        <v>5.25</v>
      </c>
      <c r="W94" t="s">
        <v>43</v>
      </c>
      <c r="X94" t="s">
        <v>42</v>
      </c>
      <c r="Y94">
        <v>7.6666666666666696</v>
      </c>
      <c r="Z94" t="s">
        <v>43</v>
      </c>
      <c r="AA94" t="s">
        <v>42</v>
      </c>
      <c r="AB94">
        <v>1</v>
      </c>
      <c r="AC94" t="s">
        <v>44</v>
      </c>
      <c r="AD94">
        <v>59.999999999998799</v>
      </c>
      <c r="AE94" t="b">
        <f t="shared" si="6"/>
        <v>0</v>
      </c>
    </row>
    <row r="95" spans="1:31" x14ac:dyDescent="0.25">
      <c r="A95" t="s">
        <v>47</v>
      </c>
      <c r="C95">
        <v>2015</v>
      </c>
      <c r="D95" t="s">
        <v>32</v>
      </c>
      <c r="E95">
        <v>5.7</v>
      </c>
      <c r="F95" t="s">
        <v>49</v>
      </c>
      <c r="G95">
        <v>23</v>
      </c>
      <c r="I95" t="s">
        <v>65</v>
      </c>
      <c r="J95" t="s">
        <v>35</v>
      </c>
      <c r="K95" t="s">
        <v>197</v>
      </c>
      <c r="L95" t="s">
        <v>45</v>
      </c>
      <c r="M95" t="s">
        <v>53</v>
      </c>
      <c r="N95" t="s">
        <v>39</v>
      </c>
      <c r="O95" t="s">
        <v>40</v>
      </c>
      <c r="P95" t="s">
        <v>54</v>
      </c>
      <c r="Q95" t="s">
        <v>55</v>
      </c>
      <c r="R95">
        <v>0</v>
      </c>
      <c r="S95">
        <v>3</v>
      </c>
      <c r="T95" t="s">
        <v>41</v>
      </c>
      <c r="U95" t="s">
        <v>42</v>
      </c>
      <c r="V95">
        <v>2.6666666666666701</v>
      </c>
      <c r="W95" t="s">
        <v>43</v>
      </c>
      <c r="X95" t="s">
        <v>42</v>
      </c>
      <c r="Y95">
        <v>7</v>
      </c>
      <c r="Z95" t="s">
        <v>43</v>
      </c>
      <c r="AA95" t="s">
        <v>42</v>
      </c>
      <c r="AB95">
        <v>1</v>
      </c>
      <c r="AC95" t="s">
        <v>81</v>
      </c>
      <c r="AD95">
        <v>59.999999999998799</v>
      </c>
      <c r="AE95" t="b">
        <f t="shared" si="6"/>
        <v>0</v>
      </c>
    </row>
    <row r="96" spans="1:31" x14ac:dyDescent="0.25">
      <c r="A96" t="s">
        <v>47</v>
      </c>
      <c r="C96">
        <v>2015</v>
      </c>
      <c r="D96" t="s">
        <v>32</v>
      </c>
      <c r="E96">
        <v>7.7</v>
      </c>
      <c r="F96" t="s">
        <v>178</v>
      </c>
      <c r="G96">
        <v>21</v>
      </c>
      <c r="I96" t="s">
        <v>198</v>
      </c>
      <c r="J96" t="s">
        <v>35</v>
      </c>
      <c r="K96" t="s">
        <v>199</v>
      </c>
      <c r="L96" t="s">
        <v>37</v>
      </c>
      <c r="M96" t="s">
        <v>53</v>
      </c>
      <c r="N96" t="s">
        <v>39</v>
      </c>
      <c r="O96" t="s">
        <v>40</v>
      </c>
      <c r="P96" t="s">
        <v>54</v>
      </c>
      <c r="Q96" t="s">
        <v>55</v>
      </c>
      <c r="R96">
        <v>0</v>
      </c>
      <c r="S96">
        <v>6</v>
      </c>
      <c r="T96" t="s">
        <v>41</v>
      </c>
      <c r="U96" t="s">
        <v>42</v>
      </c>
      <c r="V96">
        <v>5</v>
      </c>
      <c r="W96" t="s">
        <v>43</v>
      </c>
      <c r="X96" t="s">
        <v>42</v>
      </c>
      <c r="Y96">
        <v>8</v>
      </c>
      <c r="Z96" t="s">
        <v>43</v>
      </c>
      <c r="AA96" t="s">
        <v>42</v>
      </c>
      <c r="AB96">
        <v>1</v>
      </c>
      <c r="AC96" t="s">
        <v>44</v>
      </c>
      <c r="AD96">
        <v>59.999999999998799</v>
      </c>
      <c r="AE96" t="b">
        <f t="shared" si="6"/>
        <v>0</v>
      </c>
    </row>
    <row r="97" spans="1:31" x14ac:dyDescent="0.25">
      <c r="A97" t="s">
        <v>47</v>
      </c>
      <c r="C97">
        <v>2015</v>
      </c>
      <c r="D97" t="s">
        <v>57</v>
      </c>
      <c r="E97">
        <v>7.4</v>
      </c>
      <c r="F97" t="s">
        <v>63</v>
      </c>
      <c r="G97">
        <v>22</v>
      </c>
      <c r="I97" t="s">
        <v>200</v>
      </c>
      <c r="J97" t="s">
        <v>59</v>
      </c>
      <c r="K97" t="s">
        <v>86</v>
      </c>
      <c r="L97" t="s">
        <v>37</v>
      </c>
      <c r="M97" t="s">
        <v>38</v>
      </c>
      <c r="N97" t="s">
        <v>39</v>
      </c>
      <c r="O97" t="s">
        <v>40</v>
      </c>
      <c r="P97" t="s">
        <v>54</v>
      </c>
      <c r="Q97" t="s">
        <v>55</v>
      </c>
      <c r="R97">
        <v>0</v>
      </c>
      <c r="S97">
        <v>4.5</v>
      </c>
      <c r="T97" t="s">
        <v>41</v>
      </c>
      <c r="U97" t="s">
        <v>61</v>
      </c>
      <c r="AB97">
        <v>0.92</v>
      </c>
      <c r="AC97" t="s">
        <v>81</v>
      </c>
      <c r="AD97">
        <v>54.999999999998998</v>
      </c>
      <c r="AE97" t="b">
        <f t="shared" si="6"/>
        <v>0</v>
      </c>
    </row>
    <row r="98" spans="1:31" x14ac:dyDescent="0.25">
      <c r="A98" t="s">
        <v>31</v>
      </c>
      <c r="C98">
        <v>2015</v>
      </c>
      <c r="D98" t="s">
        <v>32</v>
      </c>
      <c r="E98">
        <v>5.9</v>
      </c>
      <c r="F98" t="s">
        <v>49</v>
      </c>
      <c r="G98">
        <v>22</v>
      </c>
      <c r="I98" t="s">
        <v>201</v>
      </c>
      <c r="J98" t="s">
        <v>69</v>
      </c>
      <c r="K98" t="s">
        <v>202</v>
      </c>
      <c r="L98" t="s">
        <v>45</v>
      </c>
      <c r="M98" t="s">
        <v>53</v>
      </c>
      <c r="N98" t="s">
        <v>39</v>
      </c>
      <c r="O98" t="s">
        <v>40</v>
      </c>
      <c r="S98">
        <v>5.6666666666666696</v>
      </c>
      <c r="T98" t="s">
        <v>41</v>
      </c>
      <c r="U98" t="s">
        <v>42</v>
      </c>
      <c r="V98">
        <v>4.75</v>
      </c>
      <c r="W98" t="s">
        <v>43</v>
      </c>
      <c r="X98" t="s">
        <v>42</v>
      </c>
      <c r="Y98">
        <v>6</v>
      </c>
      <c r="Z98" t="s">
        <v>43</v>
      </c>
      <c r="AA98" t="s">
        <v>42</v>
      </c>
      <c r="AB98">
        <v>0.83</v>
      </c>
      <c r="AC98" t="s">
        <v>56</v>
      </c>
      <c r="AD98">
        <v>49.999999999999197</v>
      </c>
      <c r="AE98" t="b">
        <f t="shared" ref="AE98:AE129" si="7">IF(ISNUMBER(ERROR.TYPE(FIND("Afbrudt",A98))),FALSE,TRUE)</f>
        <v>1</v>
      </c>
    </row>
    <row r="99" spans="1:31" x14ac:dyDescent="0.25">
      <c r="A99" t="s">
        <v>47</v>
      </c>
      <c r="C99">
        <v>2015</v>
      </c>
      <c r="D99" t="s">
        <v>99</v>
      </c>
      <c r="E99">
        <v>6.7</v>
      </c>
      <c r="F99" t="s">
        <v>49</v>
      </c>
      <c r="G99">
        <v>23</v>
      </c>
      <c r="I99" t="s">
        <v>65</v>
      </c>
      <c r="J99" t="s">
        <v>69</v>
      </c>
      <c r="K99" t="s">
        <v>186</v>
      </c>
      <c r="L99" t="s">
        <v>45</v>
      </c>
      <c r="M99" t="s">
        <v>53</v>
      </c>
      <c r="N99" t="s">
        <v>39</v>
      </c>
      <c r="O99" t="s">
        <v>40</v>
      </c>
      <c r="P99" t="s">
        <v>54</v>
      </c>
      <c r="Q99" t="s">
        <v>55</v>
      </c>
      <c r="R99">
        <v>0</v>
      </c>
      <c r="S99">
        <v>6</v>
      </c>
      <c r="T99" t="s">
        <v>43</v>
      </c>
      <c r="U99" t="s">
        <v>42</v>
      </c>
      <c r="V99">
        <v>7</v>
      </c>
      <c r="W99" t="s">
        <v>43</v>
      </c>
      <c r="X99" t="s">
        <v>42</v>
      </c>
      <c r="Y99">
        <v>8.5</v>
      </c>
      <c r="Z99" t="s">
        <v>43</v>
      </c>
      <c r="AA99" t="s">
        <v>42</v>
      </c>
      <c r="AB99">
        <v>0.92</v>
      </c>
      <c r="AC99" t="s">
        <v>119</v>
      </c>
      <c r="AD99">
        <v>54.999999999998998</v>
      </c>
      <c r="AE99" t="b">
        <f t="shared" si="7"/>
        <v>0</v>
      </c>
    </row>
    <row r="100" spans="1:31" x14ac:dyDescent="0.25">
      <c r="A100" t="s">
        <v>47</v>
      </c>
      <c r="C100">
        <v>2015</v>
      </c>
      <c r="D100" t="s">
        <v>32</v>
      </c>
      <c r="E100">
        <v>7</v>
      </c>
      <c r="F100" t="s">
        <v>49</v>
      </c>
      <c r="G100">
        <v>22</v>
      </c>
      <c r="I100" t="s">
        <v>65</v>
      </c>
      <c r="J100" t="s">
        <v>35</v>
      </c>
      <c r="K100" t="s">
        <v>203</v>
      </c>
      <c r="L100" t="s">
        <v>45</v>
      </c>
      <c r="M100" t="s">
        <v>53</v>
      </c>
      <c r="N100" t="s">
        <v>39</v>
      </c>
      <c r="O100" t="s">
        <v>40</v>
      </c>
      <c r="P100" t="s">
        <v>54</v>
      </c>
      <c r="Q100" t="s">
        <v>55</v>
      </c>
      <c r="R100">
        <v>0</v>
      </c>
      <c r="S100">
        <v>5</v>
      </c>
      <c r="T100" t="s">
        <v>41</v>
      </c>
      <c r="U100" t="s">
        <v>42</v>
      </c>
      <c r="V100">
        <v>7</v>
      </c>
      <c r="W100" t="s">
        <v>43</v>
      </c>
      <c r="X100" t="s">
        <v>42</v>
      </c>
      <c r="Y100">
        <v>6</v>
      </c>
      <c r="Z100" t="s">
        <v>43</v>
      </c>
      <c r="AA100" t="s">
        <v>42</v>
      </c>
      <c r="AB100">
        <v>0.83</v>
      </c>
      <c r="AC100" t="s">
        <v>44</v>
      </c>
      <c r="AD100">
        <v>49.999999999999197</v>
      </c>
      <c r="AE100" t="b">
        <f t="shared" si="7"/>
        <v>0</v>
      </c>
    </row>
    <row r="101" spans="1:31" x14ac:dyDescent="0.25">
      <c r="A101" t="s">
        <v>47</v>
      </c>
      <c r="C101">
        <v>2015</v>
      </c>
      <c r="D101" t="s">
        <v>32</v>
      </c>
      <c r="E101">
        <v>6.3</v>
      </c>
      <c r="F101" t="s">
        <v>33</v>
      </c>
      <c r="G101">
        <v>24</v>
      </c>
      <c r="I101" t="s">
        <v>140</v>
      </c>
      <c r="J101" t="s">
        <v>35</v>
      </c>
      <c r="K101" t="s">
        <v>204</v>
      </c>
      <c r="L101" t="s">
        <v>37</v>
      </c>
      <c r="M101" t="s">
        <v>53</v>
      </c>
      <c r="N101" t="s">
        <v>39</v>
      </c>
      <c r="O101" t="s">
        <v>40</v>
      </c>
      <c r="P101" t="s">
        <v>54</v>
      </c>
      <c r="Q101" t="s">
        <v>55</v>
      </c>
      <c r="R101">
        <v>0</v>
      </c>
      <c r="S101">
        <v>4.3333333333333304</v>
      </c>
      <c r="T101" t="s">
        <v>41</v>
      </c>
      <c r="U101" t="s">
        <v>42</v>
      </c>
      <c r="V101">
        <v>8.5</v>
      </c>
      <c r="W101" t="s">
        <v>43</v>
      </c>
      <c r="X101" t="s">
        <v>42</v>
      </c>
      <c r="Y101">
        <v>10</v>
      </c>
      <c r="Z101" t="s">
        <v>43</v>
      </c>
      <c r="AA101" t="s">
        <v>42</v>
      </c>
      <c r="AB101">
        <v>0.75</v>
      </c>
      <c r="AC101" t="s">
        <v>44</v>
      </c>
      <c r="AD101">
        <v>44.999999999999403</v>
      </c>
      <c r="AE101" t="b">
        <f t="shared" si="7"/>
        <v>0</v>
      </c>
    </row>
    <row r="102" spans="1:31" x14ac:dyDescent="0.25">
      <c r="A102" t="s">
        <v>47</v>
      </c>
      <c r="C102">
        <v>2015</v>
      </c>
      <c r="D102" t="s">
        <v>32</v>
      </c>
      <c r="E102">
        <v>9.8000000000000007</v>
      </c>
      <c r="F102" t="s">
        <v>49</v>
      </c>
      <c r="G102">
        <v>21</v>
      </c>
      <c r="I102" t="s">
        <v>205</v>
      </c>
      <c r="J102" t="s">
        <v>69</v>
      </c>
      <c r="K102" t="s">
        <v>78</v>
      </c>
      <c r="L102" t="s">
        <v>45</v>
      </c>
      <c r="M102" t="s">
        <v>53</v>
      </c>
      <c r="N102" t="s">
        <v>39</v>
      </c>
      <c r="O102" t="s">
        <v>40</v>
      </c>
      <c r="P102" t="s">
        <v>54</v>
      </c>
      <c r="Q102" t="s">
        <v>55</v>
      </c>
      <c r="R102">
        <v>0</v>
      </c>
      <c r="S102">
        <v>7</v>
      </c>
      <c r="T102" t="s">
        <v>43</v>
      </c>
      <c r="U102" t="s">
        <v>42</v>
      </c>
      <c r="V102">
        <v>9</v>
      </c>
      <c r="W102" t="s">
        <v>43</v>
      </c>
      <c r="X102" t="s">
        <v>42</v>
      </c>
      <c r="Y102">
        <v>10</v>
      </c>
      <c r="Z102" t="s">
        <v>41</v>
      </c>
      <c r="AA102" t="s">
        <v>42</v>
      </c>
      <c r="AB102">
        <v>1</v>
      </c>
      <c r="AC102" t="s">
        <v>56</v>
      </c>
      <c r="AD102">
        <v>59.999999999998799</v>
      </c>
      <c r="AE102" t="b">
        <f t="shared" si="7"/>
        <v>0</v>
      </c>
    </row>
    <row r="103" spans="1:31" x14ac:dyDescent="0.25">
      <c r="A103" t="s">
        <v>47</v>
      </c>
      <c r="C103">
        <v>2015</v>
      </c>
      <c r="D103" t="s">
        <v>48</v>
      </c>
      <c r="E103">
        <v>11.3</v>
      </c>
      <c r="F103" t="s">
        <v>33</v>
      </c>
      <c r="G103">
        <v>26</v>
      </c>
      <c r="I103" t="s">
        <v>34</v>
      </c>
      <c r="J103" t="s">
        <v>35</v>
      </c>
      <c r="K103" t="s">
        <v>206</v>
      </c>
      <c r="L103" t="s">
        <v>37</v>
      </c>
      <c r="M103" t="s">
        <v>38</v>
      </c>
      <c r="N103" t="s">
        <v>39</v>
      </c>
      <c r="O103" t="s">
        <v>40</v>
      </c>
      <c r="P103" t="s">
        <v>54</v>
      </c>
      <c r="Q103" t="s">
        <v>55</v>
      </c>
      <c r="R103">
        <v>0</v>
      </c>
      <c r="S103">
        <v>12</v>
      </c>
      <c r="T103" t="s">
        <v>41</v>
      </c>
      <c r="U103" t="s">
        <v>61</v>
      </c>
      <c r="V103">
        <v>11</v>
      </c>
      <c r="W103" t="s">
        <v>43</v>
      </c>
      <c r="X103" t="s">
        <v>42</v>
      </c>
      <c r="Y103">
        <v>12</v>
      </c>
      <c r="Z103" t="s">
        <v>41</v>
      </c>
      <c r="AA103" t="s">
        <v>42</v>
      </c>
      <c r="AB103">
        <v>1</v>
      </c>
      <c r="AC103" t="s">
        <v>76</v>
      </c>
      <c r="AD103">
        <v>59.999999999998799</v>
      </c>
      <c r="AE103" t="b">
        <f t="shared" si="7"/>
        <v>0</v>
      </c>
    </row>
    <row r="104" spans="1:31" x14ac:dyDescent="0.25">
      <c r="A104" t="s">
        <v>47</v>
      </c>
      <c r="C104">
        <v>2015</v>
      </c>
      <c r="D104" t="s">
        <v>99</v>
      </c>
      <c r="E104">
        <v>8.6999999999999993</v>
      </c>
      <c r="F104" t="s">
        <v>49</v>
      </c>
      <c r="G104">
        <v>20</v>
      </c>
      <c r="I104" t="s">
        <v>50</v>
      </c>
      <c r="J104" t="s">
        <v>69</v>
      </c>
      <c r="K104" t="s">
        <v>186</v>
      </c>
      <c r="L104" t="s">
        <v>45</v>
      </c>
      <c r="M104" t="s">
        <v>53</v>
      </c>
      <c r="N104" t="s">
        <v>39</v>
      </c>
      <c r="O104" t="s">
        <v>40</v>
      </c>
      <c r="P104" t="s">
        <v>54</v>
      </c>
      <c r="Q104" t="s">
        <v>55</v>
      </c>
      <c r="R104">
        <v>0</v>
      </c>
      <c r="S104">
        <v>5</v>
      </c>
      <c r="T104" t="s">
        <v>43</v>
      </c>
      <c r="U104" t="s">
        <v>42</v>
      </c>
      <c r="V104">
        <v>4.75</v>
      </c>
      <c r="W104" t="s">
        <v>43</v>
      </c>
      <c r="X104" t="s">
        <v>42</v>
      </c>
      <c r="Y104">
        <v>8</v>
      </c>
      <c r="Z104" t="s">
        <v>43</v>
      </c>
      <c r="AA104" t="s">
        <v>42</v>
      </c>
      <c r="AB104">
        <v>0.92</v>
      </c>
      <c r="AC104" t="s">
        <v>62</v>
      </c>
      <c r="AD104">
        <v>54.999999999998998</v>
      </c>
      <c r="AE104" t="b">
        <f t="shared" si="7"/>
        <v>0</v>
      </c>
    </row>
    <row r="105" spans="1:31" x14ac:dyDescent="0.25">
      <c r="A105" t="s">
        <v>47</v>
      </c>
      <c r="C105">
        <v>2015</v>
      </c>
      <c r="D105" t="s">
        <v>32</v>
      </c>
      <c r="E105">
        <v>8.1999999999999993</v>
      </c>
      <c r="F105" t="s">
        <v>33</v>
      </c>
      <c r="G105">
        <v>20</v>
      </c>
      <c r="I105" t="s">
        <v>207</v>
      </c>
      <c r="J105" t="s">
        <v>35</v>
      </c>
      <c r="K105" t="s">
        <v>208</v>
      </c>
      <c r="L105" t="s">
        <v>37</v>
      </c>
      <c r="M105" t="s">
        <v>53</v>
      </c>
      <c r="N105" t="s">
        <v>39</v>
      </c>
      <c r="O105" t="s">
        <v>40</v>
      </c>
      <c r="P105" t="s">
        <v>54</v>
      </c>
      <c r="Q105" t="s">
        <v>55</v>
      </c>
      <c r="R105">
        <v>0</v>
      </c>
      <c r="S105">
        <v>5.5</v>
      </c>
      <c r="T105" t="s">
        <v>41</v>
      </c>
      <c r="U105" t="s">
        <v>42</v>
      </c>
      <c r="V105">
        <v>6.3333333333333304</v>
      </c>
      <c r="W105" t="s">
        <v>43</v>
      </c>
      <c r="X105" t="s">
        <v>42</v>
      </c>
      <c r="Y105">
        <v>6</v>
      </c>
      <c r="Z105" t="s">
        <v>41</v>
      </c>
      <c r="AA105" t="s">
        <v>42</v>
      </c>
      <c r="AB105">
        <v>1</v>
      </c>
      <c r="AC105" t="s">
        <v>56</v>
      </c>
      <c r="AD105">
        <v>59.999999999998799</v>
      </c>
      <c r="AE105" t="b">
        <f t="shared" si="7"/>
        <v>0</v>
      </c>
    </row>
    <row r="106" spans="1:31" x14ac:dyDescent="0.25">
      <c r="A106" t="s">
        <v>47</v>
      </c>
      <c r="C106">
        <v>2015</v>
      </c>
      <c r="D106" t="s">
        <v>57</v>
      </c>
      <c r="E106">
        <v>13</v>
      </c>
      <c r="F106" t="s">
        <v>63</v>
      </c>
      <c r="G106">
        <v>19</v>
      </c>
      <c r="I106" t="s">
        <v>209</v>
      </c>
      <c r="J106" t="s">
        <v>59</v>
      </c>
      <c r="K106" t="s">
        <v>86</v>
      </c>
      <c r="L106" t="s">
        <v>37</v>
      </c>
      <c r="M106" t="s">
        <v>53</v>
      </c>
      <c r="N106" t="s">
        <v>39</v>
      </c>
      <c r="O106" t="s">
        <v>40</v>
      </c>
      <c r="P106" t="s">
        <v>54</v>
      </c>
      <c r="Q106" t="s">
        <v>55</v>
      </c>
      <c r="R106">
        <v>0</v>
      </c>
      <c r="S106">
        <v>12</v>
      </c>
      <c r="T106" t="s">
        <v>41</v>
      </c>
      <c r="U106" t="s">
        <v>61</v>
      </c>
      <c r="Y106">
        <v>12</v>
      </c>
      <c r="Z106" t="s">
        <v>41</v>
      </c>
      <c r="AA106" t="s">
        <v>61</v>
      </c>
      <c r="AB106">
        <v>1</v>
      </c>
      <c r="AC106" t="s">
        <v>62</v>
      </c>
      <c r="AD106">
        <v>59.999999999998799</v>
      </c>
      <c r="AE106" t="b">
        <f t="shared" si="7"/>
        <v>0</v>
      </c>
    </row>
    <row r="107" spans="1:31" x14ac:dyDescent="0.25">
      <c r="A107" t="s">
        <v>47</v>
      </c>
      <c r="C107">
        <v>2015</v>
      </c>
      <c r="D107" t="s">
        <v>48</v>
      </c>
      <c r="E107">
        <v>8.6</v>
      </c>
      <c r="F107" t="s">
        <v>49</v>
      </c>
      <c r="G107">
        <v>24</v>
      </c>
      <c r="I107" t="s">
        <v>65</v>
      </c>
      <c r="J107" t="s">
        <v>69</v>
      </c>
      <c r="K107" t="s">
        <v>166</v>
      </c>
      <c r="L107" t="s">
        <v>45</v>
      </c>
      <c r="M107" t="s">
        <v>53</v>
      </c>
      <c r="N107" t="s">
        <v>39</v>
      </c>
      <c r="O107" t="s">
        <v>40</v>
      </c>
      <c r="P107" t="s">
        <v>54</v>
      </c>
      <c r="Q107" t="s">
        <v>55</v>
      </c>
      <c r="R107">
        <v>0</v>
      </c>
      <c r="S107">
        <v>5.5</v>
      </c>
      <c r="T107" t="s">
        <v>41</v>
      </c>
      <c r="U107" t="s">
        <v>42</v>
      </c>
      <c r="V107">
        <v>7</v>
      </c>
      <c r="W107" t="s">
        <v>43</v>
      </c>
      <c r="X107" t="s">
        <v>42</v>
      </c>
      <c r="Y107">
        <v>12</v>
      </c>
      <c r="Z107" t="s">
        <v>41</v>
      </c>
      <c r="AA107" t="s">
        <v>42</v>
      </c>
      <c r="AB107">
        <v>0.92</v>
      </c>
      <c r="AC107" t="s">
        <v>62</v>
      </c>
      <c r="AD107">
        <v>54.999999999998998</v>
      </c>
      <c r="AE107" t="b">
        <f t="shared" si="7"/>
        <v>0</v>
      </c>
    </row>
    <row r="108" spans="1:31" x14ac:dyDescent="0.25">
      <c r="A108" t="s">
        <v>47</v>
      </c>
      <c r="C108">
        <v>2015</v>
      </c>
      <c r="D108" t="s">
        <v>32</v>
      </c>
      <c r="E108">
        <v>8.5</v>
      </c>
      <c r="F108" t="s">
        <v>33</v>
      </c>
      <c r="G108">
        <v>22</v>
      </c>
      <c r="I108" t="s">
        <v>161</v>
      </c>
      <c r="J108" t="s">
        <v>35</v>
      </c>
      <c r="K108" t="s">
        <v>210</v>
      </c>
      <c r="L108" t="s">
        <v>37</v>
      </c>
      <c r="M108" t="s">
        <v>38</v>
      </c>
      <c r="N108" t="s">
        <v>39</v>
      </c>
      <c r="O108" t="s">
        <v>40</v>
      </c>
      <c r="P108" t="s">
        <v>54</v>
      </c>
      <c r="Q108" t="s">
        <v>55</v>
      </c>
      <c r="R108">
        <v>0</v>
      </c>
      <c r="S108">
        <v>7.75</v>
      </c>
      <c r="T108" t="s">
        <v>41</v>
      </c>
      <c r="U108" t="s">
        <v>42</v>
      </c>
      <c r="V108">
        <v>7</v>
      </c>
      <c r="W108" t="s">
        <v>43</v>
      </c>
      <c r="X108" t="s">
        <v>42</v>
      </c>
      <c r="Y108">
        <v>8</v>
      </c>
      <c r="Z108" t="s">
        <v>43</v>
      </c>
      <c r="AA108" t="s">
        <v>42</v>
      </c>
      <c r="AB108">
        <v>1</v>
      </c>
      <c r="AC108" t="s">
        <v>81</v>
      </c>
      <c r="AD108">
        <v>59.999999999998799</v>
      </c>
      <c r="AE108" t="b">
        <f t="shared" si="7"/>
        <v>0</v>
      </c>
    </row>
    <row r="109" spans="1:31" x14ac:dyDescent="0.25">
      <c r="A109" t="s">
        <v>103</v>
      </c>
      <c r="C109">
        <v>2015</v>
      </c>
      <c r="D109" t="s">
        <v>73</v>
      </c>
      <c r="E109">
        <v>7.2</v>
      </c>
      <c r="F109" t="s">
        <v>49</v>
      </c>
      <c r="G109">
        <v>20</v>
      </c>
      <c r="I109" t="s">
        <v>87</v>
      </c>
      <c r="J109" t="s">
        <v>109</v>
      </c>
      <c r="K109" t="s">
        <v>211</v>
      </c>
      <c r="L109" t="s">
        <v>45</v>
      </c>
      <c r="M109" t="s">
        <v>53</v>
      </c>
      <c r="N109" t="s">
        <v>39</v>
      </c>
      <c r="O109" t="s">
        <v>40</v>
      </c>
      <c r="P109" t="s">
        <v>212</v>
      </c>
      <c r="Q109" t="s">
        <v>213</v>
      </c>
      <c r="R109">
        <v>0</v>
      </c>
      <c r="S109">
        <v>2.6666666666666701</v>
      </c>
      <c r="T109" t="s">
        <v>41</v>
      </c>
      <c r="U109" t="s">
        <v>42</v>
      </c>
      <c r="V109">
        <v>4.3333333333333304</v>
      </c>
      <c r="W109" t="s">
        <v>43</v>
      </c>
      <c r="X109" t="s">
        <v>42</v>
      </c>
      <c r="Y109">
        <v>9</v>
      </c>
      <c r="Z109" t="s">
        <v>43</v>
      </c>
      <c r="AA109" t="s">
        <v>42</v>
      </c>
      <c r="AB109">
        <v>0.42</v>
      </c>
      <c r="AC109" t="s">
        <v>62</v>
      </c>
      <c r="AD109">
        <v>24.999999999999599</v>
      </c>
      <c r="AE109" t="b">
        <f t="shared" si="7"/>
        <v>1</v>
      </c>
    </row>
    <row r="110" spans="1:31" x14ac:dyDescent="0.25">
      <c r="A110" t="s">
        <v>47</v>
      </c>
      <c r="C110">
        <v>2015</v>
      </c>
      <c r="D110" t="s">
        <v>57</v>
      </c>
      <c r="E110">
        <v>5.8</v>
      </c>
      <c r="F110" t="s">
        <v>49</v>
      </c>
      <c r="G110">
        <v>26</v>
      </c>
      <c r="I110" t="s">
        <v>214</v>
      </c>
      <c r="J110" t="s">
        <v>59</v>
      </c>
      <c r="K110" t="s">
        <v>60</v>
      </c>
      <c r="L110" t="s">
        <v>45</v>
      </c>
      <c r="M110" t="s">
        <v>53</v>
      </c>
      <c r="N110" t="s">
        <v>39</v>
      </c>
      <c r="O110" t="s">
        <v>40</v>
      </c>
      <c r="P110" t="s">
        <v>54</v>
      </c>
      <c r="Q110" t="s">
        <v>55</v>
      </c>
      <c r="R110">
        <v>0</v>
      </c>
      <c r="S110">
        <v>4</v>
      </c>
      <c r="T110" t="s">
        <v>41</v>
      </c>
      <c r="U110" t="s">
        <v>61</v>
      </c>
      <c r="AB110">
        <v>0.75</v>
      </c>
      <c r="AC110" t="s">
        <v>76</v>
      </c>
      <c r="AD110">
        <v>44.999999999999403</v>
      </c>
      <c r="AE110" t="b">
        <f t="shared" si="7"/>
        <v>0</v>
      </c>
    </row>
    <row r="111" spans="1:31" x14ac:dyDescent="0.25">
      <c r="A111" t="s">
        <v>47</v>
      </c>
      <c r="C111">
        <v>2015</v>
      </c>
      <c r="D111" t="s">
        <v>32</v>
      </c>
      <c r="E111">
        <v>9</v>
      </c>
      <c r="F111" t="s">
        <v>33</v>
      </c>
      <c r="G111">
        <v>21</v>
      </c>
      <c r="I111" t="s">
        <v>215</v>
      </c>
      <c r="J111" t="s">
        <v>35</v>
      </c>
      <c r="K111" t="s">
        <v>36</v>
      </c>
      <c r="L111" t="s">
        <v>37</v>
      </c>
      <c r="M111" t="s">
        <v>53</v>
      </c>
      <c r="N111" t="s">
        <v>39</v>
      </c>
      <c r="O111" t="s">
        <v>40</v>
      </c>
      <c r="P111" t="s">
        <v>54</v>
      </c>
      <c r="Q111" t="s">
        <v>55</v>
      </c>
      <c r="R111">
        <v>0</v>
      </c>
      <c r="S111">
        <v>7</v>
      </c>
      <c r="T111" t="s">
        <v>41</v>
      </c>
      <c r="U111" t="s">
        <v>42</v>
      </c>
      <c r="V111">
        <v>9</v>
      </c>
      <c r="W111" t="s">
        <v>43</v>
      </c>
      <c r="X111" t="s">
        <v>42</v>
      </c>
      <c r="Y111">
        <v>8</v>
      </c>
      <c r="Z111" t="s">
        <v>43</v>
      </c>
      <c r="AA111" t="s">
        <v>42</v>
      </c>
      <c r="AB111">
        <v>1</v>
      </c>
      <c r="AC111" t="s">
        <v>44</v>
      </c>
      <c r="AD111">
        <v>59.999999999998799</v>
      </c>
      <c r="AE111" t="b">
        <f t="shared" si="7"/>
        <v>0</v>
      </c>
    </row>
    <row r="112" spans="1:31" x14ac:dyDescent="0.25">
      <c r="A112" t="s">
        <v>47</v>
      </c>
      <c r="C112">
        <v>2015</v>
      </c>
      <c r="D112" t="s">
        <v>73</v>
      </c>
      <c r="E112">
        <v>4.5</v>
      </c>
      <c r="F112" t="s">
        <v>49</v>
      </c>
      <c r="G112">
        <v>24</v>
      </c>
      <c r="I112" t="s">
        <v>216</v>
      </c>
      <c r="J112" t="s">
        <v>69</v>
      </c>
      <c r="K112" t="s">
        <v>142</v>
      </c>
      <c r="L112" t="s">
        <v>45</v>
      </c>
      <c r="M112" t="s">
        <v>53</v>
      </c>
      <c r="N112" t="s">
        <v>39</v>
      </c>
      <c r="O112" t="s">
        <v>40</v>
      </c>
      <c r="P112" t="s">
        <v>54</v>
      </c>
      <c r="Q112" t="s">
        <v>55</v>
      </c>
      <c r="R112">
        <v>0</v>
      </c>
      <c r="S112">
        <v>3</v>
      </c>
      <c r="T112" t="s">
        <v>41</v>
      </c>
      <c r="U112" t="s">
        <v>42</v>
      </c>
      <c r="V112">
        <v>5.5</v>
      </c>
      <c r="W112" t="s">
        <v>43</v>
      </c>
      <c r="X112" t="s">
        <v>42</v>
      </c>
      <c r="Y112">
        <v>10</v>
      </c>
      <c r="Z112" t="s">
        <v>43</v>
      </c>
      <c r="AA112" t="s">
        <v>42</v>
      </c>
      <c r="AB112">
        <v>1</v>
      </c>
      <c r="AC112" t="s">
        <v>81</v>
      </c>
      <c r="AD112">
        <v>59.999999999998799</v>
      </c>
      <c r="AE112" t="b">
        <f t="shared" si="7"/>
        <v>0</v>
      </c>
    </row>
    <row r="113" spans="1:31" x14ac:dyDescent="0.25">
      <c r="A113" t="s">
        <v>47</v>
      </c>
      <c r="C113">
        <v>2015</v>
      </c>
      <c r="D113" t="s">
        <v>48</v>
      </c>
      <c r="E113">
        <v>6.9</v>
      </c>
      <c r="F113" t="s">
        <v>33</v>
      </c>
      <c r="G113">
        <v>21</v>
      </c>
      <c r="I113" t="s">
        <v>217</v>
      </c>
      <c r="J113" t="s">
        <v>35</v>
      </c>
      <c r="K113" t="s">
        <v>218</v>
      </c>
      <c r="L113" t="s">
        <v>37</v>
      </c>
      <c r="M113" t="s">
        <v>53</v>
      </c>
      <c r="N113" t="s">
        <v>39</v>
      </c>
      <c r="O113" t="s">
        <v>40</v>
      </c>
      <c r="P113" t="s">
        <v>54</v>
      </c>
      <c r="Q113" t="s">
        <v>55</v>
      </c>
      <c r="R113">
        <v>0</v>
      </c>
      <c r="S113">
        <v>3</v>
      </c>
      <c r="T113" t="s">
        <v>41</v>
      </c>
      <c r="U113" t="s">
        <v>42</v>
      </c>
      <c r="V113">
        <v>8</v>
      </c>
      <c r="W113" t="s">
        <v>43</v>
      </c>
      <c r="X113" t="s">
        <v>42</v>
      </c>
      <c r="Y113">
        <v>11</v>
      </c>
      <c r="Z113" t="s">
        <v>43</v>
      </c>
      <c r="AA113" t="s">
        <v>42</v>
      </c>
      <c r="AB113">
        <v>0.92</v>
      </c>
      <c r="AC113" t="s">
        <v>56</v>
      </c>
      <c r="AD113">
        <v>54.999999999998998</v>
      </c>
      <c r="AE113" t="b">
        <f t="shared" si="7"/>
        <v>0</v>
      </c>
    </row>
    <row r="114" spans="1:31" x14ac:dyDescent="0.25">
      <c r="A114" t="s">
        <v>47</v>
      </c>
      <c r="C114">
        <v>2015</v>
      </c>
      <c r="D114" t="s">
        <v>32</v>
      </c>
      <c r="E114">
        <v>5.2</v>
      </c>
      <c r="F114" t="s">
        <v>49</v>
      </c>
      <c r="G114">
        <v>19</v>
      </c>
      <c r="I114" t="s">
        <v>65</v>
      </c>
      <c r="J114" t="s">
        <v>35</v>
      </c>
      <c r="K114" t="s">
        <v>219</v>
      </c>
      <c r="L114" t="s">
        <v>45</v>
      </c>
      <c r="M114" t="s">
        <v>53</v>
      </c>
      <c r="N114" t="s">
        <v>39</v>
      </c>
      <c r="O114" t="s">
        <v>40</v>
      </c>
      <c r="P114" t="s">
        <v>54</v>
      </c>
      <c r="Q114" t="s">
        <v>55</v>
      </c>
      <c r="R114">
        <v>0</v>
      </c>
      <c r="S114">
        <v>4.3333333333333304</v>
      </c>
      <c r="T114" t="s">
        <v>41</v>
      </c>
      <c r="U114" t="s">
        <v>42</v>
      </c>
      <c r="V114">
        <v>4.3333333333333304</v>
      </c>
      <c r="W114" t="s">
        <v>43</v>
      </c>
      <c r="X114" t="s">
        <v>42</v>
      </c>
      <c r="Y114">
        <v>2.6666666666666701</v>
      </c>
      <c r="Z114" t="s">
        <v>43</v>
      </c>
      <c r="AA114" t="s">
        <v>42</v>
      </c>
      <c r="AB114">
        <v>0.75</v>
      </c>
      <c r="AC114" t="s">
        <v>62</v>
      </c>
      <c r="AD114">
        <v>44.999999999999403</v>
      </c>
      <c r="AE114" t="b">
        <f t="shared" si="7"/>
        <v>0</v>
      </c>
    </row>
    <row r="115" spans="1:31" x14ac:dyDescent="0.25">
      <c r="A115" t="s">
        <v>47</v>
      </c>
      <c r="C115">
        <v>2015</v>
      </c>
      <c r="D115" t="s">
        <v>57</v>
      </c>
      <c r="E115">
        <v>6.7</v>
      </c>
      <c r="F115" t="s">
        <v>33</v>
      </c>
      <c r="G115">
        <v>26</v>
      </c>
      <c r="I115" t="s">
        <v>220</v>
      </c>
      <c r="J115" t="s">
        <v>59</v>
      </c>
      <c r="K115" t="s">
        <v>86</v>
      </c>
      <c r="L115" t="s">
        <v>37</v>
      </c>
      <c r="M115" t="s">
        <v>38</v>
      </c>
      <c r="N115" t="s">
        <v>39</v>
      </c>
      <c r="O115" t="s">
        <v>40</v>
      </c>
      <c r="P115" t="s">
        <v>54</v>
      </c>
      <c r="Q115" t="s">
        <v>55</v>
      </c>
      <c r="R115">
        <v>0</v>
      </c>
      <c r="S115">
        <v>7</v>
      </c>
      <c r="T115" t="s">
        <v>41</v>
      </c>
      <c r="U115" t="s">
        <v>61</v>
      </c>
      <c r="Y115">
        <v>7</v>
      </c>
      <c r="Z115" t="s">
        <v>41</v>
      </c>
      <c r="AA115" t="s">
        <v>61</v>
      </c>
      <c r="AB115">
        <v>0.5</v>
      </c>
      <c r="AC115" t="s">
        <v>76</v>
      </c>
      <c r="AD115">
        <v>29.9999999999994</v>
      </c>
      <c r="AE115" t="b">
        <f t="shared" si="7"/>
        <v>0</v>
      </c>
    </row>
    <row r="116" spans="1:31" x14ac:dyDescent="0.25">
      <c r="A116" t="s">
        <v>47</v>
      </c>
      <c r="C116">
        <v>2015</v>
      </c>
      <c r="D116" t="s">
        <v>99</v>
      </c>
      <c r="E116">
        <v>5</v>
      </c>
      <c r="F116" t="s">
        <v>49</v>
      </c>
      <c r="G116">
        <v>21</v>
      </c>
      <c r="I116" t="s">
        <v>87</v>
      </c>
      <c r="J116" t="s">
        <v>69</v>
      </c>
      <c r="K116" t="s">
        <v>221</v>
      </c>
      <c r="L116" t="s">
        <v>45</v>
      </c>
      <c r="M116" t="s">
        <v>53</v>
      </c>
      <c r="N116" t="s">
        <v>39</v>
      </c>
      <c r="O116" t="s">
        <v>40</v>
      </c>
      <c r="P116" t="s">
        <v>54</v>
      </c>
      <c r="Q116" t="s">
        <v>55</v>
      </c>
      <c r="R116">
        <v>0</v>
      </c>
      <c r="S116">
        <v>7</v>
      </c>
      <c r="T116" t="s">
        <v>43</v>
      </c>
      <c r="U116" t="s">
        <v>42</v>
      </c>
      <c r="V116">
        <v>2.6666666666666701</v>
      </c>
      <c r="W116" t="s">
        <v>43</v>
      </c>
      <c r="X116" t="s">
        <v>42</v>
      </c>
      <c r="Y116">
        <v>4.75</v>
      </c>
      <c r="Z116" t="s">
        <v>43</v>
      </c>
      <c r="AA116" t="s">
        <v>42</v>
      </c>
      <c r="AB116">
        <v>0.92</v>
      </c>
      <c r="AC116" t="s">
        <v>44</v>
      </c>
      <c r="AD116">
        <v>54.999999999998998</v>
      </c>
      <c r="AE116" t="b">
        <f t="shared" si="7"/>
        <v>0</v>
      </c>
    </row>
    <row r="117" spans="1:31" x14ac:dyDescent="0.25">
      <c r="A117" t="s">
        <v>103</v>
      </c>
      <c r="C117">
        <v>2015</v>
      </c>
      <c r="D117" t="s">
        <v>32</v>
      </c>
      <c r="E117">
        <v>6.5</v>
      </c>
      <c r="F117" t="s">
        <v>49</v>
      </c>
      <c r="G117">
        <v>19</v>
      </c>
      <c r="I117" t="s">
        <v>65</v>
      </c>
      <c r="J117" t="s">
        <v>69</v>
      </c>
      <c r="K117" t="s">
        <v>222</v>
      </c>
      <c r="L117" t="s">
        <v>45</v>
      </c>
      <c r="M117" t="s">
        <v>53</v>
      </c>
      <c r="N117" t="s">
        <v>39</v>
      </c>
      <c r="O117" t="s">
        <v>40</v>
      </c>
      <c r="P117" t="s">
        <v>223</v>
      </c>
      <c r="Q117" t="s">
        <v>224</v>
      </c>
      <c r="R117">
        <v>0</v>
      </c>
      <c r="S117">
        <v>7</v>
      </c>
      <c r="T117" t="s">
        <v>41</v>
      </c>
      <c r="U117" t="s">
        <v>61</v>
      </c>
      <c r="Y117">
        <v>7</v>
      </c>
      <c r="Z117" t="s">
        <v>41</v>
      </c>
      <c r="AA117" t="s">
        <v>61</v>
      </c>
      <c r="AB117">
        <v>0.83</v>
      </c>
      <c r="AC117" t="s">
        <v>62</v>
      </c>
      <c r="AD117">
        <v>49.999999999999197</v>
      </c>
      <c r="AE117" t="b">
        <f t="shared" si="7"/>
        <v>1</v>
      </c>
    </row>
    <row r="118" spans="1:31" x14ac:dyDescent="0.25">
      <c r="A118" t="s">
        <v>47</v>
      </c>
      <c r="C118">
        <v>2015</v>
      </c>
      <c r="D118" t="s">
        <v>57</v>
      </c>
      <c r="E118">
        <v>10.4</v>
      </c>
      <c r="F118" t="s">
        <v>63</v>
      </c>
      <c r="G118">
        <v>20</v>
      </c>
      <c r="I118" t="s">
        <v>225</v>
      </c>
      <c r="J118" t="s">
        <v>59</v>
      </c>
      <c r="K118" t="s">
        <v>86</v>
      </c>
      <c r="L118" t="s">
        <v>45</v>
      </c>
      <c r="M118" t="s">
        <v>38</v>
      </c>
      <c r="N118" t="s">
        <v>39</v>
      </c>
      <c r="O118" t="s">
        <v>40</v>
      </c>
      <c r="P118" t="s">
        <v>54</v>
      </c>
      <c r="Q118" t="s">
        <v>55</v>
      </c>
      <c r="R118">
        <v>0</v>
      </c>
      <c r="S118">
        <v>9.5</v>
      </c>
      <c r="T118" t="s">
        <v>43</v>
      </c>
      <c r="U118" t="s">
        <v>61</v>
      </c>
      <c r="Y118">
        <v>12</v>
      </c>
      <c r="Z118" t="s">
        <v>41</v>
      </c>
      <c r="AA118" t="s">
        <v>61</v>
      </c>
      <c r="AB118">
        <v>1</v>
      </c>
      <c r="AC118" t="s">
        <v>56</v>
      </c>
      <c r="AD118">
        <v>59.999999999998799</v>
      </c>
      <c r="AE118" t="b">
        <f t="shared" si="7"/>
        <v>0</v>
      </c>
    </row>
    <row r="119" spans="1:31" x14ac:dyDescent="0.25">
      <c r="A119" t="s">
        <v>31</v>
      </c>
      <c r="C119">
        <v>2015</v>
      </c>
      <c r="D119" t="s">
        <v>32</v>
      </c>
      <c r="E119">
        <v>10.8</v>
      </c>
      <c r="F119" t="s">
        <v>91</v>
      </c>
      <c r="G119">
        <v>20</v>
      </c>
      <c r="I119" t="s">
        <v>226</v>
      </c>
      <c r="J119" t="s">
        <v>88</v>
      </c>
      <c r="K119" t="s">
        <v>115</v>
      </c>
      <c r="L119" t="s">
        <v>45</v>
      </c>
      <c r="M119" t="s">
        <v>53</v>
      </c>
      <c r="N119" t="s">
        <v>39</v>
      </c>
      <c r="O119" t="s">
        <v>40</v>
      </c>
      <c r="S119">
        <v>12</v>
      </c>
      <c r="T119" t="s">
        <v>43</v>
      </c>
      <c r="U119" t="s">
        <v>42</v>
      </c>
      <c r="V119">
        <v>9</v>
      </c>
      <c r="W119" t="s">
        <v>43</v>
      </c>
      <c r="X119" t="s">
        <v>42</v>
      </c>
      <c r="Y119">
        <v>9</v>
      </c>
      <c r="Z119" t="s">
        <v>41</v>
      </c>
      <c r="AA119" t="s">
        <v>42</v>
      </c>
      <c r="AB119">
        <v>0.08</v>
      </c>
      <c r="AC119" t="s">
        <v>56</v>
      </c>
      <c r="AD119">
        <v>4.9999999999998002</v>
      </c>
      <c r="AE119" t="b">
        <f t="shared" si="7"/>
        <v>1</v>
      </c>
    </row>
    <row r="120" spans="1:31" x14ac:dyDescent="0.25">
      <c r="A120" t="s">
        <v>47</v>
      </c>
      <c r="C120">
        <v>2015</v>
      </c>
      <c r="D120" t="s">
        <v>32</v>
      </c>
      <c r="E120">
        <v>6.4</v>
      </c>
      <c r="F120" t="s">
        <v>49</v>
      </c>
      <c r="G120">
        <v>23</v>
      </c>
      <c r="I120" t="s">
        <v>87</v>
      </c>
      <c r="J120" t="s">
        <v>109</v>
      </c>
      <c r="K120" t="s">
        <v>227</v>
      </c>
      <c r="L120" t="s">
        <v>45</v>
      </c>
      <c r="M120" t="s">
        <v>53</v>
      </c>
      <c r="N120" t="s">
        <v>39</v>
      </c>
      <c r="O120" t="s">
        <v>40</v>
      </c>
      <c r="P120" t="s">
        <v>54</v>
      </c>
      <c r="Q120" t="s">
        <v>55</v>
      </c>
      <c r="R120">
        <v>0</v>
      </c>
      <c r="S120">
        <v>8</v>
      </c>
      <c r="T120" t="s">
        <v>41</v>
      </c>
      <c r="U120" t="s">
        <v>42</v>
      </c>
      <c r="V120">
        <v>6</v>
      </c>
      <c r="W120" t="s">
        <v>43</v>
      </c>
      <c r="X120" t="s">
        <v>42</v>
      </c>
      <c r="Y120">
        <v>10.5</v>
      </c>
      <c r="Z120" t="s">
        <v>43</v>
      </c>
      <c r="AA120" t="s">
        <v>42</v>
      </c>
      <c r="AB120">
        <v>0.92</v>
      </c>
      <c r="AC120" t="s">
        <v>119</v>
      </c>
      <c r="AD120">
        <v>54.999999999998998</v>
      </c>
      <c r="AE120" t="b">
        <f t="shared" si="7"/>
        <v>0</v>
      </c>
    </row>
    <row r="121" spans="1:31" x14ac:dyDescent="0.25">
      <c r="A121" t="s">
        <v>47</v>
      </c>
      <c r="C121">
        <v>2015</v>
      </c>
      <c r="D121" t="s">
        <v>57</v>
      </c>
      <c r="E121">
        <v>10</v>
      </c>
      <c r="F121" t="s">
        <v>84</v>
      </c>
      <c r="G121">
        <v>19</v>
      </c>
      <c r="I121" t="s">
        <v>228</v>
      </c>
      <c r="J121" t="s">
        <v>59</v>
      </c>
      <c r="K121" t="s">
        <v>86</v>
      </c>
      <c r="L121" t="s">
        <v>45</v>
      </c>
      <c r="M121" t="s">
        <v>53</v>
      </c>
      <c r="N121" t="s">
        <v>39</v>
      </c>
      <c r="O121" t="s">
        <v>40</v>
      </c>
      <c r="P121" t="s">
        <v>54</v>
      </c>
      <c r="Q121" t="s">
        <v>55</v>
      </c>
      <c r="R121">
        <v>0</v>
      </c>
      <c r="S121">
        <v>3</v>
      </c>
      <c r="T121" t="s">
        <v>41</v>
      </c>
      <c r="U121" t="s">
        <v>61</v>
      </c>
      <c r="Y121">
        <v>11</v>
      </c>
      <c r="Z121" t="s">
        <v>41</v>
      </c>
      <c r="AA121" t="s">
        <v>61</v>
      </c>
      <c r="AB121">
        <v>1</v>
      </c>
      <c r="AC121" t="s">
        <v>62</v>
      </c>
      <c r="AD121">
        <v>59.999999999998799</v>
      </c>
      <c r="AE121" t="b">
        <f t="shared" si="7"/>
        <v>0</v>
      </c>
    </row>
    <row r="122" spans="1:31" x14ac:dyDescent="0.25">
      <c r="A122" t="s">
        <v>47</v>
      </c>
      <c r="C122">
        <v>2015</v>
      </c>
      <c r="D122" t="s">
        <v>32</v>
      </c>
      <c r="E122">
        <v>9.8000000000000007</v>
      </c>
      <c r="F122" t="s">
        <v>49</v>
      </c>
      <c r="G122">
        <v>22</v>
      </c>
      <c r="I122" t="s">
        <v>229</v>
      </c>
      <c r="J122" t="s">
        <v>109</v>
      </c>
      <c r="K122" t="s">
        <v>134</v>
      </c>
      <c r="L122" t="s">
        <v>45</v>
      </c>
      <c r="M122" t="s">
        <v>53</v>
      </c>
      <c r="N122" t="s">
        <v>39</v>
      </c>
      <c r="O122" t="s">
        <v>40</v>
      </c>
      <c r="P122" t="s">
        <v>54</v>
      </c>
      <c r="Q122" t="s">
        <v>55</v>
      </c>
      <c r="R122">
        <v>0</v>
      </c>
      <c r="S122">
        <v>10.6666666666667</v>
      </c>
      <c r="T122" t="s">
        <v>41</v>
      </c>
      <c r="U122" t="s">
        <v>42</v>
      </c>
      <c r="V122">
        <v>8</v>
      </c>
      <c r="W122" t="s">
        <v>43</v>
      </c>
      <c r="X122" t="s">
        <v>42</v>
      </c>
      <c r="Y122">
        <v>9</v>
      </c>
      <c r="Z122" t="s">
        <v>43</v>
      </c>
      <c r="AA122" t="s">
        <v>42</v>
      </c>
      <c r="AB122">
        <v>1</v>
      </c>
      <c r="AC122" t="s">
        <v>56</v>
      </c>
      <c r="AD122">
        <v>59.999999999998799</v>
      </c>
      <c r="AE122" t="b">
        <f t="shared" si="7"/>
        <v>0</v>
      </c>
    </row>
    <row r="123" spans="1:31" x14ac:dyDescent="0.25">
      <c r="A123" t="s">
        <v>47</v>
      </c>
      <c r="C123">
        <v>2015</v>
      </c>
      <c r="D123" t="s">
        <v>230</v>
      </c>
      <c r="E123">
        <v>10.4</v>
      </c>
      <c r="F123" t="s">
        <v>49</v>
      </c>
      <c r="G123">
        <v>20</v>
      </c>
      <c r="I123" t="s">
        <v>65</v>
      </c>
      <c r="J123" t="s">
        <v>158</v>
      </c>
      <c r="K123" t="s">
        <v>86</v>
      </c>
      <c r="L123" t="s">
        <v>45</v>
      </c>
      <c r="M123" t="s">
        <v>38</v>
      </c>
      <c r="N123" t="s">
        <v>39</v>
      </c>
      <c r="O123" t="s">
        <v>40</v>
      </c>
      <c r="P123" t="s">
        <v>54</v>
      </c>
      <c r="Q123" t="s">
        <v>55</v>
      </c>
      <c r="R123">
        <v>0</v>
      </c>
      <c r="S123">
        <v>7.3333333333333304</v>
      </c>
      <c r="T123" t="s">
        <v>41</v>
      </c>
      <c r="U123" t="s">
        <v>61</v>
      </c>
      <c r="Y123">
        <v>10</v>
      </c>
      <c r="Z123" t="s">
        <v>41</v>
      </c>
      <c r="AA123" t="s">
        <v>61</v>
      </c>
      <c r="AB123">
        <v>0.92</v>
      </c>
      <c r="AC123" t="s">
        <v>56</v>
      </c>
      <c r="AD123">
        <v>54.999999999998998</v>
      </c>
      <c r="AE123" t="b">
        <f t="shared" si="7"/>
        <v>0</v>
      </c>
    </row>
    <row r="124" spans="1:31" x14ac:dyDescent="0.25">
      <c r="A124" t="s">
        <v>47</v>
      </c>
      <c r="C124">
        <v>2015</v>
      </c>
      <c r="D124" t="s">
        <v>57</v>
      </c>
      <c r="E124">
        <v>6.3</v>
      </c>
      <c r="F124" t="s">
        <v>91</v>
      </c>
      <c r="G124">
        <v>24</v>
      </c>
      <c r="I124" t="s">
        <v>231</v>
      </c>
      <c r="J124" t="s">
        <v>59</v>
      </c>
      <c r="K124" t="s">
        <v>60</v>
      </c>
      <c r="L124" t="s">
        <v>37</v>
      </c>
      <c r="M124" t="s">
        <v>38</v>
      </c>
      <c r="N124" t="s">
        <v>39</v>
      </c>
      <c r="O124" t="s">
        <v>40</v>
      </c>
      <c r="P124" t="s">
        <v>54</v>
      </c>
      <c r="Q124" t="s">
        <v>55</v>
      </c>
      <c r="R124">
        <v>0</v>
      </c>
      <c r="S124">
        <v>7</v>
      </c>
      <c r="T124" t="s">
        <v>41</v>
      </c>
      <c r="U124" t="s">
        <v>61</v>
      </c>
      <c r="AB124">
        <v>1</v>
      </c>
      <c r="AC124" t="s">
        <v>76</v>
      </c>
      <c r="AD124">
        <v>59.999999999998799</v>
      </c>
      <c r="AE124" t="b">
        <f t="shared" si="7"/>
        <v>0</v>
      </c>
    </row>
    <row r="125" spans="1:31" x14ac:dyDescent="0.25">
      <c r="A125" t="s">
        <v>47</v>
      </c>
      <c r="C125">
        <v>2015</v>
      </c>
      <c r="D125" t="s">
        <v>57</v>
      </c>
      <c r="E125">
        <v>7.3</v>
      </c>
      <c r="F125" t="s">
        <v>33</v>
      </c>
      <c r="G125">
        <v>19</v>
      </c>
      <c r="I125" t="s">
        <v>232</v>
      </c>
      <c r="J125" t="s">
        <v>59</v>
      </c>
      <c r="K125" t="s">
        <v>60</v>
      </c>
      <c r="L125" t="s">
        <v>45</v>
      </c>
      <c r="M125" t="s">
        <v>53</v>
      </c>
      <c r="N125" t="s">
        <v>39</v>
      </c>
      <c r="O125" t="s">
        <v>40</v>
      </c>
      <c r="P125" t="s">
        <v>54</v>
      </c>
      <c r="Q125" t="s">
        <v>55</v>
      </c>
      <c r="R125">
        <v>0</v>
      </c>
      <c r="S125">
        <v>4</v>
      </c>
      <c r="T125" t="s">
        <v>41</v>
      </c>
      <c r="U125" t="s">
        <v>61</v>
      </c>
      <c r="AB125">
        <v>0.08</v>
      </c>
      <c r="AC125" t="s">
        <v>62</v>
      </c>
      <c r="AD125">
        <v>4.9999999999998002</v>
      </c>
      <c r="AE125" t="b">
        <f t="shared" si="7"/>
        <v>0</v>
      </c>
    </row>
    <row r="126" spans="1:31" x14ac:dyDescent="0.25">
      <c r="A126" t="s">
        <v>31</v>
      </c>
      <c r="C126">
        <v>2015</v>
      </c>
      <c r="D126" t="s">
        <v>32</v>
      </c>
      <c r="E126">
        <v>8.6</v>
      </c>
      <c r="F126" t="s">
        <v>33</v>
      </c>
      <c r="G126">
        <v>22</v>
      </c>
      <c r="I126" t="s">
        <v>161</v>
      </c>
      <c r="J126" t="s">
        <v>35</v>
      </c>
      <c r="K126" t="s">
        <v>66</v>
      </c>
      <c r="L126" t="s">
        <v>37</v>
      </c>
      <c r="M126" t="s">
        <v>53</v>
      </c>
      <c r="N126" t="s">
        <v>39</v>
      </c>
      <c r="O126" t="s">
        <v>40</v>
      </c>
      <c r="S126">
        <v>6</v>
      </c>
      <c r="T126" t="s">
        <v>41</v>
      </c>
      <c r="U126" t="s">
        <v>42</v>
      </c>
      <c r="V126">
        <v>8</v>
      </c>
      <c r="W126" t="s">
        <v>43</v>
      </c>
      <c r="X126" t="s">
        <v>42</v>
      </c>
      <c r="Y126">
        <v>9</v>
      </c>
      <c r="Z126" t="s">
        <v>43</v>
      </c>
      <c r="AA126" t="s">
        <v>42</v>
      </c>
      <c r="AB126">
        <v>0</v>
      </c>
      <c r="AC126" t="s">
        <v>44</v>
      </c>
      <c r="AD126">
        <v>0</v>
      </c>
      <c r="AE126" t="b">
        <f t="shared" si="7"/>
        <v>1</v>
      </c>
    </row>
    <row r="127" spans="1:31" x14ac:dyDescent="0.25">
      <c r="A127" t="s">
        <v>47</v>
      </c>
      <c r="C127">
        <v>2015</v>
      </c>
      <c r="D127" t="s">
        <v>32</v>
      </c>
      <c r="E127">
        <v>6.9</v>
      </c>
      <c r="F127" t="s">
        <v>33</v>
      </c>
      <c r="G127">
        <v>21</v>
      </c>
      <c r="I127" t="s">
        <v>233</v>
      </c>
      <c r="J127" t="s">
        <v>35</v>
      </c>
      <c r="K127" t="s">
        <v>152</v>
      </c>
      <c r="L127" t="s">
        <v>37</v>
      </c>
      <c r="M127" t="s">
        <v>53</v>
      </c>
      <c r="N127" t="s">
        <v>39</v>
      </c>
      <c r="O127" t="s">
        <v>40</v>
      </c>
      <c r="P127" t="s">
        <v>54</v>
      </c>
      <c r="Q127" t="s">
        <v>55</v>
      </c>
      <c r="R127">
        <v>0</v>
      </c>
      <c r="S127">
        <v>6</v>
      </c>
      <c r="T127" t="s">
        <v>43</v>
      </c>
      <c r="U127" t="s">
        <v>42</v>
      </c>
      <c r="V127">
        <v>4</v>
      </c>
      <c r="W127" t="s">
        <v>43</v>
      </c>
      <c r="X127" t="s">
        <v>42</v>
      </c>
      <c r="Y127">
        <v>7</v>
      </c>
      <c r="Z127" t="s">
        <v>41</v>
      </c>
      <c r="AA127" t="s">
        <v>42</v>
      </c>
      <c r="AB127">
        <v>1</v>
      </c>
      <c r="AC127" t="s">
        <v>56</v>
      </c>
      <c r="AD127">
        <v>59.999999999998799</v>
      </c>
      <c r="AE127" t="b">
        <f t="shared" si="7"/>
        <v>0</v>
      </c>
    </row>
    <row r="128" spans="1:31" x14ac:dyDescent="0.25">
      <c r="A128" t="s">
        <v>31</v>
      </c>
      <c r="C128">
        <v>2015</v>
      </c>
      <c r="D128" t="s">
        <v>32</v>
      </c>
      <c r="E128">
        <v>6.8</v>
      </c>
      <c r="F128" t="s">
        <v>33</v>
      </c>
      <c r="G128">
        <v>23</v>
      </c>
      <c r="I128" t="s">
        <v>156</v>
      </c>
      <c r="J128" t="s">
        <v>35</v>
      </c>
      <c r="K128" t="s">
        <v>66</v>
      </c>
      <c r="L128" t="s">
        <v>37</v>
      </c>
      <c r="M128" t="s">
        <v>53</v>
      </c>
      <c r="N128" t="s">
        <v>39</v>
      </c>
      <c r="O128" t="s">
        <v>40</v>
      </c>
      <c r="S128">
        <v>9.5</v>
      </c>
      <c r="T128" t="s">
        <v>41</v>
      </c>
      <c r="U128" t="s">
        <v>42</v>
      </c>
      <c r="V128">
        <v>4</v>
      </c>
      <c r="W128" t="s">
        <v>43</v>
      </c>
      <c r="X128" t="s">
        <v>42</v>
      </c>
      <c r="Y128">
        <v>5</v>
      </c>
      <c r="Z128" t="s">
        <v>43</v>
      </c>
      <c r="AA128" t="s">
        <v>42</v>
      </c>
      <c r="AB128">
        <v>0.08</v>
      </c>
      <c r="AC128" t="s">
        <v>81</v>
      </c>
      <c r="AD128">
        <v>4.9999999999998002</v>
      </c>
      <c r="AE128" t="b">
        <f t="shared" si="7"/>
        <v>1</v>
      </c>
    </row>
    <row r="129" spans="1:31" x14ac:dyDescent="0.25">
      <c r="A129" t="s">
        <v>31</v>
      </c>
      <c r="C129">
        <v>2015</v>
      </c>
      <c r="D129" t="s">
        <v>57</v>
      </c>
      <c r="E129">
        <v>9.6</v>
      </c>
      <c r="F129" t="s">
        <v>63</v>
      </c>
      <c r="G129">
        <v>26</v>
      </c>
      <c r="I129" t="s">
        <v>234</v>
      </c>
      <c r="J129" t="s">
        <v>59</v>
      </c>
      <c r="K129" t="s">
        <v>86</v>
      </c>
      <c r="L129" t="s">
        <v>45</v>
      </c>
      <c r="M129" t="s">
        <v>53</v>
      </c>
      <c r="N129" t="s">
        <v>39</v>
      </c>
      <c r="O129" t="s">
        <v>40</v>
      </c>
      <c r="S129">
        <v>7</v>
      </c>
      <c r="T129" t="s">
        <v>41</v>
      </c>
      <c r="U129" t="s">
        <v>61</v>
      </c>
      <c r="AB129">
        <v>0.57999999999999996</v>
      </c>
      <c r="AC129" t="s">
        <v>76</v>
      </c>
      <c r="AD129">
        <v>34.999999999999197</v>
      </c>
      <c r="AE129" t="b">
        <f t="shared" si="7"/>
        <v>1</v>
      </c>
    </row>
    <row r="130" spans="1:31" x14ac:dyDescent="0.25">
      <c r="A130" t="s">
        <v>47</v>
      </c>
      <c r="C130">
        <v>2015</v>
      </c>
      <c r="D130" t="s">
        <v>177</v>
      </c>
      <c r="E130">
        <v>5.6</v>
      </c>
      <c r="F130" t="s">
        <v>49</v>
      </c>
      <c r="G130">
        <v>28</v>
      </c>
      <c r="I130" t="s">
        <v>87</v>
      </c>
      <c r="J130" t="s">
        <v>88</v>
      </c>
      <c r="K130" t="s">
        <v>195</v>
      </c>
      <c r="L130" t="s">
        <v>45</v>
      </c>
      <c r="M130" t="s">
        <v>53</v>
      </c>
      <c r="N130" t="s">
        <v>39</v>
      </c>
      <c r="O130" t="s">
        <v>40</v>
      </c>
      <c r="P130" t="s">
        <v>54</v>
      </c>
      <c r="Q130" t="s">
        <v>55</v>
      </c>
      <c r="R130">
        <v>0</v>
      </c>
      <c r="S130">
        <v>3.25</v>
      </c>
      <c r="T130" t="s">
        <v>41</v>
      </c>
      <c r="U130" t="s">
        <v>42</v>
      </c>
      <c r="V130">
        <v>6.25</v>
      </c>
      <c r="W130" t="s">
        <v>43</v>
      </c>
      <c r="X130" t="s">
        <v>42</v>
      </c>
      <c r="Y130">
        <v>10.75</v>
      </c>
      <c r="Z130" t="s">
        <v>43</v>
      </c>
      <c r="AA130" t="s">
        <v>42</v>
      </c>
      <c r="AB130">
        <v>1</v>
      </c>
      <c r="AC130" t="s">
        <v>76</v>
      </c>
      <c r="AD130">
        <v>59.999999999998799</v>
      </c>
      <c r="AE130" t="b">
        <f t="shared" ref="AE130:AE161" si="8">IF(ISNUMBER(ERROR.TYPE(FIND("Afbrudt",A130))),FALSE,TRUE)</f>
        <v>0</v>
      </c>
    </row>
    <row r="131" spans="1:31" x14ac:dyDescent="0.25">
      <c r="A131" t="s">
        <v>47</v>
      </c>
      <c r="C131">
        <v>2015</v>
      </c>
      <c r="D131" t="s">
        <v>32</v>
      </c>
      <c r="E131">
        <v>5.5</v>
      </c>
      <c r="F131" t="s">
        <v>49</v>
      </c>
      <c r="G131">
        <v>21</v>
      </c>
      <c r="I131" t="s">
        <v>65</v>
      </c>
      <c r="J131" t="s">
        <v>35</v>
      </c>
      <c r="K131" t="s">
        <v>235</v>
      </c>
      <c r="L131" t="s">
        <v>45</v>
      </c>
      <c r="M131" t="s">
        <v>53</v>
      </c>
      <c r="N131" t="s">
        <v>39</v>
      </c>
      <c r="O131" t="s">
        <v>40</v>
      </c>
      <c r="P131" t="s">
        <v>54</v>
      </c>
      <c r="Q131" t="s">
        <v>55</v>
      </c>
      <c r="R131">
        <v>0</v>
      </c>
      <c r="S131">
        <v>3.3333333333333299</v>
      </c>
      <c r="T131" t="s">
        <v>43</v>
      </c>
      <c r="U131" t="s">
        <v>42</v>
      </c>
      <c r="V131">
        <v>4</v>
      </c>
      <c r="W131" t="s">
        <v>43</v>
      </c>
      <c r="X131" t="s">
        <v>42</v>
      </c>
      <c r="Y131">
        <v>6</v>
      </c>
      <c r="Z131" t="s">
        <v>41</v>
      </c>
      <c r="AA131" t="s">
        <v>42</v>
      </c>
      <c r="AB131">
        <v>0.92</v>
      </c>
      <c r="AC131" t="s">
        <v>56</v>
      </c>
      <c r="AD131">
        <v>54.999999999998998</v>
      </c>
      <c r="AE131" t="b">
        <f t="shared" si="8"/>
        <v>0</v>
      </c>
    </row>
    <row r="132" spans="1:31" x14ac:dyDescent="0.25">
      <c r="A132" t="s">
        <v>31</v>
      </c>
      <c r="C132">
        <v>2015</v>
      </c>
      <c r="D132" t="s">
        <v>32</v>
      </c>
      <c r="E132">
        <v>6.9</v>
      </c>
      <c r="F132" t="s">
        <v>49</v>
      </c>
      <c r="G132">
        <v>21</v>
      </c>
      <c r="I132" t="s">
        <v>87</v>
      </c>
      <c r="J132" t="s">
        <v>51</v>
      </c>
      <c r="K132" t="s">
        <v>236</v>
      </c>
      <c r="L132" t="s">
        <v>45</v>
      </c>
      <c r="M132" t="s">
        <v>38</v>
      </c>
      <c r="N132" t="s">
        <v>39</v>
      </c>
      <c r="O132" t="s">
        <v>40</v>
      </c>
      <c r="S132">
        <v>10</v>
      </c>
      <c r="T132" t="s">
        <v>43</v>
      </c>
      <c r="U132" t="s">
        <v>42</v>
      </c>
      <c r="V132">
        <v>6</v>
      </c>
      <c r="W132" t="s">
        <v>43</v>
      </c>
      <c r="X132" t="s">
        <v>42</v>
      </c>
      <c r="Y132">
        <v>5</v>
      </c>
      <c r="Z132" t="s">
        <v>43</v>
      </c>
      <c r="AA132" t="s">
        <v>42</v>
      </c>
      <c r="AB132">
        <v>0.83</v>
      </c>
      <c r="AC132" t="s">
        <v>56</v>
      </c>
      <c r="AD132">
        <v>49.999999999999197</v>
      </c>
      <c r="AE132" t="b">
        <f t="shared" si="8"/>
        <v>1</v>
      </c>
    </row>
    <row r="133" spans="1:31" x14ac:dyDescent="0.25">
      <c r="A133" t="s">
        <v>47</v>
      </c>
      <c r="C133">
        <v>2015</v>
      </c>
      <c r="D133" t="s">
        <v>32</v>
      </c>
      <c r="E133">
        <v>6.7</v>
      </c>
      <c r="F133" t="s">
        <v>33</v>
      </c>
      <c r="G133">
        <v>21</v>
      </c>
      <c r="I133" t="s">
        <v>237</v>
      </c>
      <c r="J133" t="s">
        <v>35</v>
      </c>
      <c r="K133" t="s">
        <v>238</v>
      </c>
      <c r="L133" t="s">
        <v>37</v>
      </c>
      <c r="M133" t="s">
        <v>53</v>
      </c>
      <c r="N133" t="s">
        <v>39</v>
      </c>
      <c r="O133" t="s">
        <v>40</v>
      </c>
      <c r="P133" t="s">
        <v>54</v>
      </c>
      <c r="Q133" t="s">
        <v>55</v>
      </c>
      <c r="R133">
        <v>0</v>
      </c>
      <c r="S133">
        <v>5</v>
      </c>
      <c r="T133" t="s">
        <v>41</v>
      </c>
      <c r="U133" t="s">
        <v>42</v>
      </c>
      <c r="V133">
        <v>9.5</v>
      </c>
      <c r="W133" t="s">
        <v>43</v>
      </c>
      <c r="X133" t="s">
        <v>42</v>
      </c>
      <c r="Y133">
        <v>7</v>
      </c>
      <c r="Z133" t="s">
        <v>43</v>
      </c>
      <c r="AA133" t="s">
        <v>42</v>
      </c>
      <c r="AB133">
        <v>0.42</v>
      </c>
      <c r="AC133" t="s">
        <v>56</v>
      </c>
      <c r="AD133">
        <v>24.999999999999599</v>
      </c>
      <c r="AE133" t="b">
        <f t="shared" si="8"/>
        <v>0</v>
      </c>
    </row>
    <row r="134" spans="1:31" x14ac:dyDescent="0.25">
      <c r="A134" t="s">
        <v>47</v>
      </c>
      <c r="C134">
        <v>2015</v>
      </c>
      <c r="D134" t="s">
        <v>99</v>
      </c>
      <c r="E134">
        <v>9.1</v>
      </c>
      <c r="F134" t="s">
        <v>33</v>
      </c>
      <c r="G134">
        <v>19</v>
      </c>
      <c r="I134" t="s">
        <v>98</v>
      </c>
      <c r="J134" t="s">
        <v>158</v>
      </c>
      <c r="K134" t="s">
        <v>86</v>
      </c>
      <c r="L134" t="s">
        <v>37</v>
      </c>
      <c r="M134" t="s">
        <v>38</v>
      </c>
      <c r="N134" t="s">
        <v>39</v>
      </c>
      <c r="O134" t="s">
        <v>40</v>
      </c>
      <c r="P134" t="s">
        <v>54</v>
      </c>
      <c r="Q134" t="s">
        <v>55</v>
      </c>
      <c r="R134">
        <v>0</v>
      </c>
      <c r="S134">
        <v>5.5</v>
      </c>
      <c r="T134" t="s">
        <v>41</v>
      </c>
      <c r="U134" t="s">
        <v>61</v>
      </c>
      <c r="Y134">
        <v>7</v>
      </c>
      <c r="Z134" t="s">
        <v>41</v>
      </c>
      <c r="AA134" t="s">
        <v>61</v>
      </c>
      <c r="AB134">
        <v>1</v>
      </c>
      <c r="AC134" t="s">
        <v>62</v>
      </c>
      <c r="AD134">
        <v>59.999999999998799</v>
      </c>
      <c r="AE134" t="b">
        <f t="shared" si="8"/>
        <v>0</v>
      </c>
    </row>
    <row r="135" spans="1:31" x14ac:dyDescent="0.25">
      <c r="A135" t="s">
        <v>47</v>
      </c>
      <c r="C135">
        <v>2015</v>
      </c>
      <c r="D135" t="s">
        <v>32</v>
      </c>
      <c r="E135">
        <v>11.7</v>
      </c>
      <c r="F135" t="s">
        <v>33</v>
      </c>
      <c r="G135">
        <v>21</v>
      </c>
      <c r="I135" t="s">
        <v>239</v>
      </c>
      <c r="J135" t="s">
        <v>35</v>
      </c>
      <c r="K135" t="s">
        <v>197</v>
      </c>
      <c r="L135" t="s">
        <v>37</v>
      </c>
      <c r="M135" t="s">
        <v>38</v>
      </c>
      <c r="N135" t="s">
        <v>39</v>
      </c>
      <c r="O135" t="s">
        <v>40</v>
      </c>
      <c r="P135" t="s">
        <v>54</v>
      </c>
      <c r="Q135" t="s">
        <v>55</v>
      </c>
      <c r="R135">
        <v>0</v>
      </c>
      <c r="S135">
        <v>11</v>
      </c>
      <c r="T135" t="s">
        <v>41</v>
      </c>
      <c r="U135" t="s">
        <v>61</v>
      </c>
      <c r="V135">
        <v>10.6666666666667</v>
      </c>
      <c r="W135" t="s">
        <v>43</v>
      </c>
      <c r="X135" t="s">
        <v>42</v>
      </c>
      <c r="Y135">
        <v>10.5</v>
      </c>
      <c r="Z135" t="s">
        <v>43</v>
      </c>
      <c r="AA135" t="s">
        <v>42</v>
      </c>
      <c r="AB135">
        <v>1</v>
      </c>
      <c r="AC135" t="s">
        <v>56</v>
      </c>
      <c r="AD135">
        <v>59.999999999998799</v>
      </c>
      <c r="AE135" t="b">
        <f t="shared" si="8"/>
        <v>0</v>
      </c>
    </row>
    <row r="136" spans="1:31" x14ac:dyDescent="0.25">
      <c r="A136" t="s">
        <v>47</v>
      </c>
      <c r="C136">
        <v>2015</v>
      </c>
      <c r="D136" t="s">
        <v>57</v>
      </c>
      <c r="E136">
        <v>9.8000000000000007</v>
      </c>
      <c r="F136" t="s">
        <v>63</v>
      </c>
      <c r="G136">
        <v>19</v>
      </c>
      <c r="I136" t="s">
        <v>240</v>
      </c>
      <c r="J136" t="s">
        <v>59</v>
      </c>
      <c r="K136" t="s">
        <v>86</v>
      </c>
      <c r="L136" t="s">
        <v>37</v>
      </c>
      <c r="M136" t="s">
        <v>53</v>
      </c>
      <c r="N136" t="s">
        <v>39</v>
      </c>
      <c r="O136" t="s">
        <v>40</v>
      </c>
      <c r="P136" t="s">
        <v>54</v>
      </c>
      <c r="Q136" t="s">
        <v>55</v>
      </c>
      <c r="R136">
        <v>0</v>
      </c>
      <c r="S136">
        <v>2</v>
      </c>
      <c r="T136" t="s">
        <v>43</v>
      </c>
      <c r="U136" t="s">
        <v>61</v>
      </c>
      <c r="AB136">
        <v>1</v>
      </c>
      <c r="AC136" t="s">
        <v>62</v>
      </c>
      <c r="AD136">
        <v>59.999999999998799</v>
      </c>
      <c r="AE136" t="b">
        <f t="shared" si="8"/>
        <v>0</v>
      </c>
    </row>
    <row r="137" spans="1:31" x14ac:dyDescent="0.25">
      <c r="A137" t="s">
        <v>47</v>
      </c>
      <c r="C137">
        <v>2015</v>
      </c>
      <c r="D137" t="s">
        <v>32</v>
      </c>
      <c r="E137">
        <v>9</v>
      </c>
      <c r="F137" t="s">
        <v>49</v>
      </c>
      <c r="G137">
        <v>22</v>
      </c>
      <c r="I137" t="s">
        <v>65</v>
      </c>
      <c r="J137" t="s">
        <v>69</v>
      </c>
      <c r="K137" t="s">
        <v>241</v>
      </c>
      <c r="L137" t="s">
        <v>45</v>
      </c>
      <c r="M137" t="s">
        <v>53</v>
      </c>
      <c r="N137" t="s">
        <v>39</v>
      </c>
      <c r="O137" t="s">
        <v>40</v>
      </c>
      <c r="P137" t="s">
        <v>54</v>
      </c>
      <c r="Q137" t="s">
        <v>55</v>
      </c>
      <c r="R137">
        <v>0</v>
      </c>
      <c r="S137">
        <v>4.3333333333333304</v>
      </c>
      <c r="T137" t="s">
        <v>43</v>
      </c>
      <c r="U137" t="s">
        <v>42</v>
      </c>
      <c r="V137">
        <v>6</v>
      </c>
      <c r="W137" t="s">
        <v>43</v>
      </c>
      <c r="X137" t="s">
        <v>42</v>
      </c>
      <c r="Y137">
        <v>9.6666666666666696</v>
      </c>
      <c r="Z137" t="s">
        <v>41</v>
      </c>
      <c r="AA137" t="s">
        <v>42</v>
      </c>
      <c r="AB137">
        <v>0.57999999999999996</v>
      </c>
      <c r="AC137" t="s">
        <v>44</v>
      </c>
      <c r="AD137">
        <v>34.999999999999801</v>
      </c>
      <c r="AE137" t="b">
        <f t="shared" si="8"/>
        <v>0</v>
      </c>
    </row>
    <row r="138" spans="1:31" x14ac:dyDescent="0.25">
      <c r="A138" t="s">
        <v>47</v>
      </c>
      <c r="C138">
        <v>2015</v>
      </c>
      <c r="D138" t="s">
        <v>32</v>
      </c>
      <c r="E138">
        <v>7.1</v>
      </c>
      <c r="F138" t="s">
        <v>91</v>
      </c>
      <c r="G138">
        <v>20</v>
      </c>
      <c r="I138" t="s">
        <v>242</v>
      </c>
      <c r="J138" t="s">
        <v>158</v>
      </c>
      <c r="K138" t="s">
        <v>86</v>
      </c>
      <c r="L138" t="s">
        <v>37</v>
      </c>
      <c r="M138" t="s">
        <v>53</v>
      </c>
      <c r="N138" t="s">
        <v>39</v>
      </c>
      <c r="O138" t="s">
        <v>40</v>
      </c>
      <c r="P138" t="s">
        <v>54</v>
      </c>
      <c r="Q138" t="s">
        <v>55</v>
      </c>
      <c r="R138">
        <v>0</v>
      </c>
      <c r="S138">
        <v>2</v>
      </c>
      <c r="T138" t="s">
        <v>41</v>
      </c>
      <c r="U138" t="s">
        <v>61</v>
      </c>
      <c r="Y138">
        <v>7</v>
      </c>
      <c r="Z138" t="s">
        <v>43</v>
      </c>
      <c r="AA138" t="s">
        <v>61</v>
      </c>
      <c r="AB138">
        <v>1</v>
      </c>
      <c r="AC138" t="s">
        <v>56</v>
      </c>
      <c r="AD138">
        <v>59.999999999998799</v>
      </c>
      <c r="AE138" t="b">
        <f t="shared" si="8"/>
        <v>0</v>
      </c>
    </row>
    <row r="139" spans="1:31" x14ac:dyDescent="0.25">
      <c r="A139" t="s">
        <v>47</v>
      </c>
      <c r="C139">
        <v>2015</v>
      </c>
      <c r="D139" t="s">
        <v>73</v>
      </c>
      <c r="E139">
        <v>7.3</v>
      </c>
      <c r="F139" t="s">
        <v>33</v>
      </c>
      <c r="G139">
        <v>20</v>
      </c>
      <c r="I139" t="s">
        <v>34</v>
      </c>
      <c r="J139" t="s">
        <v>35</v>
      </c>
      <c r="K139" t="s">
        <v>243</v>
      </c>
      <c r="L139" t="s">
        <v>37</v>
      </c>
      <c r="M139" t="s">
        <v>53</v>
      </c>
      <c r="N139" t="s">
        <v>39</v>
      </c>
      <c r="O139" t="s">
        <v>40</v>
      </c>
      <c r="P139" t="s">
        <v>54</v>
      </c>
      <c r="Q139" t="s">
        <v>55</v>
      </c>
      <c r="R139">
        <v>0</v>
      </c>
      <c r="S139">
        <v>4.5</v>
      </c>
      <c r="T139" t="s">
        <v>41</v>
      </c>
      <c r="U139" t="s">
        <v>61</v>
      </c>
      <c r="V139">
        <v>6</v>
      </c>
      <c r="W139" t="s">
        <v>43</v>
      </c>
      <c r="X139" t="s">
        <v>42</v>
      </c>
      <c r="Y139">
        <v>7.75</v>
      </c>
      <c r="Z139" t="s">
        <v>43</v>
      </c>
      <c r="AA139" t="s">
        <v>42</v>
      </c>
      <c r="AB139">
        <v>1</v>
      </c>
      <c r="AC139" t="s">
        <v>56</v>
      </c>
      <c r="AD139">
        <v>59.999999999998799</v>
      </c>
      <c r="AE139" t="b">
        <f t="shared" si="8"/>
        <v>0</v>
      </c>
    </row>
    <row r="140" spans="1:31" x14ac:dyDescent="0.25">
      <c r="A140" t="s">
        <v>47</v>
      </c>
      <c r="C140">
        <v>2015</v>
      </c>
      <c r="D140" t="s">
        <v>32</v>
      </c>
      <c r="E140">
        <v>5.9</v>
      </c>
      <c r="F140" t="s">
        <v>49</v>
      </c>
      <c r="G140">
        <v>23</v>
      </c>
      <c r="I140" t="s">
        <v>65</v>
      </c>
      <c r="J140" t="s">
        <v>51</v>
      </c>
      <c r="K140" t="s">
        <v>244</v>
      </c>
      <c r="L140" t="s">
        <v>45</v>
      </c>
      <c r="M140" t="s">
        <v>53</v>
      </c>
      <c r="N140" t="s">
        <v>39</v>
      </c>
      <c r="O140" t="s">
        <v>40</v>
      </c>
      <c r="P140" t="s">
        <v>54</v>
      </c>
      <c r="Q140" t="s">
        <v>55</v>
      </c>
      <c r="R140">
        <v>0</v>
      </c>
      <c r="S140">
        <v>10.6666666666667</v>
      </c>
      <c r="T140" t="s">
        <v>41</v>
      </c>
      <c r="U140" t="s">
        <v>42</v>
      </c>
      <c r="V140">
        <v>4.3333333333333304</v>
      </c>
      <c r="W140" t="s">
        <v>43</v>
      </c>
      <c r="X140" t="s">
        <v>42</v>
      </c>
      <c r="Y140">
        <v>4</v>
      </c>
      <c r="Z140" t="s">
        <v>43</v>
      </c>
      <c r="AA140" t="s">
        <v>42</v>
      </c>
      <c r="AB140">
        <v>1</v>
      </c>
      <c r="AC140" t="s">
        <v>119</v>
      </c>
      <c r="AD140">
        <v>59.999999999998799</v>
      </c>
      <c r="AE140" t="b">
        <f t="shared" si="8"/>
        <v>0</v>
      </c>
    </row>
    <row r="141" spans="1:31" x14ac:dyDescent="0.25">
      <c r="A141" t="s">
        <v>47</v>
      </c>
      <c r="C141">
        <v>2015</v>
      </c>
      <c r="D141" t="s">
        <v>48</v>
      </c>
      <c r="E141">
        <v>7.3</v>
      </c>
      <c r="F141" t="s">
        <v>33</v>
      </c>
      <c r="G141">
        <v>32</v>
      </c>
      <c r="I141" t="s">
        <v>74</v>
      </c>
      <c r="J141" t="s">
        <v>35</v>
      </c>
      <c r="K141" t="s">
        <v>122</v>
      </c>
      <c r="L141" t="s">
        <v>37</v>
      </c>
      <c r="M141" t="s">
        <v>53</v>
      </c>
      <c r="N141" t="s">
        <v>39</v>
      </c>
      <c r="O141" t="s">
        <v>40</v>
      </c>
      <c r="P141" t="s">
        <v>54</v>
      </c>
      <c r="Q141" t="s">
        <v>55</v>
      </c>
      <c r="R141">
        <v>0</v>
      </c>
      <c r="S141">
        <v>4.5</v>
      </c>
      <c r="T141" t="s">
        <v>41</v>
      </c>
      <c r="U141" t="s">
        <v>42</v>
      </c>
      <c r="V141">
        <v>5</v>
      </c>
      <c r="W141" t="s">
        <v>43</v>
      </c>
      <c r="X141" t="s">
        <v>42</v>
      </c>
      <c r="Y141">
        <v>6</v>
      </c>
      <c r="Z141" t="s">
        <v>41</v>
      </c>
      <c r="AA141" t="s">
        <v>42</v>
      </c>
      <c r="AB141">
        <v>0.67</v>
      </c>
      <c r="AC141" t="s">
        <v>62</v>
      </c>
      <c r="AD141">
        <v>39.999999999999602</v>
      </c>
      <c r="AE141" t="b">
        <f t="shared" si="8"/>
        <v>0</v>
      </c>
    </row>
    <row r="142" spans="1:31" x14ac:dyDescent="0.25">
      <c r="A142" t="s">
        <v>31</v>
      </c>
      <c r="C142">
        <v>2015</v>
      </c>
      <c r="D142" t="s">
        <v>57</v>
      </c>
      <c r="E142">
        <v>9.3000000000000007</v>
      </c>
      <c r="F142" t="s">
        <v>63</v>
      </c>
      <c r="G142">
        <v>26</v>
      </c>
      <c r="I142" t="s">
        <v>245</v>
      </c>
      <c r="J142" t="s">
        <v>59</v>
      </c>
      <c r="K142" t="s">
        <v>86</v>
      </c>
      <c r="L142" t="s">
        <v>37</v>
      </c>
      <c r="M142" t="s">
        <v>53</v>
      </c>
      <c r="N142" t="s">
        <v>39</v>
      </c>
      <c r="O142" t="s">
        <v>40</v>
      </c>
      <c r="S142">
        <v>12</v>
      </c>
      <c r="T142" t="s">
        <v>41</v>
      </c>
      <c r="U142" t="s">
        <v>61</v>
      </c>
      <c r="Y142">
        <v>11</v>
      </c>
      <c r="Z142" t="s">
        <v>41</v>
      </c>
      <c r="AA142" t="s">
        <v>61</v>
      </c>
      <c r="AB142">
        <v>0.08</v>
      </c>
      <c r="AC142" t="s">
        <v>76</v>
      </c>
      <c r="AD142">
        <v>4.9999999999998002</v>
      </c>
      <c r="AE142" t="b">
        <f t="shared" si="8"/>
        <v>1</v>
      </c>
    </row>
    <row r="143" spans="1:31" x14ac:dyDescent="0.25">
      <c r="A143" t="s">
        <v>47</v>
      </c>
      <c r="C143">
        <v>2015</v>
      </c>
      <c r="D143" t="s">
        <v>32</v>
      </c>
      <c r="E143">
        <v>5.8</v>
      </c>
      <c r="F143" t="s">
        <v>49</v>
      </c>
      <c r="G143">
        <v>20</v>
      </c>
      <c r="I143" t="s">
        <v>65</v>
      </c>
      <c r="J143" t="s">
        <v>69</v>
      </c>
      <c r="K143" t="s">
        <v>246</v>
      </c>
      <c r="L143" t="s">
        <v>45</v>
      </c>
      <c r="M143" t="s">
        <v>38</v>
      </c>
      <c r="N143" t="s">
        <v>39</v>
      </c>
      <c r="O143" t="s">
        <v>40</v>
      </c>
      <c r="P143" t="s">
        <v>54</v>
      </c>
      <c r="Q143" t="s">
        <v>55</v>
      </c>
      <c r="R143">
        <v>0</v>
      </c>
      <c r="S143">
        <v>2.6666666666666701</v>
      </c>
      <c r="T143" t="s">
        <v>41</v>
      </c>
      <c r="U143" t="s">
        <v>42</v>
      </c>
      <c r="V143">
        <v>10</v>
      </c>
      <c r="W143" t="s">
        <v>43</v>
      </c>
      <c r="X143" t="s">
        <v>42</v>
      </c>
      <c r="Y143">
        <v>7</v>
      </c>
      <c r="Z143" t="s">
        <v>43</v>
      </c>
      <c r="AA143" t="s">
        <v>42</v>
      </c>
      <c r="AB143">
        <v>0.83</v>
      </c>
      <c r="AC143" t="s">
        <v>56</v>
      </c>
      <c r="AD143">
        <v>49.999999999999197</v>
      </c>
      <c r="AE143" t="b">
        <f t="shared" si="8"/>
        <v>0</v>
      </c>
    </row>
    <row r="144" spans="1:31" x14ac:dyDescent="0.25">
      <c r="A144" t="s">
        <v>47</v>
      </c>
      <c r="C144">
        <v>2015</v>
      </c>
      <c r="D144" t="s">
        <v>99</v>
      </c>
      <c r="E144">
        <v>4.9000000000000004</v>
      </c>
      <c r="F144" t="s">
        <v>49</v>
      </c>
      <c r="G144">
        <v>21</v>
      </c>
      <c r="I144" t="s">
        <v>65</v>
      </c>
      <c r="J144" t="s">
        <v>126</v>
      </c>
      <c r="K144" t="s">
        <v>147</v>
      </c>
      <c r="L144" t="s">
        <v>45</v>
      </c>
      <c r="M144" t="s">
        <v>53</v>
      </c>
      <c r="N144" t="s">
        <v>39</v>
      </c>
      <c r="O144" t="s">
        <v>40</v>
      </c>
      <c r="P144" t="s">
        <v>54</v>
      </c>
      <c r="Q144" t="s">
        <v>55</v>
      </c>
      <c r="R144">
        <v>0</v>
      </c>
      <c r="S144">
        <v>2</v>
      </c>
      <c r="T144" t="s">
        <v>43</v>
      </c>
      <c r="U144" t="s">
        <v>42</v>
      </c>
      <c r="V144">
        <v>2.6666666666666701</v>
      </c>
      <c r="W144" t="s">
        <v>43</v>
      </c>
      <c r="X144" t="s">
        <v>42</v>
      </c>
      <c r="Y144">
        <v>7</v>
      </c>
      <c r="Z144" t="s">
        <v>43</v>
      </c>
      <c r="AA144" t="s">
        <v>42</v>
      </c>
      <c r="AB144">
        <v>1</v>
      </c>
      <c r="AC144" t="s">
        <v>56</v>
      </c>
      <c r="AD144">
        <v>59.999999999998799</v>
      </c>
      <c r="AE144" t="b">
        <f t="shared" si="8"/>
        <v>0</v>
      </c>
    </row>
    <row r="145" spans="1:31" x14ac:dyDescent="0.25">
      <c r="A145" t="s">
        <v>47</v>
      </c>
      <c r="C145">
        <v>2015</v>
      </c>
      <c r="D145" t="s">
        <v>32</v>
      </c>
      <c r="E145">
        <v>8.8000000000000007</v>
      </c>
      <c r="F145" t="s">
        <v>33</v>
      </c>
      <c r="G145">
        <v>23</v>
      </c>
      <c r="I145" t="s">
        <v>140</v>
      </c>
      <c r="J145" t="s">
        <v>51</v>
      </c>
      <c r="K145" t="s">
        <v>247</v>
      </c>
      <c r="L145" t="s">
        <v>45</v>
      </c>
      <c r="M145" t="s">
        <v>38</v>
      </c>
      <c r="N145" t="s">
        <v>39</v>
      </c>
      <c r="O145" t="s">
        <v>40</v>
      </c>
      <c r="P145" t="s">
        <v>54</v>
      </c>
      <c r="Q145" t="s">
        <v>55</v>
      </c>
      <c r="R145">
        <v>0</v>
      </c>
      <c r="S145">
        <v>10</v>
      </c>
      <c r="T145" t="s">
        <v>43</v>
      </c>
      <c r="U145" t="s">
        <v>42</v>
      </c>
      <c r="V145">
        <v>7</v>
      </c>
      <c r="W145" t="s">
        <v>43</v>
      </c>
      <c r="X145" t="s">
        <v>42</v>
      </c>
      <c r="Y145">
        <v>11.3333333333333</v>
      </c>
      <c r="Z145" t="s">
        <v>41</v>
      </c>
      <c r="AA145" t="s">
        <v>42</v>
      </c>
      <c r="AB145">
        <v>1</v>
      </c>
      <c r="AC145" t="s">
        <v>119</v>
      </c>
      <c r="AD145">
        <v>59.999999999998799</v>
      </c>
      <c r="AE145" t="b">
        <f t="shared" si="8"/>
        <v>0</v>
      </c>
    </row>
    <row r="146" spans="1:31" x14ac:dyDescent="0.25">
      <c r="A146" t="s">
        <v>31</v>
      </c>
      <c r="C146">
        <v>2015</v>
      </c>
      <c r="D146" t="s">
        <v>99</v>
      </c>
      <c r="E146">
        <v>7.6</v>
      </c>
      <c r="F146" t="s">
        <v>33</v>
      </c>
      <c r="G146">
        <v>20</v>
      </c>
      <c r="I146" t="s">
        <v>98</v>
      </c>
      <c r="J146" t="s">
        <v>35</v>
      </c>
      <c r="K146" t="s">
        <v>135</v>
      </c>
      <c r="L146" t="s">
        <v>37</v>
      </c>
      <c r="M146" t="s">
        <v>53</v>
      </c>
      <c r="N146" t="s">
        <v>39</v>
      </c>
      <c r="O146" t="s">
        <v>40</v>
      </c>
      <c r="S146">
        <v>5.5</v>
      </c>
      <c r="T146" t="s">
        <v>41</v>
      </c>
      <c r="U146" t="s">
        <v>42</v>
      </c>
      <c r="V146">
        <v>9</v>
      </c>
      <c r="W146" t="s">
        <v>43</v>
      </c>
      <c r="X146" t="s">
        <v>42</v>
      </c>
      <c r="Y146">
        <v>9</v>
      </c>
      <c r="Z146" t="s">
        <v>43</v>
      </c>
      <c r="AA146" t="s">
        <v>42</v>
      </c>
      <c r="AB146">
        <v>0.83</v>
      </c>
      <c r="AC146" t="s">
        <v>62</v>
      </c>
      <c r="AD146">
        <v>49.999999999999197</v>
      </c>
      <c r="AE146" t="b">
        <f t="shared" si="8"/>
        <v>1</v>
      </c>
    </row>
    <row r="147" spans="1:31" x14ac:dyDescent="0.25">
      <c r="A147" t="s">
        <v>47</v>
      </c>
      <c r="C147">
        <v>2015</v>
      </c>
      <c r="D147" t="s">
        <v>99</v>
      </c>
      <c r="E147">
        <v>12.9</v>
      </c>
      <c r="F147" t="s">
        <v>49</v>
      </c>
      <c r="G147">
        <v>20</v>
      </c>
      <c r="I147" t="s">
        <v>248</v>
      </c>
      <c r="J147" t="s">
        <v>69</v>
      </c>
      <c r="K147" t="s">
        <v>186</v>
      </c>
      <c r="L147" t="s">
        <v>45</v>
      </c>
      <c r="M147" t="s">
        <v>53</v>
      </c>
      <c r="N147" t="s">
        <v>39</v>
      </c>
      <c r="O147" t="s">
        <v>40</v>
      </c>
      <c r="P147" t="s">
        <v>54</v>
      </c>
      <c r="Q147" t="s">
        <v>55</v>
      </c>
      <c r="R147">
        <v>0</v>
      </c>
      <c r="S147">
        <v>12</v>
      </c>
      <c r="T147" t="s">
        <v>43</v>
      </c>
      <c r="U147" t="s">
        <v>42</v>
      </c>
      <c r="V147">
        <v>10.5</v>
      </c>
      <c r="W147" t="s">
        <v>43</v>
      </c>
      <c r="X147" t="s">
        <v>42</v>
      </c>
      <c r="Y147">
        <v>12</v>
      </c>
      <c r="Z147" t="s">
        <v>43</v>
      </c>
      <c r="AA147" t="s">
        <v>42</v>
      </c>
      <c r="AB147">
        <v>1</v>
      </c>
      <c r="AC147" t="s">
        <v>62</v>
      </c>
      <c r="AD147">
        <v>59.999999999998799</v>
      </c>
      <c r="AE147" t="b">
        <f t="shared" si="8"/>
        <v>0</v>
      </c>
    </row>
    <row r="148" spans="1:31" x14ac:dyDescent="0.25">
      <c r="A148" t="s">
        <v>31</v>
      </c>
      <c r="C148">
        <v>2015</v>
      </c>
      <c r="D148" t="s">
        <v>32</v>
      </c>
      <c r="E148">
        <v>10.6</v>
      </c>
      <c r="F148" t="s">
        <v>33</v>
      </c>
      <c r="G148">
        <v>20</v>
      </c>
      <c r="I148" t="s">
        <v>249</v>
      </c>
      <c r="J148" t="s">
        <v>35</v>
      </c>
      <c r="K148" t="s">
        <v>250</v>
      </c>
      <c r="L148" t="s">
        <v>37</v>
      </c>
      <c r="M148" t="s">
        <v>53</v>
      </c>
      <c r="N148" t="s">
        <v>39</v>
      </c>
      <c r="O148" t="s">
        <v>40</v>
      </c>
      <c r="S148">
        <v>10.6666666666667</v>
      </c>
      <c r="T148" t="s">
        <v>41</v>
      </c>
      <c r="U148" t="s">
        <v>42</v>
      </c>
      <c r="V148">
        <v>9</v>
      </c>
      <c r="W148" t="s">
        <v>43</v>
      </c>
      <c r="X148" t="s">
        <v>42</v>
      </c>
      <c r="Y148">
        <v>8.25</v>
      </c>
      <c r="Z148" t="s">
        <v>43</v>
      </c>
      <c r="AA148" t="s">
        <v>42</v>
      </c>
      <c r="AB148">
        <v>0.5</v>
      </c>
      <c r="AC148" t="s">
        <v>56</v>
      </c>
      <c r="AD148">
        <v>29.9999999999994</v>
      </c>
      <c r="AE148" t="b">
        <f t="shared" si="8"/>
        <v>1</v>
      </c>
    </row>
    <row r="149" spans="1:31" x14ac:dyDescent="0.25">
      <c r="A149" t="s">
        <v>47</v>
      </c>
      <c r="C149">
        <v>2015</v>
      </c>
      <c r="D149" t="s">
        <v>57</v>
      </c>
      <c r="E149">
        <v>10.4</v>
      </c>
      <c r="F149" t="s">
        <v>33</v>
      </c>
      <c r="G149">
        <v>19</v>
      </c>
      <c r="I149" t="s">
        <v>74</v>
      </c>
      <c r="J149" t="s">
        <v>59</v>
      </c>
      <c r="K149" t="s">
        <v>86</v>
      </c>
      <c r="L149" t="s">
        <v>37</v>
      </c>
      <c r="M149" t="s">
        <v>53</v>
      </c>
      <c r="N149" t="s">
        <v>39</v>
      </c>
      <c r="O149" t="s">
        <v>40</v>
      </c>
      <c r="P149" t="s">
        <v>54</v>
      </c>
      <c r="Q149" t="s">
        <v>55</v>
      </c>
      <c r="R149">
        <v>0</v>
      </c>
      <c r="S149">
        <v>7</v>
      </c>
      <c r="T149" t="s">
        <v>41</v>
      </c>
      <c r="U149" t="s">
        <v>61</v>
      </c>
      <c r="AB149">
        <v>1</v>
      </c>
      <c r="AC149" t="s">
        <v>62</v>
      </c>
      <c r="AD149">
        <v>59.999999999998799</v>
      </c>
      <c r="AE149" t="b">
        <f t="shared" si="8"/>
        <v>0</v>
      </c>
    </row>
    <row r="150" spans="1:31" x14ac:dyDescent="0.25">
      <c r="A150" t="s">
        <v>47</v>
      </c>
      <c r="C150">
        <v>2015</v>
      </c>
      <c r="D150" t="s">
        <v>32</v>
      </c>
      <c r="E150">
        <v>5.9</v>
      </c>
      <c r="F150" t="s">
        <v>49</v>
      </c>
      <c r="G150">
        <v>23</v>
      </c>
      <c r="I150" t="s">
        <v>251</v>
      </c>
      <c r="J150" t="s">
        <v>69</v>
      </c>
      <c r="K150" t="s">
        <v>252</v>
      </c>
      <c r="L150" t="s">
        <v>45</v>
      </c>
      <c r="M150" t="s">
        <v>38</v>
      </c>
      <c r="N150" t="s">
        <v>39</v>
      </c>
      <c r="O150" t="s">
        <v>40</v>
      </c>
      <c r="P150" t="s">
        <v>54</v>
      </c>
      <c r="Q150" t="s">
        <v>55</v>
      </c>
      <c r="R150">
        <v>0</v>
      </c>
      <c r="S150">
        <v>7</v>
      </c>
      <c r="T150" t="s">
        <v>41</v>
      </c>
      <c r="U150" t="s">
        <v>42</v>
      </c>
      <c r="V150">
        <v>5</v>
      </c>
      <c r="W150" t="s">
        <v>43</v>
      </c>
      <c r="X150" t="s">
        <v>42</v>
      </c>
      <c r="Y150">
        <v>9.6666666666666696</v>
      </c>
      <c r="Z150" t="s">
        <v>43</v>
      </c>
      <c r="AA150" t="s">
        <v>42</v>
      </c>
      <c r="AB150">
        <v>0.92</v>
      </c>
      <c r="AC150" t="s">
        <v>119</v>
      </c>
      <c r="AD150">
        <v>54.999999999998998</v>
      </c>
      <c r="AE150" t="b">
        <f t="shared" si="8"/>
        <v>0</v>
      </c>
    </row>
    <row r="151" spans="1:31" x14ac:dyDescent="0.25">
      <c r="A151" t="s">
        <v>31</v>
      </c>
      <c r="C151">
        <v>2015</v>
      </c>
      <c r="D151" t="s">
        <v>32</v>
      </c>
      <c r="E151">
        <v>5.3</v>
      </c>
      <c r="F151" t="s">
        <v>49</v>
      </c>
      <c r="G151">
        <v>20</v>
      </c>
      <c r="I151" t="s">
        <v>111</v>
      </c>
      <c r="J151" t="s">
        <v>69</v>
      </c>
      <c r="K151" t="s">
        <v>246</v>
      </c>
      <c r="L151" t="s">
        <v>45</v>
      </c>
      <c r="M151" t="s">
        <v>53</v>
      </c>
      <c r="N151" t="s">
        <v>39</v>
      </c>
      <c r="O151" t="s">
        <v>40</v>
      </c>
      <c r="S151">
        <v>6</v>
      </c>
      <c r="T151" t="s">
        <v>41</v>
      </c>
      <c r="U151" t="s">
        <v>42</v>
      </c>
      <c r="V151">
        <v>5.3333333333333304</v>
      </c>
      <c r="W151" t="s">
        <v>43</v>
      </c>
      <c r="X151" t="s">
        <v>42</v>
      </c>
      <c r="Y151">
        <v>9</v>
      </c>
      <c r="Z151" t="s">
        <v>43</v>
      </c>
      <c r="AA151" t="s">
        <v>42</v>
      </c>
      <c r="AB151">
        <v>0.08</v>
      </c>
      <c r="AC151" t="s">
        <v>56</v>
      </c>
      <c r="AD151">
        <v>4.9999999999998002</v>
      </c>
      <c r="AE151" t="b">
        <f t="shared" si="8"/>
        <v>1</v>
      </c>
    </row>
    <row r="152" spans="1:31" x14ac:dyDescent="0.25">
      <c r="A152" t="s">
        <v>103</v>
      </c>
      <c r="C152">
        <v>2015</v>
      </c>
      <c r="D152" t="s">
        <v>32</v>
      </c>
      <c r="E152">
        <v>8.1</v>
      </c>
      <c r="F152" t="s">
        <v>49</v>
      </c>
      <c r="G152">
        <v>21</v>
      </c>
      <c r="I152" t="s">
        <v>65</v>
      </c>
      <c r="J152" t="s">
        <v>69</v>
      </c>
      <c r="K152" t="s">
        <v>246</v>
      </c>
      <c r="L152" t="s">
        <v>45</v>
      </c>
      <c r="M152" t="s">
        <v>53</v>
      </c>
      <c r="N152" t="s">
        <v>39</v>
      </c>
      <c r="O152" t="s">
        <v>40</v>
      </c>
      <c r="P152" t="s">
        <v>223</v>
      </c>
      <c r="Q152" t="s">
        <v>224</v>
      </c>
      <c r="R152">
        <v>0</v>
      </c>
      <c r="S152">
        <v>6</v>
      </c>
      <c r="T152" t="s">
        <v>41</v>
      </c>
      <c r="U152" t="s">
        <v>42</v>
      </c>
      <c r="V152">
        <v>7.75</v>
      </c>
      <c r="W152" t="s">
        <v>43</v>
      </c>
      <c r="X152" t="s">
        <v>42</v>
      </c>
      <c r="Y152">
        <v>7.75</v>
      </c>
      <c r="Z152" t="s">
        <v>43</v>
      </c>
      <c r="AA152" t="s">
        <v>42</v>
      </c>
      <c r="AB152">
        <v>0.08</v>
      </c>
      <c r="AC152" t="s">
        <v>44</v>
      </c>
      <c r="AD152">
        <v>4.9999999999998002</v>
      </c>
      <c r="AE152" t="b">
        <f t="shared" si="8"/>
        <v>1</v>
      </c>
    </row>
    <row r="153" spans="1:31" x14ac:dyDescent="0.25">
      <c r="A153" t="s">
        <v>31</v>
      </c>
      <c r="C153">
        <v>2015</v>
      </c>
      <c r="D153" t="s">
        <v>99</v>
      </c>
      <c r="E153">
        <v>6.3</v>
      </c>
      <c r="F153" t="s">
        <v>49</v>
      </c>
      <c r="G153">
        <v>21</v>
      </c>
      <c r="I153" t="s">
        <v>65</v>
      </c>
      <c r="J153" t="s">
        <v>88</v>
      </c>
      <c r="K153" t="s">
        <v>144</v>
      </c>
      <c r="L153" t="s">
        <v>45</v>
      </c>
      <c r="M153" t="s">
        <v>53</v>
      </c>
      <c r="N153" t="s">
        <v>39</v>
      </c>
      <c r="O153" t="s">
        <v>40</v>
      </c>
      <c r="S153">
        <v>2.5</v>
      </c>
      <c r="T153" t="s">
        <v>43</v>
      </c>
      <c r="U153" t="s">
        <v>42</v>
      </c>
      <c r="V153">
        <v>6.3333333333333304</v>
      </c>
      <c r="W153" t="s">
        <v>43</v>
      </c>
      <c r="X153" t="s">
        <v>42</v>
      </c>
      <c r="Y153">
        <v>5</v>
      </c>
      <c r="Z153" t="s">
        <v>41</v>
      </c>
      <c r="AA153" t="s">
        <v>42</v>
      </c>
      <c r="AB153">
        <v>0.08</v>
      </c>
      <c r="AC153" t="s">
        <v>56</v>
      </c>
      <c r="AD153">
        <v>4.9999999999998002</v>
      </c>
      <c r="AE153" t="b">
        <f t="shared" si="8"/>
        <v>1</v>
      </c>
    </row>
    <row r="154" spans="1:31" x14ac:dyDescent="0.25">
      <c r="A154" t="s">
        <v>47</v>
      </c>
      <c r="C154">
        <v>2015</v>
      </c>
      <c r="D154" t="s">
        <v>48</v>
      </c>
      <c r="E154">
        <v>9.6999999999999993</v>
      </c>
      <c r="F154" t="s">
        <v>33</v>
      </c>
      <c r="G154">
        <v>24</v>
      </c>
      <c r="I154" t="s">
        <v>79</v>
      </c>
      <c r="J154" t="s">
        <v>35</v>
      </c>
      <c r="K154" t="s">
        <v>253</v>
      </c>
      <c r="L154" t="s">
        <v>37</v>
      </c>
      <c r="M154" t="s">
        <v>38</v>
      </c>
      <c r="N154" t="s">
        <v>39</v>
      </c>
      <c r="O154" t="s">
        <v>40</v>
      </c>
      <c r="P154" t="s">
        <v>54</v>
      </c>
      <c r="Q154" t="s">
        <v>55</v>
      </c>
      <c r="R154">
        <v>0</v>
      </c>
      <c r="S154">
        <v>7</v>
      </c>
      <c r="T154" t="s">
        <v>41</v>
      </c>
      <c r="U154" t="s">
        <v>42</v>
      </c>
      <c r="V154">
        <v>8</v>
      </c>
      <c r="W154" t="s">
        <v>43</v>
      </c>
      <c r="X154" t="s">
        <v>42</v>
      </c>
      <c r="Y154">
        <v>11</v>
      </c>
      <c r="Z154" t="s">
        <v>41</v>
      </c>
      <c r="AA154" t="s">
        <v>42</v>
      </c>
      <c r="AB154">
        <v>0.92</v>
      </c>
      <c r="AC154" t="s">
        <v>44</v>
      </c>
      <c r="AD154">
        <v>54.999999999998998</v>
      </c>
      <c r="AE154" t="b">
        <f t="shared" si="8"/>
        <v>0</v>
      </c>
    </row>
    <row r="155" spans="1:31" x14ac:dyDescent="0.25">
      <c r="A155" t="s">
        <v>47</v>
      </c>
      <c r="C155">
        <v>2015</v>
      </c>
      <c r="D155" t="s">
        <v>99</v>
      </c>
      <c r="E155">
        <v>5.5</v>
      </c>
      <c r="F155" t="s">
        <v>33</v>
      </c>
      <c r="G155">
        <v>22</v>
      </c>
      <c r="I155" t="s">
        <v>34</v>
      </c>
      <c r="J155" t="s">
        <v>35</v>
      </c>
      <c r="K155" t="s">
        <v>101</v>
      </c>
      <c r="L155" t="s">
        <v>37</v>
      </c>
      <c r="M155" t="s">
        <v>53</v>
      </c>
      <c r="N155" t="s">
        <v>39</v>
      </c>
      <c r="O155" t="s">
        <v>40</v>
      </c>
      <c r="P155" t="s">
        <v>54</v>
      </c>
      <c r="Q155" t="s">
        <v>55</v>
      </c>
      <c r="R155">
        <v>0</v>
      </c>
      <c r="S155">
        <v>3.5</v>
      </c>
      <c r="T155" t="s">
        <v>43</v>
      </c>
      <c r="U155" t="s">
        <v>42</v>
      </c>
      <c r="V155">
        <v>7.75</v>
      </c>
      <c r="W155" t="s">
        <v>43</v>
      </c>
      <c r="X155" t="s">
        <v>42</v>
      </c>
      <c r="Y155">
        <v>7</v>
      </c>
      <c r="Z155" t="s">
        <v>41</v>
      </c>
      <c r="AA155" t="s">
        <v>42</v>
      </c>
      <c r="AB155">
        <v>1</v>
      </c>
      <c r="AC155" t="s">
        <v>44</v>
      </c>
      <c r="AD155">
        <v>59.999999999998799</v>
      </c>
      <c r="AE155" t="b">
        <f t="shared" si="8"/>
        <v>0</v>
      </c>
    </row>
    <row r="156" spans="1:31" x14ac:dyDescent="0.25">
      <c r="A156" t="s">
        <v>47</v>
      </c>
      <c r="C156">
        <v>2015</v>
      </c>
      <c r="D156" t="s">
        <v>32</v>
      </c>
      <c r="E156">
        <v>7.1</v>
      </c>
      <c r="F156" t="s">
        <v>33</v>
      </c>
      <c r="G156">
        <v>23</v>
      </c>
      <c r="I156" t="s">
        <v>98</v>
      </c>
      <c r="J156" t="s">
        <v>35</v>
      </c>
      <c r="K156" t="s">
        <v>254</v>
      </c>
      <c r="L156" t="s">
        <v>37</v>
      </c>
      <c r="M156" t="s">
        <v>53</v>
      </c>
      <c r="N156" t="s">
        <v>39</v>
      </c>
      <c r="O156" t="s">
        <v>40</v>
      </c>
      <c r="P156" t="s">
        <v>54</v>
      </c>
      <c r="Q156" t="s">
        <v>55</v>
      </c>
      <c r="R156">
        <v>0</v>
      </c>
      <c r="S156">
        <v>5.5</v>
      </c>
      <c r="T156" t="s">
        <v>41</v>
      </c>
      <c r="U156" t="s">
        <v>42</v>
      </c>
      <c r="V156">
        <v>7</v>
      </c>
      <c r="W156" t="s">
        <v>43</v>
      </c>
      <c r="X156" t="s">
        <v>42</v>
      </c>
      <c r="Y156">
        <v>11.3333333333333</v>
      </c>
      <c r="Z156" t="s">
        <v>43</v>
      </c>
      <c r="AA156" t="s">
        <v>42</v>
      </c>
      <c r="AB156">
        <v>1</v>
      </c>
      <c r="AC156" t="s">
        <v>119</v>
      </c>
      <c r="AD156">
        <v>59.999999999998799</v>
      </c>
      <c r="AE156" t="b">
        <f t="shared" si="8"/>
        <v>0</v>
      </c>
    </row>
    <row r="157" spans="1:31" x14ac:dyDescent="0.25">
      <c r="A157" t="s">
        <v>31</v>
      </c>
      <c r="C157">
        <v>2015</v>
      </c>
      <c r="D157" t="s">
        <v>32</v>
      </c>
      <c r="E157">
        <v>5.9</v>
      </c>
      <c r="F157" t="s">
        <v>49</v>
      </c>
      <c r="G157">
        <v>20</v>
      </c>
      <c r="I157" t="s">
        <v>87</v>
      </c>
      <c r="J157" t="s">
        <v>35</v>
      </c>
      <c r="K157" t="s">
        <v>219</v>
      </c>
      <c r="L157" t="s">
        <v>45</v>
      </c>
      <c r="M157" t="s">
        <v>53</v>
      </c>
      <c r="N157" t="s">
        <v>39</v>
      </c>
      <c r="O157" t="s">
        <v>40</v>
      </c>
      <c r="S157">
        <v>3</v>
      </c>
      <c r="T157" t="s">
        <v>43</v>
      </c>
      <c r="U157" t="s">
        <v>42</v>
      </c>
      <c r="V157">
        <v>3.3333333333333299</v>
      </c>
      <c r="W157" t="s">
        <v>43</v>
      </c>
      <c r="X157" t="s">
        <v>42</v>
      </c>
      <c r="Y157">
        <v>7</v>
      </c>
      <c r="Z157" t="s">
        <v>41</v>
      </c>
      <c r="AA157" t="s">
        <v>42</v>
      </c>
      <c r="AB157">
        <v>0.33</v>
      </c>
      <c r="AC157" t="s">
        <v>62</v>
      </c>
      <c r="AD157">
        <v>19.999999999999801</v>
      </c>
      <c r="AE157" t="b">
        <f t="shared" si="8"/>
        <v>1</v>
      </c>
    </row>
    <row r="158" spans="1:31" x14ac:dyDescent="0.25">
      <c r="A158" t="s">
        <v>47</v>
      </c>
      <c r="C158">
        <v>2015</v>
      </c>
      <c r="D158" t="s">
        <v>99</v>
      </c>
      <c r="E158">
        <v>7.1</v>
      </c>
      <c r="F158" t="s">
        <v>33</v>
      </c>
      <c r="G158">
        <v>23</v>
      </c>
      <c r="I158" t="s">
        <v>255</v>
      </c>
      <c r="J158" t="s">
        <v>35</v>
      </c>
      <c r="K158" t="s">
        <v>101</v>
      </c>
      <c r="L158" t="s">
        <v>37</v>
      </c>
      <c r="M158" t="s">
        <v>53</v>
      </c>
      <c r="N158" t="s">
        <v>39</v>
      </c>
      <c r="O158" t="s">
        <v>40</v>
      </c>
      <c r="P158" t="s">
        <v>54</v>
      </c>
      <c r="Q158" t="s">
        <v>55</v>
      </c>
      <c r="R158">
        <v>0</v>
      </c>
      <c r="S158">
        <v>4.5</v>
      </c>
      <c r="T158" t="s">
        <v>43</v>
      </c>
      <c r="U158" t="s">
        <v>42</v>
      </c>
      <c r="V158">
        <v>3.3333333333333299</v>
      </c>
      <c r="W158" t="s">
        <v>43</v>
      </c>
      <c r="X158" t="s">
        <v>42</v>
      </c>
      <c r="Y158">
        <v>8.5</v>
      </c>
      <c r="Z158" t="s">
        <v>43</v>
      </c>
      <c r="AA158" t="s">
        <v>42</v>
      </c>
      <c r="AB158">
        <v>0.83</v>
      </c>
      <c r="AC158" t="s">
        <v>44</v>
      </c>
      <c r="AD158">
        <v>49.999999999999197</v>
      </c>
      <c r="AE158" t="b">
        <f t="shared" si="8"/>
        <v>0</v>
      </c>
    </row>
    <row r="159" spans="1:31" x14ac:dyDescent="0.25">
      <c r="A159" t="s">
        <v>47</v>
      </c>
      <c r="C159">
        <v>2015</v>
      </c>
      <c r="D159" t="s">
        <v>57</v>
      </c>
      <c r="E159">
        <v>11</v>
      </c>
      <c r="F159" t="s">
        <v>63</v>
      </c>
      <c r="G159">
        <v>18</v>
      </c>
      <c r="I159" t="s">
        <v>256</v>
      </c>
      <c r="J159" t="s">
        <v>59</v>
      </c>
      <c r="K159" t="s">
        <v>60</v>
      </c>
      <c r="L159" t="s">
        <v>37</v>
      </c>
      <c r="M159" t="s">
        <v>53</v>
      </c>
      <c r="N159" t="s">
        <v>39</v>
      </c>
      <c r="O159" t="s">
        <v>40</v>
      </c>
      <c r="P159" t="s">
        <v>54</v>
      </c>
      <c r="Q159" t="s">
        <v>55</v>
      </c>
      <c r="R159">
        <v>0</v>
      </c>
      <c r="S159">
        <v>7</v>
      </c>
      <c r="T159" t="s">
        <v>41</v>
      </c>
      <c r="U159" t="s">
        <v>61</v>
      </c>
      <c r="Y159">
        <v>12</v>
      </c>
      <c r="Z159" t="s">
        <v>41</v>
      </c>
      <c r="AA159" t="s">
        <v>61</v>
      </c>
      <c r="AB159">
        <v>1</v>
      </c>
      <c r="AC159" t="s">
        <v>62</v>
      </c>
      <c r="AD159">
        <v>59.999999999998799</v>
      </c>
      <c r="AE159" t="b">
        <f t="shared" si="8"/>
        <v>0</v>
      </c>
    </row>
    <row r="160" spans="1:31" x14ac:dyDescent="0.25">
      <c r="A160" t="s">
        <v>31</v>
      </c>
      <c r="C160">
        <v>2015</v>
      </c>
      <c r="D160" t="s">
        <v>32</v>
      </c>
      <c r="E160">
        <v>9.5</v>
      </c>
      <c r="F160" t="s">
        <v>33</v>
      </c>
      <c r="G160">
        <v>21</v>
      </c>
      <c r="I160" t="s">
        <v>257</v>
      </c>
      <c r="J160" t="s">
        <v>35</v>
      </c>
      <c r="K160" t="s">
        <v>68</v>
      </c>
      <c r="L160" t="s">
        <v>37</v>
      </c>
      <c r="M160" t="s">
        <v>53</v>
      </c>
      <c r="N160" t="s">
        <v>39</v>
      </c>
      <c r="O160" t="s">
        <v>40</v>
      </c>
      <c r="S160">
        <v>11</v>
      </c>
      <c r="T160" t="s">
        <v>43</v>
      </c>
      <c r="U160" t="s">
        <v>42</v>
      </c>
      <c r="V160">
        <v>8.5</v>
      </c>
      <c r="W160" t="s">
        <v>43</v>
      </c>
      <c r="X160" t="s">
        <v>42</v>
      </c>
      <c r="Y160">
        <v>11</v>
      </c>
      <c r="Z160" t="s">
        <v>43</v>
      </c>
      <c r="AA160" t="s">
        <v>42</v>
      </c>
      <c r="AB160">
        <v>0.25</v>
      </c>
      <c r="AC160" t="s">
        <v>44</v>
      </c>
      <c r="AD160">
        <v>14.9999999999994</v>
      </c>
      <c r="AE160" t="b">
        <f t="shared" si="8"/>
        <v>1</v>
      </c>
    </row>
    <row r="161" spans="1:31" x14ac:dyDescent="0.25">
      <c r="A161" t="s">
        <v>47</v>
      </c>
      <c r="C161">
        <v>2015</v>
      </c>
      <c r="D161" t="s">
        <v>57</v>
      </c>
      <c r="E161">
        <v>8.6</v>
      </c>
      <c r="F161" t="s">
        <v>33</v>
      </c>
      <c r="G161">
        <v>29</v>
      </c>
      <c r="I161" t="s">
        <v>156</v>
      </c>
      <c r="J161" t="s">
        <v>59</v>
      </c>
      <c r="K161" t="s">
        <v>60</v>
      </c>
      <c r="L161" t="s">
        <v>37</v>
      </c>
      <c r="M161" t="s">
        <v>38</v>
      </c>
      <c r="N161" t="s">
        <v>39</v>
      </c>
      <c r="O161" t="s">
        <v>40</v>
      </c>
      <c r="P161" t="s">
        <v>54</v>
      </c>
      <c r="Q161" t="s">
        <v>55</v>
      </c>
      <c r="R161">
        <v>1</v>
      </c>
      <c r="S161">
        <v>7</v>
      </c>
      <c r="T161" t="s">
        <v>41</v>
      </c>
      <c r="U161" t="s">
        <v>61</v>
      </c>
      <c r="AB161">
        <v>1</v>
      </c>
      <c r="AC161" t="s">
        <v>76</v>
      </c>
      <c r="AD161">
        <v>59.999999999998799</v>
      </c>
      <c r="AE161" t="b">
        <f t="shared" si="8"/>
        <v>0</v>
      </c>
    </row>
    <row r="162" spans="1:31" x14ac:dyDescent="0.25">
      <c r="A162" t="s">
        <v>31</v>
      </c>
      <c r="C162">
        <v>2015</v>
      </c>
      <c r="D162" t="s">
        <v>48</v>
      </c>
      <c r="E162">
        <v>8.1</v>
      </c>
      <c r="F162" t="s">
        <v>33</v>
      </c>
      <c r="G162">
        <v>24</v>
      </c>
      <c r="I162" t="s">
        <v>123</v>
      </c>
      <c r="J162" t="s">
        <v>35</v>
      </c>
      <c r="K162" t="s">
        <v>170</v>
      </c>
      <c r="L162" t="s">
        <v>37</v>
      </c>
      <c r="M162" t="s">
        <v>53</v>
      </c>
      <c r="N162" t="s">
        <v>39</v>
      </c>
      <c r="O162" t="s">
        <v>40</v>
      </c>
      <c r="S162">
        <v>2</v>
      </c>
      <c r="T162" t="s">
        <v>41</v>
      </c>
      <c r="U162" t="s">
        <v>42</v>
      </c>
      <c r="V162">
        <v>11</v>
      </c>
      <c r="W162" t="s">
        <v>43</v>
      </c>
      <c r="X162" t="s">
        <v>42</v>
      </c>
      <c r="Y162">
        <v>7</v>
      </c>
      <c r="Z162" t="s">
        <v>43</v>
      </c>
      <c r="AA162" t="s">
        <v>42</v>
      </c>
      <c r="AB162">
        <v>0.08</v>
      </c>
      <c r="AC162" t="s">
        <v>44</v>
      </c>
      <c r="AD162">
        <v>4.9999999999998002</v>
      </c>
      <c r="AE162" t="b">
        <f t="shared" ref="AE162:AE196" si="9">IF(ISNUMBER(ERROR.TYPE(FIND("Afbrudt",A162))),FALSE,TRUE)</f>
        <v>1</v>
      </c>
    </row>
    <row r="163" spans="1:31" x14ac:dyDescent="0.25">
      <c r="A163" t="s">
        <v>47</v>
      </c>
      <c r="C163">
        <v>2015</v>
      </c>
      <c r="D163" t="s">
        <v>57</v>
      </c>
      <c r="E163">
        <v>7.8</v>
      </c>
      <c r="F163" t="s">
        <v>33</v>
      </c>
      <c r="G163">
        <v>19</v>
      </c>
      <c r="I163" t="s">
        <v>161</v>
      </c>
      <c r="J163" t="s">
        <v>59</v>
      </c>
      <c r="K163" t="s">
        <v>60</v>
      </c>
      <c r="L163" t="s">
        <v>37</v>
      </c>
      <c r="M163" t="s">
        <v>53</v>
      </c>
      <c r="N163" t="s">
        <v>39</v>
      </c>
      <c r="O163" t="s">
        <v>40</v>
      </c>
      <c r="P163" t="s">
        <v>54</v>
      </c>
      <c r="Q163" t="s">
        <v>55</v>
      </c>
      <c r="R163">
        <v>0</v>
      </c>
      <c r="S163">
        <v>4</v>
      </c>
      <c r="T163" t="s">
        <v>41</v>
      </c>
      <c r="U163" t="s">
        <v>61</v>
      </c>
      <c r="AB163">
        <v>1</v>
      </c>
      <c r="AC163" t="s">
        <v>62</v>
      </c>
      <c r="AD163">
        <v>59.999999999998799</v>
      </c>
      <c r="AE163" t="b">
        <f t="shared" si="9"/>
        <v>0</v>
      </c>
    </row>
    <row r="164" spans="1:31" x14ac:dyDescent="0.25">
      <c r="A164" t="s">
        <v>31</v>
      </c>
      <c r="C164">
        <v>2015</v>
      </c>
      <c r="D164" t="s">
        <v>99</v>
      </c>
      <c r="E164">
        <v>5</v>
      </c>
      <c r="F164" t="s">
        <v>49</v>
      </c>
      <c r="G164">
        <v>21</v>
      </c>
      <c r="I164" t="s">
        <v>50</v>
      </c>
      <c r="J164" t="s">
        <v>35</v>
      </c>
      <c r="K164" t="s">
        <v>135</v>
      </c>
      <c r="L164" t="s">
        <v>45</v>
      </c>
      <c r="M164" t="s">
        <v>53</v>
      </c>
      <c r="N164" t="s">
        <v>39</v>
      </c>
      <c r="O164" t="s">
        <v>40</v>
      </c>
      <c r="S164">
        <v>1.6</v>
      </c>
      <c r="T164" t="s">
        <v>41</v>
      </c>
      <c r="U164" t="s">
        <v>42</v>
      </c>
      <c r="V164">
        <v>2</v>
      </c>
      <c r="W164" t="s">
        <v>43</v>
      </c>
      <c r="X164" t="s">
        <v>42</v>
      </c>
      <c r="Y164">
        <v>8.6666666666666696</v>
      </c>
      <c r="Z164" t="s">
        <v>41</v>
      </c>
      <c r="AA164" t="s">
        <v>42</v>
      </c>
      <c r="AB164">
        <v>0.08</v>
      </c>
      <c r="AC164" t="s">
        <v>44</v>
      </c>
      <c r="AD164">
        <v>4.9999999999998002</v>
      </c>
      <c r="AE164" t="b">
        <f t="shared" si="9"/>
        <v>1</v>
      </c>
    </row>
    <row r="165" spans="1:31" x14ac:dyDescent="0.25">
      <c r="A165" t="s">
        <v>47</v>
      </c>
      <c r="C165">
        <v>2015</v>
      </c>
      <c r="D165" t="s">
        <v>32</v>
      </c>
      <c r="E165">
        <v>8</v>
      </c>
      <c r="F165" t="s">
        <v>49</v>
      </c>
      <c r="G165">
        <v>20</v>
      </c>
      <c r="I165" t="s">
        <v>65</v>
      </c>
      <c r="J165" t="s">
        <v>69</v>
      </c>
      <c r="K165" t="s">
        <v>97</v>
      </c>
      <c r="L165" t="s">
        <v>45</v>
      </c>
      <c r="M165" t="s">
        <v>53</v>
      </c>
      <c r="N165" t="s">
        <v>39</v>
      </c>
      <c r="O165" t="s">
        <v>40</v>
      </c>
      <c r="P165" t="s">
        <v>54</v>
      </c>
      <c r="Q165" t="s">
        <v>55</v>
      </c>
      <c r="R165">
        <v>0</v>
      </c>
      <c r="S165">
        <v>10</v>
      </c>
      <c r="T165" t="s">
        <v>41</v>
      </c>
      <c r="U165" t="s">
        <v>42</v>
      </c>
      <c r="V165">
        <v>5</v>
      </c>
      <c r="W165" t="s">
        <v>43</v>
      </c>
      <c r="X165" t="s">
        <v>42</v>
      </c>
      <c r="Y165">
        <v>11</v>
      </c>
      <c r="Z165" t="s">
        <v>43</v>
      </c>
      <c r="AA165" t="s">
        <v>42</v>
      </c>
      <c r="AB165">
        <v>1</v>
      </c>
      <c r="AC165" t="s">
        <v>56</v>
      </c>
      <c r="AD165">
        <v>59.999999999998799</v>
      </c>
      <c r="AE165" t="b">
        <f t="shared" si="9"/>
        <v>0</v>
      </c>
    </row>
    <row r="166" spans="1:31" x14ac:dyDescent="0.25">
      <c r="A166" t="s">
        <v>31</v>
      </c>
      <c r="C166">
        <v>2015</v>
      </c>
      <c r="D166" t="s">
        <v>99</v>
      </c>
      <c r="E166">
        <v>5.8</v>
      </c>
      <c r="F166" t="s">
        <v>49</v>
      </c>
      <c r="G166">
        <v>22</v>
      </c>
      <c r="I166" t="s">
        <v>77</v>
      </c>
      <c r="J166" t="s">
        <v>88</v>
      </c>
      <c r="K166" t="s">
        <v>139</v>
      </c>
      <c r="L166" t="s">
        <v>45</v>
      </c>
      <c r="M166" t="s">
        <v>53</v>
      </c>
      <c r="N166" t="s">
        <v>39</v>
      </c>
      <c r="O166" t="s">
        <v>40</v>
      </c>
      <c r="S166">
        <v>2</v>
      </c>
      <c r="T166" t="s">
        <v>43</v>
      </c>
      <c r="U166" t="s">
        <v>42</v>
      </c>
      <c r="V166">
        <v>5.3333333333333304</v>
      </c>
      <c r="W166" t="s">
        <v>43</v>
      </c>
      <c r="X166" t="s">
        <v>42</v>
      </c>
      <c r="Y166">
        <v>6</v>
      </c>
      <c r="Z166" t="s">
        <v>41</v>
      </c>
      <c r="AA166" t="s">
        <v>42</v>
      </c>
      <c r="AB166">
        <v>0.25</v>
      </c>
      <c r="AC166" t="s">
        <v>56</v>
      </c>
      <c r="AD166">
        <v>14.9999999999994</v>
      </c>
      <c r="AE166" t="b">
        <f t="shared" si="9"/>
        <v>1</v>
      </c>
    </row>
    <row r="167" spans="1:31" x14ac:dyDescent="0.25">
      <c r="A167" t="s">
        <v>47</v>
      </c>
      <c r="C167">
        <v>2015</v>
      </c>
      <c r="D167" t="s">
        <v>57</v>
      </c>
      <c r="E167">
        <v>13</v>
      </c>
      <c r="F167" t="s">
        <v>63</v>
      </c>
      <c r="G167">
        <v>19</v>
      </c>
      <c r="I167" t="s">
        <v>258</v>
      </c>
      <c r="J167" t="s">
        <v>59</v>
      </c>
      <c r="K167" t="s">
        <v>86</v>
      </c>
      <c r="L167" t="s">
        <v>45</v>
      </c>
      <c r="M167" t="s">
        <v>38</v>
      </c>
      <c r="N167" t="s">
        <v>39</v>
      </c>
      <c r="O167" t="s">
        <v>40</v>
      </c>
      <c r="P167" t="s">
        <v>54</v>
      </c>
      <c r="Q167" t="s">
        <v>55</v>
      </c>
      <c r="R167">
        <v>0</v>
      </c>
      <c r="S167">
        <v>7</v>
      </c>
      <c r="T167" t="s">
        <v>41</v>
      </c>
      <c r="U167" t="s">
        <v>61</v>
      </c>
      <c r="AB167">
        <v>1</v>
      </c>
      <c r="AC167" t="s">
        <v>62</v>
      </c>
      <c r="AD167">
        <v>59.999999999998799</v>
      </c>
      <c r="AE167" t="b">
        <f t="shared" si="9"/>
        <v>0</v>
      </c>
    </row>
    <row r="168" spans="1:31" x14ac:dyDescent="0.25">
      <c r="A168" t="s">
        <v>47</v>
      </c>
      <c r="C168">
        <v>2015</v>
      </c>
      <c r="D168" t="s">
        <v>48</v>
      </c>
      <c r="E168">
        <v>7.1</v>
      </c>
      <c r="F168" t="s">
        <v>33</v>
      </c>
      <c r="G168">
        <v>23</v>
      </c>
      <c r="I168" t="s">
        <v>259</v>
      </c>
      <c r="J168" t="s">
        <v>35</v>
      </c>
      <c r="K168" t="s">
        <v>108</v>
      </c>
      <c r="L168" t="s">
        <v>37</v>
      </c>
      <c r="M168" t="s">
        <v>53</v>
      </c>
      <c r="N168" t="s">
        <v>39</v>
      </c>
      <c r="O168" t="s">
        <v>40</v>
      </c>
      <c r="P168" t="s">
        <v>54</v>
      </c>
      <c r="Q168" t="s">
        <v>55</v>
      </c>
      <c r="R168">
        <v>0</v>
      </c>
      <c r="S168">
        <v>1</v>
      </c>
      <c r="T168" t="s">
        <v>43</v>
      </c>
      <c r="U168" t="s">
        <v>42</v>
      </c>
      <c r="V168">
        <v>7</v>
      </c>
      <c r="W168" t="s">
        <v>43</v>
      </c>
      <c r="X168" t="s">
        <v>42</v>
      </c>
      <c r="Y168">
        <v>11</v>
      </c>
      <c r="Z168" t="s">
        <v>41</v>
      </c>
      <c r="AA168" t="s">
        <v>42</v>
      </c>
      <c r="AB168">
        <v>0.67</v>
      </c>
      <c r="AC168" t="s">
        <v>44</v>
      </c>
      <c r="AD168">
        <v>39.999999999998998</v>
      </c>
      <c r="AE168" t="b">
        <f t="shared" si="9"/>
        <v>0</v>
      </c>
    </row>
    <row r="169" spans="1:31" x14ac:dyDescent="0.25">
      <c r="A169" t="s">
        <v>31</v>
      </c>
      <c r="C169">
        <v>2015</v>
      </c>
      <c r="D169" t="s">
        <v>32</v>
      </c>
      <c r="E169">
        <v>8</v>
      </c>
      <c r="F169" t="s">
        <v>33</v>
      </c>
      <c r="G169">
        <v>21</v>
      </c>
      <c r="I169" t="s">
        <v>260</v>
      </c>
      <c r="J169" t="s">
        <v>35</v>
      </c>
      <c r="K169" t="s">
        <v>261</v>
      </c>
      <c r="L169" t="s">
        <v>37</v>
      </c>
      <c r="M169" t="s">
        <v>38</v>
      </c>
      <c r="N169" t="s">
        <v>39</v>
      </c>
      <c r="O169" t="s">
        <v>40</v>
      </c>
      <c r="S169">
        <v>5</v>
      </c>
      <c r="T169" t="s">
        <v>43</v>
      </c>
      <c r="U169" t="s">
        <v>42</v>
      </c>
      <c r="V169">
        <v>10</v>
      </c>
      <c r="W169" t="s">
        <v>43</v>
      </c>
      <c r="X169" t="s">
        <v>42</v>
      </c>
      <c r="Y169">
        <v>8</v>
      </c>
      <c r="Z169" t="s">
        <v>43</v>
      </c>
      <c r="AA169" t="s">
        <v>42</v>
      </c>
      <c r="AB169">
        <v>0.92</v>
      </c>
      <c r="AC169" t="s">
        <v>56</v>
      </c>
      <c r="AD169">
        <v>54.999999999998998</v>
      </c>
      <c r="AE169" t="b">
        <f t="shared" si="9"/>
        <v>1</v>
      </c>
    </row>
    <row r="170" spans="1:31" x14ac:dyDescent="0.25">
      <c r="A170" t="s">
        <v>31</v>
      </c>
      <c r="C170">
        <v>2015</v>
      </c>
      <c r="D170" t="s">
        <v>32</v>
      </c>
      <c r="E170">
        <v>8.6</v>
      </c>
      <c r="F170" t="s">
        <v>33</v>
      </c>
      <c r="G170">
        <v>22</v>
      </c>
      <c r="I170" t="s">
        <v>262</v>
      </c>
      <c r="J170" t="s">
        <v>35</v>
      </c>
      <c r="K170" t="s">
        <v>183</v>
      </c>
      <c r="L170" t="s">
        <v>37</v>
      </c>
      <c r="M170" t="s">
        <v>53</v>
      </c>
      <c r="N170" t="s">
        <v>39</v>
      </c>
      <c r="O170" t="s">
        <v>40</v>
      </c>
      <c r="S170">
        <v>9.6666666666666696</v>
      </c>
      <c r="T170" t="s">
        <v>41</v>
      </c>
      <c r="U170" t="s">
        <v>42</v>
      </c>
      <c r="V170">
        <v>8</v>
      </c>
      <c r="W170" t="s">
        <v>43</v>
      </c>
      <c r="X170" t="s">
        <v>42</v>
      </c>
      <c r="Y170">
        <v>10.6666666666667</v>
      </c>
      <c r="Z170" t="s">
        <v>43</v>
      </c>
      <c r="AA170" t="s">
        <v>42</v>
      </c>
      <c r="AB170">
        <v>0.92</v>
      </c>
      <c r="AC170" t="s">
        <v>44</v>
      </c>
      <c r="AD170">
        <v>54.999999999998998</v>
      </c>
      <c r="AE170" t="b">
        <f t="shared" si="9"/>
        <v>1</v>
      </c>
    </row>
    <row r="171" spans="1:31" x14ac:dyDescent="0.25">
      <c r="A171" t="s">
        <v>47</v>
      </c>
      <c r="C171">
        <v>2015</v>
      </c>
      <c r="D171" t="s">
        <v>32</v>
      </c>
      <c r="E171">
        <v>4.5999999999999996</v>
      </c>
      <c r="F171" t="s">
        <v>33</v>
      </c>
      <c r="G171">
        <v>22</v>
      </c>
      <c r="I171" t="s">
        <v>263</v>
      </c>
      <c r="J171" t="s">
        <v>35</v>
      </c>
      <c r="K171" t="s">
        <v>208</v>
      </c>
      <c r="L171" t="s">
        <v>37</v>
      </c>
      <c r="M171" t="s">
        <v>38</v>
      </c>
      <c r="N171" t="s">
        <v>39</v>
      </c>
      <c r="O171" t="s">
        <v>40</v>
      </c>
      <c r="P171" t="s">
        <v>54</v>
      </c>
      <c r="Q171" t="s">
        <v>55</v>
      </c>
      <c r="R171">
        <v>0</v>
      </c>
      <c r="S171">
        <v>9.6666666666666696</v>
      </c>
      <c r="T171" t="s">
        <v>41</v>
      </c>
      <c r="U171" t="s">
        <v>42</v>
      </c>
      <c r="V171">
        <v>2.5</v>
      </c>
      <c r="W171" t="s">
        <v>43</v>
      </c>
      <c r="X171" t="s">
        <v>42</v>
      </c>
      <c r="Y171">
        <v>3.3333333333333299</v>
      </c>
      <c r="Z171" t="s">
        <v>43</v>
      </c>
      <c r="AA171" t="s">
        <v>42</v>
      </c>
      <c r="AB171">
        <v>1</v>
      </c>
      <c r="AC171" t="s">
        <v>81</v>
      </c>
      <c r="AD171">
        <v>59.999999999998799</v>
      </c>
      <c r="AE171" t="b">
        <f t="shared" si="9"/>
        <v>0</v>
      </c>
    </row>
    <row r="172" spans="1:31" x14ac:dyDescent="0.25">
      <c r="A172" t="s">
        <v>47</v>
      </c>
      <c r="C172">
        <v>2015</v>
      </c>
      <c r="D172" t="s">
        <v>99</v>
      </c>
      <c r="E172">
        <v>6.4</v>
      </c>
      <c r="F172" t="s">
        <v>49</v>
      </c>
      <c r="G172">
        <v>21</v>
      </c>
      <c r="I172" t="s">
        <v>65</v>
      </c>
      <c r="J172" t="s">
        <v>69</v>
      </c>
      <c r="K172" t="s">
        <v>142</v>
      </c>
      <c r="L172" t="s">
        <v>45</v>
      </c>
      <c r="M172" t="s">
        <v>53</v>
      </c>
      <c r="N172" t="s">
        <v>39</v>
      </c>
      <c r="O172" t="s">
        <v>40</v>
      </c>
      <c r="P172" t="s">
        <v>54</v>
      </c>
      <c r="Q172" t="s">
        <v>55</v>
      </c>
      <c r="R172">
        <v>0</v>
      </c>
      <c r="S172">
        <v>4.75</v>
      </c>
      <c r="T172" t="s">
        <v>43</v>
      </c>
      <c r="U172" t="s">
        <v>42</v>
      </c>
      <c r="V172">
        <v>4.3333333333333304</v>
      </c>
      <c r="W172" t="s">
        <v>43</v>
      </c>
      <c r="X172" t="s">
        <v>42</v>
      </c>
      <c r="Y172">
        <v>6</v>
      </c>
      <c r="Z172" t="s">
        <v>43</v>
      </c>
      <c r="AA172" t="s">
        <v>42</v>
      </c>
      <c r="AB172">
        <v>0.83</v>
      </c>
      <c r="AC172" t="s">
        <v>56</v>
      </c>
      <c r="AD172">
        <v>49.999999999999197</v>
      </c>
      <c r="AE172" t="b">
        <f t="shared" si="9"/>
        <v>0</v>
      </c>
    </row>
    <row r="173" spans="1:31" x14ac:dyDescent="0.25">
      <c r="A173" t="s">
        <v>47</v>
      </c>
      <c r="C173">
        <v>2015</v>
      </c>
      <c r="D173" t="s">
        <v>99</v>
      </c>
      <c r="E173">
        <v>5.2</v>
      </c>
      <c r="F173" t="s">
        <v>49</v>
      </c>
      <c r="G173">
        <v>20</v>
      </c>
      <c r="I173" t="s">
        <v>264</v>
      </c>
      <c r="J173" t="s">
        <v>69</v>
      </c>
      <c r="K173" t="s">
        <v>186</v>
      </c>
      <c r="L173" t="s">
        <v>45</v>
      </c>
      <c r="M173" t="s">
        <v>53</v>
      </c>
      <c r="N173" t="s">
        <v>39</v>
      </c>
      <c r="O173" t="s">
        <v>40</v>
      </c>
      <c r="P173" t="s">
        <v>54</v>
      </c>
      <c r="Q173" t="s">
        <v>55</v>
      </c>
      <c r="R173">
        <v>0</v>
      </c>
      <c r="S173">
        <v>4</v>
      </c>
      <c r="T173" t="s">
        <v>41</v>
      </c>
      <c r="U173" t="s">
        <v>42</v>
      </c>
      <c r="V173">
        <v>3</v>
      </c>
      <c r="W173" t="s">
        <v>43</v>
      </c>
      <c r="X173" t="s">
        <v>42</v>
      </c>
      <c r="Y173">
        <v>5</v>
      </c>
      <c r="Z173" t="s">
        <v>41</v>
      </c>
      <c r="AA173" t="s">
        <v>42</v>
      </c>
      <c r="AB173">
        <v>0.92</v>
      </c>
      <c r="AC173" t="s">
        <v>56</v>
      </c>
      <c r="AD173">
        <v>54.999999999998998</v>
      </c>
      <c r="AE173" t="b">
        <f t="shared" si="9"/>
        <v>0</v>
      </c>
    </row>
    <row r="174" spans="1:31" x14ac:dyDescent="0.25">
      <c r="A174" t="s">
        <v>47</v>
      </c>
      <c r="C174">
        <v>2015</v>
      </c>
      <c r="D174" t="s">
        <v>48</v>
      </c>
      <c r="E174">
        <v>9.1</v>
      </c>
      <c r="F174" t="s">
        <v>33</v>
      </c>
      <c r="G174">
        <v>23</v>
      </c>
      <c r="I174" t="s">
        <v>67</v>
      </c>
      <c r="J174" t="s">
        <v>109</v>
      </c>
      <c r="K174" t="s">
        <v>227</v>
      </c>
      <c r="L174" t="s">
        <v>37</v>
      </c>
      <c r="M174" t="s">
        <v>53</v>
      </c>
      <c r="N174" t="s">
        <v>39</v>
      </c>
      <c r="O174" t="s">
        <v>40</v>
      </c>
      <c r="P174" t="s">
        <v>54</v>
      </c>
      <c r="Q174" t="s">
        <v>55</v>
      </c>
      <c r="R174">
        <v>0</v>
      </c>
      <c r="S174">
        <v>7</v>
      </c>
      <c r="T174" t="s">
        <v>41</v>
      </c>
      <c r="U174" t="s">
        <v>61</v>
      </c>
      <c r="V174">
        <v>12</v>
      </c>
      <c r="W174" t="s">
        <v>43</v>
      </c>
      <c r="X174" t="s">
        <v>42</v>
      </c>
      <c r="Y174">
        <v>8.5</v>
      </c>
      <c r="Z174" t="s">
        <v>41</v>
      </c>
      <c r="AA174" t="s">
        <v>42</v>
      </c>
      <c r="AB174">
        <v>0.33</v>
      </c>
      <c r="AC174" t="s">
        <v>44</v>
      </c>
      <c r="AD174">
        <v>19.999999999999201</v>
      </c>
      <c r="AE174" t="b">
        <f t="shared" si="9"/>
        <v>0</v>
      </c>
    </row>
    <row r="175" spans="1:31" x14ac:dyDescent="0.25">
      <c r="A175" t="s">
        <v>47</v>
      </c>
      <c r="C175">
        <v>2015</v>
      </c>
      <c r="D175" t="s">
        <v>32</v>
      </c>
      <c r="E175">
        <v>6.9</v>
      </c>
      <c r="F175" t="s">
        <v>49</v>
      </c>
      <c r="G175">
        <v>19</v>
      </c>
      <c r="I175" t="s">
        <v>265</v>
      </c>
      <c r="J175" t="s">
        <v>69</v>
      </c>
      <c r="K175" t="s">
        <v>78</v>
      </c>
      <c r="L175" t="s">
        <v>45</v>
      </c>
      <c r="M175" t="s">
        <v>53</v>
      </c>
      <c r="N175" t="s">
        <v>39</v>
      </c>
      <c r="O175" t="s">
        <v>40</v>
      </c>
      <c r="P175" t="s">
        <v>54</v>
      </c>
      <c r="Q175" t="s">
        <v>55</v>
      </c>
      <c r="R175">
        <v>0</v>
      </c>
      <c r="S175">
        <v>7</v>
      </c>
      <c r="T175" t="s">
        <v>41</v>
      </c>
      <c r="U175" t="s">
        <v>42</v>
      </c>
      <c r="V175">
        <v>4</v>
      </c>
      <c r="W175" t="s">
        <v>43</v>
      </c>
      <c r="X175" t="s">
        <v>42</v>
      </c>
      <c r="Y175">
        <v>9</v>
      </c>
      <c r="Z175" t="s">
        <v>43</v>
      </c>
      <c r="AA175" t="s">
        <v>42</v>
      </c>
      <c r="AB175">
        <v>1</v>
      </c>
      <c r="AC175" t="s">
        <v>62</v>
      </c>
      <c r="AD175">
        <v>59.999999999998799</v>
      </c>
      <c r="AE175" t="b">
        <f t="shared" si="9"/>
        <v>0</v>
      </c>
    </row>
    <row r="176" spans="1:31" x14ac:dyDescent="0.25">
      <c r="A176" t="s">
        <v>47</v>
      </c>
      <c r="C176">
        <v>2015</v>
      </c>
      <c r="D176" t="s">
        <v>57</v>
      </c>
      <c r="E176">
        <v>11.4</v>
      </c>
      <c r="F176" t="s">
        <v>63</v>
      </c>
      <c r="G176">
        <v>19</v>
      </c>
      <c r="I176" t="s">
        <v>266</v>
      </c>
      <c r="J176" t="s">
        <v>59</v>
      </c>
      <c r="K176" t="s">
        <v>86</v>
      </c>
      <c r="L176" t="s">
        <v>37</v>
      </c>
      <c r="M176" t="s">
        <v>53</v>
      </c>
      <c r="N176" t="s">
        <v>39</v>
      </c>
      <c r="O176" t="s">
        <v>40</v>
      </c>
      <c r="P176" t="s">
        <v>54</v>
      </c>
      <c r="Q176" t="s">
        <v>55</v>
      </c>
      <c r="R176">
        <v>0</v>
      </c>
      <c r="S176">
        <v>7</v>
      </c>
      <c r="T176" t="s">
        <v>41</v>
      </c>
      <c r="U176" t="s">
        <v>61</v>
      </c>
      <c r="AB176">
        <v>0</v>
      </c>
      <c r="AC176" t="s">
        <v>62</v>
      </c>
      <c r="AD176">
        <v>0</v>
      </c>
      <c r="AE176" t="b">
        <f t="shared" si="9"/>
        <v>0</v>
      </c>
    </row>
    <row r="177" spans="1:31" x14ac:dyDescent="0.25">
      <c r="A177" t="s">
        <v>47</v>
      </c>
      <c r="C177">
        <v>2015</v>
      </c>
      <c r="D177" t="s">
        <v>32</v>
      </c>
      <c r="E177">
        <v>7.6</v>
      </c>
      <c r="F177" t="s">
        <v>33</v>
      </c>
      <c r="G177">
        <v>27</v>
      </c>
      <c r="I177" t="s">
        <v>82</v>
      </c>
      <c r="J177" t="s">
        <v>35</v>
      </c>
      <c r="K177" t="s">
        <v>66</v>
      </c>
      <c r="L177" t="s">
        <v>37</v>
      </c>
      <c r="M177" t="s">
        <v>53</v>
      </c>
      <c r="N177" t="s">
        <v>39</v>
      </c>
      <c r="O177" t="s">
        <v>40</v>
      </c>
      <c r="P177" t="s">
        <v>54</v>
      </c>
      <c r="Q177" t="s">
        <v>55</v>
      </c>
      <c r="R177">
        <v>0</v>
      </c>
      <c r="S177">
        <v>7.75</v>
      </c>
      <c r="T177" t="s">
        <v>41</v>
      </c>
      <c r="U177" t="s">
        <v>42</v>
      </c>
      <c r="V177">
        <v>9</v>
      </c>
      <c r="W177" t="s">
        <v>43</v>
      </c>
      <c r="X177" t="s">
        <v>42</v>
      </c>
      <c r="Y177">
        <v>10</v>
      </c>
      <c r="Z177" t="s">
        <v>41</v>
      </c>
      <c r="AA177" t="s">
        <v>42</v>
      </c>
      <c r="AB177">
        <v>1</v>
      </c>
      <c r="AC177" t="s">
        <v>76</v>
      </c>
      <c r="AD177">
        <v>59.999999999998799</v>
      </c>
      <c r="AE177" t="b">
        <f t="shared" si="9"/>
        <v>0</v>
      </c>
    </row>
    <row r="178" spans="1:31" x14ac:dyDescent="0.25">
      <c r="A178" t="s">
        <v>47</v>
      </c>
      <c r="C178">
        <v>2015</v>
      </c>
      <c r="D178" t="s">
        <v>48</v>
      </c>
      <c r="E178">
        <v>6.5</v>
      </c>
      <c r="F178" t="s">
        <v>84</v>
      </c>
      <c r="G178">
        <v>25</v>
      </c>
      <c r="I178" t="s">
        <v>267</v>
      </c>
      <c r="J178" t="s">
        <v>35</v>
      </c>
      <c r="K178" t="s">
        <v>253</v>
      </c>
      <c r="L178" t="s">
        <v>45</v>
      </c>
      <c r="M178" t="s">
        <v>38</v>
      </c>
      <c r="N178" t="s">
        <v>39</v>
      </c>
      <c r="O178" t="s">
        <v>40</v>
      </c>
      <c r="P178" t="s">
        <v>54</v>
      </c>
      <c r="Q178" t="s">
        <v>55</v>
      </c>
      <c r="R178">
        <v>0</v>
      </c>
      <c r="S178">
        <v>5.5</v>
      </c>
      <c r="T178" t="s">
        <v>41</v>
      </c>
      <c r="U178" t="s">
        <v>42</v>
      </c>
      <c r="V178">
        <v>2</v>
      </c>
      <c r="W178" t="s">
        <v>43</v>
      </c>
      <c r="X178" t="s">
        <v>42</v>
      </c>
      <c r="Y178">
        <v>8.5</v>
      </c>
      <c r="Z178" t="s">
        <v>41</v>
      </c>
      <c r="AA178" t="s">
        <v>42</v>
      </c>
      <c r="AB178">
        <v>0.92</v>
      </c>
      <c r="AC178" t="s">
        <v>62</v>
      </c>
      <c r="AD178">
        <v>54.999999999998998</v>
      </c>
      <c r="AE178" t="b">
        <f t="shared" si="9"/>
        <v>0</v>
      </c>
    </row>
    <row r="179" spans="1:31" x14ac:dyDescent="0.25">
      <c r="A179" t="s">
        <v>31</v>
      </c>
      <c r="C179">
        <v>2015</v>
      </c>
      <c r="D179" t="s">
        <v>32</v>
      </c>
      <c r="E179">
        <v>7</v>
      </c>
      <c r="F179" t="s">
        <v>33</v>
      </c>
      <c r="G179">
        <v>22</v>
      </c>
      <c r="I179" t="s">
        <v>82</v>
      </c>
      <c r="J179" t="s">
        <v>35</v>
      </c>
      <c r="K179" t="s">
        <v>268</v>
      </c>
      <c r="L179" t="s">
        <v>37</v>
      </c>
      <c r="M179" t="s">
        <v>53</v>
      </c>
      <c r="N179" t="s">
        <v>39</v>
      </c>
      <c r="O179" t="s">
        <v>40</v>
      </c>
      <c r="S179">
        <v>4.3333333333333304</v>
      </c>
      <c r="T179" t="s">
        <v>41</v>
      </c>
      <c r="U179" t="s">
        <v>42</v>
      </c>
      <c r="V179">
        <v>4.3333333333333304</v>
      </c>
      <c r="W179" t="s">
        <v>43</v>
      </c>
      <c r="X179" t="s">
        <v>42</v>
      </c>
      <c r="Y179">
        <v>8</v>
      </c>
      <c r="Z179" t="s">
        <v>43</v>
      </c>
      <c r="AA179" t="s">
        <v>42</v>
      </c>
      <c r="AB179">
        <v>0.08</v>
      </c>
      <c r="AC179" t="s">
        <v>56</v>
      </c>
      <c r="AD179">
        <v>4.9999999999998002</v>
      </c>
      <c r="AE179" t="b">
        <f t="shared" si="9"/>
        <v>1</v>
      </c>
    </row>
    <row r="180" spans="1:31" x14ac:dyDescent="0.25">
      <c r="A180" t="s">
        <v>47</v>
      </c>
      <c r="C180">
        <v>2015</v>
      </c>
      <c r="D180" t="s">
        <v>32</v>
      </c>
      <c r="E180">
        <v>7.2</v>
      </c>
      <c r="F180" t="s">
        <v>33</v>
      </c>
      <c r="G180">
        <v>21</v>
      </c>
      <c r="I180" t="s">
        <v>79</v>
      </c>
      <c r="J180" t="s">
        <v>35</v>
      </c>
      <c r="K180" t="s">
        <v>269</v>
      </c>
      <c r="L180" t="s">
        <v>37</v>
      </c>
      <c r="M180" t="s">
        <v>38</v>
      </c>
      <c r="N180" t="s">
        <v>39</v>
      </c>
      <c r="O180" t="s">
        <v>40</v>
      </c>
      <c r="P180" t="s">
        <v>54</v>
      </c>
      <c r="Q180" t="s">
        <v>55</v>
      </c>
      <c r="R180">
        <v>0</v>
      </c>
      <c r="S180">
        <v>4.6666666666666696</v>
      </c>
      <c r="T180" t="s">
        <v>43</v>
      </c>
      <c r="U180" t="s">
        <v>42</v>
      </c>
      <c r="V180">
        <v>5</v>
      </c>
      <c r="W180" t="s">
        <v>43</v>
      </c>
      <c r="X180" t="s">
        <v>42</v>
      </c>
      <c r="Y180">
        <v>8</v>
      </c>
      <c r="Z180" t="s">
        <v>43</v>
      </c>
      <c r="AA180" t="s">
        <v>42</v>
      </c>
      <c r="AB180">
        <v>0.5</v>
      </c>
      <c r="AC180" t="s">
        <v>56</v>
      </c>
      <c r="AD180">
        <v>29.9999999999994</v>
      </c>
      <c r="AE180" t="b">
        <f t="shared" si="9"/>
        <v>0</v>
      </c>
    </row>
    <row r="181" spans="1:31" x14ac:dyDescent="0.25">
      <c r="A181" t="s">
        <v>47</v>
      </c>
      <c r="C181">
        <v>2015</v>
      </c>
      <c r="D181" t="s">
        <v>32</v>
      </c>
      <c r="E181">
        <v>8.4</v>
      </c>
      <c r="F181" t="s">
        <v>33</v>
      </c>
      <c r="G181">
        <v>26</v>
      </c>
      <c r="I181" t="s">
        <v>270</v>
      </c>
      <c r="J181" t="s">
        <v>51</v>
      </c>
      <c r="K181" t="s">
        <v>244</v>
      </c>
      <c r="L181" t="s">
        <v>37</v>
      </c>
      <c r="M181" t="s">
        <v>38</v>
      </c>
      <c r="N181" t="s">
        <v>39</v>
      </c>
      <c r="O181" t="s">
        <v>40</v>
      </c>
      <c r="P181" t="s">
        <v>54</v>
      </c>
      <c r="Q181" t="s">
        <v>55</v>
      </c>
      <c r="R181">
        <v>0</v>
      </c>
      <c r="S181">
        <v>6</v>
      </c>
      <c r="T181" t="s">
        <v>43</v>
      </c>
      <c r="U181" t="s">
        <v>42</v>
      </c>
      <c r="V181">
        <v>9</v>
      </c>
      <c r="W181" t="s">
        <v>43</v>
      </c>
      <c r="X181" t="s">
        <v>42</v>
      </c>
      <c r="Y181">
        <v>7.75</v>
      </c>
      <c r="Z181" t="s">
        <v>43</v>
      </c>
      <c r="AA181" t="s">
        <v>42</v>
      </c>
      <c r="AB181">
        <v>0.92</v>
      </c>
      <c r="AC181" t="s">
        <v>76</v>
      </c>
      <c r="AD181">
        <v>54.999999999998998</v>
      </c>
      <c r="AE181" t="b">
        <f t="shared" si="9"/>
        <v>0</v>
      </c>
    </row>
    <row r="182" spans="1:31" x14ac:dyDescent="0.25">
      <c r="A182" t="s">
        <v>47</v>
      </c>
      <c r="C182">
        <v>2015</v>
      </c>
      <c r="D182" t="s">
        <v>32</v>
      </c>
      <c r="E182">
        <v>4.4000000000000004</v>
      </c>
      <c r="F182" t="s">
        <v>49</v>
      </c>
      <c r="G182">
        <v>26</v>
      </c>
      <c r="I182" t="s">
        <v>201</v>
      </c>
      <c r="J182" t="s">
        <v>69</v>
      </c>
      <c r="K182" t="s">
        <v>202</v>
      </c>
      <c r="L182" t="s">
        <v>45</v>
      </c>
      <c r="M182" t="s">
        <v>53</v>
      </c>
      <c r="N182" t="s">
        <v>39</v>
      </c>
      <c r="O182" t="s">
        <v>40</v>
      </c>
      <c r="P182" t="s">
        <v>54</v>
      </c>
      <c r="Q182" t="s">
        <v>55</v>
      </c>
      <c r="R182">
        <v>0</v>
      </c>
      <c r="S182">
        <v>3</v>
      </c>
      <c r="T182" t="s">
        <v>43</v>
      </c>
      <c r="U182" t="s">
        <v>42</v>
      </c>
      <c r="V182">
        <v>3.3333333333333299</v>
      </c>
      <c r="W182" t="s">
        <v>43</v>
      </c>
      <c r="X182" t="s">
        <v>42</v>
      </c>
      <c r="Y182">
        <v>5</v>
      </c>
      <c r="Z182" t="s">
        <v>41</v>
      </c>
      <c r="AA182" t="s">
        <v>42</v>
      </c>
      <c r="AB182">
        <v>1</v>
      </c>
      <c r="AC182" t="s">
        <v>76</v>
      </c>
      <c r="AD182">
        <v>59.999999999998799</v>
      </c>
      <c r="AE182" t="b">
        <f t="shared" si="9"/>
        <v>0</v>
      </c>
    </row>
    <row r="183" spans="1:31" x14ac:dyDescent="0.25">
      <c r="A183" t="s">
        <v>47</v>
      </c>
      <c r="C183">
        <v>2015</v>
      </c>
      <c r="D183" t="s">
        <v>57</v>
      </c>
      <c r="E183">
        <v>6.7</v>
      </c>
      <c r="F183" t="s">
        <v>63</v>
      </c>
      <c r="G183">
        <v>19</v>
      </c>
      <c r="I183" t="s">
        <v>271</v>
      </c>
      <c r="J183" t="s">
        <v>59</v>
      </c>
      <c r="K183" t="s">
        <v>86</v>
      </c>
      <c r="L183" t="s">
        <v>45</v>
      </c>
      <c r="M183" t="s">
        <v>53</v>
      </c>
      <c r="N183" t="s">
        <v>39</v>
      </c>
      <c r="O183" t="s">
        <v>40</v>
      </c>
      <c r="P183" t="s">
        <v>54</v>
      </c>
      <c r="Q183" t="s">
        <v>55</v>
      </c>
      <c r="R183">
        <v>0</v>
      </c>
      <c r="S183">
        <v>6</v>
      </c>
      <c r="T183" t="s">
        <v>43</v>
      </c>
      <c r="U183" t="s">
        <v>61</v>
      </c>
      <c r="AB183">
        <v>0.25</v>
      </c>
      <c r="AC183" t="s">
        <v>62</v>
      </c>
      <c r="AD183">
        <v>15</v>
      </c>
      <c r="AE183" t="b">
        <f t="shared" si="9"/>
        <v>0</v>
      </c>
    </row>
    <row r="184" spans="1:31" x14ac:dyDescent="0.25">
      <c r="A184" t="s">
        <v>47</v>
      </c>
      <c r="C184">
        <v>2015</v>
      </c>
      <c r="D184" t="s">
        <v>48</v>
      </c>
      <c r="E184">
        <v>7.9</v>
      </c>
      <c r="F184" t="s">
        <v>49</v>
      </c>
      <c r="G184">
        <v>24</v>
      </c>
      <c r="I184" t="s">
        <v>65</v>
      </c>
      <c r="J184" t="s">
        <v>69</v>
      </c>
      <c r="K184" t="s">
        <v>166</v>
      </c>
      <c r="L184" t="s">
        <v>45</v>
      </c>
      <c r="M184" t="s">
        <v>53</v>
      </c>
      <c r="N184" t="s">
        <v>39</v>
      </c>
      <c r="O184" t="s">
        <v>40</v>
      </c>
      <c r="P184" t="s">
        <v>54</v>
      </c>
      <c r="Q184" t="s">
        <v>55</v>
      </c>
      <c r="R184">
        <v>0</v>
      </c>
      <c r="S184">
        <v>3</v>
      </c>
      <c r="T184" t="s">
        <v>41</v>
      </c>
      <c r="U184" t="s">
        <v>42</v>
      </c>
      <c r="V184">
        <v>4.5</v>
      </c>
      <c r="W184" t="s">
        <v>43</v>
      </c>
      <c r="X184" t="s">
        <v>42</v>
      </c>
      <c r="Y184">
        <v>8.5</v>
      </c>
      <c r="Z184" t="s">
        <v>41</v>
      </c>
      <c r="AA184" t="s">
        <v>42</v>
      </c>
      <c r="AB184">
        <v>1</v>
      </c>
      <c r="AC184" t="s">
        <v>62</v>
      </c>
      <c r="AD184">
        <v>59.999999999998799</v>
      </c>
      <c r="AE184" t="b">
        <f t="shared" si="9"/>
        <v>0</v>
      </c>
    </row>
    <row r="185" spans="1:31" x14ac:dyDescent="0.25">
      <c r="A185" t="s">
        <v>31</v>
      </c>
      <c r="C185">
        <v>2015</v>
      </c>
      <c r="D185" t="s">
        <v>32</v>
      </c>
      <c r="E185">
        <v>7.7</v>
      </c>
      <c r="F185" t="s">
        <v>33</v>
      </c>
      <c r="G185">
        <v>21</v>
      </c>
      <c r="I185" t="s">
        <v>74</v>
      </c>
      <c r="J185" t="s">
        <v>35</v>
      </c>
      <c r="K185" t="s">
        <v>272</v>
      </c>
      <c r="L185" t="s">
        <v>37</v>
      </c>
      <c r="M185" t="s">
        <v>53</v>
      </c>
      <c r="N185" t="s">
        <v>39</v>
      </c>
      <c r="O185" t="s">
        <v>40</v>
      </c>
      <c r="S185">
        <v>6</v>
      </c>
      <c r="T185" t="s">
        <v>41</v>
      </c>
      <c r="U185" t="s">
        <v>42</v>
      </c>
      <c r="V185">
        <v>4</v>
      </c>
      <c r="W185" t="s">
        <v>43</v>
      </c>
      <c r="X185" t="s">
        <v>42</v>
      </c>
      <c r="Y185">
        <v>9.5</v>
      </c>
      <c r="Z185" t="s">
        <v>43</v>
      </c>
      <c r="AA185" t="s">
        <v>42</v>
      </c>
      <c r="AB185">
        <v>0.75</v>
      </c>
      <c r="AC185" t="s">
        <v>44</v>
      </c>
      <c r="AD185">
        <v>44.999999999998799</v>
      </c>
      <c r="AE185" t="b">
        <f t="shared" si="9"/>
        <v>1</v>
      </c>
    </row>
    <row r="186" spans="1:31" x14ac:dyDescent="0.25">
      <c r="A186" t="s">
        <v>47</v>
      </c>
      <c r="C186">
        <v>2015</v>
      </c>
      <c r="D186" t="s">
        <v>99</v>
      </c>
      <c r="E186">
        <v>7.6</v>
      </c>
      <c r="F186" t="s">
        <v>33</v>
      </c>
      <c r="G186">
        <v>21</v>
      </c>
      <c r="I186" t="s">
        <v>113</v>
      </c>
      <c r="J186" t="s">
        <v>35</v>
      </c>
      <c r="K186" t="s">
        <v>168</v>
      </c>
      <c r="L186" t="s">
        <v>37</v>
      </c>
      <c r="M186" t="s">
        <v>53</v>
      </c>
      <c r="N186" t="s">
        <v>39</v>
      </c>
      <c r="O186" t="s">
        <v>40</v>
      </c>
      <c r="P186" t="s">
        <v>54</v>
      </c>
      <c r="Q186" t="s">
        <v>55</v>
      </c>
      <c r="R186">
        <v>0</v>
      </c>
      <c r="S186">
        <v>4.5</v>
      </c>
      <c r="T186" t="s">
        <v>43</v>
      </c>
      <c r="U186" t="s">
        <v>42</v>
      </c>
      <c r="V186">
        <v>6</v>
      </c>
      <c r="W186" t="s">
        <v>43</v>
      </c>
      <c r="X186" t="s">
        <v>42</v>
      </c>
      <c r="Y186">
        <v>7</v>
      </c>
      <c r="Z186" t="s">
        <v>41</v>
      </c>
      <c r="AA186" t="s">
        <v>42</v>
      </c>
      <c r="AB186">
        <v>0.57999999999999996</v>
      </c>
      <c r="AC186" t="s">
        <v>56</v>
      </c>
      <c r="AD186">
        <v>34.999999999999197</v>
      </c>
      <c r="AE186" t="b">
        <f t="shared" si="9"/>
        <v>0</v>
      </c>
    </row>
    <row r="187" spans="1:31" x14ac:dyDescent="0.25">
      <c r="A187" t="s">
        <v>31</v>
      </c>
      <c r="C187">
        <v>2015</v>
      </c>
      <c r="D187" t="s">
        <v>99</v>
      </c>
      <c r="E187">
        <v>7.6</v>
      </c>
      <c r="F187" t="s">
        <v>49</v>
      </c>
      <c r="G187">
        <v>24</v>
      </c>
      <c r="I187" t="s">
        <v>65</v>
      </c>
      <c r="J187" t="s">
        <v>69</v>
      </c>
      <c r="K187" t="s">
        <v>186</v>
      </c>
      <c r="L187" t="s">
        <v>45</v>
      </c>
      <c r="M187" t="s">
        <v>53</v>
      </c>
      <c r="N187" t="s">
        <v>39</v>
      </c>
      <c r="O187" t="s">
        <v>40</v>
      </c>
      <c r="S187">
        <v>4</v>
      </c>
      <c r="T187" t="s">
        <v>41</v>
      </c>
      <c r="U187" t="s">
        <v>42</v>
      </c>
      <c r="V187">
        <v>5.5</v>
      </c>
      <c r="W187" t="s">
        <v>43</v>
      </c>
      <c r="X187" t="s">
        <v>42</v>
      </c>
      <c r="Y187">
        <v>7</v>
      </c>
      <c r="Z187" t="s">
        <v>43</v>
      </c>
      <c r="AA187" t="s">
        <v>42</v>
      </c>
      <c r="AB187">
        <v>0.33</v>
      </c>
      <c r="AC187" t="s">
        <v>56</v>
      </c>
      <c r="AD187">
        <v>19.999999999999801</v>
      </c>
      <c r="AE187" t="b">
        <f t="shared" si="9"/>
        <v>1</v>
      </c>
    </row>
    <row r="188" spans="1:31" x14ac:dyDescent="0.25">
      <c r="A188" t="s">
        <v>47</v>
      </c>
      <c r="C188">
        <v>2015</v>
      </c>
      <c r="D188" t="s">
        <v>32</v>
      </c>
      <c r="E188">
        <v>8.5</v>
      </c>
      <c r="F188" t="s">
        <v>33</v>
      </c>
      <c r="G188">
        <v>19</v>
      </c>
      <c r="I188" t="s">
        <v>98</v>
      </c>
      <c r="J188" t="s">
        <v>35</v>
      </c>
      <c r="K188" t="s">
        <v>90</v>
      </c>
      <c r="L188" t="s">
        <v>37</v>
      </c>
      <c r="M188" t="s">
        <v>38</v>
      </c>
      <c r="N188" t="s">
        <v>39</v>
      </c>
      <c r="O188" t="s">
        <v>40</v>
      </c>
      <c r="P188" t="s">
        <v>54</v>
      </c>
      <c r="Q188" t="s">
        <v>55</v>
      </c>
      <c r="R188">
        <v>0</v>
      </c>
      <c r="S188">
        <v>4.6666666666666696</v>
      </c>
      <c r="T188" t="s">
        <v>43</v>
      </c>
      <c r="U188" t="s">
        <v>42</v>
      </c>
      <c r="V188">
        <v>9</v>
      </c>
      <c r="W188" t="s">
        <v>43</v>
      </c>
      <c r="X188" t="s">
        <v>42</v>
      </c>
      <c r="Y188">
        <v>9.6666666666666696</v>
      </c>
      <c r="Z188" t="s">
        <v>43</v>
      </c>
      <c r="AA188" t="s">
        <v>42</v>
      </c>
      <c r="AB188">
        <v>0.92</v>
      </c>
      <c r="AC188" t="s">
        <v>62</v>
      </c>
      <c r="AD188">
        <v>54.999999999998998</v>
      </c>
      <c r="AE188" t="b">
        <f t="shared" si="9"/>
        <v>0</v>
      </c>
    </row>
    <row r="189" spans="1:31" x14ac:dyDescent="0.25">
      <c r="A189" t="s">
        <v>47</v>
      </c>
      <c r="C189">
        <v>2015</v>
      </c>
      <c r="D189" t="s">
        <v>48</v>
      </c>
      <c r="E189">
        <v>6.5</v>
      </c>
      <c r="F189" t="s">
        <v>49</v>
      </c>
      <c r="G189">
        <v>34</v>
      </c>
      <c r="I189" t="s">
        <v>50</v>
      </c>
      <c r="J189" t="s">
        <v>69</v>
      </c>
      <c r="K189" t="s">
        <v>166</v>
      </c>
      <c r="L189" t="s">
        <v>45</v>
      </c>
      <c r="M189" t="s">
        <v>53</v>
      </c>
      <c r="N189" t="s">
        <v>39</v>
      </c>
      <c r="O189" t="s">
        <v>40</v>
      </c>
      <c r="P189" t="s">
        <v>54</v>
      </c>
      <c r="Q189" t="s">
        <v>55</v>
      </c>
      <c r="R189">
        <v>0</v>
      </c>
      <c r="S189">
        <v>7</v>
      </c>
      <c r="T189" t="s">
        <v>41</v>
      </c>
      <c r="U189" t="s">
        <v>42</v>
      </c>
      <c r="V189">
        <v>7</v>
      </c>
      <c r="W189" t="s">
        <v>43</v>
      </c>
      <c r="X189" t="s">
        <v>42</v>
      </c>
      <c r="Y189">
        <v>3</v>
      </c>
      <c r="Z189" t="s">
        <v>43</v>
      </c>
      <c r="AA189" t="s">
        <v>42</v>
      </c>
      <c r="AB189">
        <v>0.08</v>
      </c>
      <c r="AC189" t="s">
        <v>62</v>
      </c>
      <c r="AD189">
        <v>4.9999999999998002</v>
      </c>
      <c r="AE189" t="b">
        <f t="shared" si="9"/>
        <v>0</v>
      </c>
    </row>
    <row r="190" spans="1:31" x14ac:dyDescent="0.25">
      <c r="A190" t="s">
        <v>47</v>
      </c>
      <c r="C190">
        <v>2015</v>
      </c>
      <c r="D190" t="s">
        <v>32</v>
      </c>
      <c r="E190">
        <v>6.7</v>
      </c>
      <c r="F190" t="s">
        <v>49</v>
      </c>
      <c r="G190">
        <v>21</v>
      </c>
      <c r="I190" t="s">
        <v>65</v>
      </c>
      <c r="J190" t="s">
        <v>109</v>
      </c>
      <c r="K190" t="s">
        <v>273</v>
      </c>
      <c r="L190" t="s">
        <v>45</v>
      </c>
      <c r="M190" t="s">
        <v>53</v>
      </c>
      <c r="N190" t="s">
        <v>39</v>
      </c>
      <c r="O190" t="s">
        <v>40</v>
      </c>
      <c r="P190" t="s">
        <v>54</v>
      </c>
      <c r="Q190" t="s">
        <v>55</v>
      </c>
      <c r="R190">
        <v>0</v>
      </c>
      <c r="S190">
        <v>8.6666666666666696</v>
      </c>
      <c r="T190" t="s">
        <v>43</v>
      </c>
      <c r="U190" t="s">
        <v>42</v>
      </c>
      <c r="V190">
        <v>5.75</v>
      </c>
      <c r="W190" t="s">
        <v>43</v>
      </c>
      <c r="X190" t="s">
        <v>42</v>
      </c>
      <c r="Y190">
        <v>9</v>
      </c>
      <c r="Z190" t="s">
        <v>41</v>
      </c>
      <c r="AA190" t="s">
        <v>42</v>
      </c>
      <c r="AB190">
        <v>1</v>
      </c>
      <c r="AC190" t="s">
        <v>56</v>
      </c>
      <c r="AD190">
        <v>59.999999999998799</v>
      </c>
      <c r="AE190" t="b">
        <f t="shared" si="9"/>
        <v>0</v>
      </c>
    </row>
    <row r="191" spans="1:31" x14ac:dyDescent="0.25">
      <c r="A191" t="s">
        <v>47</v>
      </c>
      <c r="C191">
        <v>2015</v>
      </c>
      <c r="D191" t="s">
        <v>32</v>
      </c>
      <c r="E191">
        <v>6.9</v>
      </c>
      <c r="F191" t="s">
        <v>33</v>
      </c>
      <c r="G191">
        <v>22</v>
      </c>
      <c r="I191" t="s">
        <v>34</v>
      </c>
      <c r="J191" t="s">
        <v>274</v>
      </c>
      <c r="K191" t="s">
        <v>275</v>
      </c>
      <c r="L191" t="s">
        <v>37</v>
      </c>
      <c r="M191" t="s">
        <v>53</v>
      </c>
      <c r="N191" t="s">
        <v>39</v>
      </c>
      <c r="O191" t="s">
        <v>40</v>
      </c>
      <c r="P191" t="s">
        <v>54</v>
      </c>
      <c r="Q191" t="s">
        <v>55</v>
      </c>
      <c r="R191">
        <v>0</v>
      </c>
      <c r="S191">
        <v>2</v>
      </c>
      <c r="T191" t="s">
        <v>41</v>
      </c>
      <c r="U191" t="s">
        <v>42</v>
      </c>
      <c r="V191">
        <v>4</v>
      </c>
      <c r="W191" t="s">
        <v>43</v>
      </c>
      <c r="X191" t="s">
        <v>42</v>
      </c>
      <c r="Y191">
        <v>9.6666666666666696</v>
      </c>
      <c r="Z191" t="s">
        <v>43</v>
      </c>
      <c r="AA191" t="s">
        <v>42</v>
      </c>
      <c r="AB191">
        <v>0.75</v>
      </c>
      <c r="AC191" t="s">
        <v>44</v>
      </c>
      <c r="AD191">
        <v>44.999999999999403</v>
      </c>
      <c r="AE191" t="b">
        <f t="shared" si="9"/>
        <v>0</v>
      </c>
    </row>
    <row r="192" spans="1:31" x14ac:dyDescent="0.25">
      <c r="A192" t="s">
        <v>31</v>
      </c>
      <c r="C192">
        <v>2015</v>
      </c>
      <c r="D192" t="s">
        <v>48</v>
      </c>
      <c r="E192">
        <v>9.6999999999999993</v>
      </c>
      <c r="F192" t="s">
        <v>49</v>
      </c>
      <c r="G192">
        <v>28</v>
      </c>
      <c r="I192" t="s">
        <v>276</v>
      </c>
      <c r="J192" t="s">
        <v>69</v>
      </c>
      <c r="K192" t="s">
        <v>70</v>
      </c>
      <c r="L192" t="s">
        <v>45</v>
      </c>
      <c r="M192" t="s">
        <v>53</v>
      </c>
      <c r="N192" t="s">
        <v>39</v>
      </c>
      <c r="O192" t="s">
        <v>40</v>
      </c>
      <c r="S192">
        <v>5.5</v>
      </c>
      <c r="T192" t="s">
        <v>41</v>
      </c>
      <c r="U192" t="s">
        <v>42</v>
      </c>
      <c r="V192">
        <v>7</v>
      </c>
      <c r="W192" t="s">
        <v>43</v>
      </c>
      <c r="X192" t="s">
        <v>42</v>
      </c>
      <c r="Y192">
        <v>11</v>
      </c>
      <c r="Z192" t="s">
        <v>41</v>
      </c>
      <c r="AA192" t="s">
        <v>42</v>
      </c>
      <c r="AB192">
        <v>0.08</v>
      </c>
      <c r="AC192" t="s">
        <v>56</v>
      </c>
      <c r="AD192">
        <v>4.9999999999998002</v>
      </c>
      <c r="AE192" t="b">
        <f t="shared" si="9"/>
        <v>1</v>
      </c>
    </row>
    <row r="193" spans="1:31" x14ac:dyDescent="0.25">
      <c r="A193" t="s">
        <v>31</v>
      </c>
      <c r="C193">
        <v>2015</v>
      </c>
      <c r="D193" t="s">
        <v>32</v>
      </c>
      <c r="E193">
        <v>7.5</v>
      </c>
      <c r="F193" t="s">
        <v>49</v>
      </c>
      <c r="G193">
        <v>19</v>
      </c>
      <c r="I193" t="s">
        <v>277</v>
      </c>
      <c r="J193" t="s">
        <v>69</v>
      </c>
      <c r="K193" t="s">
        <v>70</v>
      </c>
      <c r="L193" t="s">
        <v>45</v>
      </c>
      <c r="M193" t="s">
        <v>53</v>
      </c>
      <c r="N193" t="s">
        <v>39</v>
      </c>
      <c r="O193" t="s">
        <v>40</v>
      </c>
      <c r="S193">
        <v>7</v>
      </c>
      <c r="T193" t="s">
        <v>43</v>
      </c>
      <c r="U193" t="s">
        <v>42</v>
      </c>
      <c r="V193">
        <v>5</v>
      </c>
      <c r="W193" t="s">
        <v>43</v>
      </c>
      <c r="X193" t="s">
        <v>42</v>
      </c>
      <c r="Y193">
        <v>8.25</v>
      </c>
      <c r="Z193" t="s">
        <v>43</v>
      </c>
      <c r="AA193" t="s">
        <v>42</v>
      </c>
      <c r="AB193">
        <v>0.08</v>
      </c>
      <c r="AC193" t="s">
        <v>56</v>
      </c>
      <c r="AD193">
        <v>4.9999999999998002</v>
      </c>
      <c r="AE193" t="b">
        <f t="shared" si="9"/>
        <v>1</v>
      </c>
    </row>
    <row r="194" spans="1:31" x14ac:dyDescent="0.25">
      <c r="A194" t="s">
        <v>31</v>
      </c>
      <c r="C194">
        <v>2015</v>
      </c>
      <c r="D194" t="s">
        <v>32</v>
      </c>
      <c r="E194">
        <v>6.9</v>
      </c>
      <c r="F194" t="s">
        <v>49</v>
      </c>
      <c r="G194">
        <v>21</v>
      </c>
      <c r="I194" t="s">
        <v>65</v>
      </c>
      <c r="J194" t="s">
        <v>69</v>
      </c>
      <c r="K194" t="s">
        <v>222</v>
      </c>
      <c r="L194" t="s">
        <v>45</v>
      </c>
      <c r="M194" t="s">
        <v>53</v>
      </c>
      <c r="N194" t="s">
        <v>39</v>
      </c>
      <c r="O194" t="s">
        <v>40</v>
      </c>
      <c r="S194">
        <v>7</v>
      </c>
      <c r="T194" t="s">
        <v>41</v>
      </c>
      <c r="U194" t="s">
        <v>61</v>
      </c>
      <c r="V194">
        <v>7</v>
      </c>
      <c r="W194" t="s">
        <v>43</v>
      </c>
      <c r="X194" t="s">
        <v>42</v>
      </c>
      <c r="Y194">
        <v>8.25</v>
      </c>
      <c r="Z194" t="s">
        <v>43</v>
      </c>
      <c r="AA194" t="s">
        <v>42</v>
      </c>
      <c r="AB194">
        <v>0.08</v>
      </c>
      <c r="AC194" t="s">
        <v>44</v>
      </c>
      <c r="AD194">
        <v>4.9999999999998002</v>
      </c>
      <c r="AE194" t="b">
        <f t="shared" si="9"/>
        <v>1</v>
      </c>
    </row>
    <row r="195" spans="1:31" x14ac:dyDescent="0.25">
      <c r="A195" t="s">
        <v>47</v>
      </c>
      <c r="C195">
        <v>2015</v>
      </c>
      <c r="D195" t="s">
        <v>57</v>
      </c>
      <c r="E195">
        <v>10.199999999999999</v>
      </c>
      <c r="F195" t="s">
        <v>33</v>
      </c>
      <c r="G195">
        <v>25</v>
      </c>
      <c r="I195" t="s">
        <v>140</v>
      </c>
      <c r="J195" t="s">
        <v>59</v>
      </c>
      <c r="K195" t="s">
        <v>86</v>
      </c>
      <c r="L195" t="s">
        <v>37</v>
      </c>
      <c r="M195" t="s">
        <v>53</v>
      </c>
      <c r="N195" t="s">
        <v>39</v>
      </c>
      <c r="O195" t="s">
        <v>40</v>
      </c>
      <c r="P195" t="s">
        <v>54</v>
      </c>
      <c r="Q195" t="s">
        <v>55</v>
      </c>
      <c r="R195">
        <v>0</v>
      </c>
      <c r="S195">
        <v>12</v>
      </c>
      <c r="T195" t="s">
        <v>41</v>
      </c>
      <c r="U195" t="s">
        <v>61</v>
      </c>
      <c r="Y195">
        <v>12</v>
      </c>
      <c r="Z195" t="s">
        <v>41</v>
      </c>
      <c r="AA195" t="s">
        <v>61</v>
      </c>
      <c r="AB195">
        <v>1</v>
      </c>
      <c r="AC195" t="s">
        <v>76</v>
      </c>
      <c r="AD195">
        <v>59.999999999998799</v>
      </c>
      <c r="AE195" t="b">
        <f t="shared" si="9"/>
        <v>0</v>
      </c>
    </row>
    <row r="196" spans="1:31" x14ac:dyDescent="0.25">
      <c r="A196" t="s">
        <v>47</v>
      </c>
      <c r="C196">
        <v>2015</v>
      </c>
      <c r="D196" t="s">
        <v>99</v>
      </c>
      <c r="E196">
        <v>7.7</v>
      </c>
      <c r="F196" t="s">
        <v>49</v>
      </c>
      <c r="G196">
        <v>22</v>
      </c>
      <c r="I196" t="s">
        <v>87</v>
      </c>
      <c r="J196" t="s">
        <v>51</v>
      </c>
      <c r="K196" t="s">
        <v>278</v>
      </c>
      <c r="L196" t="s">
        <v>45</v>
      </c>
      <c r="M196" t="s">
        <v>53</v>
      </c>
      <c r="N196" t="s">
        <v>39</v>
      </c>
      <c r="O196" t="s">
        <v>40</v>
      </c>
      <c r="P196" t="s">
        <v>54</v>
      </c>
      <c r="Q196" t="s">
        <v>55</v>
      </c>
      <c r="R196">
        <v>0</v>
      </c>
      <c r="S196">
        <v>7</v>
      </c>
      <c r="T196" t="s">
        <v>43</v>
      </c>
      <c r="U196" t="s">
        <v>42</v>
      </c>
      <c r="V196">
        <v>9</v>
      </c>
      <c r="W196" t="s">
        <v>43</v>
      </c>
      <c r="X196" t="s">
        <v>42</v>
      </c>
      <c r="Y196">
        <v>8</v>
      </c>
      <c r="Z196" t="s">
        <v>41</v>
      </c>
      <c r="AA196" t="s">
        <v>42</v>
      </c>
      <c r="AB196">
        <v>1</v>
      </c>
      <c r="AC196" t="s">
        <v>44</v>
      </c>
      <c r="AD196">
        <v>59.999999999998799</v>
      </c>
      <c r="AE196" t="b">
        <f t="shared" si="9"/>
        <v>0</v>
      </c>
    </row>
  </sheetData>
  <autoFilter ref="A1:AD196"/>
  <conditionalFormatting sqref="AE2:AE19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workbookViewId="0">
      <selection activeCell="E25" sqref="E25"/>
    </sheetView>
  </sheetViews>
  <sheetFormatPr defaultColWidth="11.42578125" defaultRowHeight="15" x14ac:dyDescent="0.25"/>
  <cols>
    <col min="3" max="3" width="15.28515625" customWidth="1"/>
    <col min="5" max="5" width="22.285156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t="s">
        <v>31</v>
      </c>
      <c r="C2">
        <v>2015</v>
      </c>
      <c r="D2" t="s">
        <v>32</v>
      </c>
      <c r="E2">
        <v>9</v>
      </c>
      <c r="F2" t="s">
        <v>33</v>
      </c>
      <c r="G2">
        <v>21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S2">
        <v>6</v>
      </c>
      <c r="T2" t="s">
        <v>41</v>
      </c>
      <c r="U2" t="s">
        <v>42</v>
      </c>
      <c r="V2">
        <v>7</v>
      </c>
      <c r="W2" t="s">
        <v>43</v>
      </c>
      <c r="X2" t="s">
        <v>42</v>
      </c>
      <c r="Y2">
        <v>9.6666666666666696</v>
      </c>
      <c r="Z2" t="s">
        <v>43</v>
      </c>
      <c r="AA2" t="s">
        <v>42</v>
      </c>
      <c r="AB2">
        <v>0.42</v>
      </c>
      <c r="AC2" t="s">
        <v>44</v>
      </c>
      <c r="AD2">
        <v>24.999999999999599</v>
      </c>
      <c r="AE2" t="b">
        <f t="shared" ref="AE2" si="0">IF(ISNUMBER(ERROR.TYPE(FIND("Afbrudt",A2))),FALSE,TRUE)</f>
        <v>1</v>
      </c>
      <c r="AG2" t="s">
        <v>284</v>
      </c>
      <c r="AH2" s="1" t="s">
        <v>45</v>
      </c>
      <c r="AI2" s="1" t="s">
        <v>37</v>
      </c>
      <c r="AJ2" s="2" t="s">
        <v>46</v>
      </c>
    </row>
    <row r="3" spans="1:36" x14ac:dyDescent="0.2">
      <c r="A3" t="s">
        <v>285</v>
      </c>
      <c r="B3" t="s">
        <v>1</v>
      </c>
      <c r="C3" t="s">
        <v>286</v>
      </c>
      <c r="D3" t="s">
        <v>3</v>
      </c>
      <c r="E3" t="s">
        <v>288</v>
      </c>
      <c r="F3" t="s">
        <v>289</v>
      </c>
      <c r="G3" t="s">
        <v>290</v>
      </c>
      <c r="H3" t="s">
        <v>291</v>
      </c>
      <c r="I3" t="s">
        <v>292</v>
      </c>
      <c r="J3" t="s">
        <v>293</v>
      </c>
      <c r="K3" t="s">
        <v>294</v>
      </c>
      <c r="L3" t="s">
        <v>11</v>
      </c>
      <c r="M3" t="s">
        <v>295</v>
      </c>
      <c r="N3" t="s">
        <v>296</v>
      </c>
      <c r="O3" t="s">
        <v>297</v>
      </c>
      <c r="P3" t="s">
        <v>298</v>
      </c>
      <c r="Q3" t="s">
        <v>299</v>
      </c>
      <c r="R3" t="s">
        <v>300</v>
      </c>
      <c r="S3" t="s">
        <v>301</v>
      </c>
      <c r="T3" t="s">
        <v>302</v>
      </c>
      <c r="U3" t="s">
        <v>303</v>
      </c>
      <c r="V3" t="s">
        <v>304</v>
      </c>
      <c r="W3" t="s">
        <v>305</v>
      </c>
      <c r="X3" t="s">
        <v>306</v>
      </c>
      <c r="Y3" t="s">
        <v>27</v>
      </c>
      <c r="Z3" t="s">
        <v>307</v>
      </c>
      <c r="AA3" t="s">
        <v>308</v>
      </c>
      <c r="AB3" t="s">
        <v>309</v>
      </c>
      <c r="AC3" t="s">
        <v>310</v>
      </c>
      <c r="AD3" t="s">
        <v>311</v>
      </c>
      <c r="AE3" t="s">
        <v>312</v>
      </c>
      <c r="AF3" t="s">
        <v>313</v>
      </c>
      <c r="AG3" t="s">
        <v>314</v>
      </c>
    </row>
    <row r="4" spans="1:36" x14ac:dyDescent="0.25">
      <c r="A4" t="s">
        <v>47</v>
      </c>
      <c r="B4" t="s">
        <v>315</v>
      </c>
      <c r="C4">
        <v>2012</v>
      </c>
      <c r="D4" t="s">
        <v>73</v>
      </c>
      <c r="E4">
        <v>2.9</v>
      </c>
      <c r="F4" t="s">
        <v>49</v>
      </c>
      <c r="G4">
        <v>22</v>
      </c>
      <c r="H4" t="s">
        <v>317</v>
      </c>
      <c r="I4">
        <v>9000</v>
      </c>
      <c r="J4" t="s">
        <v>69</v>
      </c>
      <c r="K4" t="s">
        <v>318</v>
      </c>
      <c r="L4" t="s">
        <v>45</v>
      </c>
      <c r="M4" t="s">
        <v>319</v>
      </c>
      <c r="N4" t="s">
        <v>39</v>
      </c>
      <c r="O4" t="s">
        <v>320</v>
      </c>
      <c r="P4" t="s">
        <v>321</v>
      </c>
      <c r="Q4">
        <v>0</v>
      </c>
      <c r="R4" t="s">
        <v>322</v>
      </c>
      <c r="S4">
        <v>2</v>
      </c>
      <c r="T4" t="s">
        <v>41</v>
      </c>
      <c r="U4">
        <v>3</v>
      </c>
      <c r="V4" t="s">
        <v>43</v>
      </c>
      <c r="W4">
        <v>2.6666666669999999</v>
      </c>
      <c r="X4" t="s">
        <v>43</v>
      </c>
      <c r="Y4">
        <v>2.8333333330000001</v>
      </c>
    </row>
    <row r="8" spans="1:36" x14ac:dyDescent="0.2">
      <c r="C8" t="s">
        <v>2</v>
      </c>
      <c r="D8" t="s">
        <v>3</v>
      </c>
    </row>
    <row r="10" spans="1:36" x14ac:dyDescent="0.2">
      <c r="C10" t="s">
        <v>286</v>
      </c>
      <c r="D10" t="s">
        <v>324</v>
      </c>
    </row>
    <row r="14" spans="1:36" x14ac:dyDescent="0.2">
      <c r="C14" t="s">
        <v>323</v>
      </c>
      <c r="D14" t="s">
        <v>287</v>
      </c>
    </row>
    <row r="15" spans="1:36" x14ac:dyDescent="0.25">
      <c r="D15" t="s">
        <v>316</v>
      </c>
    </row>
    <row r="17" spans="1:31" x14ac:dyDescent="0.2">
      <c r="C17" t="s">
        <v>1</v>
      </c>
      <c r="D17" t="s">
        <v>286</v>
      </c>
      <c r="E17" t="s">
        <v>287</v>
      </c>
      <c r="F17" t="s">
        <v>3</v>
      </c>
      <c r="G17" t="s">
        <v>288</v>
      </c>
      <c r="H17" t="s">
        <v>289</v>
      </c>
      <c r="I17" t="s">
        <v>290</v>
      </c>
      <c r="J17" t="s">
        <v>291</v>
      </c>
      <c r="K17" t="s">
        <v>292</v>
      </c>
      <c r="L17" t="s">
        <v>293</v>
      </c>
      <c r="M17" t="s">
        <v>294</v>
      </c>
      <c r="N17" t="s">
        <v>11</v>
      </c>
      <c r="O17" t="s">
        <v>295</v>
      </c>
      <c r="P17" t="s">
        <v>296</v>
      </c>
      <c r="Q17" t="s">
        <v>297</v>
      </c>
      <c r="R17" t="s">
        <v>298</v>
      </c>
      <c r="S17" t="s">
        <v>299</v>
      </c>
      <c r="T17" t="s">
        <v>300</v>
      </c>
      <c r="U17" t="s">
        <v>301</v>
      </c>
      <c r="V17" t="s">
        <v>302</v>
      </c>
      <c r="W17" t="s">
        <v>303</v>
      </c>
      <c r="X17" t="s">
        <v>304</v>
      </c>
      <c r="Y17" t="s">
        <v>305</v>
      </c>
      <c r="Z17" t="s">
        <v>306</v>
      </c>
      <c r="AA17" t="s">
        <v>27</v>
      </c>
      <c r="AB17" t="s">
        <v>307</v>
      </c>
      <c r="AC17" t="s">
        <v>308</v>
      </c>
      <c r="AD17" t="s">
        <v>309</v>
      </c>
      <c r="AE17" t="s">
        <v>310</v>
      </c>
    </row>
    <row r="18" spans="1:31" x14ac:dyDescent="0.25">
      <c r="C18" t="s">
        <v>1</v>
      </c>
      <c r="D18" t="s">
        <v>2</v>
      </c>
      <c r="E18" t="s">
        <v>28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325</v>
      </c>
      <c r="S18" t="s">
        <v>326</v>
      </c>
      <c r="T18" t="s">
        <v>327</v>
      </c>
      <c r="U18" t="s">
        <v>18</v>
      </c>
      <c r="V18" t="s">
        <v>19</v>
      </c>
      <c r="W18" t="s">
        <v>21</v>
      </c>
      <c r="X18" t="s">
        <v>22</v>
      </c>
      <c r="Y18" t="s">
        <v>24</v>
      </c>
      <c r="Z18" t="s">
        <v>25</v>
      </c>
      <c r="AA18" t="s">
        <v>27</v>
      </c>
      <c r="AB18" t="s">
        <v>328</v>
      </c>
      <c r="AC18" t="s">
        <v>329</v>
      </c>
      <c r="AD18" t="s">
        <v>330</v>
      </c>
      <c r="AE18" t="s">
        <v>331</v>
      </c>
    </row>
    <row r="19" spans="1:31" x14ac:dyDescent="0.2">
      <c r="C19" t="str">
        <f>""""&amp;C17&amp;""""&amp;"="&amp;""""&amp;C18&amp;""""&amp;", "</f>
        <v xml:space="preserve">"cprnr"="cprnr", </v>
      </c>
      <c r="D19" t="str">
        <f t="shared" ref="D19:AE19" si="1">""""&amp;D17&amp;""""&amp;"="&amp;""""&amp;D18&amp;""""&amp;", "</f>
        <v xml:space="preserve">"yearOfEnrolment"="optag_aar", </v>
      </c>
      <c r="E19" t="str">
        <f t="shared" si="1"/>
        <v xml:space="preserve">"delayAfterGraduationFromGymnEtc"="efter_adgeksamen", </v>
      </c>
      <c r="F19" t="str">
        <f t="shared" si="1"/>
        <v xml:space="preserve">"ADGGRU"="ADGGRU", </v>
      </c>
      <c r="G19" t="str">
        <f t="shared" si="1"/>
        <v xml:space="preserve">"waitTimeAdjustedGradeInclBonus"="kvotient", </v>
      </c>
      <c r="H19" t="str">
        <f t="shared" si="1"/>
        <v xml:space="preserve">"residenceBeforeEnrolment"="geobag", </v>
      </c>
      <c r="I19" t="str">
        <f t="shared" si="1"/>
        <v xml:space="preserve">"ageAtEnrolment"="Aldop", </v>
      </c>
      <c r="J19" t="str">
        <f t="shared" si="1"/>
        <v xml:space="preserve">"FullName"="NAVN", </v>
      </c>
      <c r="K19" t="str">
        <f t="shared" si="1"/>
        <v xml:space="preserve">"zip"="postnr", </v>
      </c>
      <c r="L19" t="str">
        <f t="shared" si="1"/>
        <v xml:space="preserve">"GraduationSchoolArea"="geoinst", </v>
      </c>
      <c r="M19" t="str">
        <f t="shared" si="1"/>
        <v xml:space="preserve">"graduationSchool"="institution", </v>
      </c>
      <c r="N19" t="str">
        <f t="shared" si="1"/>
        <v xml:space="preserve">"campus"="campus", </v>
      </c>
      <c r="O19" t="str">
        <f t="shared" si="1"/>
        <v xml:space="preserve">"gender"="kon", </v>
      </c>
      <c r="P19" t="str">
        <f t="shared" si="1"/>
        <v xml:space="preserve">"degreeEnrolledFor"="type_optag", </v>
      </c>
      <c r="Q19" t="str">
        <f t="shared" si="1"/>
        <v xml:space="preserve">"studyDirectionAtUniEnrolment"="ramme_retning_optag", </v>
      </c>
      <c r="R19" t="str">
        <f t="shared" si="1"/>
        <v xml:space="preserve">"studyDirectionIn2015"="ramme_2015", </v>
      </c>
      <c r="S19" t="str">
        <f t="shared" si="1"/>
        <v xml:space="preserve">"studyLeaveIn2015"="orlov2015", </v>
      </c>
      <c r="T19" t="str">
        <f t="shared" si="1"/>
        <v xml:space="preserve">"studyboardResponsibleIn2015"="studienaevn2015", </v>
      </c>
      <c r="U19" t="str">
        <f t="shared" si="1"/>
        <v xml:space="preserve">"mathGrade"="MAT", </v>
      </c>
      <c r="V19" t="str">
        <f t="shared" si="1"/>
        <v xml:space="preserve">"mathLevel"="Niveau_MAT", </v>
      </c>
      <c r="W19" t="str">
        <f t="shared" si="1"/>
        <v xml:space="preserve">"DanishGrade"="DAN", </v>
      </c>
      <c r="X19" t="str">
        <f t="shared" si="1"/>
        <v xml:space="preserve">"DanishLevel"="Niveau_DAN", </v>
      </c>
      <c r="Y19" t="str">
        <f t="shared" si="1"/>
        <v xml:space="preserve">"EnglishGrade"="ENG", </v>
      </c>
      <c r="Z19" t="str">
        <f t="shared" si="1"/>
        <v xml:space="preserve">"EnglishLevel"="NIveau_ENG", </v>
      </c>
      <c r="AA19" t="str">
        <f t="shared" si="1"/>
        <v xml:space="preserve">"staa"="staa", </v>
      </c>
      <c r="AB19" t="str">
        <f t="shared" si="1"/>
        <v xml:space="preserve">"degreeAwarded"="dimit_ramme", </v>
      </c>
      <c r="AC19" t="str">
        <f t="shared" si="1"/>
        <v xml:space="preserve">"awardingDegreeStudyBoard"="dimit_sn", </v>
      </c>
      <c r="AD19" t="str">
        <f t="shared" si="1"/>
        <v xml:space="preserve">"delayFromGraduatingGymnasiumInYears"="Fjumreår", </v>
      </c>
      <c r="AE19" t="str">
        <f t="shared" si="1"/>
        <v xml:space="preserve">"studyBoard"="SN", </v>
      </c>
    </row>
    <row r="20" spans="1:31" ht="15.95" x14ac:dyDescent="0.2">
      <c r="B20" s="14" t="s">
        <v>332</v>
      </c>
    </row>
    <row r="22" spans="1:31" x14ac:dyDescent="0.2">
      <c r="B22" t="e">
        <f>CONCATENATE("c(",C19:AE19)</f>
        <v>#VALUE!</v>
      </c>
    </row>
    <row r="23" spans="1:31" x14ac:dyDescent="0.2">
      <c r="B23" t="e">
        <f>TRANSPOSE(C19:AE19)</f>
        <v>#VALUE!</v>
      </c>
    </row>
    <row r="25" spans="1:31" x14ac:dyDescent="0.2">
      <c r="A25" t="s">
        <v>1</v>
      </c>
      <c r="B25" t="s">
        <v>1</v>
      </c>
      <c r="C25" t="str">
        <f t="shared" ref="C25:C53" si="2">""""&amp;A25&amp;""""&amp;"="&amp;""""&amp;B25&amp;""""&amp;", "</f>
        <v xml:space="preserve">"cprnr"="cprnr", </v>
      </c>
      <c r="D25" t="s">
        <v>1</v>
      </c>
      <c r="E25" t="str">
        <f>CONCATENATE("""cprnr""=""cprnr"", ","""optag_aar""=""yearOfEnrolment"", ","""efter_adgeksamen""=""delayAfterGraduationFromGymnEtc"", ","""ADGGRU""=""ADGGRU"", ","""kvotient""=""waitTimeAdjustedGradeInclBonus"", ","""geobag""=""residenceBeforeEnrolment"", ","""Aldop""=""ageAtEnrolment"", ","""NAVN""=""FullName"", ","""postnr""=""zip"", ","""geoinst""=""GraduationSchoolArea"", ","""institution""=""graduationSchool"", ","""campus""=""campus"", ","""kon""=""gender"", ","""type_optag""=""degreeEnrolledFor"", ","""ramme_retning_optag""=""studyDirectionAtUniEnrolment"", ","""ramme_2015""=""studyDirectionIn2015"", ","""orlov2015""=""studyLeaveIn2015"", ","""studienaevn2015""=""studyboardResponsibleIn2015"", ","""MAT""=""mathGrade"", ","""Niveau_MAT""=""mathLevel"", ","""DAN""=""DanishGrade"", ","""Niveau_DAN""=""DanishLevel"", ","""ENG""=""EnglishGrade"", ","""NIveau_ENG""=""EnglishLevel"", ","""staa""=""staa"", ","""dimit_ramme""=""degreeAwarded"", ","""dimit_sn""=""awardingDegreeStudyBoard"", ","""Fjumreår""=""delayFromGraduatingGymnasiumInYears"", ","""SN""=""studyBoard""")</f>
        <v>"cprnr"="cprnr", "optag_aar"="yearOfEnrolment", "efter_adgeksamen"="delayAfterGraduationFromGymnEtc", "ADGGRU"="ADGGRU", "kvotient"="waitTimeAdjustedGradeInclBonus", "geobag"="residenceBeforeEnrolment", "Aldop"="ageAtEnrolment", "NAVN"="FullName", "postnr"="zip", "geoinst"="GraduationSchoolArea", "institution"="graduationSchool", "campus"="campus", "kon"="gender", "type_optag"="degreeEnrolledFor", "ramme_retning_optag"="studyDirectionAtUniEnrolment", "ramme_2015"="studyDirectionIn2015", "orlov2015"="studyLeaveIn2015", "studienaevn2015"="studyboardResponsibleIn2015", "MAT"="mathGrade", "Niveau_MAT"="mathLevel", "DAN"="DanishGrade", "Niveau_DAN"="DanishLevel", "ENG"="EnglishGrade", "NIveau_ENG"="EnglishLevel", "staa"="staa", "dimit_ramme"="degreeAwarded", "dimit_sn"="awardingDegreeStudyBoard", "Fjumreår"="delayFromGraduatingGymnasiumInYears", "SN"="studyBoard"</v>
      </c>
    </row>
    <row r="26" spans="1:31" x14ac:dyDescent="0.2">
      <c r="A26" t="s">
        <v>2</v>
      </c>
      <c r="B26" t="s">
        <v>286</v>
      </c>
      <c r="C26" t="str">
        <f t="shared" si="2"/>
        <v xml:space="preserve">"optag_aar"="yearOfEnrolment", </v>
      </c>
      <c r="D26" t="s">
        <v>286</v>
      </c>
    </row>
    <row r="27" spans="1:31" x14ac:dyDescent="0.2">
      <c r="A27" t="s">
        <v>28</v>
      </c>
      <c r="B27" t="s">
        <v>287</v>
      </c>
      <c r="C27" t="str">
        <f t="shared" si="2"/>
        <v xml:space="preserve">"efter_adgeksamen"="delayAfterGraduationFromGymnEtc", </v>
      </c>
      <c r="D27" t="s">
        <v>287</v>
      </c>
    </row>
    <row r="28" spans="1:31" x14ac:dyDescent="0.2">
      <c r="A28" t="s">
        <v>3</v>
      </c>
      <c r="B28" t="s">
        <v>3</v>
      </c>
      <c r="C28" t="str">
        <f t="shared" si="2"/>
        <v xml:space="preserve">"ADGGRU"="ADGGRU", </v>
      </c>
      <c r="D28" t="s">
        <v>3</v>
      </c>
    </row>
    <row r="29" spans="1:31" x14ac:dyDescent="0.2">
      <c r="A29" t="s">
        <v>4</v>
      </c>
      <c r="B29" t="s">
        <v>288</v>
      </c>
      <c r="C29" t="str">
        <f t="shared" si="2"/>
        <v xml:space="preserve">"kvotient"="waitTimeAdjustedGradeInclBonus", </v>
      </c>
      <c r="D29" t="s">
        <v>288</v>
      </c>
    </row>
    <row r="30" spans="1:31" x14ac:dyDescent="0.2">
      <c r="A30" t="s">
        <v>5</v>
      </c>
      <c r="B30" t="s">
        <v>289</v>
      </c>
      <c r="C30" t="str">
        <f t="shared" si="2"/>
        <v xml:space="preserve">"geobag"="residenceBeforeEnrolment", </v>
      </c>
      <c r="D30" t="s">
        <v>289</v>
      </c>
    </row>
    <row r="31" spans="1:31" x14ac:dyDescent="0.2">
      <c r="A31" t="s">
        <v>6</v>
      </c>
      <c r="B31" t="s">
        <v>290</v>
      </c>
      <c r="C31" t="str">
        <f t="shared" si="2"/>
        <v xml:space="preserve">"Aldop"="ageAtEnrolment", </v>
      </c>
      <c r="D31" t="s">
        <v>290</v>
      </c>
    </row>
    <row r="32" spans="1:31" x14ac:dyDescent="0.2">
      <c r="A32" t="s">
        <v>7</v>
      </c>
      <c r="B32" t="s">
        <v>291</v>
      </c>
      <c r="C32" t="str">
        <f t="shared" si="2"/>
        <v xml:space="preserve">"NAVN"="FullName", </v>
      </c>
      <c r="D32" t="s">
        <v>291</v>
      </c>
    </row>
    <row r="33" spans="1:4" x14ac:dyDescent="0.2">
      <c r="A33" t="s">
        <v>8</v>
      </c>
      <c r="B33" t="s">
        <v>292</v>
      </c>
      <c r="C33" t="str">
        <f t="shared" si="2"/>
        <v xml:space="preserve">"postnr"="zip", </v>
      </c>
      <c r="D33" t="s">
        <v>292</v>
      </c>
    </row>
    <row r="34" spans="1:4" x14ac:dyDescent="0.2">
      <c r="A34" t="s">
        <v>9</v>
      </c>
      <c r="B34" t="s">
        <v>293</v>
      </c>
      <c r="C34" t="str">
        <f t="shared" si="2"/>
        <v xml:space="preserve">"geoinst"="GraduationSchoolArea", </v>
      </c>
      <c r="D34" t="s">
        <v>293</v>
      </c>
    </row>
    <row r="35" spans="1:4" x14ac:dyDescent="0.2">
      <c r="A35" t="s">
        <v>10</v>
      </c>
      <c r="B35" t="s">
        <v>294</v>
      </c>
      <c r="C35" t="str">
        <f t="shared" si="2"/>
        <v xml:space="preserve">"institution"="graduationSchool", </v>
      </c>
      <c r="D35" t="s">
        <v>294</v>
      </c>
    </row>
    <row r="36" spans="1:4" x14ac:dyDescent="0.2">
      <c r="A36" t="s">
        <v>11</v>
      </c>
      <c r="B36" t="s">
        <v>11</v>
      </c>
      <c r="C36" t="str">
        <f t="shared" si="2"/>
        <v xml:space="preserve">"campus"="campus", </v>
      </c>
      <c r="D36" t="s">
        <v>11</v>
      </c>
    </row>
    <row r="37" spans="1:4" x14ac:dyDescent="0.2">
      <c r="A37" t="s">
        <v>12</v>
      </c>
      <c r="B37" t="s">
        <v>295</v>
      </c>
      <c r="C37" t="str">
        <f t="shared" si="2"/>
        <v xml:space="preserve">"kon"="gender", </v>
      </c>
      <c r="D37" t="s">
        <v>295</v>
      </c>
    </row>
    <row r="38" spans="1:4" x14ac:dyDescent="0.2">
      <c r="A38" t="s">
        <v>13</v>
      </c>
      <c r="B38" t="s">
        <v>296</v>
      </c>
      <c r="C38" t="str">
        <f t="shared" si="2"/>
        <v xml:space="preserve">"type_optag"="degreeEnrolledFor", </v>
      </c>
      <c r="D38" t="s">
        <v>296</v>
      </c>
    </row>
    <row r="39" spans="1:4" x14ac:dyDescent="0.2">
      <c r="A39" t="s">
        <v>14</v>
      </c>
      <c r="B39" t="s">
        <v>297</v>
      </c>
      <c r="C39" t="str">
        <f t="shared" si="2"/>
        <v xml:space="preserve">"ramme_retning_optag"="studyDirectionAtUniEnrolment", </v>
      </c>
      <c r="D39" t="s">
        <v>297</v>
      </c>
    </row>
    <row r="40" spans="1:4" x14ac:dyDescent="0.2">
      <c r="A40" t="s">
        <v>325</v>
      </c>
      <c r="B40" t="s">
        <v>298</v>
      </c>
      <c r="C40" t="str">
        <f t="shared" si="2"/>
        <v xml:space="preserve">"ramme_2015"="studyDirectionIn2015", </v>
      </c>
      <c r="D40" t="s">
        <v>298</v>
      </c>
    </row>
    <row r="41" spans="1:4" x14ac:dyDescent="0.2">
      <c r="A41" t="s">
        <v>326</v>
      </c>
      <c r="B41" t="s">
        <v>299</v>
      </c>
      <c r="C41" t="str">
        <f t="shared" si="2"/>
        <v xml:space="preserve">"orlov2015"="studyLeaveIn2015", </v>
      </c>
      <c r="D41" t="s">
        <v>299</v>
      </c>
    </row>
    <row r="42" spans="1:4" x14ac:dyDescent="0.2">
      <c r="A42" t="s">
        <v>327</v>
      </c>
      <c r="B42" t="s">
        <v>300</v>
      </c>
      <c r="C42" t="str">
        <f t="shared" si="2"/>
        <v xml:space="preserve">"studienaevn2015"="studyboardResponsibleIn2015", </v>
      </c>
      <c r="D42" t="s">
        <v>300</v>
      </c>
    </row>
    <row r="43" spans="1:4" x14ac:dyDescent="0.2">
      <c r="A43" t="s">
        <v>18</v>
      </c>
      <c r="B43" t="s">
        <v>301</v>
      </c>
      <c r="C43" t="str">
        <f t="shared" si="2"/>
        <v xml:space="preserve">"MAT"="mathGrade", </v>
      </c>
      <c r="D43" t="s">
        <v>301</v>
      </c>
    </row>
    <row r="44" spans="1:4" x14ac:dyDescent="0.2">
      <c r="A44" t="s">
        <v>19</v>
      </c>
      <c r="B44" t="s">
        <v>302</v>
      </c>
      <c r="C44" t="str">
        <f t="shared" si="2"/>
        <v xml:space="preserve">"Niveau_MAT"="mathLevel", </v>
      </c>
      <c r="D44" t="s">
        <v>302</v>
      </c>
    </row>
    <row r="45" spans="1:4" x14ac:dyDescent="0.2">
      <c r="A45" t="s">
        <v>21</v>
      </c>
      <c r="B45" t="s">
        <v>303</v>
      </c>
      <c r="C45" t="str">
        <f t="shared" si="2"/>
        <v xml:space="preserve">"DAN"="DanishGrade", </v>
      </c>
      <c r="D45" t="s">
        <v>303</v>
      </c>
    </row>
    <row r="46" spans="1:4" x14ac:dyDescent="0.2">
      <c r="A46" t="s">
        <v>22</v>
      </c>
      <c r="B46" t="s">
        <v>304</v>
      </c>
      <c r="C46" t="str">
        <f t="shared" si="2"/>
        <v xml:space="preserve">"Niveau_DAN"="DanishLevel", </v>
      </c>
      <c r="D46" t="s">
        <v>304</v>
      </c>
    </row>
    <row r="47" spans="1:4" x14ac:dyDescent="0.2">
      <c r="A47" t="s">
        <v>24</v>
      </c>
      <c r="B47" t="s">
        <v>305</v>
      </c>
      <c r="C47" t="str">
        <f t="shared" si="2"/>
        <v xml:space="preserve">"ENG"="EnglishGrade", </v>
      </c>
      <c r="D47" t="s">
        <v>305</v>
      </c>
    </row>
    <row r="48" spans="1:4" x14ac:dyDescent="0.2">
      <c r="A48" t="s">
        <v>25</v>
      </c>
      <c r="B48" t="s">
        <v>306</v>
      </c>
      <c r="C48" t="str">
        <f t="shared" si="2"/>
        <v xml:space="preserve">"NIveau_ENG"="EnglishLevel", </v>
      </c>
      <c r="D48" t="s">
        <v>306</v>
      </c>
    </row>
    <row r="49" spans="1:4" x14ac:dyDescent="0.2">
      <c r="A49" t="s">
        <v>27</v>
      </c>
      <c r="B49" t="s">
        <v>27</v>
      </c>
      <c r="C49" t="str">
        <f t="shared" si="2"/>
        <v xml:space="preserve">"staa"="staa", </v>
      </c>
      <c r="D49" t="s">
        <v>27</v>
      </c>
    </row>
    <row r="50" spans="1:4" x14ac:dyDescent="0.2">
      <c r="A50" t="s">
        <v>328</v>
      </c>
      <c r="B50" t="s">
        <v>307</v>
      </c>
      <c r="C50" t="str">
        <f t="shared" si="2"/>
        <v xml:space="preserve">"dimit_ramme"="degreeAwarded", </v>
      </c>
      <c r="D50" t="s">
        <v>307</v>
      </c>
    </row>
    <row r="51" spans="1:4" x14ac:dyDescent="0.2">
      <c r="A51" t="s">
        <v>329</v>
      </c>
      <c r="B51" t="s">
        <v>308</v>
      </c>
      <c r="C51" t="str">
        <f t="shared" si="2"/>
        <v xml:space="preserve">"dimit_sn"="awardingDegreeStudyBoard", </v>
      </c>
      <c r="D51" t="s">
        <v>308</v>
      </c>
    </row>
    <row r="52" spans="1:4" x14ac:dyDescent="0.25">
      <c r="A52" t="s">
        <v>330</v>
      </c>
      <c r="B52" t="s">
        <v>309</v>
      </c>
      <c r="C52" t="str">
        <f t="shared" si="2"/>
        <v xml:space="preserve">"Fjumreår"="delayFromGraduatingGymnasiumInYears", </v>
      </c>
      <c r="D52" t="s">
        <v>309</v>
      </c>
    </row>
    <row r="53" spans="1:4" x14ac:dyDescent="0.2">
      <c r="A53" t="s">
        <v>331</v>
      </c>
      <c r="B53" t="s">
        <v>310</v>
      </c>
      <c r="C53" t="str">
        <f t="shared" si="2"/>
        <v xml:space="preserve">"SN"="studyBoard", </v>
      </c>
      <c r="D53" t="s">
        <v>310</v>
      </c>
    </row>
  </sheetData>
  <conditionalFormatting sqref="AE2">
    <cfRule type="cellIs" dxfId="2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MED-2015</vt:lpstr>
      <vt:lpstr>Sheet1</vt:lpstr>
      <vt:lpstr>'MED-2015'!UDDATA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Hendrik</cp:lastModifiedBy>
  <dcterms:created xsi:type="dcterms:W3CDTF">2016-10-11T08:34:54Z</dcterms:created>
  <dcterms:modified xsi:type="dcterms:W3CDTF">2016-10-11T22:14:55Z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42931576-14b4-4de4-9c42-6379f709cd79</vt:lpwstr>
  </property>
</Properties>
</file>