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hidePivotFieldList="1"/>
  <mc:AlternateContent xmlns:mc="http://schemas.openxmlformats.org/markup-compatibility/2006">
    <mc:Choice Requires="x15">
      <x15ac:absPath xmlns:x15ac="http://schemas.microsoft.com/office/spreadsheetml/2010/11/ac" url="https://d.docs.live.net/c3abef4ef613d4a8/Documentos/NATALY BELTRAN CUENCA/2025/PORTAFOLIO/PROYECTO EXCEL/"/>
    </mc:Choice>
  </mc:AlternateContent>
  <xr:revisionPtr revIDLastSave="88" documentId="13_ncr:1_{CAEE0B55-920D-4732-8257-F918F8EA773B}" xr6:coauthVersionLast="47" xr6:coauthVersionMax="47" xr10:uidLastSave="{9E0A1BCC-0886-403C-9DB1-774F75F20884}"/>
  <bookViews>
    <workbookView xWindow="-120" yWindow="-120" windowWidth="20730" windowHeight="11160" xr2:uid="{A5279840-F039-4414-89F9-3630BE46E3D0}"/>
  </bookViews>
  <sheets>
    <sheet name="01_Raw_data" sheetId="2" r:id="rId1"/>
    <sheet name="02_Clean_data" sheetId="3" r:id="rId2"/>
    <sheet name="03_Analysis" sheetId="6" r:id="rId3"/>
    <sheet name="04_Pivot_tables" sheetId="5" r:id="rId4"/>
    <sheet name="05_Dashboard" sheetId="9" r:id="rId5"/>
  </sheets>
  <definedNames>
    <definedName name="AgentCol" localSheetId="2">dataset[Sales Agent]</definedName>
    <definedName name="BrandCol" localSheetId="2">dataset[Brand]</definedName>
    <definedName name="MonthCol" localSheetId="2">dataset[Month]</definedName>
    <definedName name="NativeTimeline_Date">#N/A</definedName>
    <definedName name="ProductCol" localSheetId="2">dataset[Product]</definedName>
    <definedName name="ProfitCol" localSheetId="2">dataset[Total Profit]</definedName>
    <definedName name="ProfitUnitCol" localSheetId="2">#REF!</definedName>
    <definedName name="Slicer_Brand">#N/A</definedName>
    <definedName name="Slicer_Product_Name">#N/A</definedName>
    <definedName name="Slicer_Sales_Agent">#N/A</definedName>
    <definedName name="YearCol" localSheetId="2">dataset[Year]</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0"/>
      </x15:timelineCacheRef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C2" i="3"/>
  <c r="C3" i="3"/>
  <c r="C4" i="3"/>
  <c r="C5" i="3"/>
  <c r="C6" i="3"/>
  <c r="C7" i="3"/>
  <c r="C8" i="3"/>
  <c r="C9" i="3"/>
  <c r="C10" i="3"/>
  <c r="C11" i="3"/>
  <c r="C12" i="3"/>
  <c r="C13" i="3"/>
  <c r="C14" i="3"/>
  <c r="C15" i="3"/>
  <c r="C16" i="3"/>
  <c r="C17" i="3"/>
  <c r="C18" i="3"/>
  <c r="C19" i="3"/>
  <c r="C20" i="3"/>
  <c r="C21" i="3"/>
  <c r="C22" i="3"/>
  <c r="C23" i="3"/>
  <c r="C24" i="3"/>
  <c r="C25" i="3"/>
  <c r="C26" i="3"/>
  <c r="C27" i="3"/>
  <c r="C28" i="3"/>
  <c r="C29" i="3"/>
  <c r="C30" i="3"/>
  <c r="C31" i="3"/>
  <c r="C32" i="3"/>
  <c r="C33" i="3"/>
  <c r="C34" i="3"/>
  <c r="C35" i="3"/>
  <c r="C36" i="3"/>
  <c r="C37" i="3"/>
  <c r="C38" i="3"/>
  <c r="C39" i="3"/>
  <c r="C40" i="3"/>
  <c r="C41" i="3"/>
  <c r="C42" i="3"/>
  <c r="C43" i="3"/>
  <c r="C44" i="3"/>
  <c r="C45" i="3"/>
  <c r="C46" i="3"/>
  <c r="C47" i="3"/>
  <c r="C48" i="3"/>
  <c r="C49" i="3"/>
  <c r="C50" i="3"/>
  <c r="C51" i="3"/>
  <c r="C52" i="3"/>
  <c r="C53" i="3"/>
  <c r="C54" i="3"/>
  <c r="C55" i="3"/>
  <c r="C56" i="3"/>
  <c r="C57" i="3"/>
  <c r="C58" i="3"/>
  <c r="C59" i="3"/>
  <c r="C60" i="3"/>
  <c r="C61" i="3"/>
  <c r="C62" i="3"/>
  <c r="C63" i="3"/>
  <c r="C64" i="3"/>
  <c r="C65" i="3"/>
  <c r="C66" i="3"/>
  <c r="C67" i="3"/>
  <c r="C68" i="3"/>
  <c r="C69" i="3"/>
  <c r="C70" i="3"/>
  <c r="C71" i="3"/>
  <c r="C72" i="3"/>
  <c r="C73" i="3"/>
  <c r="C74" i="3"/>
  <c r="C75" i="3"/>
  <c r="C76" i="3"/>
  <c r="C77" i="3"/>
  <c r="C78" i="3"/>
  <c r="C79" i="3"/>
  <c r="C80" i="3"/>
  <c r="C81" i="3"/>
  <c r="C82" i="3"/>
  <c r="C83" i="3"/>
  <c r="C84" i="3"/>
  <c r="C85" i="3"/>
  <c r="C86" i="3"/>
  <c r="C87" i="3"/>
  <c r="C88" i="3"/>
  <c r="C89" i="3"/>
  <c r="C90" i="3"/>
  <c r="C91" i="3"/>
  <c r="C92" i="3"/>
  <c r="C93" i="3"/>
  <c r="C94" i="3"/>
  <c r="C95" i="3"/>
  <c r="C96" i="3"/>
  <c r="C97" i="3"/>
  <c r="C98" i="3"/>
  <c r="C99" i="3"/>
  <c r="C100" i="3"/>
  <c r="C101" i="3"/>
  <c r="C102" i="3"/>
  <c r="C103" i="3"/>
  <c r="C104" i="3"/>
  <c r="C105" i="3"/>
  <c r="C106" i="3"/>
  <c r="C107" i="3"/>
  <c r="C108" i="3"/>
  <c r="C109" i="3"/>
  <c r="C110" i="3"/>
  <c r="C111" i="3"/>
  <c r="C112" i="3"/>
  <c r="C113" i="3"/>
  <c r="C114" i="3"/>
  <c r="C115" i="3"/>
  <c r="C116" i="3"/>
  <c r="C117" i="3"/>
  <c r="C118" i="3"/>
  <c r="C119" i="3"/>
  <c r="C120" i="3"/>
  <c r="C121" i="3"/>
  <c r="C122" i="3"/>
  <c r="C123" i="3"/>
  <c r="C124" i="3"/>
  <c r="C125" i="3"/>
  <c r="C126" i="3"/>
  <c r="C127" i="3"/>
  <c r="C128" i="3"/>
  <c r="C129" i="3"/>
  <c r="C130" i="3"/>
  <c r="C131" i="3"/>
  <c r="C132" i="3"/>
  <c r="C133" i="3"/>
  <c r="C134" i="3"/>
  <c r="C135" i="3"/>
  <c r="C136" i="3"/>
  <c r="C137" i="3"/>
  <c r="C138" i="3"/>
  <c r="C139" i="3"/>
  <c r="C140" i="3"/>
  <c r="C141" i="3"/>
  <c r="C142" i="3"/>
  <c r="C143" i="3"/>
  <c r="C144" i="3"/>
  <c r="C145" i="3"/>
  <c r="C146"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0"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7" i="3"/>
  <c r="C218" i="3"/>
  <c r="C219"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1" i="3"/>
  <c r="C252" i="3"/>
  <c r="C253" i="3"/>
  <c r="C254" i="3"/>
  <c r="C255" i="3"/>
  <c r="C256" i="3"/>
  <c r="C257" i="3"/>
  <c r="C258" i="3"/>
  <c r="C259" i="3"/>
  <c r="C260" i="3"/>
  <c r="C261" i="3"/>
  <c r="C262" i="3"/>
  <c r="C263" i="3"/>
  <c r="C264" i="3"/>
  <c r="C265" i="3"/>
  <c r="C266" i="3"/>
  <c r="C267" i="3"/>
  <c r="C268" i="3"/>
  <c r="C269" i="3"/>
  <c r="C270" i="3"/>
  <c r="C271" i="3"/>
  <c r="C272" i="3"/>
  <c r="C273" i="3"/>
  <c r="C274" i="3"/>
  <c r="C275" i="3"/>
  <c r="C276" i="3"/>
  <c r="C277" i="3"/>
  <c r="C278" i="3"/>
  <c r="C279" i="3"/>
  <c r="C280" i="3"/>
  <c r="C281" i="3"/>
  <c r="C282" i="3"/>
  <c r="C283" i="3"/>
  <c r="C284" i="3"/>
  <c r="C285" i="3"/>
  <c r="C286" i="3"/>
  <c r="C287" i="3"/>
  <c r="C288" i="3"/>
  <c r="C289" i="3"/>
  <c r="C290" i="3"/>
  <c r="C291" i="3"/>
  <c r="C292" i="3"/>
  <c r="C293"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C336" i="3"/>
  <c r="C337" i="3"/>
  <c r="C338" i="3"/>
  <c r="C339" i="3"/>
  <c r="C340" i="3"/>
  <c r="C341" i="3"/>
  <c r="C342" i="3"/>
  <c r="C343" i="3"/>
  <c r="C344" i="3"/>
  <c r="C345" i="3"/>
  <c r="C346" i="3"/>
  <c r="C347" i="3"/>
  <c r="C348" i="3"/>
  <c r="C349" i="3"/>
  <c r="C350" i="3"/>
  <c r="C351" i="3"/>
  <c r="C352" i="3"/>
  <c r="C353" i="3"/>
  <c r="C354" i="3"/>
  <c r="C355" i="3"/>
  <c r="C356" i="3"/>
  <c r="C357" i="3"/>
  <c r="C358" i="3"/>
  <c r="C359" i="3"/>
  <c r="C360" i="3"/>
  <c r="C361" i="3"/>
  <c r="C362" i="3"/>
  <c r="C363" i="3"/>
  <c r="C364" i="3"/>
  <c r="C365" i="3"/>
  <c r="C366" i="3"/>
  <c r="C367" i="3"/>
  <c r="C368" i="3"/>
  <c r="C369" i="3"/>
  <c r="C370" i="3"/>
  <c r="C371" i="3"/>
  <c r="C372" i="3"/>
  <c r="C373" i="3"/>
  <c r="C374" i="3"/>
  <c r="C375" i="3"/>
  <c r="C376" i="3"/>
  <c r="C377" i="3"/>
  <c r="C378" i="3"/>
  <c r="C379" i="3"/>
  <c r="C380" i="3"/>
  <c r="C381" i="3"/>
  <c r="C382" i="3"/>
  <c r="C383" i="3"/>
  <c r="C384" i="3"/>
  <c r="C385" i="3"/>
  <c r="C386" i="3"/>
  <c r="C387" i="3"/>
  <c r="C388" i="3"/>
  <c r="C389" i="3"/>
  <c r="C390" i="3"/>
  <c r="C391" i="3"/>
  <c r="C392" i="3"/>
  <c r="C393" i="3"/>
  <c r="C394" i="3"/>
  <c r="C395" i="3"/>
  <c r="C396" i="3"/>
  <c r="C397" i="3"/>
  <c r="C398" i="3"/>
  <c r="C399" i="3"/>
  <c r="C400" i="3"/>
  <c r="C401" i="3"/>
  <c r="C402" i="3"/>
  <c r="C403" i="3"/>
  <c r="C404" i="3"/>
  <c r="C405" i="3"/>
  <c r="C406" i="3"/>
  <c r="C407" i="3"/>
  <c r="C408" i="3"/>
  <c r="C409" i="3"/>
  <c r="C410" i="3"/>
  <c r="C411" i="3"/>
  <c r="C412" i="3"/>
  <c r="C413" i="3"/>
  <c r="C414" i="3"/>
  <c r="C415" i="3"/>
  <c r="C416" i="3"/>
  <c r="C417" i="3"/>
  <c r="C418" i="3"/>
  <c r="C419" i="3"/>
  <c r="C420" i="3"/>
  <c r="C421" i="3"/>
  <c r="C422" i="3"/>
  <c r="C423" i="3"/>
  <c r="C424" i="3"/>
  <c r="C425" i="3"/>
  <c r="C426" i="3"/>
  <c r="C427" i="3"/>
  <c r="C428" i="3"/>
  <c r="C429" i="3"/>
  <c r="C430" i="3"/>
  <c r="C431" i="3"/>
  <c r="C432" i="3"/>
  <c r="C433" i="3"/>
  <c r="C434" i="3"/>
  <c r="C435" i="3"/>
  <c r="C436" i="3"/>
  <c r="C437" i="3"/>
  <c r="C438" i="3"/>
  <c r="C439" i="3"/>
  <c r="C440" i="3"/>
  <c r="C441" i="3"/>
  <c r="C442" i="3"/>
  <c r="C443" i="3"/>
  <c r="C444" i="3"/>
  <c r="C445" i="3"/>
  <c r="C446" i="3"/>
  <c r="C447" i="3"/>
  <c r="C448" i="3"/>
  <c r="C449" i="3"/>
  <c r="C450" i="3"/>
  <c r="C451" i="3"/>
  <c r="C452" i="3"/>
  <c r="C453" i="3"/>
  <c r="C454" i="3"/>
  <c r="C455" i="3"/>
  <c r="C456" i="3"/>
  <c r="C457" i="3"/>
  <c r="C458" i="3"/>
  <c r="C459" i="3"/>
  <c r="C460" i="3"/>
  <c r="C461" i="3"/>
  <c r="C462" i="3"/>
  <c r="C463" i="3"/>
  <c r="C464" i="3"/>
  <c r="C465" i="3"/>
  <c r="C466" i="3"/>
  <c r="C467" i="3"/>
  <c r="C468" i="3"/>
  <c r="C469" i="3"/>
  <c r="C470" i="3"/>
  <c r="C471" i="3"/>
  <c r="C472" i="3"/>
  <c r="C473" i="3"/>
  <c r="C474" i="3"/>
  <c r="C475" i="3"/>
  <c r="C476" i="3"/>
  <c r="C477" i="3"/>
  <c r="C478" i="3"/>
  <c r="C479" i="3"/>
  <c r="C480" i="3"/>
  <c r="C481" i="3"/>
  <c r="C482" i="3"/>
  <c r="C483" i="3"/>
  <c r="C484" i="3"/>
  <c r="C485" i="3"/>
  <c r="C486" i="3"/>
  <c r="C487" i="3"/>
  <c r="C488" i="3"/>
  <c r="C489" i="3"/>
  <c r="C490" i="3"/>
  <c r="C491" i="3"/>
  <c r="C492" i="3"/>
  <c r="C493" i="3"/>
  <c r="C494" i="3"/>
  <c r="C495" i="3"/>
  <c r="C496" i="3"/>
  <c r="C497" i="3"/>
  <c r="C498" i="3"/>
  <c r="C499" i="3"/>
  <c r="C500" i="3"/>
  <c r="C501" i="3"/>
  <c r="C502" i="3"/>
  <c r="C503" i="3"/>
  <c r="C504" i="3"/>
  <c r="C505" i="3"/>
  <c r="C506" i="3"/>
  <c r="C507" i="3"/>
  <c r="C508" i="3"/>
  <c r="C509" i="3"/>
  <c r="C510" i="3"/>
  <c r="C511" i="3"/>
  <c r="C512" i="3"/>
  <c r="C513" i="3"/>
  <c r="C514" i="3"/>
  <c r="C515" i="3"/>
  <c r="C516" i="3"/>
  <c r="C517" i="3"/>
  <c r="C518" i="3"/>
  <c r="C519" i="3"/>
  <c r="C520" i="3"/>
  <c r="C521" i="3"/>
  <c r="C522" i="3"/>
  <c r="C523" i="3"/>
  <c r="C524" i="3"/>
  <c r="C525" i="3"/>
  <c r="C526" i="3"/>
  <c r="C527" i="3"/>
  <c r="C528" i="3"/>
  <c r="C529" i="3"/>
  <c r="C530" i="3"/>
  <c r="C531" i="3"/>
  <c r="C532" i="3"/>
  <c r="C533" i="3"/>
  <c r="C534" i="3"/>
  <c r="C535" i="3"/>
  <c r="C536" i="3"/>
  <c r="C537" i="3"/>
  <c r="C538" i="3"/>
  <c r="C539" i="3"/>
  <c r="C540" i="3"/>
  <c r="C541" i="3"/>
  <c r="C542" i="3"/>
  <c r="C543" i="3"/>
  <c r="C544" i="3"/>
  <c r="C545" i="3"/>
  <c r="C546" i="3"/>
  <c r="C547" i="3"/>
  <c r="C548" i="3"/>
  <c r="C549" i="3"/>
  <c r="C550" i="3"/>
  <c r="C551" i="3"/>
  <c r="C552" i="3"/>
  <c r="C553" i="3"/>
  <c r="C554" i="3"/>
  <c r="C555" i="3"/>
  <c r="C556" i="3"/>
  <c r="C557" i="3"/>
  <c r="C558" i="3"/>
  <c r="C559" i="3"/>
  <c r="C560" i="3"/>
  <c r="C561" i="3"/>
  <c r="C562" i="3"/>
  <c r="C563" i="3"/>
  <c r="C564" i="3"/>
  <c r="C565" i="3"/>
  <c r="C566" i="3"/>
  <c r="C567" i="3"/>
  <c r="C568" i="3"/>
  <c r="C569" i="3"/>
  <c r="C570" i="3"/>
  <c r="C571" i="3"/>
  <c r="C572" i="3"/>
  <c r="C573" i="3"/>
  <c r="C574" i="3"/>
  <c r="C575" i="3"/>
  <c r="C576" i="3"/>
  <c r="C577" i="3"/>
  <c r="C578" i="3"/>
  <c r="C579" i="3"/>
  <c r="C580" i="3"/>
  <c r="C581" i="3"/>
  <c r="C582" i="3"/>
  <c r="C583" i="3"/>
  <c r="C584" i="3"/>
  <c r="C585" i="3"/>
  <c r="C586" i="3"/>
  <c r="C587" i="3"/>
  <c r="C588" i="3"/>
  <c r="C589" i="3"/>
  <c r="C590" i="3"/>
  <c r="C591" i="3"/>
  <c r="C592" i="3"/>
  <c r="C593" i="3"/>
  <c r="C594" i="3"/>
  <c r="C595" i="3"/>
  <c r="C596" i="3"/>
  <c r="C597" i="3"/>
  <c r="C598" i="3"/>
  <c r="C599" i="3"/>
  <c r="C600" i="3"/>
  <c r="C601" i="3"/>
  <c r="C602" i="3"/>
  <c r="C603" i="3"/>
  <c r="C604" i="3"/>
  <c r="C605" i="3"/>
  <c r="C606" i="3"/>
  <c r="C607" i="3"/>
  <c r="C608" i="3"/>
  <c r="C609" i="3"/>
  <c r="C610" i="3"/>
  <c r="C611" i="3"/>
  <c r="C612" i="3"/>
  <c r="C613" i="3"/>
  <c r="C614" i="3"/>
  <c r="C615" i="3"/>
  <c r="C616" i="3"/>
  <c r="C617" i="3"/>
  <c r="C618" i="3"/>
  <c r="C619" i="3"/>
  <c r="C620" i="3"/>
  <c r="C621" i="3"/>
  <c r="C622" i="3"/>
  <c r="C623" i="3"/>
  <c r="C624" i="3"/>
  <c r="C625" i="3"/>
  <c r="C626" i="3"/>
  <c r="C627" i="3"/>
  <c r="C628" i="3"/>
  <c r="C629" i="3"/>
  <c r="C630" i="3"/>
  <c r="C631" i="3"/>
  <c r="C632" i="3"/>
  <c r="C633" i="3"/>
  <c r="C634" i="3"/>
  <c r="C635" i="3"/>
  <c r="C636" i="3"/>
  <c r="C637" i="3"/>
  <c r="C638" i="3"/>
  <c r="C639" i="3"/>
  <c r="C640" i="3"/>
  <c r="C641" i="3"/>
  <c r="C642" i="3"/>
  <c r="C643" i="3"/>
  <c r="C644" i="3"/>
  <c r="C645" i="3"/>
  <c r="C646" i="3"/>
  <c r="C647" i="3"/>
  <c r="C648" i="3"/>
  <c r="C649" i="3"/>
  <c r="C650" i="3"/>
  <c r="C651" i="3"/>
  <c r="C652" i="3"/>
  <c r="C653" i="3"/>
  <c r="C654" i="3"/>
  <c r="C655" i="3"/>
  <c r="C656" i="3"/>
  <c r="C657" i="3"/>
  <c r="C658" i="3"/>
  <c r="C659" i="3"/>
  <c r="C660" i="3"/>
  <c r="C661" i="3"/>
  <c r="C662" i="3"/>
  <c r="C663" i="3"/>
  <c r="C664" i="3"/>
  <c r="C665" i="3"/>
  <c r="C666" i="3"/>
  <c r="C667" i="3"/>
  <c r="C668" i="3"/>
  <c r="C669" i="3"/>
  <c r="C670" i="3"/>
  <c r="C671" i="3"/>
  <c r="C672" i="3"/>
  <c r="C673" i="3"/>
  <c r="C674" i="3"/>
  <c r="C675" i="3"/>
  <c r="C676" i="3"/>
  <c r="C677" i="3"/>
  <c r="C678" i="3"/>
  <c r="C679" i="3"/>
  <c r="C680" i="3"/>
  <c r="C681" i="3"/>
  <c r="C682" i="3"/>
  <c r="C683" i="3"/>
  <c r="C684" i="3"/>
  <c r="C685" i="3"/>
  <c r="C686" i="3"/>
  <c r="C687" i="3"/>
  <c r="C688" i="3"/>
  <c r="C689" i="3"/>
  <c r="C690" i="3"/>
  <c r="C691" i="3"/>
  <c r="C692" i="3"/>
  <c r="C693" i="3"/>
  <c r="C694" i="3"/>
  <c r="C695" i="3"/>
  <c r="C696" i="3"/>
  <c r="C697" i="3"/>
  <c r="C698" i="3"/>
  <c r="C699" i="3"/>
  <c r="C700" i="3"/>
  <c r="C701" i="3"/>
  <c r="C702" i="3"/>
  <c r="C703" i="3"/>
  <c r="C704" i="3"/>
  <c r="C705" i="3"/>
  <c r="C706" i="3"/>
  <c r="C707" i="3"/>
  <c r="C708" i="3"/>
  <c r="C709" i="3"/>
  <c r="C710" i="3"/>
  <c r="C711" i="3"/>
  <c r="C712" i="3"/>
  <c r="C713" i="3"/>
  <c r="C714" i="3"/>
  <c r="C715" i="3"/>
  <c r="C716" i="3"/>
  <c r="C717" i="3"/>
  <c r="C718" i="3"/>
  <c r="C719" i="3"/>
  <c r="C720" i="3"/>
  <c r="C721" i="3"/>
  <c r="C722" i="3"/>
  <c r="C723" i="3"/>
  <c r="C724" i="3"/>
  <c r="C725" i="3"/>
  <c r="C726" i="3"/>
  <c r="C727" i="3"/>
  <c r="C728" i="3"/>
  <c r="C729" i="3"/>
  <c r="C730" i="3"/>
  <c r="C731" i="3"/>
  <c r="C732" i="3"/>
  <c r="C733" i="3"/>
  <c r="C734" i="3"/>
  <c r="C735" i="3"/>
  <c r="C736" i="3"/>
  <c r="C737" i="3"/>
  <c r="C738" i="3"/>
  <c r="C739" i="3"/>
  <c r="C740" i="3"/>
  <c r="C741" i="3"/>
  <c r="C742" i="3"/>
  <c r="C743" i="3"/>
  <c r="C744" i="3"/>
  <c r="C745" i="3"/>
  <c r="C746" i="3"/>
  <c r="C747" i="3"/>
  <c r="C748" i="3"/>
  <c r="C749" i="3"/>
  <c r="C750" i="3"/>
  <c r="C751" i="3"/>
  <c r="C752" i="3"/>
  <c r="C753" i="3"/>
  <c r="C754" i="3"/>
  <c r="C755" i="3"/>
  <c r="C756" i="3"/>
  <c r="C757" i="3"/>
  <c r="C758" i="3"/>
  <c r="C759" i="3"/>
  <c r="C760" i="3"/>
  <c r="C761" i="3"/>
  <c r="C762" i="3"/>
  <c r="C763" i="3"/>
  <c r="C764" i="3"/>
  <c r="C765" i="3"/>
  <c r="C766" i="3"/>
  <c r="C767" i="3"/>
  <c r="C768" i="3"/>
  <c r="C769" i="3"/>
  <c r="C770" i="3"/>
  <c r="C771" i="3"/>
  <c r="C772" i="3"/>
  <c r="C773" i="3"/>
  <c r="C774" i="3"/>
  <c r="C775" i="3"/>
  <c r="C776" i="3"/>
  <c r="C777" i="3"/>
  <c r="C778" i="3"/>
  <c r="C779" i="3"/>
  <c r="C780" i="3"/>
  <c r="C781" i="3"/>
  <c r="C782" i="3"/>
  <c r="C783" i="3"/>
  <c r="C784" i="3"/>
  <c r="C785" i="3"/>
  <c r="C786" i="3"/>
  <c r="C787" i="3"/>
  <c r="C788" i="3"/>
  <c r="C789" i="3"/>
  <c r="C790" i="3"/>
  <c r="C791" i="3"/>
  <c r="C792" i="3"/>
  <c r="C793" i="3"/>
  <c r="C794" i="3"/>
  <c r="C795" i="3"/>
  <c r="C796" i="3"/>
  <c r="C797" i="3"/>
  <c r="C798" i="3"/>
  <c r="C799" i="3"/>
  <c r="C800" i="3"/>
  <c r="C801" i="3"/>
  <c r="C802" i="3"/>
  <c r="C803" i="3"/>
  <c r="C804" i="3"/>
  <c r="C805" i="3"/>
  <c r="C806" i="3"/>
  <c r="C807" i="3"/>
  <c r="C808" i="3"/>
  <c r="C809" i="3"/>
  <c r="C810" i="3"/>
  <c r="C811" i="3"/>
  <c r="C812" i="3"/>
  <c r="C813" i="3"/>
  <c r="C814" i="3"/>
  <c r="C815" i="3"/>
  <c r="C816" i="3"/>
  <c r="C817" i="3"/>
  <c r="C818" i="3"/>
  <c r="C819" i="3"/>
  <c r="C820" i="3"/>
  <c r="C821" i="3"/>
  <c r="C822" i="3"/>
  <c r="C823" i="3"/>
  <c r="C824" i="3"/>
  <c r="C825" i="3"/>
  <c r="C826" i="3"/>
  <c r="C827" i="3"/>
  <c r="C828" i="3"/>
  <c r="C829" i="3"/>
  <c r="C830" i="3"/>
  <c r="C831" i="3"/>
  <c r="C832" i="3"/>
  <c r="C833" i="3"/>
  <c r="C834" i="3"/>
  <c r="C835" i="3"/>
  <c r="C836" i="3"/>
  <c r="C837" i="3"/>
  <c r="C838" i="3"/>
  <c r="C839" i="3"/>
  <c r="C840" i="3"/>
  <c r="C841" i="3"/>
  <c r="C842" i="3"/>
  <c r="C843" i="3"/>
  <c r="C844" i="3"/>
  <c r="C845" i="3"/>
  <c r="C846" i="3"/>
  <c r="C847" i="3"/>
  <c r="C848" i="3"/>
  <c r="C849" i="3"/>
  <c r="C850" i="3"/>
  <c r="C851" i="3"/>
  <c r="C852" i="3"/>
  <c r="C853" i="3"/>
  <c r="C854" i="3"/>
  <c r="C855" i="3"/>
  <c r="C856" i="3"/>
  <c r="C857" i="3"/>
  <c r="C858" i="3"/>
  <c r="C859" i="3"/>
  <c r="C860" i="3"/>
  <c r="C861" i="3"/>
  <c r="C862" i="3"/>
  <c r="C863" i="3"/>
  <c r="C864" i="3"/>
  <c r="C865" i="3"/>
  <c r="C866" i="3"/>
  <c r="C867" i="3"/>
  <c r="C868" i="3"/>
  <c r="C869" i="3"/>
  <c r="C870" i="3"/>
  <c r="C871" i="3"/>
  <c r="C872" i="3"/>
  <c r="C873" i="3"/>
  <c r="C874" i="3"/>
  <c r="C875" i="3"/>
  <c r="C876" i="3"/>
  <c r="C877" i="3"/>
  <c r="C878" i="3"/>
  <c r="C879" i="3"/>
  <c r="C880" i="3"/>
  <c r="C881" i="3"/>
  <c r="C882" i="3"/>
  <c r="C883" i="3"/>
  <c r="C884" i="3"/>
  <c r="C885" i="3"/>
  <c r="C886" i="3"/>
  <c r="C887" i="3"/>
  <c r="C888" i="3"/>
  <c r="C889" i="3"/>
  <c r="C890" i="3"/>
  <c r="C891" i="3"/>
  <c r="C892" i="3"/>
  <c r="C893" i="3"/>
  <c r="C894" i="3"/>
  <c r="C895" i="3"/>
  <c r="C896" i="3"/>
  <c r="C897" i="3"/>
  <c r="C898" i="3"/>
  <c r="C899" i="3"/>
  <c r="C900" i="3"/>
  <c r="C901" i="3"/>
  <c r="C902" i="3"/>
  <c r="C903" i="3"/>
  <c r="C904" i="3"/>
  <c r="C905" i="3"/>
  <c r="C906" i="3"/>
  <c r="C907" i="3"/>
  <c r="C908" i="3"/>
  <c r="C909" i="3"/>
  <c r="C910" i="3"/>
  <c r="C911" i="3"/>
  <c r="C912" i="3"/>
  <c r="C913" i="3"/>
  <c r="C914" i="3"/>
  <c r="C915" i="3"/>
  <c r="C916" i="3"/>
  <c r="C917" i="3"/>
  <c r="C918" i="3"/>
  <c r="C919" i="3"/>
  <c r="C920" i="3"/>
  <c r="C921" i="3"/>
  <c r="C922" i="3"/>
  <c r="C923" i="3"/>
  <c r="C924" i="3"/>
  <c r="C925" i="3"/>
  <c r="C926" i="3"/>
  <c r="C927" i="3"/>
  <c r="C928" i="3"/>
  <c r="C929" i="3"/>
  <c r="C930" i="3"/>
  <c r="C931" i="3"/>
  <c r="C932" i="3"/>
  <c r="C933" i="3"/>
  <c r="C934" i="3"/>
  <c r="K2" i="3"/>
  <c r="L2" i="3" s="1"/>
  <c r="K3" i="3"/>
  <c r="L3" i="3" s="1"/>
  <c r="K4" i="3"/>
  <c r="L4" i="3" s="1"/>
  <c r="K5" i="3"/>
  <c r="L5" i="3" s="1"/>
  <c r="K6" i="3"/>
  <c r="L6" i="3" s="1"/>
  <c r="K7" i="3"/>
  <c r="L7" i="3" s="1"/>
  <c r="K8" i="3"/>
  <c r="L8" i="3" s="1"/>
  <c r="K9" i="3"/>
  <c r="L9" i="3" s="1"/>
  <c r="K10" i="3"/>
  <c r="L10" i="3" s="1"/>
  <c r="K11" i="3"/>
  <c r="L11" i="3" s="1"/>
  <c r="K12" i="3"/>
  <c r="L12" i="3" s="1"/>
  <c r="K13" i="3"/>
  <c r="L13" i="3" s="1"/>
  <c r="K14" i="3"/>
  <c r="L14" i="3" s="1"/>
  <c r="K15" i="3"/>
  <c r="L15" i="3" s="1"/>
  <c r="K16" i="3"/>
  <c r="L16" i="3" s="1"/>
  <c r="K17" i="3"/>
  <c r="L17" i="3" s="1"/>
  <c r="K18" i="3"/>
  <c r="L18" i="3" s="1"/>
  <c r="K19" i="3"/>
  <c r="L19" i="3" s="1"/>
  <c r="K20" i="3"/>
  <c r="L20" i="3" s="1"/>
  <c r="K21" i="3"/>
  <c r="L21" i="3" s="1"/>
  <c r="K22" i="3"/>
  <c r="L22" i="3" s="1"/>
  <c r="K23" i="3"/>
  <c r="L23" i="3" s="1"/>
  <c r="K24" i="3"/>
  <c r="L24" i="3" s="1"/>
  <c r="K25" i="3"/>
  <c r="L25" i="3" s="1"/>
  <c r="K26" i="3"/>
  <c r="L26" i="3" s="1"/>
  <c r="K27" i="3"/>
  <c r="L27" i="3" s="1"/>
  <c r="K28" i="3"/>
  <c r="L28" i="3" s="1"/>
  <c r="K29" i="3"/>
  <c r="L29" i="3" s="1"/>
  <c r="K30" i="3"/>
  <c r="L30" i="3" s="1"/>
  <c r="K31" i="3"/>
  <c r="L31" i="3" s="1"/>
  <c r="K32" i="3"/>
  <c r="L32" i="3" s="1"/>
  <c r="K33" i="3"/>
  <c r="L33" i="3" s="1"/>
  <c r="K34" i="3"/>
  <c r="L34" i="3" s="1"/>
  <c r="K35" i="3"/>
  <c r="L35" i="3" s="1"/>
  <c r="K36" i="3"/>
  <c r="L36" i="3" s="1"/>
  <c r="K37" i="3"/>
  <c r="L37" i="3" s="1"/>
  <c r="K38" i="3"/>
  <c r="L38" i="3" s="1"/>
  <c r="K39" i="3"/>
  <c r="L39" i="3" s="1"/>
  <c r="K40" i="3"/>
  <c r="L40" i="3" s="1"/>
  <c r="K41" i="3"/>
  <c r="L41" i="3" s="1"/>
  <c r="K42" i="3"/>
  <c r="L42" i="3" s="1"/>
  <c r="K43" i="3"/>
  <c r="L43" i="3" s="1"/>
  <c r="K44" i="3"/>
  <c r="L44" i="3" s="1"/>
  <c r="K45" i="3"/>
  <c r="L45" i="3" s="1"/>
  <c r="K46" i="3"/>
  <c r="L46" i="3" s="1"/>
  <c r="K47" i="3"/>
  <c r="L47" i="3" s="1"/>
  <c r="K48" i="3"/>
  <c r="L48" i="3" s="1"/>
  <c r="K49" i="3"/>
  <c r="L49" i="3" s="1"/>
  <c r="K50" i="3"/>
  <c r="L50" i="3" s="1"/>
  <c r="K51" i="3"/>
  <c r="L51" i="3" s="1"/>
  <c r="K52" i="3"/>
  <c r="L52" i="3" s="1"/>
  <c r="K53" i="3"/>
  <c r="L53" i="3" s="1"/>
  <c r="K54" i="3"/>
  <c r="L54" i="3" s="1"/>
  <c r="K55" i="3"/>
  <c r="L55" i="3" s="1"/>
  <c r="K56" i="3"/>
  <c r="L56" i="3" s="1"/>
  <c r="K57" i="3"/>
  <c r="L57" i="3" s="1"/>
  <c r="K58" i="3"/>
  <c r="L58" i="3" s="1"/>
  <c r="K59" i="3"/>
  <c r="L59" i="3" s="1"/>
  <c r="K60" i="3"/>
  <c r="L60" i="3" s="1"/>
  <c r="K61" i="3"/>
  <c r="L61" i="3" s="1"/>
  <c r="K62" i="3"/>
  <c r="L62" i="3" s="1"/>
  <c r="K63" i="3"/>
  <c r="L63" i="3" s="1"/>
  <c r="K64" i="3"/>
  <c r="L64" i="3" s="1"/>
  <c r="K65" i="3"/>
  <c r="L65" i="3" s="1"/>
  <c r="K66" i="3"/>
  <c r="L66" i="3" s="1"/>
  <c r="K67" i="3"/>
  <c r="L67" i="3" s="1"/>
  <c r="K68" i="3"/>
  <c r="L68" i="3" s="1"/>
  <c r="K69" i="3"/>
  <c r="L69" i="3" s="1"/>
  <c r="K70" i="3"/>
  <c r="L70" i="3" s="1"/>
  <c r="K71" i="3"/>
  <c r="L71" i="3" s="1"/>
  <c r="K72" i="3"/>
  <c r="L72" i="3" s="1"/>
  <c r="K73" i="3"/>
  <c r="L73" i="3" s="1"/>
  <c r="K74" i="3"/>
  <c r="L74" i="3" s="1"/>
  <c r="K75" i="3"/>
  <c r="L75" i="3" s="1"/>
  <c r="K76" i="3"/>
  <c r="L76" i="3" s="1"/>
  <c r="K77" i="3"/>
  <c r="L77" i="3" s="1"/>
  <c r="K78" i="3"/>
  <c r="L78" i="3" s="1"/>
  <c r="K79" i="3"/>
  <c r="L79" i="3" s="1"/>
  <c r="K80" i="3"/>
  <c r="L80" i="3" s="1"/>
  <c r="K81" i="3"/>
  <c r="L81" i="3" s="1"/>
  <c r="K82" i="3"/>
  <c r="L82" i="3" s="1"/>
  <c r="K83" i="3"/>
  <c r="L83" i="3" s="1"/>
  <c r="K84" i="3"/>
  <c r="L84" i="3" s="1"/>
  <c r="K85" i="3"/>
  <c r="L85" i="3" s="1"/>
  <c r="K86" i="3"/>
  <c r="L86" i="3" s="1"/>
  <c r="K87" i="3"/>
  <c r="L87" i="3" s="1"/>
  <c r="K88" i="3"/>
  <c r="L88" i="3" s="1"/>
  <c r="K89" i="3"/>
  <c r="L89" i="3" s="1"/>
  <c r="K90" i="3"/>
  <c r="L90" i="3" s="1"/>
  <c r="K91" i="3"/>
  <c r="L91" i="3" s="1"/>
  <c r="K92" i="3"/>
  <c r="L92" i="3" s="1"/>
  <c r="K93" i="3"/>
  <c r="L93" i="3" s="1"/>
  <c r="K94" i="3"/>
  <c r="L94" i="3" s="1"/>
  <c r="K95" i="3"/>
  <c r="L95" i="3" s="1"/>
  <c r="K96" i="3"/>
  <c r="L96" i="3" s="1"/>
  <c r="K97" i="3"/>
  <c r="L97" i="3" s="1"/>
  <c r="K98" i="3"/>
  <c r="L98" i="3" s="1"/>
  <c r="K99" i="3"/>
  <c r="L99" i="3" s="1"/>
  <c r="K100" i="3"/>
  <c r="L100" i="3" s="1"/>
  <c r="K101" i="3"/>
  <c r="L101" i="3" s="1"/>
  <c r="K102" i="3"/>
  <c r="L102" i="3" s="1"/>
  <c r="K103" i="3"/>
  <c r="L103" i="3" s="1"/>
  <c r="K104" i="3"/>
  <c r="L104" i="3" s="1"/>
  <c r="K105" i="3"/>
  <c r="L105" i="3" s="1"/>
  <c r="K106" i="3"/>
  <c r="L106" i="3" s="1"/>
  <c r="K107" i="3"/>
  <c r="L107" i="3" s="1"/>
  <c r="K108" i="3"/>
  <c r="L108" i="3" s="1"/>
  <c r="K109" i="3"/>
  <c r="L109" i="3" s="1"/>
  <c r="K110" i="3"/>
  <c r="L110" i="3" s="1"/>
  <c r="K111" i="3"/>
  <c r="L111" i="3" s="1"/>
  <c r="K112" i="3"/>
  <c r="L112" i="3" s="1"/>
  <c r="K113" i="3"/>
  <c r="L113" i="3" s="1"/>
  <c r="K114" i="3"/>
  <c r="L114" i="3" s="1"/>
  <c r="K115" i="3"/>
  <c r="L115" i="3" s="1"/>
  <c r="K116" i="3"/>
  <c r="L116" i="3" s="1"/>
  <c r="K117" i="3"/>
  <c r="L117" i="3" s="1"/>
  <c r="K118" i="3"/>
  <c r="L118" i="3" s="1"/>
  <c r="K119" i="3"/>
  <c r="L119" i="3" s="1"/>
  <c r="K120" i="3"/>
  <c r="L120" i="3" s="1"/>
  <c r="K121" i="3"/>
  <c r="L121" i="3" s="1"/>
  <c r="K122" i="3"/>
  <c r="L122" i="3" s="1"/>
  <c r="K123" i="3"/>
  <c r="L123" i="3" s="1"/>
  <c r="K124" i="3"/>
  <c r="L124" i="3" s="1"/>
  <c r="K125" i="3"/>
  <c r="L125" i="3" s="1"/>
  <c r="K126" i="3"/>
  <c r="L126" i="3" s="1"/>
  <c r="K127" i="3"/>
  <c r="L127" i="3" s="1"/>
  <c r="K128" i="3"/>
  <c r="L128" i="3" s="1"/>
  <c r="K129" i="3"/>
  <c r="L129" i="3" s="1"/>
  <c r="K130" i="3"/>
  <c r="L130" i="3" s="1"/>
  <c r="K131" i="3"/>
  <c r="L131" i="3" s="1"/>
  <c r="K132" i="3"/>
  <c r="L132" i="3" s="1"/>
  <c r="K133" i="3"/>
  <c r="L133" i="3" s="1"/>
  <c r="K134" i="3"/>
  <c r="L134" i="3" s="1"/>
  <c r="K135" i="3"/>
  <c r="L135" i="3" s="1"/>
  <c r="K136" i="3"/>
  <c r="L136" i="3" s="1"/>
  <c r="K137" i="3"/>
  <c r="L137" i="3" s="1"/>
  <c r="K138" i="3"/>
  <c r="L138" i="3" s="1"/>
  <c r="K139" i="3"/>
  <c r="L139" i="3" s="1"/>
  <c r="K140" i="3"/>
  <c r="L140" i="3" s="1"/>
  <c r="K141" i="3"/>
  <c r="L141" i="3" s="1"/>
  <c r="K142" i="3"/>
  <c r="L142" i="3" s="1"/>
  <c r="K143" i="3"/>
  <c r="L143" i="3" s="1"/>
  <c r="K144" i="3"/>
  <c r="L144" i="3" s="1"/>
  <c r="K145" i="3"/>
  <c r="L145" i="3" s="1"/>
  <c r="K146" i="3"/>
  <c r="L146" i="3" s="1"/>
  <c r="K147" i="3"/>
  <c r="L147" i="3" s="1"/>
  <c r="K148" i="3"/>
  <c r="L148" i="3" s="1"/>
  <c r="K149" i="3"/>
  <c r="L149" i="3" s="1"/>
  <c r="K150" i="3"/>
  <c r="L150" i="3" s="1"/>
  <c r="K151" i="3"/>
  <c r="L151" i="3" s="1"/>
  <c r="K152" i="3"/>
  <c r="L152" i="3" s="1"/>
  <c r="K153" i="3"/>
  <c r="L153" i="3" s="1"/>
  <c r="K154" i="3"/>
  <c r="L154" i="3" s="1"/>
  <c r="K155" i="3"/>
  <c r="L155" i="3" s="1"/>
  <c r="K156" i="3"/>
  <c r="L156" i="3" s="1"/>
  <c r="K157" i="3"/>
  <c r="L157" i="3" s="1"/>
  <c r="K158" i="3"/>
  <c r="L158" i="3" s="1"/>
  <c r="K159" i="3"/>
  <c r="L159" i="3" s="1"/>
  <c r="K160" i="3"/>
  <c r="L160" i="3" s="1"/>
  <c r="K161" i="3"/>
  <c r="L161" i="3" s="1"/>
  <c r="K162" i="3"/>
  <c r="L162" i="3" s="1"/>
  <c r="K163" i="3"/>
  <c r="L163" i="3" s="1"/>
  <c r="K164" i="3"/>
  <c r="L164" i="3" s="1"/>
  <c r="K165" i="3"/>
  <c r="L165" i="3" s="1"/>
  <c r="K166" i="3"/>
  <c r="L166" i="3" s="1"/>
  <c r="K167" i="3"/>
  <c r="L167" i="3" s="1"/>
  <c r="K168" i="3"/>
  <c r="L168" i="3" s="1"/>
  <c r="K169" i="3"/>
  <c r="L169" i="3" s="1"/>
  <c r="K170" i="3"/>
  <c r="L170" i="3" s="1"/>
  <c r="K171" i="3"/>
  <c r="L171" i="3" s="1"/>
  <c r="K172" i="3"/>
  <c r="L172" i="3" s="1"/>
  <c r="K173" i="3"/>
  <c r="L173" i="3" s="1"/>
  <c r="K174" i="3"/>
  <c r="L174" i="3" s="1"/>
  <c r="K175" i="3"/>
  <c r="L175" i="3" s="1"/>
  <c r="K176" i="3"/>
  <c r="L176" i="3" s="1"/>
  <c r="K177" i="3"/>
  <c r="L177" i="3" s="1"/>
  <c r="K178" i="3"/>
  <c r="L178" i="3" s="1"/>
  <c r="K179" i="3"/>
  <c r="L179" i="3" s="1"/>
  <c r="K180" i="3"/>
  <c r="L180" i="3" s="1"/>
  <c r="K181" i="3"/>
  <c r="L181" i="3" s="1"/>
  <c r="K182" i="3"/>
  <c r="L182" i="3" s="1"/>
  <c r="K183" i="3"/>
  <c r="L183" i="3" s="1"/>
  <c r="K184" i="3"/>
  <c r="L184" i="3" s="1"/>
  <c r="K185" i="3"/>
  <c r="L185" i="3" s="1"/>
  <c r="K186" i="3"/>
  <c r="L186" i="3" s="1"/>
  <c r="K187" i="3"/>
  <c r="L187" i="3" s="1"/>
  <c r="K188" i="3"/>
  <c r="L188" i="3" s="1"/>
  <c r="K189" i="3"/>
  <c r="L189" i="3" s="1"/>
  <c r="K190" i="3"/>
  <c r="L190" i="3" s="1"/>
  <c r="K191" i="3"/>
  <c r="L191" i="3" s="1"/>
  <c r="K192" i="3"/>
  <c r="L192" i="3" s="1"/>
  <c r="K193" i="3"/>
  <c r="L193" i="3" s="1"/>
  <c r="K194" i="3"/>
  <c r="L194" i="3" s="1"/>
  <c r="K195" i="3"/>
  <c r="L195" i="3" s="1"/>
  <c r="K196" i="3"/>
  <c r="L196" i="3" s="1"/>
  <c r="K197" i="3"/>
  <c r="L197" i="3" s="1"/>
  <c r="K198" i="3"/>
  <c r="L198" i="3" s="1"/>
  <c r="K199" i="3"/>
  <c r="L199" i="3" s="1"/>
  <c r="K200" i="3"/>
  <c r="L200" i="3" s="1"/>
  <c r="K201" i="3"/>
  <c r="L201" i="3" s="1"/>
  <c r="K202" i="3"/>
  <c r="L202" i="3" s="1"/>
  <c r="K203" i="3"/>
  <c r="L203" i="3" s="1"/>
  <c r="K204" i="3"/>
  <c r="L204" i="3" s="1"/>
  <c r="K205" i="3"/>
  <c r="L205" i="3" s="1"/>
  <c r="K206" i="3"/>
  <c r="L206" i="3" s="1"/>
  <c r="K207" i="3"/>
  <c r="L207" i="3" s="1"/>
  <c r="K208" i="3"/>
  <c r="L208" i="3" s="1"/>
  <c r="K209" i="3"/>
  <c r="L209" i="3" s="1"/>
  <c r="K210" i="3"/>
  <c r="L210" i="3" s="1"/>
  <c r="K211" i="3"/>
  <c r="L211" i="3" s="1"/>
  <c r="K212" i="3"/>
  <c r="L212" i="3" s="1"/>
  <c r="K213" i="3"/>
  <c r="L213" i="3" s="1"/>
  <c r="K214" i="3"/>
  <c r="L214" i="3" s="1"/>
  <c r="K215" i="3"/>
  <c r="L215" i="3" s="1"/>
  <c r="K216" i="3"/>
  <c r="L216" i="3" s="1"/>
  <c r="K217" i="3"/>
  <c r="L217" i="3" s="1"/>
  <c r="K218" i="3"/>
  <c r="L218" i="3" s="1"/>
  <c r="K219" i="3"/>
  <c r="L219" i="3" s="1"/>
  <c r="K220" i="3"/>
  <c r="L220" i="3" s="1"/>
  <c r="K221" i="3"/>
  <c r="L221" i="3" s="1"/>
  <c r="K222" i="3"/>
  <c r="L222" i="3" s="1"/>
  <c r="K223" i="3"/>
  <c r="L223" i="3" s="1"/>
  <c r="K224" i="3"/>
  <c r="L224" i="3" s="1"/>
  <c r="K225" i="3"/>
  <c r="L225" i="3" s="1"/>
  <c r="K226" i="3"/>
  <c r="L226" i="3" s="1"/>
  <c r="K227" i="3"/>
  <c r="L227" i="3" s="1"/>
  <c r="K228" i="3"/>
  <c r="L228" i="3" s="1"/>
  <c r="K229" i="3"/>
  <c r="L229" i="3" s="1"/>
  <c r="K230" i="3"/>
  <c r="L230" i="3" s="1"/>
  <c r="K231" i="3"/>
  <c r="L231" i="3" s="1"/>
  <c r="K232" i="3"/>
  <c r="L232" i="3" s="1"/>
  <c r="K233" i="3"/>
  <c r="L233" i="3" s="1"/>
  <c r="K234" i="3"/>
  <c r="L234" i="3" s="1"/>
  <c r="K235" i="3"/>
  <c r="L235" i="3" s="1"/>
  <c r="K236" i="3"/>
  <c r="L236" i="3" s="1"/>
  <c r="K237" i="3"/>
  <c r="L237" i="3" s="1"/>
  <c r="K238" i="3"/>
  <c r="L238" i="3" s="1"/>
  <c r="K239" i="3"/>
  <c r="L239" i="3" s="1"/>
  <c r="K240" i="3"/>
  <c r="L240" i="3" s="1"/>
  <c r="K241" i="3"/>
  <c r="L241" i="3" s="1"/>
  <c r="K242" i="3"/>
  <c r="L242" i="3" s="1"/>
  <c r="K243" i="3"/>
  <c r="L243" i="3" s="1"/>
  <c r="K244" i="3"/>
  <c r="L244" i="3" s="1"/>
  <c r="K245" i="3"/>
  <c r="L245" i="3" s="1"/>
  <c r="K246" i="3"/>
  <c r="L246" i="3" s="1"/>
  <c r="K247" i="3"/>
  <c r="L247" i="3" s="1"/>
  <c r="K248" i="3"/>
  <c r="L248" i="3" s="1"/>
  <c r="K249" i="3"/>
  <c r="L249" i="3" s="1"/>
  <c r="K250" i="3"/>
  <c r="L250" i="3" s="1"/>
  <c r="K251" i="3"/>
  <c r="L251" i="3" s="1"/>
  <c r="K252" i="3"/>
  <c r="L252" i="3" s="1"/>
  <c r="K253" i="3"/>
  <c r="L253" i="3" s="1"/>
  <c r="K254" i="3"/>
  <c r="L254" i="3" s="1"/>
  <c r="K255" i="3"/>
  <c r="L255" i="3" s="1"/>
  <c r="K256" i="3"/>
  <c r="L256" i="3" s="1"/>
  <c r="K257" i="3"/>
  <c r="L257" i="3" s="1"/>
  <c r="K258" i="3"/>
  <c r="L258" i="3" s="1"/>
  <c r="K259" i="3"/>
  <c r="L259" i="3" s="1"/>
  <c r="K260" i="3"/>
  <c r="L260" i="3" s="1"/>
  <c r="K261" i="3"/>
  <c r="L261" i="3" s="1"/>
  <c r="K262" i="3"/>
  <c r="L262" i="3" s="1"/>
  <c r="K263" i="3"/>
  <c r="L263" i="3" s="1"/>
  <c r="K264" i="3"/>
  <c r="L264" i="3" s="1"/>
  <c r="K265" i="3"/>
  <c r="L265" i="3" s="1"/>
  <c r="K266" i="3"/>
  <c r="L266" i="3" s="1"/>
  <c r="K267" i="3"/>
  <c r="L267" i="3" s="1"/>
  <c r="K268" i="3"/>
  <c r="L268" i="3" s="1"/>
  <c r="K269" i="3"/>
  <c r="L269" i="3" s="1"/>
  <c r="K270" i="3"/>
  <c r="L270" i="3" s="1"/>
  <c r="K271" i="3"/>
  <c r="L271" i="3" s="1"/>
  <c r="K272" i="3"/>
  <c r="L272" i="3" s="1"/>
  <c r="K273" i="3"/>
  <c r="L273" i="3" s="1"/>
  <c r="K274" i="3"/>
  <c r="L274" i="3" s="1"/>
  <c r="K275" i="3"/>
  <c r="L275" i="3" s="1"/>
  <c r="K276" i="3"/>
  <c r="L276" i="3" s="1"/>
  <c r="K277" i="3"/>
  <c r="L277" i="3" s="1"/>
  <c r="K278" i="3"/>
  <c r="L278" i="3" s="1"/>
  <c r="K279" i="3"/>
  <c r="L279" i="3" s="1"/>
  <c r="K280" i="3"/>
  <c r="L280" i="3" s="1"/>
  <c r="K281" i="3"/>
  <c r="L281" i="3" s="1"/>
  <c r="K282" i="3"/>
  <c r="L282" i="3" s="1"/>
  <c r="K283" i="3"/>
  <c r="L283" i="3" s="1"/>
  <c r="K284" i="3"/>
  <c r="L284" i="3" s="1"/>
  <c r="K285" i="3"/>
  <c r="L285" i="3" s="1"/>
  <c r="K286" i="3"/>
  <c r="L286" i="3" s="1"/>
  <c r="K287" i="3"/>
  <c r="L287" i="3" s="1"/>
  <c r="K288" i="3"/>
  <c r="L288" i="3" s="1"/>
  <c r="K289" i="3"/>
  <c r="L289" i="3" s="1"/>
  <c r="K290" i="3"/>
  <c r="L290" i="3" s="1"/>
  <c r="K291" i="3"/>
  <c r="L291" i="3" s="1"/>
  <c r="K292" i="3"/>
  <c r="L292" i="3" s="1"/>
  <c r="K293" i="3"/>
  <c r="L293" i="3" s="1"/>
  <c r="K294" i="3"/>
  <c r="L294" i="3" s="1"/>
  <c r="K295" i="3"/>
  <c r="L295" i="3" s="1"/>
  <c r="K296" i="3"/>
  <c r="L296" i="3" s="1"/>
  <c r="K297" i="3"/>
  <c r="L297" i="3" s="1"/>
  <c r="K298" i="3"/>
  <c r="L298" i="3" s="1"/>
  <c r="K299" i="3"/>
  <c r="L299" i="3" s="1"/>
  <c r="K300" i="3"/>
  <c r="L300" i="3" s="1"/>
  <c r="K301" i="3"/>
  <c r="L301" i="3" s="1"/>
  <c r="K302" i="3"/>
  <c r="L302" i="3" s="1"/>
  <c r="K303" i="3"/>
  <c r="L303" i="3" s="1"/>
  <c r="K304" i="3"/>
  <c r="L304" i="3" s="1"/>
  <c r="K305" i="3"/>
  <c r="L305" i="3" s="1"/>
  <c r="K306" i="3"/>
  <c r="L306" i="3" s="1"/>
  <c r="K307" i="3"/>
  <c r="L307" i="3" s="1"/>
  <c r="K308" i="3"/>
  <c r="L308" i="3" s="1"/>
  <c r="K309" i="3"/>
  <c r="L309" i="3" s="1"/>
  <c r="K310" i="3"/>
  <c r="L310" i="3" s="1"/>
  <c r="K311" i="3"/>
  <c r="L311" i="3" s="1"/>
  <c r="K312" i="3"/>
  <c r="L312" i="3" s="1"/>
  <c r="K313" i="3"/>
  <c r="L313" i="3" s="1"/>
  <c r="K314" i="3"/>
  <c r="L314" i="3" s="1"/>
  <c r="K315" i="3"/>
  <c r="L315" i="3" s="1"/>
  <c r="K316" i="3"/>
  <c r="L316" i="3" s="1"/>
  <c r="K317" i="3"/>
  <c r="L317" i="3" s="1"/>
  <c r="K318" i="3"/>
  <c r="L318" i="3" s="1"/>
  <c r="K319" i="3"/>
  <c r="L319" i="3" s="1"/>
  <c r="K320" i="3"/>
  <c r="L320" i="3" s="1"/>
  <c r="K321" i="3"/>
  <c r="L321" i="3" s="1"/>
  <c r="K322" i="3"/>
  <c r="L322" i="3" s="1"/>
  <c r="K323" i="3"/>
  <c r="L323" i="3" s="1"/>
  <c r="K324" i="3"/>
  <c r="L324" i="3" s="1"/>
  <c r="K325" i="3"/>
  <c r="L325" i="3" s="1"/>
  <c r="K326" i="3"/>
  <c r="L326" i="3" s="1"/>
  <c r="K327" i="3"/>
  <c r="L327" i="3" s="1"/>
  <c r="K328" i="3"/>
  <c r="L328" i="3" s="1"/>
  <c r="K329" i="3"/>
  <c r="L329" i="3" s="1"/>
  <c r="K330" i="3"/>
  <c r="L330" i="3" s="1"/>
  <c r="K331" i="3"/>
  <c r="L331" i="3" s="1"/>
  <c r="K332" i="3"/>
  <c r="L332" i="3" s="1"/>
  <c r="K333" i="3"/>
  <c r="L333" i="3" s="1"/>
  <c r="K334" i="3"/>
  <c r="L334" i="3" s="1"/>
  <c r="K335" i="3"/>
  <c r="L335" i="3" s="1"/>
  <c r="K336" i="3"/>
  <c r="L336" i="3" s="1"/>
  <c r="K337" i="3"/>
  <c r="L337" i="3" s="1"/>
  <c r="K338" i="3"/>
  <c r="L338" i="3" s="1"/>
  <c r="K339" i="3"/>
  <c r="L339" i="3" s="1"/>
  <c r="K340" i="3"/>
  <c r="L340" i="3" s="1"/>
  <c r="K341" i="3"/>
  <c r="L341" i="3" s="1"/>
  <c r="K342" i="3"/>
  <c r="L342" i="3" s="1"/>
  <c r="K343" i="3"/>
  <c r="L343" i="3" s="1"/>
  <c r="K344" i="3"/>
  <c r="L344" i="3" s="1"/>
  <c r="K345" i="3"/>
  <c r="L345" i="3" s="1"/>
  <c r="K346" i="3"/>
  <c r="L346" i="3" s="1"/>
  <c r="K347" i="3"/>
  <c r="L347" i="3" s="1"/>
  <c r="K348" i="3"/>
  <c r="L348" i="3" s="1"/>
  <c r="K349" i="3"/>
  <c r="L349" i="3" s="1"/>
  <c r="K350" i="3"/>
  <c r="L350" i="3" s="1"/>
  <c r="K351" i="3"/>
  <c r="L351" i="3" s="1"/>
  <c r="K352" i="3"/>
  <c r="L352" i="3" s="1"/>
  <c r="K353" i="3"/>
  <c r="L353" i="3" s="1"/>
  <c r="K354" i="3"/>
  <c r="L354" i="3" s="1"/>
  <c r="K355" i="3"/>
  <c r="L355" i="3" s="1"/>
  <c r="K356" i="3"/>
  <c r="L356" i="3" s="1"/>
  <c r="K357" i="3"/>
  <c r="L357" i="3" s="1"/>
  <c r="K358" i="3"/>
  <c r="L358" i="3" s="1"/>
  <c r="K359" i="3"/>
  <c r="L359" i="3" s="1"/>
  <c r="K360" i="3"/>
  <c r="L360" i="3" s="1"/>
  <c r="K361" i="3"/>
  <c r="L361" i="3" s="1"/>
  <c r="K362" i="3"/>
  <c r="L362" i="3" s="1"/>
  <c r="K363" i="3"/>
  <c r="L363" i="3" s="1"/>
  <c r="K364" i="3"/>
  <c r="L364" i="3" s="1"/>
  <c r="K365" i="3"/>
  <c r="L365" i="3" s="1"/>
  <c r="K366" i="3"/>
  <c r="L366" i="3" s="1"/>
  <c r="K367" i="3"/>
  <c r="L367" i="3" s="1"/>
  <c r="K368" i="3"/>
  <c r="L368" i="3" s="1"/>
  <c r="K369" i="3"/>
  <c r="L369" i="3" s="1"/>
  <c r="K370" i="3"/>
  <c r="L370" i="3" s="1"/>
  <c r="K371" i="3"/>
  <c r="L371" i="3" s="1"/>
  <c r="K372" i="3"/>
  <c r="L372" i="3" s="1"/>
  <c r="K373" i="3"/>
  <c r="L373" i="3" s="1"/>
  <c r="K374" i="3"/>
  <c r="L374" i="3" s="1"/>
  <c r="K375" i="3"/>
  <c r="L375" i="3" s="1"/>
  <c r="K376" i="3"/>
  <c r="L376" i="3" s="1"/>
  <c r="K377" i="3"/>
  <c r="L377" i="3" s="1"/>
  <c r="K378" i="3"/>
  <c r="L378" i="3" s="1"/>
  <c r="K379" i="3"/>
  <c r="L379" i="3" s="1"/>
  <c r="K380" i="3"/>
  <c r="L380" i="3" s="1"/>
  <c r="K381" i="3"/>
  <c r="L381" i="3" s="1"/>
  <c r="K382" i="3"/>
  <c r="L382" i="3" s="1"/>
  <c r="K383" i="3"/>
  <c r="L383" i="3" s="1"/>
  <c r="K384" i="3"/>
  <c r="L384" i="3" s="1"/>
  <c r="K385" i="3"/>
  <c r="L385" i="3" s="1"/>
  <c r="K386" i="3"/>
  <c r="L386" i="3" s="1"/>
  <c r="K387" i="3"/>
  <c r="L387" i="3" s="1"/>
  <c r="K388" i="3"/>
  <c r="L388" i="3" s="1"/>
  <c r="K389" i="3"/>
  <c r="L389" i="3" s="1"/>
  <c r="K390" i="3"/>
  <c r="L390" i="3" s="1"/>
  <c r="K391" i="3"/>
  <c r="L391" i="3" s="1"/>
  <c r="K392" i="3"/>
  <c r="L392" i="3" s="1"/>
  <c r="K393" i="3"/>
  <c r="L393" i="3" s="1"/>
  <c r="K394" i="3"/>
  <c r="L394" i="3" s="1"/>
  <c r="K395" i="3"/>
  <c r="L395" i="3" s="1"/>
  <c r="K396" i="3"/>
  <c r="L396" i="3" s="1"/>
  <c r="K397" i="3"/>
  <c r="L397" i="3" s="1"/>
  <c r="K398" i="3"/>
  <c r="L398" i="3" s="1"/>
  <c r="K399" i="3"/>
  <c r="L399" i="3" s="1"/>
  <c r="K400" i="3"/>
  <c r="L400" i="3" s="1"/>
  <c r="K401" i="3"/>
  <c r="L401" i="3" s="1"/>
  <c r="K402" i="3"/>
  <c r="L402" i="3" s="1"/>
  <c r="K403" i="3"/>
  <c r="L403" i="3" s="1"/>
  <c r="K404" i="3"/>
  <c r="L404" i="3" s="1"/>
  <c r="K405" i="3"/>
  <c r="L405" i="3" s="1"/>
  <c r="K406" i="3"/>
  <c r="L406" i="3" s="1"/>
  <c r="K407" i="3"/>
  <c r="L407" i="3" s="1"/>
  <c r="K408" i="3"/>
  <c r="L408" i="3" s="1"/>
  <c r="K409" i="3"/>
  <c r="L409" i="3" s="1"/>
  <c r="K410" i="3"/>
  <c r="L410" i="3" s="1"/>
  <c r="K411" i="3"/>
  <c r="L411" i="3" s="1"/>
  <c r="K412" i="3"/>
  <c r="L412" i="3" s="1"/>
  <c r="K413" i="3"/>
  <c r="L413" i="3" s="1"/>
  <c r="K414" i="3"/>
  <c r="L414" i="3" s="1"/>
  <c r="K415" i="3"/>
  <c r="L415" i="3" s="1"/>
  <c r="K416" i="3"/>
  <c r="L416" i="3" s="1"/>
  <c r="K417" i="3"/>
  <c r="L417" i="3" s="1"/>
  <c r="K418" i="3"/>
  <c r="L418" i="3" s="1"/>
  <c r="K419" i="3"/>
  <c r="L419" i="3" s="1"/>
  <c r="K420" i="3"/>
  <c r="L420" i="3" s="1"/>
  <c r="K421" i="3"/>
  <c r="L421" i="3" s="1"/>
  <c r="K422" i="3"/>
  <c r="L422" i="3" s="1"/>
  <c r="K423" i="3"/>
  <c r="L423" i="3" s="1"/>
  <c r="K424" i="3"/>
  <c r="L424" i="3" s="1"/>
  <c r="K425" i="3"/>
  <c r="L425" i="3" s="1"/>
  <c r="K426" i="3"/>
  <c r="L426" i="3" s="1"/>
  <c r="K427" i="3"/>
  <c r="L427" i="3" s="1"/>
  <c r="K428" i="3"/>
  <c r="L428" i="3" s="1"/>
  <c r="K429" i="3"/>
  <c r="L429" i="3" s="1"/>
  <c r="K430" i="3"/>
  <c r="L430" i="3" s="1"/>
  <c r="K431" i="3"/>
  <c r="L431" i="3" s="1"/>
  <c r="K432" i="3"/>
  <c r="L432" i="3" s="1"/>
  <c r="K433" i="3"/>
  <c r="L433" i="3" s="1"/>
  <c r="K434" i="3"/>
  <c r="L434" i="3" s="1"/>
  <c r="K435" i="3"/>
  <c r="L435" i="3" s="1"/>
  <c r="K436" i="3"/>
  <c r="L436" i="3" s="1"/>
  <c r="K437" i="3"/>
  <c r="L437" i="3" s="1"/>
  <c r="K438" i="3"/>
  <c r="L438" i="3" s="1"/>
  <c r="K439" i="3"/>
  <c r="L439" i="3" s="1"/>
  <c r="K440" i="3"/>
  <c r="L440" i="3" s="1"/>
  <c r="K441" i="3"/>
  <c r="L441" i="3" s="1"/>
  <c r="K442" i="3"/>
  <c r="L442" i="3" s="1"/>
  <c r="K443" i="3"/>
  <c r="L443" i="3" s="1"/>
  <c r="K444" i="3"/>
  <c r="L444" i="3" s="1"/>
  <c r="K445" i="3"/>
  <c r="L445" i="3" s="1"/>
  <c r="K446" i="3"/>
  <c r="L446" i="3" s="1"/>
  <c r="K447" i="3"/>
  <c r="L447" i="3" s="1"/>
  <c r="K448" i="3"/>
  <c r="L448" i="3" s="1"/>
  <c r="K449" i="3"/>
  <c r="L449" i="3" s="1"/>
  <c r="K450" i="3"/>
  <c r="L450" i="3" s="1"/>
  <c r="K451" i="3"/>
  <c r="L451" i="3" s="1"/>
  <c r="K452" i="3"/>
  <c r="L452" i="3" s="1"/>
  <c r="K453" i="3"/>
  <c r="L453" i="3" s="1"/>
  <c r="K454" i="3"/>
  <c r="L454" i="3" s="1"/>
  <c r="K455" i="3"/>
  <c r="L455" i="3" s="1"/>
  <c r="K456" i="3"/>
  <c r="L456" i="3" s="1"/>
  <c r="K457" i="3"/>
  <c r="L457" i="3" s="1"/>
  <c r="K458" i="3"/>
  <c r="L458" i="3" s="1"/>
  <c r="K459" i="3"/>
  <c r="L459" i="3" s="1"/>
  <c r="K460" i="3"/>
  <c r="L460" i="3" s="1"/>
  <c r="K461" i="3"/>
  <c r="L461" i="3" s="1"/>
  <c r="K462" i="3"/>
  <c r="L462" i="3" s="1"/>
  <c r="K463" i="3"/>
  <c r="L463" i="3" s="1"/>
  <c r="K464" i="3"/>
  <c r="L464" i="3" s="1"/>
  <c r="K465" i="3"/>
  <c r="L465" i="3" s="1"/>
  <c r="K466" i="3"/>
  <c r="L466" i="3" s="1"/>
  <c r="K467" i="3"/>
  <c r="L467" i="3" s="1"/>
  <c r="K468" i="3"/>
  <c r="L468" i="3" s="1"/>
  <c r="K469" i="3"/>
  <c r="L469" i="3" s="1"/>
  <c r="K470" i="3"/>
  <c r="L470" i="3" s="1"/>
  <c r="K471" i="3"/>
  <c r="L471" i="3" s="1"/>
  <c r="K472" i="3"/>
  <c r="L472" i="3" s="1"/>
  <c r="K473" i="3"/>
  <c r="L473" i="3" s="1"/>
  <c r="K474" i="3"/>
  <c r="L474" i="3" s="1"/>
  <c r="K475" i="3"/>
  <c r="L475" i="3" s="1"/>
  <c r="K476" i="3"/>
  <c r="L476" i="3" s="1"/>
  <c r="K477" i="3"/>
  <c r="L477" i="3" s="1"/>
  <c r="K478" i="3"/>
  <c r="L478" i="3" s="1"/>
  <c r="K479" i="3"/>
  <c r="L479" i="3" s="1"/>
  <c r="K480" i="3"/>
  <c r="L480" i="3" s="1"/>
  <c r="K481" i="3"/>
  <c r="L481" i="3" s="1"/>
  <c r="K482" i="3"/>
  <c r="L482" i="3" s="1"/>
  <c r="K483" i="3"/>
  <c r="L483" i="3" s="1"/>
  <c r="K484" i="3"/>
  <c r="L484" i="3" s="1"/>
  <c r="K485" i="3"/>
  <c r="L485" i="3" s="1"/>
  <c r="K486" i="3"/>
  <c r="L486" i="3" s="1"/>
  <c r="K487" i="3"/>
  <c r="L487" i="3" s="1"/>
  <c r="K488" i="3"/>
  <c r="L488" i="3" s="1"/>
  <c r="K489" i="3"/>
  <c r="L489" i="3" s="1"/>
  <c r="K490" i="3"/>
  <c r="L490" i="3" s="1"/>
  <c r="K491" i="3"/>
  <c r="L491" i="3" s="1"/>
  <c r="K492" i="3"/>
  <c r="L492" i="3" s="1"/>
  <c r="K493" i="3"/>
  <c r="L493" i="3" s="1"/>
  <c r="K494" i="3"/>
  <c r="L494" i="3" s="1"/>
  <c r="K495" i="3"/>
  <c r="L495" i="3" s="1"/>
  <c r="K496" i="3"/>
  <c r="L496" i="3" s="1"/>
  <c r="K497" i="3"/>
  <c r="L497" i="3" s="1"/>
  <c r="K498" i="3"/>
  <c r="L498" i="3" s="1"/>
  <c r="K499" i="3"/>
  <c r="L499" i="3" s="1"/>
  <c r="K500" i="3"/>
  <c r="L500" i="3" s="1"/>
  <c r="K501" i="3"/>
  <c r="L501" i="3" s="1"/>
  <c r="K502" i="3"/>
  <c r="L502" i="3" s="1"/>
  <c r="K503" i="3"/>
  <c r="L503" i="3" s="1"/>
  <c r="K504" i="3"/>
  <c r="L504" i="3" s="1"/>
  <c r="K505" i="3"/>
  <c r="L505" i="3" s="1"/>
  <c r="K506" i="3"/>
  <c r="L506" i="3" s="1"/>
  <c r="K507" i="3"/>
  <c r="L507" i="3" s="1"/>
  <c r="K508" i="3"/>
  <c r="L508" i="3" s="1"/>
  <c r="K509" i="3"/>
  <c r="L509" i="3" s="1"/>
  <c r="K510" i="3"/>
  <c r="L510" i="3" s="1"/>
  <c r="K511" i="3"/>
  <c r="L511" i="3" s="1"/>
  <c r="K512" i="3"/>
  <c r="L512" i="3" s="1"/>
  <c r="K513" i="3"/>
  <c r="L513" i="3" s="1"/>
  <c r="K514" i="3"/>
  <c r="L514" i="3" s="1"/>
  <c r="K515" i="3"/>
  <c r="L515" i="3" s="1"/>
  <c r="K516" i="3"/>
  <c r="L516" i="3" s="1"/>
  <c r="K517" i="3"/>
  <c r="L517" i="3" s="1"/>
  <c r="K518" i="3"/>
  <c r="L518" i="3" s="1"/>
  <c r="K519" i="3"/>
  <c r="L519" i="3" s="1"/>
  <c r="K520" i="3"/>
  <c r="L520" i="3" s="1"/>
  <c r="K521" i="3"/>
  <c r="L521" i="3" s="1"/>
  <c r="K522" i="3"/>
  <c r="L522" i="3" s="1"/>
  <c r="K523" i="3"/>
  <c r="L523" i="3" s="1"/>
  <c r="K524" i="3"/>
  <c r="L524" i="3" s="1"/>
  <c r="K525" i="3"/>
  <c r="L525" i="3" s="1"/>
  <c r="K526" i="3"/>
  <c r="L526" i="3" s="1"/>
  <c r="K527" i="3"/>
  <c r="L527" i="3" s="1"/>
  <c r="K528" i="3"/>
  <c r="L528" i="3" s="1"/>
  <c r="K529" i="3"/>
  <c r="L529" i="3" s="1"/>
  <c r="K530" i="3"/>
  <c r="L530" i="3" s="1"/>
  <c r="K531" i="3"/>
  <c r="L531" i="3" s="1"/>
  <c r="K532" i="3"/>
  <c r="L532" i="3" s="1"/>
  <c r="K533" i="3"/>
  <c r="L533" i="3" s="1"/>
  <c r="K534" i="3"/>
  <c r="L534" i="3" s="1"/>
  <c r="K535" i="3"/>
  <c r="L535" i="3" s="1"/>
  <c r="K536" i="3"/>
  <c r="L536" i="3" s="1"/>
  <c r="K537" i="3"/>
  <c r="L537" i="3" s="1"/>
  <c r="K538" i="3"/>
  <c r="L538" i="3" s="1"/>
  <c r="K539" i="3"/>
  <c r="L539" i="3" s="1"/>
  <c r="K540" i="3"/>
  <c r="L540" i="3" s="1"/>
  <c r="K541" i="3"/>
  <c r="L541" i="3" s="1"/>
  <c r="K542" i="3"/>
  <c r="L542" i="3" s="1"/>
  <c r="K543" i="3"/>
  <c r="L543" i="3" s="1"/>
  <c r="K544" i="3"/>
  <c r="L544" i="3" s="1"/>
  <c r="K545" i="3"/>
  <c r="L545" i="3" s="1"/>
  <c r="K546" i="3"/>
  <c r="L546" i="3" s="1"/>
  <c r="K547" i="3"/>
  <c r="L547" i="3" s="1"/>
  <c r="K548" i="3"/>
  <c r="L548" i="3" s="1"/>
  <c r="K549" i="3"/>
  <c r="L549" i="3" s="1"/>
  <c r="K550" i="3"/>
  <c r="L550" i="3" s="1"/>
  <c r="K551" i="3"/>
  <c r="L551" i="3" s="1"/>
  <c r="K552" i="3"/>
  <c r="L552" i="3" s="1"/>
  <c r="K553" i="3"/>
  <c r="L553" i="3" s="1"/>
  <c r="K554" i="3"/>
  <c r="L554" i="3" s="1"/>
  <c r="K555" i="3"/>
  <c r="L555" i="3" s="1"/>
  <c r="K556" i="3"/>
  <c r="L556" i="3" s="1"/>
  <c r="K557" i="3"/>
  <c r="L557" i="3" s="1"/>
  <c r="K558" i="3"/>
  <c r="L558" i="3" s="1"/>
  <c r="K559" i="3"/>
  <c r="L559" i="3" s="1"/>
  <c r="K560" i="3"/>
  <c r="L560" i="3" s="1"/>
  <c r="K561" i="3"/>
  <c r="L561" i="3" s="1"/>
  <c r="K562" i="3"/>
  <c r="L562" i="3" s="1"/>
  <c r="K563" i="3"/>
  <c r="L563" i="3" s="1"/>
  <c r="K564" i="3"/>
  <c r="L564" i="3" s="1"/>
  <c r="K565" i="3"/>
  <c r="L565" i="3" s="1"/>
  <c r="K566" i="3"/>
  <c r="L566" i="3" s="1"/>
  <c r="K567" i="3"/>
  <c r="L567" i="3" s="1"/>
  <c r="K568" i="3"/>
  <c r="L568" i="3" s="1"/>
  <c r="K569" i="3"/>
  <c r="L569" i="3" s="1"/>
  <c r="K570" i="3"/>
  <c r="L570" i="3" s="1"/>
  <c r="K571" i="3"/>
  <c r="L571" i="3" s="1"/>
  <c r="K572" i="3"/>
  <c r="L572" i="3" s="1"/>
  <c r="K573" i="3"/>
  <c r="L573" i="3" s="1"/>
  <c r="K574" i="3"/>
  <c r="L574" i="3" s="1"/>
  <c r="K575" i="3"/>
  <c r="L575" i="3" s="1"/>
  <c r="K576" i="3"/>
  <c r="L576" i="3" s="1"/>
  <c r="K577" i="3"/>
  <c r="L577" i="3" s="1"/>
  <c r="K578" i="3"/>
  <c r="L578" i="3" s="1"/>
  <c r="K579" i="3"/>
  <c r="L579" i="3" s="1"/>
  <c r="K580" i="3"/>
  <c r="L580" i="3" s="1"/>
  <c r="K581" i="3"/>
  <c r="L581" i="3" s="1"/>
  <c r="K582" i="3"/>
  <c r="L582" i="3" s="1"/>
  <c r="K583" i="3"/>
  <c r="L583" i="3" s="1"/>
  <c r="K584" i="3"/>
  <c r="L584" i="3" s="1"/>
  <c r="K585" i="3"/>
  <c r="L585" i="3" s="1"/>
  <c r="K586" i="3"/>
  <c r="L586" i="3" s="1"/>
  <c r="K587" i="3"/>
  <c r="L587" i="3" s="1"/>
  <c r="K588" i="3"/>
  <c r="L588" i="3" s="1"/>
  <c r="K589" i="3"/>
  <c r="L589" i="3" s="1"/>
  <c r="K590" i="3"/>
  <c r="L590" i="3" s="1"/>
  <c r="K591" i="3"/>
  <c r="L591" i="3" s="1"/>
  <c r="K592" i="3"/>
  <c r="L592" i="3" s="1"/>
  <c r="K593" i="3"/>
  <c r="L593" i="3" s="1"/>
  <c r="K594" i="3"/>
  <c r="L594" i="3" s="1"/>
  <c r="K595" i="3"/>
  <c r="L595" i="3" s="1"/>
  <c r="K596" i="3"/>
  <c r="L596" i="3" s="1"/>
  <c r="K597" i="3"/>
  <c r="L597" i="3" s="1"/>
  <c r="K598" i="3"/>
  <c r="L598" i="3" s="1"/>
  <c r="K599" i="3"/>
  <c r="L599" i="3" s="1"/>
  <c r="K600" i="3"/>
  <c r="L600" i="3" s="1"/>
  <c r="K601" i="3"/>
  <c r="L601" i="3" s="1"/>
  <c r="K602" i="3"/>
  <c r="L602" i="3" s="1"/>
  <c r="K603" i="3"/>
  <c r="L603" i="3" s="1"/>
  <c r="K604" i="3"/>
  <c r="L604" i="3" s="1"/>
  <c r="K605" i="3"/>
  <c r="L605" i="3" s="1"/>
  <c r="K606" i="3"/>
  <c r="L606" i="3" s="1"/>
  <c r="K607" i="3"/>
  <c r="L607" i="3" s="1"/>
  <c r="K608" i="3"/>
  <c r="L608" i="3" s="1"/>
  <c r="K609" i="3"/>
  <c r="L609" i="3" s="1"/>
  <c r="K610" i="3"/>
  <c r="L610" i="3" s="1"/>
  <c r="K611" i="3"/>
  <c r="L611" i="3" s="1"/>
  <c r="K612" i="3"/>
  <c r="L612" i="3" s="1"/>
  <c r="K613" i="3"/>
  <c r="L613" i="3" s="1"/>
  <c r="K614" i="3"/>
  <c r="L614" i="3" s="1"/>
  <c r="K615" i="3"/>
  <c r="L615" i="3" s="1"/>
  <c r="K616" i="3"/>
  <c r="L616" i="3" s="1"/>
  <c r="K617" i="3"/>
  <c r="L617" i="3" s="1"/>
  <c r="K618" i="3"/>
  <c r="L618" i="3" s="1"/>
  <c r="K619" i="3"/>
  <c r="L619" i="3" s="1"/>
  <c r="K620" i="3"/>
  <c r="L620" i="3" s="1"/>
  <c r="K621" i="3"/>
  <c r="L621" i="3" s="1"/>
  <c r="K622" i="3"/>
  <c r="L622" i="3" s="1"/>
  <c r="K623" i="3"/>
  <c r="L623" i="3" s="1"/>
  <c r="K624" i="3"/>
  <c r="L624" i="3" s="1"/>
  <c r="K625" i="3"/>
  <c r="L625" i="3" s="1"/>
  <c r="K626" i="3"/>
  <c r="L626" i="3" s="1"/>
  <c r="K627" i="3"/>
  <c r="L627" i="3" s="1"/>
  <c r="K628" i="3"/>
  <c r="L628" i="3" s="1"/>
  <c r="K629" i="3"/>
  <c r="L629" i="3" s="1"/>
  <c r="K630" i="3"/>
  <c r="L630" i="3" s="1"/>
  <c r="K631" i="3"/>
  <c r="L631" i="3" s="1"/>
  <c r="K632" i="3"/>
  <c r="L632" i="3" s="1"/>
  <c r="K633" i="3"/>
  <c r="L633" i="3" s="1"/>
  <c r="K634" i="3"/>
  <c r="L634" i="3" s="1"/>
  <c r="K635" i="3"/>
  <c r="L635" i="3" s="1"/>
  <c r="K636" i="3"/>
  <c r="L636" i="3" s="1"/>
  <c r="K637" i="3"/>
  <c r="L637" i="3" s="1"/>
  <c r="K638" i="3"/>
  <c r="L638" i="3" s="1"/>
  <c r="K639" i="3"/>
  <c r="L639" i="3" s="1"/>
  <c r="K640" i="3"/>
  <c r="L640" i="3" s="1"/>
  <c r="K641" i="3"/>
  <c r="L641" i="3" s="1"/>
  <c r="K642" i="3"/>
  <c r="L642" i="3" s="1"/>
  <c r="K643" i="3"/>
  <c r="L643" i="3" s="1"/>
  <c r="K644" i="3"/>
  <c r="L644" i="3" s="1"/>
  <c r="K645" i="3"/>
  <c r="L645" i="3" s="1"/>
  <c r="K646" i="3"/>
  <c r="L646" i="3" s="1"/>
  <c r="K647" i="3"/>
  <c r="L647" i="3" s="1"/>
  <c r="K648" i="3"/>
  <c r="L648" i="3" s="1"/>
  <c r="K649" i="3"/>
  <c r="L649" i="3" s="1"/>
  <c r="K650" i="3"/>
  <c r="L650" i="3" s="1"/>
  <c r="K651" i="3"/>
  <c r="L651" i="3" s="1"/>
  <c r="K652" i="3"/>
  <c r="L652" i="3" s="1"/>
  <c r="K653" i="3"/>
  <c r="L653" i="3" s="1"/>
  <c r="K654" i="3"/>
  <c r="L654" i="3" s="1"/>
  <c r="K655" i="3"/>
  <c r="L655" i="3" s="1"/>
  <c r="K656" i="3"/>
  <c r="L656" i="3" s="1"/>
  <c r="K657" i="3"/>
  <c r="L657" i="3" s="1"/>
  <c r="K658" i="3"/>
  <c r="L658" i="3" s="1"/>
  <c r="K659" i="3"/>
  <c r="L659" i="3" s="1"/>
  <c r="K660" i="3"/>
  <c r="L660" i="3" s="1"/>
  <c r="K661" i="3"/>
  <c r="L661" i="3" s="1"/>
  <c r="K662" i="3"/>
  <c r="L662" i="3" s="1"/>
  <c r="K663" i="3"/>
  <c r="L663" i="3" s="1"/>
  <c r="K664" i="3"/>
  <c r="L664" i="3" s="1"/>
  <c r="K665" i="3"/>
  <c r="L665" i="3" s="1"/>
  <c r="K666" i="3"/>
  <c r="L666" i="3" s="1"/>
  <c r="K667" i="3"/>
  <c r="L667" i="3" s="1"/>
  <c r="K668" i="3"/>
  <c r="L668" i="3" s="1"/>
  <c r="K669" i="3"/>
  <c r="L669" i="3" s="1"/>
  <c r="K670" i="3"/>
  <c r="L670" i="3" s="1"/>
  <c r="K671" i="3"/>
  <c r="L671" i="3" s="1"/>
  <c r="K672" i="3"/>
  <c r="L672" i="3" s="1"/>
  <c r="K673" i="3"/>
  <c r="L673" i="3" s="1"/>
  <c r="K674" i="3"/>
  <c r="L674" i="3" s="1"/>
  <c r="K675" i="3"/>
  <c r="L675" i="3" s="1"/>
  <c r="K676" i="3"/>
  <c r="L676" i="3" s="1"/>
  <c r="K677" i="3"/>
  <c r="L677" i="3" s="1"/>
  <c r="K678" i="3"/>
  <c r="L678" i="3" s="1"/>
  <c r="K679" i="3"/>
  <c r="L679" i="3" s="1"/>
  <c r="K680" i="3"/>
  <c r="L680" i="3" s="1"/>
  <c r="K681" i="3"/>
  <c r="L681" i="3" s="1"/>
  <c r="K682" i="3"/>
  <c r="L682" i="3" s="1"/>
  <c r="K683" i="3"/>
  <c r="L683" i="3" s="1"/>
  <c r="K684" i="3"/>
  <c r="L684" i="3" s="1"/>
  <c r="K685" i="3"/>
  <c r="L685" i="3" s="1"/>
  <c r="K686" i="3"/>
  <c r="L686" i="3" s="1"/>
  <c r="K687" i="3"/>
  <c r="L687" i="3" s="1"/>
  <c r="K688" i="3"/>
  <c r="L688" i="3" s="1"/>
  <c r="K689" i="3"/>
  <c r="L689" i="3" s="1"/>
  <c r="K690" i="3"/>
  <c r="L690" i="3" s="1"/>
  <c r="K691" i="3"/>
  <c r="L691" i="3" s="1"/>
  <c r="K692" i="3"/>
  <c r="L692" i="3" s="1"/>
  <c r="K693" i="3"/>
  <c r="L693" i="3" s="1"/>
  <c r="K694" i="3"/>
  <c r="L694" i="3" s="1"/>
  <c r="K695" i="3"/>
  <c r="L695" i="3" s="1"/>
  <c r="K696" i="3"/>
  <c r="L696" i="3" s="1"/>
  <c r="K697" i="3"/>
  <c r="L697" i="3" s="1"/>
  <c r="K698" i="3"/>
  <c r="L698" i="3" s="1"/>
  <c r="K699" i="3"/>
  <c r="L699" i="3" s="1"/>
  <c r="K700" i="3"/>
  <c r="L700" i="3" s="1"/>
  <c r="K701" i="3"/>
  <c r="L701" i="3" s="1"/>
  <c r="K702" i="3"/>
  <c r="L702" i="3" s="1"/>
  <c r="K703" i="3"/>
  <c r="L703" i="3" s="1"/>
  <c r="K704" i="3"/>
  <c r="L704" i="3" s="1"/>
  <c r="K705" i="3"/>
  <c r="L705" i="3" s="1"/>
  <c r="K706" i="3"/>
  <c r="L706" i="3" s="1"/>
  <c r="K707" i="3"/>
  <c r="L707" i="3" s="1"/>
  <c r="K708" i="3"/>
  <c r="L708" i="3" s="1"/>
  <c r="K709" i="3"/>
  <c r="L709" i="3" s="1"/>
  <c r="K710" i="3"/>
  <c r="L710" i="3" s="1"/>
  <c r="K711" i="3"/>
  <c r="L711" i="3" s="1"/>
  <c r="K712" i="3"/>
  <c r="L712" i="3" s="1"/>
  <c r="K713" i="3"/>
  <c r="L713" i="3" s="1"/>
  <c r="K714" i="3"/>
  <c r="L714" i="3" s="1"/>
  <c r="K715" i="3"/>
  <c r="L715" i="3" s="1"/>
  <c r="K716" i="3"/>
  <c r="L716" i="3" s="1"/>
  <c r="K717" i="3"/>
  <c r="L717" i="3" s="1"/>
  <c r="K718" i="3"/>
  <c r="L718" i="3" s="1"/>
  <c r="K719" i="3"/>
  <c r="L719" i="3" s="1"/>
  <c r="K720" i="3"/>
  <c r="L720" i="3" s="1"/>
  <c r="K721" i="3"/>
  <c r="L721" i="3" s="1"/>
  <c r="K722" i="3"/>
  <c r="L722" i="3" s="1"/>
  <c r="K723" i="3"/>
  <c r="L723" i="3" s="1"/>
  <c r="K724" i="3"/>
  <c r="L724" i="3" s="1"/>
  <c r="K725" i="3"/>
  <c r="L725" i="3" s="1"/>
  <c r="K726" i="3"/>
  <c r="L726" i="3" s="1"/>
  <c r="K727" i="3"/>
  <c r="L727" i="3" s="1"/>
  <c r="K728" i="3"/>
  <c r="L728" i="3" s="1"/>
  <c r="K729" i="3"/>
  <c r="L729" i="3" s="1"/>
  <c r="K730" i="3"/>
  <c r="L730" i="3" s="1"/>
  <c r="K731" i="3"/>
  <c r="L731" i="3" s="1"/>
  <c r="K732" i="3"/>
  <c r="L732" i="3" s="1"/>
  <c r="K733" i="3"/>
  <c r="L733" i="3" s="1"/>
  <c r="K734" i="3"/>
  <c r="L734" i="3" s="1"/>
  <c r="K735" i="3"/>
  <c r="L735" i="3" s="1"/>
  <c r="K736" i="3"/>
  <c r="L736" i="3" s="1"/>
  <c r="K737" i="3"/>
  <c r="L737" i="3" s="1"/>
  <c r="K738" i="3"/>
  <c r="L738" i="3" s="1"/>
  <c r="K739" i="3"/>
  <c r="L739" i="3" s="1"/>
  <c r="K740" i="3"/>
  <c r="L740" i="3" s="1"/>
  <c r="K741" i="3"/>
  <c r="L741" i="3" s="1"/>
  <c r="K742" i="3"/>
  <c r="L742" i="3" s="1"/>
  <c r="K743" i="3"/>
  <c r="L743" i="3" s="1"/>
  <c r="K744" i="3"/>
  <c r="L744" i="3" s="1"/>
  <c r="K745" i="3"/>
  <c r="L745" i="3" s="1"/>
  <c r="K746" i="3"/>
  <c r="L746" i="3" s="1"/>
  <c r="K747" i="3"/>
  <c r="L747" i="3" s="1"/>
  <c r="K748" i="3"/>
  <c r="L748" i="3" s="1"/>
  <c r="K749" i="3"/>
  <c r="L749" i="3" s="1"/>
  <c r="K750" i="3"/>
  <c r="L750" i="3" s="1"/>
  <c r="K751" i="3"/>
  <c r="L751" i="3" s="1"/>
  <c r="K752" i="3"/>
  <c r="L752" i="3" s="1"/>
  <c r="K753" i="3"/>
  <c r="L753" i="3" s="1"/>
  <c r="K754" i="3"/>
  <c r="L754" i="3" s="1"/>
  <c r="K755" i="3"/>
  <c r="L755" i="3" s="1"/>
  <c r="K756" i="3"/>
  <c r="L756" i="3" s="1"/>
  <c r="K757" i="3"/>
  <c r="L757" i="3" s="1"/>
  <c r="K758" i="3"/>
  <c r="L758" i="3" s="1"/>
  <c r="K759" i="3"/>
  <c r="L759" i="3" s="1"/>
  <c r="K760" i="3"/>
  <c r="L760" i="3" s="1"/>
  <c r="K761" i="3"/>
  <c r="L761" i="3" s="1"/>
  <c r="K762" i="3"/>
  <c r="L762" i="3" s="1"/>
  <c r="K763" i="3"/>
  <c r="L763" i="3" s="1"/>
  <c r="K764" i="3"/>
  <c r="L764" i="3" s="1"/>
  <c r="K765" i="3"/>
  <c r="L765" i="3" s="1"/>
  <c r="K766" i="3"/>
  <c r="L766" i="3" s="1"/>
  <c r="K767" i="3"/>
  <c r="L767" i="3" s="1"/>
  <c r="K768" i="3"/>
  <c r="L768" i="3" s="1"/>
  <c r="K769" i="3"/>
  <c r="L769" i="3" s="1"/>
  <c r="K770" i="3"/>
  <c r="L770" i="3" s="1"/>
  <c r="K771" i="3"/>
  <c r="L771" i="3" s="1"/>
  <c r="K772" i="3"/>
  <c r="L772" i="3" s="1"/>
  <c r="K773" i="3"/>
  <c r="L773" i="3" s="1"/>
  <c r="K774" i="3"/>
  <c r="L774" i="3" s="1"/>
  <c r="K775" i="3"/>
  <c r="L775" i="3" s="1"/>
  <c r="K776" i="3"/>
  <c r="L776" i="3" s="1"/>
  <c r="K777" i="3"/>
  <c r="L777" i="3" s="1"/>
  <c r="K778" i="3"/>
  <c r="L778" i="3" s="1"/>
  <c r="K779" i="3"/>
  <c r="L779" i="3" s="1"/>
  <c r="K780" i="3"/>
  <c r="L780" i="3" s="1"/>
  <c r="K781" i="3"/>
  <c r="L781" i="3" s="1"/>
  <c r="K782" i="3"/>
  <c r="L782" i="3" s="1"/>
  <c r="K783" i="3"/>
  <c r="L783" i="3" s="1"/>
  <c r="K784" i="3"/>
  <c r="L784" i="3" s="1"/>
  <c r="K785" i="3"/>
  <c r="L785" i="3" s="1"/>
  <c r="K786" i="3"/>
  <c r="L786" i="3" s="1"/>
  <c r="K787" i="3"/>
  <c r="L787" i="3" s="1"/>
  <c r="K788" i="3"/>
  <c r="L788" i="3" s="1"/>
  <c r="K789" i="3"/>
  <c r="L789" i="3" s="1"/>
  <c r="K790" i="3"/>
  <c r="L790" i="3" s="1"/>
  <c r="K791" i="3"/>
  <c r="L791" i="3" s="1"/>
  <c r="K792" i="3"/>
  <c r="L792" i="3" s="1"/>
  <c r="K793" i="3"/>
  <c r="L793" i="3" s="1"/>
  <c r="K794" i="3"/>
  <c r="L794" i="3" s="1"/>
  <c r="K795" i="3"/>
  <c r="L795" i="3" s="1"/>
  <c r="K796" i="3"/>
  <c r="L796" i="3" s="1"/>
  <c r="K797" i="3"/>
  <c r="L797" i="3" s="1"/>
  <c r="K798" i="3"/>
  <c r="L798" i="3" s="1"/>
  <c r="K799" i="3"/>
  <c r="L799" i="3" s="1"/>
  <c r="K800" i="3"/>
  <c r="L800" i="3" s="1"/>
  <c r="K801" i="3"/>
  <c r="L801" i="3" s="1"/>
  <c r="K802" i="3"/>
  <c r="L802" i="3" s="1"/>
  <c r="K803" i="3"/>
  <c r="L803" i="3" s="1"/>
  <c r="K804" i="3"/>
  <c r="L804" i="3" s="1"/>
  <c r="K805" i="3"/>
  <c r="L805" i="3" s="1"/>
  <c r="K806" i="3"/>
  <c r="L806" i="3" s="1"/>
  <c r="K807" i="3"/>
  <c r="L807" i="3" s="1"/>
  <c r="K808" i="3"/>
  <c r="L808" i="3" s="1"/>
  <c r="K809" i="3"/>
  <c r="L809" i="3" s="1"/>
  <c r="K810" i="3"/>
  <c r="L810" i="3" s="1"/>
  <c r="K811" i="3"/>
  <c r="L811" i="3" s="1"/>
  <c r="K812" i="3"/>
  <c r="L812" i="3" s="1"/>
  <c r="K813" i="3"/>
  <c r="L813" i="3" s="1"/>
  <c r="K814" i="3"/>
  <c r="L814" i="3" s="1"/>
  <c r="K815" i="3"/>
  <c r="L815" i="3" s="1"/>
  <c r="K816" i="3"/>
  <c r="L816" i="3" s="1"/>
  <c r="K817" i="3"/>
  <c r="L817" i="3" s="1"/>
  <c r="K818" i="3"/>
  <c r="L818" i="3" s="1"/>
  <c r="K819" i="3"/>
  <c r="L819" i="3" s="1"/>
  <c r="K820" i="3"/>
  <c r="L820" i="3" s="1"/>
  <c r="K821" i="3"/>
  <c r="L821" i="3" s="1"/>
  <c r="K822" i="3"/>
  <c r="L822" i="3" s="1"/>
  <c r="K823" i="3"/>
  <c r="L823" i="3" s="1"/>
  <c r="K824" i="3"/>
  <c r="L824" i="3" s="1"/>
  <c r="K825" i="3"/>
  <c r="L825" i="3" s="1"/>
  <c r="K826" i="3"/>
  <c r="L826" i="3" s="1"/>
  <c r="K827" i="3"/>
  <c r="L827" i="3" s="1"/>
  <c r="K828" i="3"/>
  <c r="L828" i="3" s="1"/>
  <c r="K829" i="3"/>
  <c r="L829" i="3" s="1"/>
  <c r="K830" i="3"/>
  <c r="L830" i="3" s="1"/>
  <c r="K831" i="3"/>
  <c r="L831" i="3" s="1"/>
  <c r="K832" i="3"/>
  <c r="L832" i="3" s="1"/>
  <c r="K833" i="3"/>
  <c r="L833" i="3" s="1"/>
  <c r="K834" i="3"/>
  <c r="L834" i="3" s="1"/>
  <c r="K835" i="3"/>
  <c r="L835" i="3" s="1"/>
  <c r="K836" i="3"/>
  <c r="L836" i="3" s="1"/>
  <c r="K837" i="3"/>
  <c r="L837" i="3" s="1"/>
  <c r="K838" i="3"/>
  <c r="L838" i="3" s="1"/>
  <c r="K839" i="3"/>
  <c r="L839" i="3" s="1"/>
  <c r="K840" i="3"/>
  <c r="L840" i="3" s="1"/>
  <c r="K841" i="3"/>
  <c r="L841" i="3" s="1"/>
  <c r="K842" i="3"/>
  <c r="L842" i="3" s="1"/>
  <c r="K843" i="3"/>
  <c r="L843" i="3" s="1"/>
  <c r="K844" i="3"/>
  <c r="L844" i="3" s="1"/>
  <c r="K845" i="3"/>
  <c r="L845" i="3" s="1"/>
  <c r="K846" i="3"/>
  <c r="L846" i="3" s="1"/>
  <c r="K847" i="3"/>
  <c r="L847" i="3" s="1"/>
  <c r="K848" i="3"/>
  <c r="L848" i="3" s="1"/>
  <c r="K849" i="3"/>
  <c r="L849" i="3" s="1"/>
  <c r="K850" i="3"/>
  <c r="L850" i="3" s="1"/>
  <c r="K851" i="3"/>
  <c r="L851" i="3" s="1"/>
  <c r="K852" i="3"/>
  <c r="L852" i="3" s="1"/>
  <c r="K853" i="3"/>
  <c r="L853" i="3" s="1"/>
  <c r="K854" i="3"/>
  <c r="L854" i="3" s="1"/>
  <c r="K855" i="3"/>
  <c r="L855" i="3" s="1"/>
  <c r="K856" i="3"/>
  <c r="L856" i="3" s="1"/>
  <c r="K857" i="3"/>
  <c r="L857" i="3" s="1"/>
  <c r="K858" i="3"/>
  <c r="L858" i="3" s="1"/>
  <c r="K859" i="3"/>
  <c r="L859" i="3" s="1"/>
  <c r="K860" i="3"/>
  <c r="L860" i="3" s="1"/>
  <c r="K861" i="3"/>
  <c r="L861" i="3" s="1"/>
  <c r="K862" i="3"/>
  <c r="L862" i="3" s="1"/>
  <c r="K863" i="3"/>
  <c r="L863" i="3" s="1"/>
  <c r="K864" i="3"/>
  <c r="L864" i="3" s="1"/>
  <c r="K865" i="3"/>
  <c r="L865" i="3" s="1"/>
  <c r="K866" i="3"/>
  <c r="L866" i="3" s="1"/>
  <c r="K867" i="3"/>
  <c r="L867" i="3" s="1"/>
  <c r="K868" i="3"/>
  <c r="L868" i="3" s="1"/>
  <c r="K869" i="3"/>
  <c r="L869" i="3" s="1"/>
  <c r="K870" i="3"/>
  <c r="L870" i="3" s="1"/>
  <c r="K871" i="3"/>
  <c r="L871" i="3" s="1"/>
  <c r="K872" i="3"/>
  <c r="L872" i="3" s="1"/>
  <c r="K873" i="3"/>
  <c r="L873" i="3" s="1"/>
  <c r="K874" i="3"/>
  <c r="L874" i="3" s="1"/>
  <c r="K875" i="3"/>
  <c r="L875" i="3" s="1"/>
  <c r="K876" i="3"/>
  <c r="L876" i="3" s="1"/>
  <c r="K877" i="3"/>
  <c r="L877" i="3" s="1"/>
  <c r="K878" i="3"/>
  <c r="L878" i="3" s="1"/>
  <c r="K879" i="3"/>
  <c r="L879" i="3" s="1"/>
  <c r="K880" i="3"/>
  <c r="L880" i="3" s="1"/>
  <c r="K881" i="3"/>
  <c r="L881" i="3" s="1"/>
  <c r="K882" i="3"/>
  <c r="L882" i="3" s="1"/>
  <c r="K883" i="3"/>
  <c r="L883" i="3" s="1"/>
  <c r="K884" i="3"/>
  <c r="L884" i="3" s="1"/>
  <c r="K885" i="3"/>
  <c r="L885" i="3" s="1"/>
  <c r="K886" i="3"/>
  <c r="L886" i="3" s="1"/>
  <c r="K887" i="3"/>
  <c r="L887" i="3" s="1"/>
  <c r="K888" i="3"/>
  <c r="L888" i="3" s="1"/>
  <c r="K889" i="3"/>
  <c r="L889" i="3" s="1"/>
  <c r="K890" i="3"/>
  <c r="L890" i="3" s="1"/>
  <c r="K891" i="3"/>
  <c r="L891" i="3" s="1"/>
  <c r="K892" i="3"/>
  <c r="L892" i="3" s="1"/>
  <c r="K893" i="3"/>
  <c r="L893" i="3" s="1"/>
  <c r="K894" i="3"/>
  <c r="L894" i="3" s="1"/>
  <c r="K895" i="3"/>
  <c r="L895" i="3" s="1"/>
  <c r="K896" i="3"/>
  <c r="L896" i="3" s="1"/>
  <c r="K897" i="3"/>
  <c r="L897" i="3" s="1"/>
  <c r="K898" i="3"/>
  <c r="L898" i="3" s="1"/>
  <c r="K899" i="3"/>
  <c r="L899" i="3" s="1"/>
  <c r="K900" i="3"/>
  <c r="L900" i="3" s="1"/>
  <c r="K901" i="3"/>
  <c r="L901" i="3" s="1"/>
  <c r="K902" i="3"/>
  <c r="L902" i="3" s="1"/>
  <c r="K903" i="3"/>
  <c r="L903" i="3" s="1"/>
  <c r="K904" i="3"/>
  <c r="L904" i="3" s="1"/>
  <c r="K905" i="3"/>
  <c r="L905" i="3" s="1"/>
  <c r="K906" i="3"/>
  <c r="L906" i="3" s="1"/>
  <c r="K907" i="3"/>
  <c r="L907" i="3" s="1"/>
  <c r="K908" i="3"/>
  <c r="L908" i="3" s="1"/>
  <c r="K909" i="3"/>
  <c r="L909" i="3" s="1"/>
  <c r="K910" i="3"/>
  <c r="L910" i="3" s="1"/>
  <c r="K911" i="3"/>
  <c r="L911" i="3" s="1"/>
  <c r="K912" i="3"/>
  <c r="L912" i="3" s="1"/>
  <c r="K913" i="3"/>
  <c r="L913" i="3" s="1"/>
  <c r="K914" i="3"/>
  <c r="L914" i="3" s="1"/>
  <c r="K915" i="3"/>
  <c r="L915" i="3" s="1"/>
  <c r="K916" i="3"/>
  <c r="L916" i="3" s="1"/>
  <c r="K917" i="3"/>
  <c r="L917" i="3" s="1"/>
  <c r="K918" i="3"/>
  <c r="L918" i="3" s="1"/>
  <c r="K919" i="3"/>
  <c r="L919" i="3" s="1"/>
  <c r="K920" i="3"/>
  <c r="L920" i="3" s="1"/>
  <c r="K921" i="3"/>
  <c r="L921" i="3" s="1"/>
  <c r="K922" i="3"/>
  <c r="L922" i="3" s="1"/>
  <c r="K923" i="3"/>
  <c r="L923" i="3" s="1"/>
  <c r="K924" i="3"/>
  <c r="L924" i="3" s="1"/>
  <c r="K925" i="3"/>
  <c r="L925" i="3" s="1"/>
  <c r="K926" i="3"/>
  <c r="L926" i="3" s="1"/>
  <c r="K927" i="3"/>
  <c r="L927" i="3" s="1"/>
  <c r="K928" i="3"/>
  <c r="L928" i="3" s="1"/>
  <c r="K929" i="3"/>
  <c r="L929" i="3" s="1"/>
  <c r="K930" i="3"/>
  <c r="L930" i="3" s="1"/>
  <c r="K931" i="3"/>
  <c r="L931" i="3" s="1"/>
  <c r="K932" i="3"/>
  <c r="L932" i="3" s="1"/>
  <c r="K933" i="3"/>
  <c r="L933" i="3" s="1"/>
  <c r="K934" i="3"/>
  <c r="L934" i="3" s="1"/>
  <c r="B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338" i="3"/>
  <c r="B339" i="3"/>
  <c r="B340" i="3"/>
  <c r="B341" i="3"/>
  <c r="B342" i="3"/>
  <c r="B343" i="3"/>
  <c r="B344" i="3"/>
  <c r="B345" i="3"/>
  <c r="B346" i="3"/>
  <c r="B347" i="3"/>
  <c r="B348" i="3"/>
  <c r="B349" i="3"/>
  <c r="B350" i="3"/>
  <c r="B351" i="3"/>
  <c r="B352" i="3"/>
  <c r="B353" i="3"/>
  <c r="B354" i="3"/>
  <c r="B355" i="3"/>
  <c r="B356" i="3"/>
  <c r="B357" i="3"/>
  <c r="B358" i="3"/>
  <c r="B359" i="3"/>
  <c r="B360" i="3"/>
  <c r="B361" i="3"/>
  <c r="B362" i="3"/>
  <c r="B363" i="3"/>
  <c r="B364" i="3"/>
  <c r="B365" i="3"/>
  <c r="B366" i="3"/>
  <c r="B367" i="3"/>
  <c r="B368" i="3"/>
  <c r="B369" i="3"/>
  <c r="B370" i="3"/>
  <c r="B371" i="3"/>
  <c r="B372" i="3"/>
  <c r="B373" i="3"/>
  <c r="B374" i="3"/>
  <c r="B375" i="3"/>
  <c r="B376" i="3"/>
  <c r="B377" i="3"/>
  <c r="B378" i="3"/>
  <c r="B379" i="3"/>
  <c r="B380" i="3"/>
  <c r="B381" i="3"/>
  <c r="B382" i="3"/>
  <c r="B383" i="3"/>
  <c r="B384" i="3"/>
  <c r="B385" i="3"/>
  <c r="B386" i="3"/>
  <c r="B387" i="3"/>
  <c r="B388" i="3"/>
  <c r="B389" i="3"/>
  <c r="B390" i="3"/>
  <c r="B391" i="3"/>
  <c r="B392" i="3"/>
  <c r="B393" i="3"/>
  <c r="B394" i="3"/>
  <c r="B395" i="3"/>
  <c r="B396" i="3"/>
  <c r="B397" i="3"/>
  <c r="B398" i="3"/>
  <c r="B399" i="3"/>
  <c r="B400" i="3"/>
  <c r="B401" i="3"/>
  <c r="B402" i="3"/>
  <c r="B403" i="3"/>
  <c r="B404" i="3"/>
  <c r="B405" i="3"/>
  <c r="B406" i="3"/>
  <c r="B407" i="3"/>
  <c r="B408" i="3"/>
  <c r="B409" i="3"/>
  <c r="B410" i="3"/>
  <c r="B411" i="3"/>
  <c r="B412" i="3"/>
  <c r="B413" i="3"/>
  <c r="B414" i="3"/>
  <c r="B415" i="3"/>
  <c r="B416" i="3"/>
  <c r="B417" i="3"/>
  <c r="B418" i="3"/>
  <c r="B419" i="3"/>
  <c r="B420" i="3"/>
  <c r="B421" i="3"/>
  <c r="B422" i="3"/>
  <c r="B423" i="3"/>
  <c r="B424" i="3"/>
  <c r="B425" i="3"/>
  <c r="B426" i="3"/>
  <c r="B427" i="3"/>
  <c r="B428" i="3"/>
  <c r="B429" i="3"/>
  <c r="B430" i="3"/>
  <c r="B431" i="3"/>
  <c r="B432" i="3"/>
  <c r="B433" i="3"/>
  <c r="B434" i="3"/>
  <c r="B435" i="3"/>
  <c r="B436" i="3"/>
  <c r="B437" i="3"/>
  <c r="B438" i="3"/>
  <c r="B439" i="3"/>
  <c r="B440" i="3"/>
  <c r="B441" i="3"/>
  <c r="B442" i="3"/>
  <c r="B443" i="3"/>
  <c r="B444" i="3"/>
  <c r="B445" i="3"/>
  <c r="B446" i="3"/>
  <c r="B447" i="3"/>
  <c r="B448" i="3"/>
  <c r="B449" i="3"/>
  <c r="B450" i="3"/>
  <c r="B451" i="3"/>
  <c r="B452" i="3"/>
  <c r="B453" i="3"/>
  <c r="B454" i="3"/>
  <c r="B455" i="3"/>
  <c r="B456" i="3"/>
  <c r="B457" i="3"/>
  <c r="B458" i="3"/>
  <c r="B459" i="3"/>
  <c r="B460" i="3"/>
  <c r="B461" i="3"/>
  <c r="B462" i="3"/>
  <c r="B463" i="3"/>
  <c r="B464" i="3"/>
  <c r="B465" i="3"/>
  <c r="B466" i="3"/>
  <c r="B467" i="3"/>
  <c r="B468" i="3"/>
  <c r="B469" i="3"/>
  <c r="B470" i="3"/>
  <c r="B471" i="3"/>
  <c r="B472" i="3"/>
  <c r="B473" i="3"/>
  <c r="B474" i="3"/>
  <c r="B475" i="3"/>
  <c r="B476" i="3"/>
  <c r="B477" i="3"/>
  <c r="B478" i="3"/>
  <c r="B479" i="3"/>
  <c r="B480" i="3"/>
  <c r="B481" i="3"/>
  <c r="B482" i="3"/>
  <c r="B483" i="3"/>
  <c r="B484" i="3"/>
  <c r="B485" i="3"/>
  <c r="B486" i="3"/>
  <c r="B487" i="3"/>
  <c r="B488" i="3"/>
  <c r="B489" i="3"/>
  <c r="B490" i="3"/>
  <c r="B491" i="3"/>
  <c r="B492" i="3"/>
  <c r="B493" i="3"/>
  <c r="B494" i="3"/>
  <c r="B495" i="3"/>
  <c r="B496" i="3"/>
  <c r="B497" i="3"/>
  <c r="B498" i="3"/>
  <c r="B499" i="3"/>
  <c r="B500" i="3"/>
  <c r="B501" i="3"/>
  <c r="B502" i="3"/>
  <c r="B503" i="3"/>
  <c r="B504" i="3"/>
  <c r="B505" i="3"/>
  <c r="B506" i="3"/>
  <c r="B507" i="3"/>
  <c r="B508" i="3"/>
  <c r="B509" i="3"/>
  <c r="B510" i="3"/>
  <c r="B511" i="3"/>
  <c r="B512" i="3"/>
  <c r="B513" i="3"/>
  <c r="B514" i="3"/>
  <c r="B515" i="3"/>
  <c r="B516" i="3"/>
  <c r="B517" i="3"/>
  <c r="B518" i="3"/>
  <c r="B519" i="3"/>
  <c r="B520" i="3"/>
  <c r="B521" i="3"/>
  <c r="B522" i="3"/>
  <c r="B523" i="3"/>
  <c r="B524" i="3"/>
  <c r="B525" i="3"/>
  <c r="B526" i="3"/>
  <c r="B527" i="3"/>
  <c r="B528" i="3"/>
  <c r="B529" i="3"/>
  <c r="B530" i="3"/>
  <c r="B531" i="3"/>
  <c r="B532" i="3"/>
  <c r="B533" i="3"/>
  <c r="B534" i="3"/>
  <c r="B535" i="3"/>
  <c r="B536" i="3"/>
  <c r="B537" i="3"/>
  <c r="B538" i="3"/>
  <c r="B539" i="3"/>
  <c r="B540" i="3"/>
  <c r="B541" i="3"/>
  <c r="B542" i="3"/>
  <c r="B543" i="3"/>
  <c r="B544" i="3"/>
  <c r="B545" i="3"/>
  <c r="B546" i="3"/>
  <c r="B547" i="3"/>
  <c r="B548" i="3"/>
  <c r="B549" i="3"/>
  <c r="B550" i="3"/>
  <c r="B551" i="3"/>
  <c r="B552" i="3"/>
  <c r="B553" i="3"/>
  <c r="B554" i="3"/>
  <c r="B555" i="3"/>
  <c r="B556" i="3"/>
  <c r="B557" i="3"/>
  <c r="B558" i="3"/>
  <c r="B559" i="3"/>
  <c r="B560" i="3"/>
  <c r="B561" i="3"/>
  <c r="B562" i="3"/>
  <c r="B563" i="3"/>
  <c r="B564" i="3"/>
  <c r="B565" i="3"/>
  <c r="B566" i="3"/>
  <c r="B567" i="3"/>
  <c r="B568" i="3"/>
  <c r="B569" i="3"/>
  <c r="B570" i="3"/>
  <c r="B571" i="3"/>
  <c r="B572" i="3"/>
  <c r="B573" i="3"/>
  <c r="B574" i="3"/>
  <c r="B575" i="3"/>
  <c r="B576" i="3"/>
  <c r="B577" i="3"/>
  <c r="B578" i="3"/>
  <c r="B579" i="3"/>
  <c r="B580" i="3"/>
  <c r="B581" i="3"/>
  <c r="B582" i="3"/>
  <c r="B583" i="3"/>
  <c r="B584" i="3"/>
  <c r="B585" i="3"/>
  <c r="B586" i="3"/>
  <c r="B587" i="3"/>
  <c r="B588" i="3"/>
  <c r="B589" i="3"/>
  <c r="B590" i="3"/>
  <c r="B591" i="3"/>
  <c r="B592" i="3"/>
  <c r="B593" i="3"/>
  <c r="B594" i="3"/>
  <c r="B595" i="3"/>
  <c r="B596" i="3"/>
  <c r="B597" i="3"/>
  <c r="B598" i="3"/>
  <c r="B599" i="3"/>
  <c r="B600" i="3"/>
  <c r="B601" i="3"/>
  <c r="B602" i="3"/>
  <c r="B603" i="3"/>
  <c r="B604" i="3"/>
  <c r="B605" i="3"/>
  <c r="B606" i="3"/>
  <c r="B607" i="3"/>
  <c r="B608" i="3"/>
  <c r="B609" i="3"/>
  <c r="B610" i="3"/>
  <c r="B611" i="3"/>
  <c r="B612" i="3"/>
  <c r="B613" i="3"/>
  <c r="B614" i="3"/>
  <c r="B615" i="3"/>
  <c r="B616" i="3"/>
  <c r="B617" i="3"/>
  <c r="B618" i="3"/>
  <c r="B619" i="3"/>
  <c r="B620" i="3"/>
  <c r="B621" i="3"/>
  <c r="B622" i="3"/>
  <c r="B623" i="3"/>
  <c r="B624" i="3"/>
  <c r="B625" i="3"/>
  <c r="B626" i="3"/>
  <c r="B627" i="3"/>
  <c r="B628" i="3"/>
  <c r="B629" i="3"/>
  <c r="B630" i="3"/>
  <c r="B631" i="3"/>
  <c r="B632" i="3"/>
  <c r="B633" i="3"/>
  <c r="B634" i="3"/>
  <c r="B635" i="3"/>
  <c r="B636" i="3"/>
  <c r="B637" i="3"/>
  <c r="B638" i="3"/>
  <c r="B639" i="3"/>
  <c r="B640" i="3"/>
  <c r="B641" i="3"/>
  <c r="B642" i="3"/>
  <c r="B643" i="3"/>
  <c r="B644" i="3"/>
  <c r="B645" i="3"/>
  <c r="B646" i="3"/>
  <c r="B647" i="3"/>
  <c r="B648" i="3"/>
  <c r="B649" i="3"/>
  <c r="B650" i="3"/>
  <c r="B651" i="3"/>
  <c r="B652" i="3"/>
  <c r="B653" i="3"/>
  <c r="B654" i="3"/>
  <c r="B655" i="3"/>
  <c r="B656" i="3"/>
  <c r="B657" i="3"/>
  <c r="B658" i="3"/>
  <c r="B659" i="3"/>
  <c r="B660" i="3"/>
  <c r="B661" i="3"/>
  <c r="B662" i="3"/>
  <c r="B663" i="3"/>
  <c r="B664" i="3"/>
  <c r="B665" i="3"/>
  <c r="B666" i="3"/>
  <c r="B667" i="3"/>
  <c r="B668" i="3"/>
  <c r="B669" i="3"/>
  <c r="B670" i="3"/>
  <c r="B671" i="3"/>
  <c r="B672" i="3"/>
  <c r="B673" i="3"/>
  <c r="B674" i="3"/>
  <c r="B675" i="3"/>
  <c r="B676" i="3"/>
  <c r="B677" i="3"/>
  <c r="B678" i="3"/>
  <c r="B679" i="3"/>
  <c r="B680" i="3"/>
  <c r="B681" i="3"/>
  <c r="B682" i="3"/>
  <c r="B683" i="3"/>
  <c r="B684" i="3"/>
  <c r="B685" i="3"/>
  <c r="B686" i="3"/>
  <c r="B687" i="3"/>
  <c r="B688" i="3"/>
  <c r="B689" i="3"/>
  <c r="B690" i="3"/>
  <c r="B691" i="3"/>
  <c r="B692" i="3"/>
  <c r="B693" i="3"/>
  <c r="B694" i="3"/>
  <c r="B695" i="3"/>
  <c r="B696" i="3"/>
  <c r="B697" i="3"/>
  <c r="B698" i="3"/>
  <c r="B699" i="3"/>
  <c r="B700" i="3"/>
  <c r="B701" i="3"/>
  <c r="B702" i="3"/>
  <c r="B703" i="3"/>
  <c r="B704" i="3"/>
  <c r="B705" i="3"/>
  <c r="B706" i="3"/>
  <c r="B707" i="3"/>
  <c r="B708" i="3"/>
  <c r="B709" i="3"/>
  <c r="B710" i="3"/>
  <c r="B711" i="3"/>
  <c r="B712" i="3"/>
  <c r="B713" i="3"/>
  <c r="B714" i="3"/>
  <c r="B715" i="3"/>
  <c r="B716" i="3"/>
  <c r="B717" i="3"/>
  <c r="B718" i="3"/>
  <c r="B719" i="3"/>
  <c r="B720" i="3"/>
  <c r="B721" i="3"/>
  <c r="B722" i="3"/>
  <c r="B723" i="3"/>
  <c r="B724" i="3"/>
  <c r="B725" i="3"/>
  <c r="B726" i="3"/>
  <c r="B727" i="3"/>
  <c r="B728" i="3"/>
  <c r="B729" i="3"/>
  <c r="B730" i="3"/>
  <c r="B731" i="3"/>
  <c r="B732" i="3"/>
  <c r="B733" i="3"/>
  <c r="B734" i="3"/>
  <c r="B735" i="3"/>
  <c r="B736" i="3"/>
  <c r="B737" i="3"/>
  <c r="B738" i="3"/>
  <c r="B739" i="3"/>
  <c r="B740" i="3"/>
  <c r="B741" i="3"/>
  <c r="B742" i="3"/>
  <c r="B743" i="3"/>
  <c r="B744" i="3"/>
  <c r="B745" i="3"/>
  <c r="B746" i="3"/>
  <c r="B747" i="3"/>
  <c r="B748" i="3"/>
  <c r="B749" i="3"/>
  <c r="B750" i="3"/>
  <c r="B751" i="3"/>
  <c r="B752" i="3"/>
  <c r="B753" i="3"/>
  <c r="B754" i="3"/>
  <c r="B755" i="3"/>
  <c r="B756" i="3"/>
  <c r="B757" i="3"/>
  <c r="B758" i="3"/>
  <c r="B759" i="3"/>
  <c r="B760" i="3"/>
  <c r="B761" i="3"/>
  <c r="B762" i="3"/>
  <c r="B763" i="3"/>
  <c r="B764" i="3"/>
  <c r="B765" i="3"/>
  <c r="B766" i="3"/>
  <c r="B767" i="3"/>
  <c r="B768" i="3"/>
  <c r="B769" i="3"/>
  <c r="B770" i="3"/>
  <c r="B771" i="3"/>
  <c r="B772" i="3"/>
  <c r="B773" i="3"/>
  <c r="B774" i="3"/>
  <c r="B775" i="3"/>
  <c r="B776" i="3"/>
  <c r="B777" i="3"/>
  <c r="B778" i="3"/>
  <c r="B779" i="3"/>
  <c r="B780" i="3"/>
  <c r="B781" i="3"/>
  <c r="B782" i="3"/>
  <c r="B783" i="3"/>
  <c r="B784" i="3"/>
  <c r="B785" i="3"/>
  <c r="B786" i="3"/>
  <c r="B787" i="3"/>
  <c r="B788" i="3"/>
  <c r="B789" i="3"/>
  <c r="B790" i="3"/>
  <c r="B791" i="3"/>
  <c r="B792" i="3"/>
  <c r="B793" i="3"/>
  <c r="B794" i="3"/>
  <c r="B795" i="3"/>
  <c r="B796" i="3"/>
  <c r="B797" i="3"/>
  <c r="B798" i="3"/>
  <c r="B799" i="3"/>
  <c r="B800" i="3"/>
  <c r="B801" i="3"/>
  <c r="B802" i="3"/>
  <c r="B803" i="3"/>
  <c r="B804" i="3"/>
  <c r="B805" i="3"/>
  <c r="B806" i="3"/>
  <c r="B807" i="3"/>
  <c r="B808" i="3"/>
  <c r="B809" i="3"/>
  <c r="B810" i="3"/>
  <c r="B811" i="3"/>
  <c r="B812" i="3"/>
  <c r="B813" i="3"/>
  <c r="B814" i="3"/>
  <c r="B815" i="3"/>
  <c r="B816" i="3"/>
  <c r="B817" i="3"/>
  <c r="B818" i="3"/>
  <c r="B819" i="3"/>
  <c r="B820" i="3"/>
  <c r="B821" i="3"/>
  <c r="B822" i="3"/>
  <c r="B823" i="3"/>
  <c r="B824" i="3"/>
  <c r="B825" i="3"/>
  <c r="B826" i="3"/>
  <c r="B827" i="3"/>
  <c r="B828" i="3"/>
  <c r="B829" i="3"/>
  <c r="B830" i="3"/>
  <c r="B831" i="3"/>
  <c r="B832" i="3"/>
  <c r="B833" i="3"/>
  <c r="B834" i="3"/>
  <c r="B835" i="3"/>
  <c r="B836" i="3"/>
  <c r="B837" i="3"/>
  <c r="B838" i="3"/>
  <c r="B839" i="3"/>
  <c r="B840" i="3"/>
  <c r="B841" i="3"/>
  <c r="B842" i="3"/>
  <c r="B843" i="3"/>
  <c r="B844" i="3"/>
  <c r="B845" i="3"/>
  <c r="B846" i="3"/>
  <c r="B847" i="3"/>
  <c r="B848" i="3"/>
  <c r="B849" i="3"/>
  <c r="B850" i="3"/>
  <c r="B851" i="3"/>
  <c r="B852" i="3"/>
  <c r="B853" i="3"/>
  <c r="B854" i="3"/>
  <c r="B855" i="3"/>
  <c r="B856" i="3"/>
  <c r="B857" i="3"/>
  <c r="B858" i="3"/>
  <c r="B859" i="3"/>
  <c r="B860" i="3"/>
  <c r="B861" i="3"/>
  <c r="B862" i="3"/>
  <c r="B863" i="3"/>
  <c r="B864" i="3"/>
  <c r="B865" i="3"/>
  <c r="B866" i="3"/>
  <c r="B867" i="3"/>
  <c r="B868" i="3"/>
  <c r="B869" i="3"/>
  <c r="B870" i="3"/>
  <c r="B871" i="3"/>
  <c r="B872" i="3"/>
  <c r="B873" i="3"/>
  <c r="B874" i="3"/>
  <c r="B875" i="3"/>
  <c r="B876" i="3"/>
  <c r="B877" i="3"/>
  <c r="B878" i="3"/>
  <c r="B879" i="3"/>
  <c r="B880" i="3"/>
  <c r="B881" i="3"/>
  <c r="B882" i="3"/>
  <c r="B883" i="3"/>
  <c r="B884" i="3"/>
  <c r="B885" i="3"/>
  <c r="B886" i="3"/>
  <c r="B887" i="3"/>
  <c r="B888" i="3"/>
  <c r="B889" i="3"/>
  <c r="B890" i="3"/>
  <c r="B891" i="3"/>
  <c r="B892" i="3"/>
  <c r="B893" i="3"/>
  <c r="B894" i="3"/>
  <c r="B895" i="3"/>
  <c r="B896" i="3"/>
  <c r="B897" i="3"/>
  <c r="B898" i="3"/>
  <c r="B899" i="3"/>
  <c r="B900" i="3"/>
  <c r="B901" i="3"/>
  <c r="B902" i="3"/>
  <c r="B903" i="3"/>
  <c r="B904" i="3"/>
  <c r="B905" i="3"/>
  <c r="B906" i="3"/>
  <c r="B907" i="3"/>
  <c r="B908" i="3"/>
  <c r="B909" i="3"/>
  <c r="B910" i="3"/>
  <c r="B911" i="3"/>
  <c r="B912" i="3"/>
  <c r="B913" i="3"/>
  <c r="B914" i="3"/>
  <c r="B915" i="3"/>
  <c r="B916" i="3"/>
  <c r="B917" i="3"/>
  <c r="B918" i="3"/>
  <c r="B919" i="3"/>
  <c r="B920" i="3"/>
  <c r="B921" i="3"/>
  <c r="B922" i="3"/>
  <c r="B923" i="3"/>
  <c r="B924" i="3"/>
  <c r="B925" i="3"/>
  <c r="B926" i="3"/>
  <c r="B927" i="3"/>
  <c r="B928" i="3"/>
  <c r="B929" i="3"/>
  <c r="B930" i="3"/>
  <c r="B931" i="3"/>
  <c r="B932" i="3"/>
  <c r="B933" i="3"/>
  <c r="B934" i="3"/>
  <c r="N2" i="9"/>
  <c r="B2" i="9"/>
  <c r="J2" i="9"/>
  <c r="F2" i="9"/>
  <c r="H3" i="6" l="1" a="1"/>
  <c r="H3" i="6" s="1"/>
  <c r="J16" i="6" a="1"/>
  <c r="J16" i="6" s="1"/>
  <c r="H13" i="6" a="1"/>
  <c r="H13" i="6" s="1"/>
  <c r="H4" i="6" a="1"/>
  <c r="H4" i="6" s="1"/>
  <c r="L13" i="6" a="1"/>
  <c r="L13" i="6" s="1"/>
  <c r="I16" i="6" a="1"/>
  <c r="I16" i="6" s="1"/>
  <c r="L12" i="6" a="1"/>
  <c r="L12" i="6" s="1"/>
  <c r="I3" i="6" a="1"/>
  <c r="I3" i="6" s="1"/>
  <c r="I7" i="6" a="1"/>
  <c r="I7" i="6" s="1"/>
  <c r="I15" i="6" a="1"/>
  <c r="I15" i="6" s="1"/>
  <c r="L6" i="6" a="1"/>
  <c r="L6" i="6" s="1"/>
  <c r="K6" i="6" a="1"/>
  <c r="K6" i="6" s="1"/>
  <c r="J15" i="6" a="1"/>
  <c r="J15" i="6" s="1"/>
  <c r="J12" i="6" a="1"/>
  <c r="J12" i="6" s="1"/>
  <c r="H12" i="6" a="1"/>
  <c r="H12" i="6" s="1"/>
  <c r="J3" i="6" a="1"/>
  <c r="J3" i="6" s="1"/>
  <c r="J4" i="6" a="1"/>
  <c r="J4" i="6" s="1"/>
  <c r="J13" i="6" a="1"/>
  <c r="J13" i="6" s="1"/>
  <c r="I14" i="6" a="1"/>
  <c r="I14" i="6" s="1"/>
  <c r="K5" i="6" a="1"/>
  <c r="K5" i="6" s="1"/>
  <c r="H5" i="6" a="1"/>
  <c r="H5" i="6" s="1"/>
  <c r="L14" i="6" a="1"/>
  <c r="L14" i="6" s="1"/>
  <c r="H14" i="6" a="1"/>
  <c r="H14" i="6" s="1"/>
  <c r="K12" i="6" a="1"/>
  <c r="K12" i="6" s="1"/>
  <c r="K4" i="6" a="1"/>
  <c r="K4" i="6" s="1"/>
  <c r="L15" i="6" a="1"/>
  <c r="L15" i="6" s="1"/>
  <c r="H6" i="6" a="1"/>
  <c r="H6" i="6" s="1"/>
  <c r="I12" i="6" a="1"/>
  <c r="I12" i="6" s="1"/>
  <c r="L3" i="6" a="1"/>
  <c r="L3" i="6" s="1"/>
  <c r="K13" i="6" a="1"/>
  <c r="K13" i="6" s="1"/>
  <c r="L4" i="6" a="1"/>
  <c r="L4" i="6" s="1"/>
  <c r="I5" i="6" a="1"/>
  <c r="I5" i="6" s="1"/>
  <c r="K14" i="6" a="1"/>
  <c r="K14" i="6" s="1"/>
  <c r="L5" i="6" a="1"/>
  <c r="L5" i="6" s="1"/>
  <c r="K3" i="6" a="1"/>
  <c r="K3" i="6" s="1"/>
  <c r="I4" i="6" a="1"/>
  <c r="I4" i="6" s="1"/>
  <c r="J6" i="6" a="1"/>
  <c r="J6" i="6" s="1"/>
  <c r="H7" i="6" a="1"/>
  <c r="H7" i="6" s="1"/>
  <c r="L16" i="6" a="1"/>
  <c r="L16" i="6" s="1"/>
  <c r="I13" i="6" a="1"/>
  <c r="I13" i="6" s="1"/>
  <c r="K15" i="6" a="1"/>
  <c r="K15" i="6" s="1"/>
  <c r="J7" i="6" a="1"/>
  <c r="J7" i="6" s="1"/>
  <c r="H16" i="6" a="1"/>
  <c r="H16" i="6" s="1"/>
  <c r="K7" i="6" a="1"/>
  <c r="K7" i="6" s="1"/>
  <c r="J5" i="6" a="1"/>
  <c r="J5" i="6" s="1"/>
  <c r="J14" i="6" a="1"/>
  <c r="J14" i="6" s="1"/>
  <c r="L7" i="6" a="1"/>
  <c r="L7" i="6" s="1"/>
  <c r="K16" i="6" a="1"/>
  <c r="K16" i="6" s="1"/>
  <c r="I6" i="6" a="1"/>
  <c r="I6" i="6" s="1"/>
  <c r="H15" i="6" a="1"/>
  <c r="H15" i="6" s="1"/>
  <c r="D14" i="6" a="1"/>
  <c r="D14" i="6" s="1"/>
  <c r="P23" i="6"/>
  <c r="P21" i="6"/>
  <c r="P22" i="6"/>
  <c r="P24" i="6"/>
  <c r="C23" i="6" a="1"/>
  <c r="C23" i="6" s="1"/>
  <c r="C21" i="6" a="1"/>
  <c r="C21" i="6" s="1"/>
  <c r="D17" i="6" a="1"/>
  <c r="D17" i="6" s="1"/>
  <c r="C16" i="6" a="1"/>
  <c r="C16" i="6" s="1"/>
  <c r="C14" i="6" a="1"/>
  <c r="C14" i="6" s="1"/>
  <c r="C12" i="6" a="1"/>
  <c r="C12" i="6" s="1"/>
  <c r="D22" i="6" a="1"/>
  <c r="D22" i="6" s="1"/>
  <c r="C19" i="6" a="1"/>
  <c r="C19" i="6" s="1"/>
  <c r="C17" i="6" a="1"/>
  <c r="C17" i="6" s="1"/>
  <c r="D15" i="6" a="1"/>
  <c r="D15" i="6" s="1"/>
  <c r="D13" i="6" a="1"/>
  <c r="D13" i="6" s="1"/>
  <c r="D19" i="6" a="1"/>
  <c r="D19" i="6" s="1"/>
  <c r="P13" i="6"/>
  <c r="D12" i="6" a="1"/>
  <c r="D12" i="6" s="1"/>
  <c r="C22" i="6" a="1"/>
  <c r="C22" i="6" s="1"/>
  <c r="E22" i="6" s="1"/>
  <c r="D20" i="6" a="1"/>
  <c r="D20" i="6" s="1"/>
  <c r="D18" i="6" a="1"/>
  <c r="D18" i="6" s="1"/>
  <c r="C15" i="6" a="1"/>
  <c r="C15" i="6" s="1"/>
  <c r="E15" i="6" s="1"/>
  <c r="C13" i="6" a="1"/>
  <c r="C13" i="6" s="1"/>
  <c r="E13" i="6" s="1"/>
  <c r="P4" i="6"/>
  <c r="P20" i="6"/>
  <c r="D23" i="6" a="1"/>
  <c r="D23" i="6" s="1"/>
  <c r="D21" i="6" a="1"/>
  <c r="D21" i="6" s="1"/>
  <c r="C20" i="6" a="1"/>
  <c r="C20" i="6" s="1"/>
  <c r="C18" i="6" a="1"/>
  <c r="C18" i="6" s="1"/>
  <c r="D16" i="6" a="1"/>
  <c r="D16" i="6" s="1"/>
  <c r="P15" i="6"/>
  <c r="P3" i="6"/>
  <c r="P6" i="6"/>
  <c r="P16" i="6"/>
  <c r="P5" i="6"/>
  <c r="P7" i="6"/>
  <c r="P12" i="6"/>
  <c r="C4" i="6"/>
  <c r="C5" i="6" s="1"/>
  <c r="P14" i="6"/>
  <c r="C3" i="6"/>
  <c r="E20" i="6" l="1"/>
  <c r="E17" i="6"/>
  <c r="E14" i="6"/>
  <c r="M15" i="6"/>
  <c r="E23" i="6"/>
  <c r="P25" i="6"/>
  <c r="P8" i="6"/>
  <c r="E19" i="6"/>
  <c r="E16" i="6"/>
  <c r="I17" i="6"/>
  <c r="K17" i="6"/>
  <c r="J8" i="6"/>
  <c r="I8" i="6"/>
  <c r="M4" i="6"/>
  <c r="K8" i="6"/>
  <c r="M6" i="6"/>
  <c r="M14" i="6"/>
  <c r="H17" i="6"/>
  <c r="M12" i="6"/>
  <c r="L17" i="6"/>
  <c r="M13" i="6"/>
  <c r="P17" i="6"/>
  <c r="E18" i="6"/>
  <c r="D24" i="6"/>
  <c r="C24" i="6"/>
  <c r="E12" i="6"/>
  <c r="E21" i="6"/>
  <c r="M7" i="6"/>
  <c r="J17" i="6"/>
  <c r="M16" i="6"/>
  <c r="L8" i="6"/>
  <c r="M5" i="6"/>
  <c r="H8" i="6"/>
  <c r="M3" i="6"/>
  <c r="E24" i="6" l="1"/>
  <c r="M8" i="6"/>
  <c r="M17" i="6"/>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<sst xmlns="http://schemas.openxmlformats.org/spreadsheetml/2006/main" count="5795" uniqueCount="72">
  <si>
    <t>Brand</t>
  </si>
  <si>
    <t>Quantity</t>
  </si>
  <si>
    <t>Cost Per Unit</t>
  </si>
  <si>
    <t>Samsung</t>
  </si>
  <si>
    <t>Headphones</t>
  </si>
  <si>
    <t>Cell phone</t>
  </si>
  <si>
    <t xml:space="preserve">     Oppo</t>
  </si>
  <si>
    <t>Phone case</t>
  </si>
  <si>
    <t>Cell Phoen</t>
  </si>
  <si>
    <t>Charger</t>
  </si>
  <si>
    <t>Xiaomi</t>
  </si>
  <si>
    <t>Screen protector</t>
  </si>
  <si>
    <t xml:space="preserve">   Motorola   </t>
  </si>
  <si>
    <t>Apple</t>
  </si>
  <si>
    <t>Chargeer</t>
  </si>
  <si>
    <t>Invoice</t>
  </si>
  <si>
    <t>Date</t>
  </si>
  <si>
    <t>Mary grant - 2143</t>
  </si>
  <si>
    <t>Luke Lawson - 2144</t>
  </si>
  <si>
    <t>PAUL VANCE - 2145</t>
  </si>
  <si>
    <t>Anna Fletche - 2146</t>
  </si>
  <si>
    <t>Mark Preston - 2147</t>
  </si>
  <si>
    <t xml:space="preserve">Mary Grant </t>
  </si>
  <si>
    <t xml:space="preserve">Luke Lawson </t>
  </si>
  <si>
    <t xml:space="preserve">Paul Vance </t>
  </si>
  <si>
    <t xml:space="preserve">Anna Fletche </t>
  </si>
  <si>
    <t xml:space="preserve">Mark Preston </t>
  </si>
  <si>
    <t>Cell Phone</t>
  </si>
  <si>
    <t>Month</t>
  </si>
  <si>
    <t>Total Profit</t>
  </si>
  <si>
    <t>Total Sales</t>
  </si>
  <si>
    <t>Year</t>
  </si>
  <si>
    <t>Total</t>
  </si>
  <si>
    <t>ene</t>
  </si>
  <si>
    <t>feb</t>
  </si>
  <si>
    <t>mar</t>
  </si>
  <si>
    <t>abr</t>
  </si>
  <si>
    <t>may</t>
  </si>
  <si>
    <t>jun</t>
  </si>
  <si>
    <t>jul</t>
  </si>
  <si>
    <t>ago</t>
  </si>
  <si>
    <t>sep</t>
  </si>
  <si>
    <t>oct</t>
  </si>
  <si>
    <t>nov</t>
  </si>
  <si>
    <t>dic</t>
  </si>
  <si>
    <t>Oppo</t>
  </si>
  <si>
    <t>Motorola</t>
  </si>
  <si>
    <t>Margin</t>
  </si>
  <si>
    <t>Row Labels</t>
  </si>
  <si>
    <t>Sum of Total Profit</t>
  </si>
  <si>
    <t>Column Labels</t>
  </si>
  <si>
    <t>2020</t>
  </si>
  <si>
    <t>2021</t>
  </si>
  <si>
    <t>Grand Total</t>
  </si>
  <si>
    <t>Sum of Profit Margin</t>
  </si>
  <si>
    <t>Profit Margin</t>
  </si>
  <si>
    <t xml:space="preserve">Retail Price </t>
  </si>
  <si>
    <t>Retail Price</t>
  </si>
  <si>
    <t>Total Cost</t>
  </si>
  <si>
    <t>Profit by Brand</t>
  </si>
  <si>
    <t>Profit by Product</t>
  </si>
  <si>
    <t>Sales Agent</t>
  </si>
  <si>
    <t>Profit by Sales Agent</t>
  </si>
  <si>
    <t>Profit by Brand and Sales Agent</t>
  </si>
  <si>
    <t>Profit by Brand and Product</t>
  </si>
  <si>
    <t>Total Revenue</t>
  </si>
  <si>
    <t>Sum of Total Revenue</t>
  </si>
  <si>
    <t>Sum of Total Cost</t>
  </si>
  <si>
    <t>Profit per Month and Year</t>
  </si>
  <si>
    <t>Product</t>
  </si>
  <si>
    <t>Pivot tables to extract insights and build the dynamic charts displayed in the dashboard</t>
  </si>
  <si>
    <t>Financial Dashboard with a focus on Profit - EuroTech Essentials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</si>
</sst>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2]\ * #,##0.00_-;\-[$€-2]\ * #,##0.00_-;_-[$€-2]\ * &quot;-&quot;??_-;_-@_-"/>
    <numFmt numFmtId="165" formatCode="[$-1540A]mm/dd/yyyy;@"/>
    <numFmt numFmtId="166" formatCode="_-[$€-2]\ * #,##0_-;\-[$€-2]\ * #,##0_-;_-[$€-2]\ * &quot;-&quot;??_-;_-@_-"/>
    <numFmt numFmtId="167" formatCode="_([$€-2]\ * #,##0_);_([$€-2]\ * \(#,##0\);_([$€-2]\ * &quot;-&quot;??_);_(@_)"/>
    <numFmt numFmtId="168" formatCode="0.0%"/>
    <numFmt numFmtId="169" formatCode="[$€-2]\ #,##0"/>
  </numFmts>
  <fonts count="11">
    <font>
      <sz val="11"/>
      <color theme="1"/>
      <name val="Aptos Narrow"/>
      <family val="2"/>
      <scheme val="minor"/>
    </font>
    <font>
      <sz val="11"/>
      <color theme="0"/>
      <name val="Aptos Narrow"/>
      <family val="2"/>
      <scheme val="minor"/>
    </font>
    <font>
      <sz val="8"/>
      <name val="Aptos Narrow"/>
      <family val="2"/>
      <scheme val="minor"/>
    </font>
    <font>
      <sz val="11"/>
      <color theme="1"/>
      <name val="Aptos Narrow"/>
      <family val="2"/>
      <scheme val="minor"/>
    </font>
    <font>
      <sz val="11"/>
      <color rgb="FF002060"/>
      <name val="Segoe Ul"/>
    </font>
    <font>
      <b/>
      <sz val="16"/>
      <color rgb="FF002060"/>
      <name val="Segoe Ul"/>
    </font>
    <font>
      <sz val="12"/>
      <color theme="1"/>
      <name val="Calibri"/>
      <family val="2"/>
    </font>
    <font>
      <b/>
      <sz val="12"/>
      <color theme="1"/>
      <name val="Calibri"/>
      <family val="2"/>
    </font>
    <font>
      <sz val="11"/>
      <color theme="1"/>
      <name val="Calibri"/>
      <family val="2"/>
    </font>
    <font>
      <sz val="11"/>
      <color theme="1"/>
      <name val="Calibri"/>
    </font>
    <font>
      <b/>
      <sz val="11"/>
      <color theme="1"/>
      <name val="Calibri"/>
      <family val="2"/>
    </font>
  </fonts>
  <fills count="7">
    <fill>
      <patternFill patternType="none"/>
    </fill>
    <fill>
      <patternFill patternType="gray125"/>
    </fill>
    <fill>
      <patternFill patternType="solid">
        <fgColor theme="4" tint="-0.499984740745262"/>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9"/>
        <bgColor indexed="64"/>
      </patternFill>
    </fill>
    <fill>
      <patternFill patternType="solid">
        <fgColor theme="8" tint="0.79998168889431442"/>
        <bgColor theme="8" tint="0.79998168889431442"/>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theme="8" tint="0.39997558519241921"/>
      </bottom>
      <diagonal/>
    </border>
  </borders>
  <cellStyleXfs count="2">
    <xf numFmtId="0" fontId="0" fillId="0" borderId="0"/>
    <xf numFmtId="9" fontId="3" fillId="0" borderId="0" applyFont="0" applyFill="0" applyBorder="0" applyAlignment="0" applyProtection="0"/>
  </cellStyleXfs>
  <cellXfs count="53">
    <xf numFmtId="0" fontId="0" fillId="0" borderId="0" xfId="0"/>
    <xf numFmtId="165" fontId="0" fillId="0" borderId="0" xfId="0" applyNumberFormat="1"/>
    <xf numFmtId="0" fontId="1" fillId="2" borderId="0" xfId="0" applyFont="1" applyFill="1" applyAlignment="1">
      <alignment horizontal="left" vertical="center"/>
    </xf>
    <xf numFmtId="1" fontId="1" fillId="2" borderId="0" xfId="0" applyNumberFormat="1" applyFont="1" applyFill="1" applyAlignment="1">
      <alignment horizontal="left" vertical="center"/>
    </xf>
    <xf numFmtId="0" fontId="0" fillId="0" borderId="0" xfId="0" applyAlignment="1">
      <alignment horizontal="left" vertical="center"/>
    </xf>
    <xf numFmtId="1" fontId="0" fillId="0" borderId="0" xfId="0" applyNumberFormat="1" applyAlignment="1">
      <alignment horizontal="left" vertical="center"/>
    </xf>
    <xf numFmtId="164" fontId="0" fillId="0" borderId="0" xfId="0" applyNumberFormat="1" applyAlignment="1">
      <alignment horizontal="left" vertical="center"/>
    </xf>
    <xf numFmtId="165" fontId="1" fillId="2" borderId="0" xfId="0" applyNumberFormat="1" applyFont="1" applyFill="1" applyAlignment="1">
      <alignment horizontal="left" vertical="center"/>
    </xf>
    <xf numFmtId="165" fontId="0" fillId="0" borderId="0" xfId="0" applyNumberFormat="1" applyAlignment="1">
      <alignment horizontal="left" vertical="center"/>
    </xf>
    <xf numFmtId="167" fontId="0" fillId="0" borderId="0" xfId="0" applyNumberFormat="1" applyAlignment="1">
      <alignment horizontal="left" vertical="center"/>
    </xf>
    <xf numFmtId="0" fontId="0" fillId="0" borderId="0" xfId="0" applyAlignment="1">
      <alignment horizontal="left"/>
    </xf>
    <xf numFmtId="0" fontId="4" fillId="0" borderId="0" xfId="0" applyFont="1" applyAlignment="1">
      <alignment horizontal="center" vertical="center"/>
    </xf>
    <xf numFmtId="0" fontId="6" fillId="0" borderId="0" xfId="0" applyFont="1"/>
    <xf numFmtId="167" fontId="6" fillId="0" borderId="0" xfId="0" applyNumberFormat="1" applyFont="1"/>
    <xf numFmtId="9" fontId="6" fillId="0" borderId="0" xfId="1" applyFont="1"/>
    <xf numFmtId="0" fontId="6" fillId="0" borderId="0" xfId="0" applyFont="1" applyAlignment="1">
      <alignment horizontal="left"/>
    </xf>
    <xf numFmtId="0" fontId="1" fillId="5" borderId="0" xfId="0" applyFont="1" applyFill="1" applyAlignment="1">
      <alignment horizontal="left" vertical="center"/>
    </xf>
    <xf numFmtId="1" fontId="1" fillId="5" borderId="0" xfId="0" applyNumberFormat="1" applyFont="1" applyFill="1" applyAlignment="1">
      <alignment horizontal="left" vertical="center"/>
    </xf>
    <xf numFmtId="0" fontId="6" fillId="4" borderId="0" xfId="0" applyFont="1" applyFill="1" applyAlignment="1">
      <alignment horizontal="left"/>
    </xf>
    <xf numFmtId="166" fontId="6" fillId="4" borderId="0" xfId="0" applyNumberFormat="1" applyFont="1" applyFill="1"/>
    <xf numFmtId="0" fontId="6" fillId="4" borderId="1" xfId="0" applyFont="1" applyFill="1" applyBorder="1" applyAlignment="1">
      <alignment horizontal="left" vertical="center"/>
    </xf>
    <xf numFmtId="0" fontId="7" fillId="4" borderId="1" xfId="0" applyFont="1" applyFill="1" applyBorder="1" applyAlignment="1">
      <alignment horizontal="left" vertical="center"/>
    </xf>
    <xf numFmtId="167" fontId="6" fillId="0" borderId="1" xfId="1" applyNumberFormat="1" applyFont="1" applyBorder="1"/>
    <xf numFmtId="167" fontId="7" fillId="4" borderId="1" xfId="0" applyNumberFormat="1" applyFont="1" applyFill="1" applyBorder="1"/>
    <xf numFmtId="167" fontId="6" fillId="0" borderId="1" xfId="0" applyNumberFormat="1" applyFont="1" applyBorder="1"/>
    <xf numFmtId="0" fontId="7" fillId="4" borderId="1" xfId="0" applyFont="1" applyFill="1" applyBorder="1" applyAlignment="1">
      <alignment horizontal="center" vertical="center"/>
    </xf>
    <xf numFmtId="0" fontId="6" fillId="4" borderId="1" xfId="0" applyFont="1" applyFill="1" applyBorder="1" applyAlignment="1">
      <alignment horizontal="center" vertical="center"/>
    </xf>
    <xf numFmtId="169" fontId="6" fillId="0" borderId="1" xfId="0" applyNumberFormat="1" applyFont="1" applyBorder="1" applyAlignment="1">
      <alignment horizontal="left" vertical="center"/>
    </xf>
    <xf numFmtId="169" fontId="7" fillId="4" borderId="1" xfId="0" applyNumberFormat="1" applyFont="1" applyFill="1" applyBorder="1" applyAlignment="1">
      <alignment horizontal="left"/>
    </xf>
    <xf numFmtId="169" fontId="7" fillId="0" borderId="1" xfId="0" applyNumberFormat="1" applyFont="1" applyBorder="1" applyAlignment="1">
      <alignment horizontal="left" vertical="center"/>
    </xf>
    <xf numFmtId="169" fontId="7" fillId="4" borderId="1" xfId="0" applyNumberFormat="1" applyFont="1" applyFill="1" applyBorder="1" applyAlignment="1">
      <alignment horizontal="left" vertical="center"/>
    </xf>
    <xf numFmtId="0" fontId="8" fillId="4" borderId="0" xfId="0" applyFont="1" applyFill="1"/>
    <xf numFmtId="0" fontId="8" fillId="0" borderId="0" xfId="0" applyFont="1"/>
    <xf numFmtId="0" fontId="8" fillId="0" borderId="0" xfId="0" applyFont="1" applyAlignment="1">
      <alignment horizontal="left"/>
    </xf>
    <xf numFmtId="166" fontId="8" fillId="0" borderId="0" xfId="0" applyNumberFormat="1" applyFont="1"/>
    <xf numFmtId="0" fontId="9" fillId="4" borderId="0" xfId="0" applyFont="1" applyFill="1"/>
    <xf numFmtId="0" fontId="9" fillId="0" borderId="0" xfId="0" applyFont="1"/>
    <xf numFmtId="0" fontId="9" fillId="0" borderId="0" xfId="0" applyFont="1" applyAlignment="1">
      <alignment horizontal="left"/>
    </xf>
    <xf numFmtId="166" fontId="9" fillId="0" borderId="0" xfId="0" applyNumberFormat="1" applyFont="1"/>
    <xf numFmtId="0" fontId="9" fillId="4" borderId="0" xfId="0" applyFont="1" applyFill="1" applyAlignment="1">
      <alignment horizontal="left"/>
    </xf>
    <xf numFmtId="0" fontId="9" fillId="0" borderId="0" xfId="0" pivotButton="1" applyFont="1"/>
    <xf numFmtId="167" fontId="9" fillId="0" borderId="0" xfId="0" applyNumberFormat="1" applyFont="1"/>
    <xf numFmtId="0" fontId="7" fillId="0" borderId="0" xfId="0" applyFont="1" applyAlignment="1">
      <alignment horizontal="center"/>
    </xf>
    <xf numFmtId="0" fontId="6" fillId="0" borderId="0" xfId="0" applyFont="1" applyAlignment="1">
      <alignment horizontal="center"/>
    </xf>
    <xf numFmtId="0" fontId="7" fillId="0" borderId="0" xfId="0" applyFont="1" applyAlignment="1">
      <alignment horizontal="center" vertical="center"/>
    </xf>
    <xf numFmtId="0" fontId="5" fillId="3" borderId="0" xfId="0" applyFont="1" applyFill="1" applyAlignment="1">
      <alignment horizontal="center" vertical="center" wrapText="1"/>
    </xf>
    <xf numFmtId="0" fontId="5" fillId="3" borderId="0" xfId="0" applyFont="1" applyFill="1" applyAlignment="1">
      <alignment horizontal="center" vertical="center"/>
    </xf>
    <xf numFmtId="168" fontId="7" fillId="0" borderId="1" xfId="1" applyNumberFormat="1" applyFont="1" applyBorder="1" applyAlignment="1">
      <alignment horizontal="left" vertical="center"/>
    </xf>
    <xf numFmtId="0" fontId="10" fillId="6" borderId="2" xfId="0" applyFont="1" applyFill="1" applyBorder="1"/>
    <xf numFmtId="166" fontId="10" fillId="0" borderId="0" xfId="0" applyNumberFormat="1" applyFont="1"/>
    <xf numFmtId="168" fontId="10" fillId="0" borderId="0" xfId="0" applyNumberFormat="1" applyFont="1"/>
    <xf numFmtId="169" fontId="5" fillId="0" borderId="0" xfId="0" applyNumberFormat="1" applyFont="1" applyAlignment="1">
      <alignment horizontal="center" vertical="center"/>
    </xf>
    <xf numFmtId="168" fontId="5" fillId="0" borderId="0" xfId="1" applyNumberFormat="1" applyFont="1" applyAlignment="1">
      <alignment horizontal="center" vertical="center"/>
    </xf>
  </cellXfs>
  <cellStyles count="2">
    <cellStyle name="Normal" xfId="0" builtinId="0"/>
    <cellStyle name="Percent" xfId="1" builtinId="5"/>
  </cellStyles>
  <dxfs count="1725">
    <dxf>
      <numFmt numFmtId="166" formatCode="_-[$€-2]\ * #,##0_-;\-[$€-2]\ * #,##0_-;_-[$€-2]\ * &quot;-&quot;??_-;_-@_-"/>
    </dxf>
    <dxf>
      <numFmt numFmtId="166" formatCode="_-[$€-2]\ * #,##0_-;\-[$€-2]\ * #,##0_-;_-[$€-2]\ * &quot;-&quot;??_-;_-@_-"/>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numFmt numFmtId="166" formatCode="_-[$€-2]\ * #,##0_-;\-[$€-2]\ * #,##0_-;_-[$€-2]\ * &quot;-&quot;??_-;_-@_-"/>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numFmt numFmtId="166" formatCode="_-[$€-2]\ * #,##0_-;\-[$€-2]\ * #,##0_-;_-[$€-2]\ * &quot;-&quot;??_-;_-@_-"/>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numFmt numFmtId="166" formatCode="_-[$€-2]\ * #,##0_-;\-[$€-2]\ * #,##0_-;_-[$€-2]\ * &quot;-&quot;??_-;_-@_-"/>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fgColor indexed="64"/>
          <bgColor theme="8" tint="0.79998168889431442"/>
        </patternFill>
      </fill>
    </dxf>
    <dxf>
      <fill>
        <patternFill patternType="solid">
          <fgColor indexed="64"/>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6" formatCode="_-[$€-2]\ * #,##0_-;\-[$€-2]\ * #,##0_-;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numFmt numFmtId="167" formatCode="_([$€-2]\ * #,##0_);_([$€-2]\ * \(#,##0\);_([$€-2]\ * &quot;-&quot;??_);_(@_)"/>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ill>
        <patternFill>
          <bgColor theme="4" tint="0.59996337778862885"/>
        </patternFill>
      </fill>
    </dxf>
    <dxf>
      <fill>
        <patternFill>
          <bgColor rgb="FFF4CCCC"/>
        </patternFill>
      </fill>
    </dxf>
    <dxf>
      <fill>
        <patternFill>
          <bgColor theme="4" tint="0.59996337778862885"/>
        </patternFill>
      </fill>
    </dxf>
    <dxf>
      <font>
        <b/>
      </font>
    </dxf>
    <dxf>
      <font>
        <b/>
      </font>
    </dxf>
    <dxf>
      <font>
        <b/>
      </font>
    </dxf>
    <dxf>
      <font>
        <b/>
      </font>
    </dxf>
    <dxf>
      <numFmt numFmtId="168" formatCode="0.0%"/>
    </dxf>
    <dxf>
      <font>
        <sz val="11"/>
      </font>
    </dxf>
    <dxf>
      <font>
        <sz val="11"/>
      </font>
    </dxf>
    <dxf>
      <font>
        <sz val="11"/>
      </font>
    </dxf>
    <dxf>
      <font>
        <sz val="11"/>
      </font>
    </dxf>
    <dxf>
      <font>
        <sz val="11"/>
      </font>
    </dxf>
    <dxf>
      <font>
        <sz val="11"/>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numFmt numFmtId="166" formatCode="_-[$€-2]\ * #,##0_-;\-[$€-2]\ * #,##0_-;_-[$€-2]\ * &quot;-&quot;??_-;_-@_-"/>
    </dxf>
    <dxf>
      <numFmt numFmtId="166" formatCode="_-[$€-2]\ * #,##0_-;\-[$€-2]\ * #,##0_-;_-[$€-2]\ * &quot;-&quot;??_-;_-@_-"/>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66" formatCode="_-[$€-2]\ * #,##0_-;\-[$€-2]\ * #,##0_-;_-[$€-2]\ * &quot;-&quot;??_-;_-@_-"/>
    </dxf>
    <dxf>
      <font>
        <sz val="11"/>
      </font>
    </dxf>
    <dxf>
      <font>
        <sz val="11"/>
      </font>
    </dxf>
    <dxf>
      <font>
        <sz val="11"/>
      </font>
    </dxf>
    <dxf>
      <font>
        <sz val="11"/>
      </font>
    </dxf>
    <dxf>
      <font>
        <sz val="11"/>
      </font>
    </dxf>
    <dxf>
      <font>
        <sz val="11"/>
      </font>
    </dxf>
    <dxf>
      <font>
        <sz val="11"/>
      </font>
    </dxf>
    <dxf>
      <font>
        <sz val="11"/>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sz val="12"/>
      </font>
    </dxf>
    <dxf>
      <font>
        <sz val="12"/>
      </font>
    </dxf>
    <dxf>
      <font>
        <sz val="12"/>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66" formatCode="_-[$€-2]\ * #,##0_-;\-[$€-2]\ * #,##0_-;_-[$€-2]\ * &quot;-&quot;??_-;_-@_-"/>
    </dxf>
    <dxf>
      <font>
        <sz val="11"/>
      </font>
    </dxf>
    <dxf>
      <font>
        <sz val="11"/>
      </font>
    </dxf>
    <dxf>
      <font>
        <sz val="11"/>
      </font>
    </dxf>
    <dxf>
      <font>
        <name val="Calibri"/>
        <scheme val="none"/>
      </font>
    </dxf>
    <dxf>
      <font>
        <name val="Calibri"/>
        <scheme val="none"/>
      </font>
    </dxf>
    <dxf>
      <font>
        <name val="Calibri"/>
        <scheme val="none"/>
      </font>
    </dxf>
    <dxf>
      <numFmt numFmtId="13" formatCode="0%"/>
    </dxf>
    <dxf>
      <font>
        <sz val="11"/>
      </font>
    </dxf>
    <dxf>
      <font>
        <sz val="11"/>
      </font>
    </dxf>
    <dxf>
      <font>
        <sz val="11"/>
      </font>
    </dxf>
    <dxf>
      <font>
        <name val="Calibri"/>
        <scheme val="none"/>
      </font>
    </dxf>
    <dxf>
      <font>
        <name val="Calibri"/>
        <scheme val="none"/>
      </font>
    </dxf>
    <dxf>
      <font>
        <name val="Calibri"/>
        <scheme val="none"/>
      </font>
    </dxf>
    <dxf>
      <numFmt numFmtId="166" formatCode="_-[$€-2]\ * #,##0_-;\-[$€-2]\ * #,##0_-;_-[$€-2]\ * &quot;-&quot;??_-;_-@_-"/>
    </dxf>
    <dxf>
      <font>
        <sz val="11"/>
      </font>
    </dxf>
    <dxf>
      <font>
        <sz val="11"/>
      </font>
    </dxf>
    <dxf>
      <font>
        <sz val="11"/>
      </font>
    </dxf>
    <dxf>
      <font>
        <name val="Calibri"/>
        <scheme val="none"/>
      </font>
    </dxf>
    <dxf>
      <font>
        <name val="Calibri"/>
        <scheme val="none"/>
      </font>
    </dxf>
    <dxf>
      <font>
        <name val="Calibri"/>
        <scheme val="none"/>
      </font>
    </dxf>
    <dxf>
      <numFmt numFmtId="166" formatCode="_-[$€-2]\ * #,##0_-;\-[$€-2]\ * #,##0_-;_-[$€-2]\ * &quot;-&quot;??_-;_-@_-"/>
    </dxf>
    <dxf>
      <font>
        <sz val="11"/>
      </font>
    </dxf>
    <dxf>
      <font>
        <sz val="11"/>
      </font>
    </dxf>
    <dxf>
      <font>
        <sz val="11"/>
      </font>
    </dxf>
    <dxf>
      <font>
        <sz val="11"/>
      </font>
    </dxf>
    <dxf>
      <font>
        <sz val="11"/>
      </font>
    </dxf>
    <dxf>
      <font>
        <sz val="11"/>
      </font>
    </dxf>
    <dxf>
      <font>
        <sz val="11"/>
      </font>
    </dxf>
    <dxf>
      <font>
        <sz val="11"/>
      </font>
    </dxf>
    <dxf>
      <font>
        <sz val="11"/>
      </font>
    </dxf>
    <dxf>
      <font>
        <sz val="11"/>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ill>
        <patternFill patternType="solid">
          <bgColor theme="8" tint="0.79998168889431442"/>
        </patternFill>
      </fill>
    </dxf>
    <dxf>
      <fill>
        <patternFill patternType="solid">
          <bgColor theme="8" tint="0.79998168889431442"/>
        </patternFill>
      </fill>
    </dxf>
    <dxf>
      <fill>
        <patternFill patternType="solid">
          <bgColor theme="8" tint="0.79998168889431442"/>
        </patternFill>
      </fill>
    </dxf>
    <dxf>
      <numFmt numFmtId="167" formatCode="_([$€-2]\ * #,##0_);_([$€-2]\ * \(#,##0\);_([$€-2]\ * &quot;-&quot;??_);_(@_)"/>
    </dxf>
    <dxf>
      <font>
        <sz val="11"/>
      </font>
    </dxf>
    <dxf>
      <font>
        <sz val="11"/>
      </font>
    </dxf>
    <dxf>
      <font>
        <sz val="11"/>
      </font>
    </dxf>
    <dxf>
      <font>
        <sz val="11"/>
      </font>
    </dxf>
    <dxf>
      <font>
        <sz val="11"/>
      </font>
    </dxf>
    <dxf>
      <font>
        <sz val="11"/>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ill>
        <patternFill patternType="solid">
          <fgColor indexed="64"/>
          <bgColor theme="8" tint="0.79998168889431442"/>
        </patternFill>
      </fill>
    </dxf>
    <dxf>
      <fill>
        <patternFill patternType="solid">
          <fgColor indexed="64"/>
          <bgColor theme="8" tint="0.79998168889431442"/>
        </patternFill>
      </fill>
    </dxf>
    <dxf>
      <numFmt numFmtId="166" formatCode="_-[$€-2]\ * #,##0_-;\-[$€-2]\ * #,##0_-;_-[$€-2]\ * &quot;-&quot;??_-;_-@_-"/>
    </dxf>
    <dxf>
      <font>
        <sz val="11"/>
      </font>
    </dxf>
    <dxf>
      <font>
        <sz val="11"/>
      </font>
    </dxf>
    <dxf>
      <font>
        <sz val="11"/>
      </font>
    </dxf>
    <dxf>
      <font>
        <sz val="11"/>
      </font>
    </dxf>
    <dxf>
      <font>
        <sz val="11"/>
      </font>
    </dxf>
    <dxf>
      <font>
        <sz val="11"/>
      </font>
    </dxf>
    <dxf>
      <font>
        <name val="Calibri"/>
        <scheme val="none"/>
      </font>
    </dxf>
    <dxf>
      <font>
        <name val="Calibri"/>
        <scheme val="none"/>
      </font>
    </dxf>
    <dxf>
      <font>
        <name val="Calibri"/>
        <scheme val="none"/>
      </font>
    </dxf>
    <dxf>
      <font>
        <name val="Calibri"/>
        <scheme val="none"/>
      </font>
    </dxf>
    <dxf>
      <font>
        <name val="Calibri"/>
        <scheme val="none"/>
      </font>
    </dxf>
    <dxf>
      <font>
        <name val="Calibri"/>
        <scheme val="none"/>
      </font>
    </dxf>
    <dxf>
      <fill>
        <patternFill patternType="solid">
          <fgColor indexed="64"/>
          <bgColor theme="8" tint="0.79998168889431442"/>
        </patternFill>
      </fill>
    </dxf>
    <dxf>
      <fill>
        <patternFill patternType="solid">
          <fgColor indexed="64"/>
          <bgColor theme="8" tint="0.79998168889431442"/>
        </patternFill>
      </fill>
    </dxf>
    <dxf>
      <numFmt numFmtId="166" formatCode="_-[$€-2]\ * #,##0_-;\-[$€-2]\ * #,##0_-;_-[$€-2]\ * &quot;-&quot;??_-;_-@_-"/>
    </dxf>
    <dxf>
      <font>
        <sz val="11"/>
      </font>
    </dxf>
    <dxf>
      <font>
        <sz val="11"/>
      </font>
    </dxf>
    <dxf>
      <font>
        <sz val="11"/>
      </font>
    </dxf>
    <dxf>
      <font>
        <name val="Calibri"/>
        <scheme val="none"/>
      </font>
    </dxf>
    <dxf>
      <font>
        <name val="Calibri"/>
        <scheme val="none"/>
      </font>
    </dxf>
    <dxf>
      <font>
        <name val="Calibri"/>
        <scheme val="none"/>
      </font>
    </dxf>
    <dxf>
      <numFmt numFmtId="166" formatCode="_-[$€-2]\ * #,##0_-;\-[$€-2]\ * #,##0_-;_-[$€-2]\ * &quot;-&quot;??_-;_-@_-"/>
    </dxf>
    <dxf>
      <numFmt numFmtId="164" formatCode="_-[$€-2]\ * #,##0.00_-;\-[$€-2]\ * #,##0.00_-;_-[$€-2]\ * &quot;-&quot;??_-;_-@_-"/>
      <alignment horizontal="left" vertical="center" textRotation="0" wrapText="0" indent="0" justifyLastLine="0" shrinkToFit="0" readingOrder="0"/>
    </dxf>
    <dxf>
      <numFmt numFmtId="164" formatCode="_-[$€-2]\ * #,##0.00_-;\-[$€-2]\ * #,##0.00_-;_-[$€-2]\ * &quot;-&quot;??_-;_-@_-"/>
      <alignment horizontal="left" vertical="center" textRotation="0" wrapText="0" indent="0" justifyLastLine="0" shrinkToFit="0" readingOrder="0"/>
    </dxf>
    <dxf>
      <numFmt numFmtId="164" formatCode="_-[$€-2]\ * #,##0.00_-;\-[$€-2]\ * #,##0.00_-;_-[$€-2]\ * &quot;-&quot;??_-;_-@_-"/>
      <alignment horizontal="left" vertical="center" textRotation="0" wrapText="0" indent="0" justifyLastLine="0" shrinkToFit="0" readingOrder="0"/>
    </dxf>
    <dxf>
      <numFmt numFmtId="164" formatCode="_-[$€-2]\ * #,##0.00_-;\-[$€-2]\ * #,##0.00_-;_-[$€-2]\ * &quot;-&quot;??_-;_-@_-"/>
      <alignment horizontal="left" vertical="center" textRotation="0" wrapText="0" indent="0" justifyLastLine="0" shrinkToFit="0" readingOrder="0"/>
    </dxf>
    <dxf>
      <numFmt numFmtId="164" formatCode="_-[$€-2]\ * #,##0.00_-;\-[$€-2]\ * #,##0.00_-;_-[$€-2]\ * &quot;-&quot;??_-;_-@_-"/>
      <alignment horizontal="left" vertical="center" textRotation="0" wrapText="0" indent="0" justifyLastLine="0" shrinkToFit="0" readingOrder="0"/>
    </dxf>
    <dxf>
      <numFmt numFmtId="1" formatCode="0"/>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alignment horizontal="left" vertical="center" textRotation="0" wrapText="0" indent="0" justifyLastLine="0" shrinkToFit="0" readingOrder="0"/>
    </dxf>
    <dxf>
      <numFmt numFmtId="165" formatCode="[$-1540A]mm/dd/yyyy;@"/>
      <alignment horizontal="left" vertical="center" textRotation="0" wrapText="0" indent="0" justifyLastLine="0" shrinkToFit="0" readingOrder="0"/>
    </dxf>
    <dxf>
      <numFmt numFmtId="165" formatCode="[$-1540A]mm/dd/yyyy;@"/>
      <alignment horizontal="left" vertical="center" textRotation="0" wrapText="0" indent="0" justifyLastLine="0" shrinkToFit="0" readingOrder="0"/>
    </dxf>
    <dxf>
      <numFmt numFmtId="165" formatCode="[$-1540A]mm/dd/yyyy;@"/>
      <alignment horizontal="left" vertical="center" textRotation="0" wrapText="0" indent="0" justifyLastLine="0" shrinkToFit="0" readingOrder="0"/>
    </dxf>
    <dxf>
      <alignment horizontal="left" vertical="center" textRotation="0" wrapText="0" indent="0" justifyLastLine="0" shrinkToFit="0" readingOrder="0"/>
    </dxf>
    <dxf>
      <font>
        <b val="0"/>
        <i val="0"/>
        <strike val="0"/>
        <condense val="0"/>
        <extend val="0"/>
        <outline val="0"/>
        <shadow val="0"/>
        <u val="none"/>
        <vertAlign val="baseline"/>
        <sz val="11"/>
        <color theme="0"/>
        <name val="Aptos Narrow"/>
        <family val="2"/>
        <scheme val="minor"/>
      </font>
      <fill>
        <patternFill patternType="solid">
          <fgColor indexed="64"/>
          <bgColor theme="4" tint="-0.499984740745262"/>
        </patternFill>
      </fill>
      <alignment horizontal="left" vertical="center" textRotation="0" wrapText="0" indent="0" justifyLastLine="0" shrinkToFit="0" readingOrder="0"/>
      <border diagonalUp="0" diagonalDown="0" outline="0">
        <left style="thin">
          <color indexed="64"/>
        </left>
        <right style="thin">
          <color indexed="64"/>
        </right>
        <top/>
        <bottom/>
      </border>
    </dxf>
    <dxf>
      <font>
        <sz val="8"/>
        <name val="Segoe UI"/>
        <family val="2"/>
        <scheme val="none"/>
      </font>
    </dxf>
    <dxf>
      <font>
        <b/>
        <color theme="1"/>
      </font>
      <border>
        <bottom style="thin">
          <color theme="4"/>
        </bottom>
        <vertical/>
        <horizontal/>
      </border>
    </dxf>
    <dxf>
      <font>
        <color theme="1" tint="0.24994659260841701"/>
      </font>
      <border diagonalUp="0" diagonalDown="0">
        <left/>
        <right/>
        <top/>
        <bottom/>
        <vertical/>
        <horizontal/>
      </border>
    </dxf>
    <dxf>
      <font>
        <b/>
        <sz val="11"/>
        <color theme="1"/>
      </font>
      <border>
        <vertical/>
        <horizontal/>
      </border>
    </dxf>
    <dxf>
      <font>
        <b val="0"/>
        <i val="0"/>
        <sz val="8"/>
        <color theme="1"/>
        <name val="Segoe UI"/>
        <family val="2"/>
        <scheme val="none"/>
      </font>
      <border diagonalUp="0" diagonalDown="0">
        <left/>
        <right/>
        <top/>
        <bottom/>
        <vertical/>
        <horizontal/>
      </border>
    </dxf>
  </dxfs>
  <tableStyles count="3" defaultTableStyle="TableStyleMedium2" defaultPivotStyle="PivotStyleLight16">
    <tableStyle name="My_Design" pivot="0" table="0" count="9" xr9:uid="{BD897FF5-9576-46F0-A56B-D9BC2AD6E2F5}">
      <tableStyleElement type="wholeTable" dxfId="1724"/>
      <tableStyleElement type="headerRow" dxfId="1723"/>
    </tableStyle>
    <tableStyle name="MyDesign" pivot="0" table="0" count="10" xr9:uid="{7D39DEA1-DB6A-4E00-90CE-A3A99BC6A911}">
      <tableStyleElement type="wholeTable" dxfId="1722"/>
      <tableStyleElement type="headerRow" dxfId="1721"/>
    </tableStyle>
    <tableStyle name="Slicer Style 1" pivot="0" table="0" count="1" xr9:uid="{6C14FB58-F31E-40B4-892D-6D55B8AEEFE6}">
      <tableStyleElement type="wholeTable" dxfId="1720"/>
    </tableStyle>
  </tableStyles>
  <colors>
    <mruColors>
      <color rgb="FFF4CCCC"/>
      <color rgb="FFE64332"/>
      <color rgb="FFFF0000"/>
      <color rgb="FFF52823"/>
      <color rgb="FFFF1919"/>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sz val="10"/>
            <color theme="1" tint="0.14990691854609822"/>
            <name val="Segoe UI"/>
            <family val="2"/>
            <scheme val="none"/>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MyDesign">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 name="Slicer Style 1"/>
      </x14:slicerStyles>
    </ext>
    <ext xmlns:x15="http://schemas.microsoft.com/office/spreadsheetml/2010/11/main" uri="{A0A4C193-F2C1-4fcb-8827-314CF55A85BB}">
      <x15:dxfs count="7">
        <dxf>
          <fill>
            <patternFill patternType="solid">
              <fgColor theme="4" tint="0.39997558519241921"/>
              <bgColor theme="4" tint="0.39997558519241921"/>
            </patternFill>
          </fill>
          <border>
            <vertical/>
            <horizontal/>
          </border>
        </dxf>
        <dxf>
          <fill>
            <gradientFill degree="90">
              <stop position="0">
                <color theme="0" tint="-0.14999847407452621"/>
              </stop>
              <stop position="1">
                <color theme="0" tint="-0.14999847407452621"/>
              </stop>
            </gradientFill>
          </fill>
          <border>
            <vertical/>
            <horizontal/>
          </border>
        </dxf>
        <dxf>
          <fill>
            <gradientFill degree="90">
              <stop position="0">
                <color theme="4" tint="0.59999389629810485"/>
              </stop>
              <stop position="1">
                <color theme="4"/>
              </stop>
            </gradientFill>
          </fill>
          <border>
            <vertical/>
            <horizontal/>
          </border>
        </dxf>
        <dxf>
          <font>
            <sz val="8"/>
            <color theme="1" tint="0.34998626667073579"/>
            <name val="Segoe UI"/>
            <family val="2"/>
            <scheme val="none"/>
          </font>
          <border>
            <left/>
            <right/>
            <top/>
            <bottom/>
            <vertical/>
            <horizontal/>
          </border>
        </dxf>
        <dxf>
          <font>
            <b val="0"/>
            <i val="0"/>
            <sz val="10"/>
            <color theme="1" tint="0.34998626667073579"/>
            <name val="Segoe UI"/>
            <family val="2"/>
            <scheme val="none"/>
          </font>
          <border>
            <left/>
            <right/>
            <top/>
            <bottom/>
            <vertical/>
            <horizontal/>
          </border>
        </dxf>
        <dxf>
          <font>
            <sz val="9"/>
            <color theme="1" tint="0.499984740745262"/>
          </font>
          <border>
            <left/>
            <right/>
            <top/>
            <bottom/>
            <vertical/>
            <horizontal/>
          </border>
        </dxf>
        <dxf>
          <font>
            <sz val="10"/>
            <color theme="4" tint="-0.249977111117893"/>
          </font>
          <border>
            <left/>
            <right/>
            <top/>
            <bottom/>
            <vertical/>
            <horizontal/>
          </border>
        </dxf>
      </x15:dxfs>
    </ext>
    <ext xmlns:x15="http://schemas.microsoft.com/office/spreadsheetml/2010/11/main" uri="{9260A510-F301-46a8-8635-F512D64BE5F5}">
      <x15:timelineStyles defaultTimelineStyle="TimeSlicerStyleLight1">
        <x15:timelineStyle name="My_Design">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11/relationships/timelineCache" Target="timelineCaches/timelineCache1.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[Project.xlsx]04_Pivot_tables!Profit_by_brand</c:name>
    <c:fmtId val="9"/>
  </c:pivotSource>
  <c:chart>
    <c:title>
      <c:tx>
        <c:rich>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r>
              <a:rPr lang="en-US" sz="10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rPr>
              <a:t>Profit by Brand</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'04_Pivot_tables'!$O$11</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'04_Pivot_tables'!$N$12:$N$17</c:f>
              <c:strCache>
                <c:ptCount val="5"/>
                <c:pt idx="0">
                  <c:v>Motorola</c:v>
                </c:pt>
                <c:pt idx="1">
                  <c:v>Oppo</c:v>
                </c:pt>
                <c:pt idx="2">
                  <c:v>Xiaomi</c:v>
                </c:pt>
                <c:pt idx="3">
                  <c:v>Apple</c:v>
                </c:pt>
                <c:pt idx="4">
                  <c:v>Samsung</c:v>
                </c:pt>
              </c:strCache>
            </c:strRef>
          </c:cat>
          <c:val>
            <c:numRef>
              <c:f>'04_Pivot_tables'!$O$12:$O$17</c:f>
              <c:numCache>
                <c:formatCode>_-[$€-2]\ * #,##0_-;\-[$€-2]\ * #,##0_-;_-[$€-2]\ * "-"??_-;_-@_-</c:formatCode>
                <c:ptCount val="5"/>
                <c:pt idx="0">
                  <c:v>12379.627333333334</c:v>
                </c:pt>
                <c:pt idx="1">
                  <c:v>15164.184333333329</c:v>
                </c:pt>
                <c:pt idx="2">
                  <c:v>16475.977999999992</c:v>
                </c:pt>
                <c:pt idx="3">
                  <c:v>22264.148307692296</c:v>
                </c:pt>
                <c:pt idx="4">
                  <c:v>24659.769999999993</c:v>
                </c:pt>
              </c:numCache>
            </c:numRef>
          </c:val>
          <c:extLst>
            <c:ext xmlns:c16="http://schemas.microsoft.com/office/drawing/2014/chart" uri="{C3380CC4-5D6E-409C-BE32-E72D297353CC}">
              <c16:uniqueId val="{00000000-3568-42F1-894D-97F4F2438A62}"/>
            </c:ext>
          </c:extLst>
        </c:ser>
        <c:dLbls>
          <c:dLblPos val="outEnd"/>
          <c:showLegendKey val="0"/>
          <c:showVal val="1"/>
          <c:showCatName val="0"/>
          <c:showSerName val="0"/>
          <c:showPercent val="0"/>
          <c:showBubbleSize val="0"/>
        </c:dLbls>
        <c:gapWidth val="182"/>
        <c:axId val="1233231039"/>
        <c:axId val="1233226239"/>
      </c:barChart>
      <c:catAx>
        <c:axId val="12332310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9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1233226239"/>
        <c:crosses val="autoZero"/>
        <c:auto val="1"/>
        <c:lblAlgn val="ctr"/>
        <c:lblOffset val="100"/>
        <c:noMultiLvlLbl val="0"/>
      </c:catAx>
      <c:valAx>
        <c:axId val="1233226239"/>
        <c:scaling>
          <c:orientation val="minMax"/>
        </c:scaling>
        <c:delete val="1"/>
        <c:axPos val="b"/>
        <c:numFmt formatCode="_-[$€-2]\ * #,##0_-;\-[$€-2]\ * #,##0_-;_-[$€-2]\ * &quot;-&quot;??_-;_-@_-" sourceLinked="1"/>
        <c:majorTickMark val="none"/>
        <c:minorTickMark val="none"/>
        <c:tickLblPos val="nextTo"/>
        <c:crossAx val="1233231039"/>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[Project.xlsx]04_Pivot_tables!Profit_by_BrandProduct</c:name>
    <c:fmtId val="7"/>
  </c:pivotSource>
  <c:chart>
    <c:title>
      <c:tx>
        <c:rich>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r>
              <a: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rPr>
              <a:t>Profit by  Brand and Product</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spc="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'04_Pivot_tables'!$G$14:$G$15</c:f>
              <c:strCache>
                <c:ptCount val="1"/>
                <c:pt idx="0">
                  <c:v>Cell phone</c:v>
                </c:pt>
              </c:strCache>
            </c:strRef>
          </c:tx>
          <c:spPr>
            <a:solidFill>
              <a:schemeClr val="accent1"/>
            </a:solidFill>
            <a:ln>
              <a:noFill/>
            </a:ln>
            <a:effectLst/>
          </c:spPr>
          <c:invertIfNegative val="0"/>
          <c:cat>
            <c:strRef>
              <c:f>'04_Pivot_tables'!$F$16:$F$21</c:f>
              <c:strCache>
                <c:ptCount val="5"/>
                <c:pt idx="0">
                  <c:v>Apple</c:v>
                </c:pt>
                <c:pt idx="1">
                  <c:v>Motorola</c:v>
                </c:pt>
                <c:pt idx="2">
                  <c:v>Oppo</c:v>
                </c:pt>
                <c:pt idx="3">
                  <c:v>Samsung</c:v>
                </c:pt>
                <c:pt idx="4">
                  <c:v>Xiaomi</c:v>
                </c:pt>
              </c:strCache>
            </c:strRef>
          </c:cat>
          <c:val>
            <c:numRef>
              <c:f>'04_Pivot_tables'!$G$16:$G$21</c:f>
              <c:numCache>
                <c:formatCode>_-[$€-2]\ * #,##0_-;\-[$€-2]\ * #,##0_-;_-[$€-2]\ * "-"??_-;_-@_-</c:formatCode>
                <c:ptCount val="5"/>
                <c:pt idx="0">
                  <c:v>2618.0523076923073</c:v>
                </c:pt>
                <c:pt idx="1">
                  <c:v>1237.3333333333333</c:v>
                </c:pt>
                <c:pt idx="2">
                  <c:v>3631.393333333333</c:v>
                </c:pt>
                <c:pt idx="3">
                  <c:v>3539.8500000000004</c:v>
                </c:pt>
                <c:pt idx="4">
                  <c:v>2955.5400000000013</c:v>
                </c:pt>
              </c:numCache>
            </c:numRef>
          </c:val>
          <c:extLst>
            <c:ext xmlns:c16="http://schemas.microsoft.com/office/drawing/2014/chart" uri="{C3380CC4-5D6E-409C-BE32-E72D297353CC}">
              <c16:uniqueId val="{0000001B-0005-461A-9FF8-05354EF6148E}"/>
            </c:ext>
          </c:extLst>
        </c:ser>
        <c:ser>
          <c:idx val="1"/>
          <c:order val="1"/>
          <c:tx>
            <c:strRef>
              <c:f>'04_Pivot_tables'!$H$14:$H$15</c:f>
              <c:strCache>
                <c:ptCount val="1"/>
                <c:pt idx="0">
                  <c:v>Charger</c:v>
                </c:pt>
              </c:strCache>
            </c:strRef>
          </c:tx>
          <c:spPr>
            <a:solidFill>
              <a:schemeClr val="accent2"/>
            </a:solidFill>
            <a:ln>
              <a:noFill/>
            </a:ln>
            <a:effectLst/>
          </c:spPr>
          <c:invertIfNegative val="0"/>
          <c:cat>
            <c:strRef>
              <c:f>'04_Pivot_tables'!$F$16:$F$21</c:f>
              <c:strCache>
                <c:ptCount val="5"/>
                <c:pt idx="0">
                  <c:v>Apple</c:v>
                </c:pt>
                <c:pt idx="1">
                  <c:v>Motorola</c:v>
                </c:pt>
                <c:pt idx="2">
                  <c:v>Oppo</c:v>
                </c:pt>
                <c:pt idx="3">
                  <c:v>Samsung</c:v>
                </c:pt>
                <c:pt idx="4">
                  <c:v>Xiaomi</c:v>
                </c:pt>
              </c:strCache>
            </c:strRef>
          </c:cat>
          <c:val>
            <c:numRef>
              <c:f>'04_Pivot_tables'!$H$16:$H$21</c:f>
              <c:numCache>
                <c:formatCode>_-[$€-2]\ * #,##0_-;\-[$€-2]\ * #,##0_-;_-[$€-2]\ * "-"??_-;_-@_-</c:formatCode>
                <c:ptCount val="5"/>
                <c:pt idx="0">
                  <c:v>2442.7419999999997</c:v>
                </c:pt>
                <c:pt idx="1">
                  <c:v>3084.2080000000005</c:v>
                </c:pt>
                <c:pt idx="2">
                  <c:v>1989.6889999999999</c:v>
                </c:pt>
                <c:pt idx="3">
                  <c:v>3502.5600000000004</c:v>
                </c:pt>
                <c:pt idx="4">
                  <c:v>3671.7669999999998</c:v>
                </c:pt>
              </c:numCache>
            </c:numRef>
          </c:val>
          <c:extLst>
            <c:ext xmlns:c16="http://schemas.microsoft.com/office/drawing/2014/chart" uri="{C3380CC4-5D6E-409C-BE32-E72D297353CC}">
              <c16:uniqueId val="{00000005-4505-4EC7-A2E6-3CE49B2BCBEA}"/>
            </c:ext>
          </c:extLst>
        </c:ser>
        <c:ser>
          <c:idx val="2"/>
          <c:order val="2"/>
          <c:tx>
            <c:strRef>
              <c:f>'04_Pivot_tables'!$I$14:$I$15</c:f>
              <c:strCache>
                <c:ptCount val="1"/>
                <c:pt idx="0">
                  <c:v>Headphones</c:v>
                </c:pt>
              </c:strCache>
            </c:strRef>
          </c:tx>
          <c:spPr>
            <a:solidFill>
              <a:schemeClr val="accent3"/>
            </a:solidFill>
            <a:ln>
              <a:noFill/>
            </a:ln>
            <a:effectLst/>
          </c:spPr>
          <c:invertIfNegative val="0"/>
          <c:cat>
            <c:strRef>
              <c:f>'04_Pivot_tables'!$F$16:$F$21</c:f>
              <c:strCache>
                <c:ptCount val="5"/>
                <c:pt idx="0">
                  <c:v>Apple</c:v>
                </c:pt>
                <c:pt idx="1">
                  <c:v>Motorola</c:v>
                </c:pt>
                <c:pt idx="2">
                  <c:v>Oppo</c:v>
                </c:pt>
                <c:pt idx="3">
                  <c:v>Samsung</c:v>
                </c:pt>
                <c:pt idx="4">
                  <c:v>Xiaomi</c:v>
                </c:pt>
              </c:strCache>
            </c:strRef>
          </c:cat>
          <c:val>
            <c:numRef>
              <c:f>'04_Pivot_tables'!$I$16:$I$21</c:f>
              <c:numCache>
                <c:formatCode>_-[$€-2]\ * #,##0_-;\-[$€-2]\ * #,##0_-;_-[$€-2]\ * "-"??_-;_-@_-</c:formatCode>
                <c:ptCount val="5"/>
                <c:pt idx="0">
                  <c:v>5816</c:v>
                </c:pt>
                <c:pt idx="1">
                  <c:v>4046.2799999999997</c:v>
                </c:pt>
                <c:pt idx="2">
                  <c:v>3136.4999999999995</c:v>
                </c:pt>
                <c:pt idx="3">
                  <c:v>8428.4000000000033</c:v>
                </c:pt>
                <c:pt idx="4">
                  <c:v>4756.1500000000005</c:v>
                </c:pt>
              </c:numCache>
            </c:numRef>
          </c:val>
          <c:extLst>
            <c:ext xmlns:c16="http://schemas.microsoft.com/office/drawing/2014/chart" uri="{C3380CC4-5D6E-409C-BE32-E72D297353CC}">
              <c16:uniqueId val="{00000006-4505-4EC7-A2E6-3CE49B2BCBEA}"/>
            </c:ext>
          </c:extLst>
        </c:ser>
        <c:ser>
          <c:idx val="3"/>
          <c:order val="3"/>
          <c:tx>
            <c:strRef>
              <c:f>'04_Pivot_tables'!$J$14:$J$15</c:f>
              <c:strCache>
                <c:ptCount val="1"/>
                <c:pt idx="0">
                  <c:v>Phone case</c:v>
                </c:pt>
              </c:strCache>
            </c:strRef>
          </c:tx>
          <c:spPr>
            <a:solidFill>
              <a:schemeClr val="accent4"/>
            </a:solidFill>
            <a:ln>
              <a:noFill/>
            </a:ln>
            <a:effectLst/>
          </c:spPr>
          <c:invertIfNegative val="0"/>
          <c:cat>
            <c:strRef>
              <c:f>'04_Pivot_tables'!$F$16:$F$21</c:f>
              <c:strCache>
                <c:ptCount val="5"/>
                <c:pt idx="0">
                  <c:v>Apple</c:v>
                </c:pt>
                <c:pt idx="1">
                  <c:v>Motorola</c:v>
                </c:pt>
                <c:pt idx="2">
                  <c:v>Oppo</c:v>
                </c:pt>
                <c:pt idx="3">
                  <c:v>Samsung</c:v>
                </c:pt>
                <c:pt idx="4">
                  <c:v>Xiaomi</c:v>
                </c:pt>
              </c:strCache>
            </c:strRef>
          </c:cat>
          <c:val>
            <c:numRef>
              <c:f>'04_Pivot_tables'!$J$16:$J$21</c:f>
              <c:numCache>
                <c:formatCode>_-[$€-2]\ * #,##0_-;\-[$€-2]\ * #,##0_-;_-[$€-2]\ * "-"??_-;_-@_-</c:formatCode>
                <c:ptCount val="5"/>
                <c:pt idx="0">
                  <c:v>10296.649999999998</c:v>
                </c:pt>
                <c:pt idx="1">
                  <c:v>2601.4519999999998</c:v>
                </c:pt>
                <c:pt idx="2">
                  <c:v>4673.6400000000012</c:v>
                </c:pt>
                <c:pt idx="3">
                  <c:v>7767.9</c:v>
                </c:pt>
                <c:pt idx="4">
                  <c:v>3301.0170000000003</c:v>
                </c:pt>
              </c:numCache>
            </c:numRef>
          </c:val>
          <c:extLst>
            <c:ext xmlns:c16="http://schemas.microsoft.com/office/drawing/2014/chart" uri="{C3380CC4-5D6E-409C-BE32-E72D297353CC}">
              <c16:uniqueId val="{00000007-4505-4EC7-A2E6-3CE49B2BCBEA}"/>
            </c:ext>
          </c:extLst>
        </c:ser>
        <c:ser>
          <c:idx val="4"/>
          <c:order val="4"/>
          <c:tx>
            <c:strRef>
              <c:f>'04_Pivot_tables'!$K$14:$K$15</c:f>
              <c:strCache>
                <c:ptCount val="1"/>
                <c:pt idx="0">
                  <c:v>Screen protector</c:v>
                </c:pt>
              </c:strCache>
            </c:strRef>
          </c:tx>
          <c:spPr>
            <a:solidFill>
              <a:schemeClr val="accent5"/>
            </a:solidFill>
            <a:ln>
              <a:noFill/>
            </a:ln>
            <a:effectLst/>
          </c:spPr>
          <c:invertIfNegative val="0"/>
          <c:cat>
            <c:strRef>
              <c:f>'04_Pivot_tables'!$F$16:$F$21</c:f>
              <c:strCache>
                <c:ptCount val="5"/>
                <c:pt idx="0">
                  <c:v>Apple</c:v>
                </c:pt>
                <c:pt idx="1">
                  <c:v>Motorola</c:v>
                </c:pt>
                <c:pt idx="2">
                  <c:v>Oppo</c:v>
                </c:pt>
                <c:pt idx="3">
                  <c:v>Samsung</c:v>
                </c:pt>
                <c:pt idx="4">
                  <c:v>Xiaomi</c:v>
                </c:pt>
              </c:strCache>
            </c:strRef>
          </c:cat>
          <c:val>
            <c:numRef>
              <c:f>'04_Pivot_tables'!$K$16:$K$21</c:f>
              <c:numCache>
                <c:formatCode>_-[$€-2]\ * #,##0_-;\-[$€-2]\ * #,##0_-;_-[$€-2]\ * "-"??_-;_-@_-</c:formatCode>
                <c:ptCount val="5"/>
                <c:pt idx="0">
                  <c:v>1090.704</c:v>
                </c:pt>
                <c:pt idx="1">
                  <c:v>1410.3539999999998</c:v>
                </c:pt>
                <c:pt idx="2">
                  <c:v>1732.9620000000002</c:v>
                </c:pt>
                <c:pt idx="3">
                  <c:v>1421.0600000000002</c:v>
                </c:pt>
                <c:pt idx="4">
                  <c:v>1791.5040000000008</c:v>
                </c:pt>
              </c:numCache>
            </c:numRef>
          </c:val>
          <c:extLst>
            <c:ext xmlns:c16="http://schemas.microsoft.com/office/drawing/2014/chart" uri="{C3380CC4-5D6E-409C-BE32-E72D297353CC}">
              <c16:uniqueId val="{00000008-4505-4EC7-A2E6-3CE49B2BCBEA}"/>
            </c:ext>
          </c:extLst>
        </c:ser>
        <c:dLbls>
          <c:showLegendKey val="0"/>
          <c:showVal val="0"/>
          <c:showCatName val="0"/>
          <c:showSerName val="0"/>
          <c:showPercent val="0"/>
          <c:showBubbleSize val="0"/>
        </c:dLbls>
        <c:gapWidth val="219"/>
        <c:axId val="1355229711"/>
        <c:axId val="1355246991"/>
      </c:barChart>
      <c:catAx>
        <c:axId val="135522971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9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1355246991"/>
        <c:crosses val="autoZero"/>
        <c:auto val="1"/>
        <c:lblAlgn val="ctr"/>
        <c:lblOffset val="100"/>
        <c:noMultiLvlLbl val="0"/>
      </c:catAx>
      <c:valAx>
        <c:axId val="1355246991"/>
        <c:scaling>
          <c:orientation val="minMax"/>
        </c:scaling>
        <c:delete val="0"/>
        <c:axPos val="l"/>
        <c:numFmt formatCode="_-[$€-2]\ * #,##0_-;\-[$€-2]\ * #,##0_-;_-[$€-2]\ * &quot;-&quot;??_-;_-@_-" sourceLinked="1"/>
        <c:majorTickMark val="out"/>
        <c:minorTickMark val="none"/>
        <c:tickLblPos val="nextTo"/>
        <c:spPr>
          <a:noFill/>
          <a:ln>
            <a:noFill/>
          </a:ln>
          <a:effectLst/>
        </c:spPr>
        <c:txPr>
          <a:bodyPr rot="-60000000" spcFirstLastPara="1" vertOverflow="ellipsis" vert="horz" wrap="square" anchor="ctr" anchorCtr="1"/>
          <a:lstStyle/>
          <a:p>
            <a:pPr algn="ctr" rtl="0">
              <a:defRPr lang="en-US" sz="9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135522971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lgn="ctr" rtl="0">
            <a:defRPr lang="en-US" sz="9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lgn="ctr" rtl="0">
        <a:defRPr lang="en-US" sz="8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[Project.xlsx]04_Pivot_tables!Profit_by_BrandAgent</c:name>
    <c:fmtId val="28"/>
  </c:pivotSource>
  <c:chart>
    <c:title>
      <c:tx>
        <c:rich>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r>
              <a: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rPr>
              <a:t>Profit  by </a:t>
            </a:r>
            <a:r>
              <a:rPr lang="en-US" sz="1000" b="0" i="0" u="none" strike="noStrike" kern="1200" spc="0" baseline="0">
                <a:solidFill>
                  <a:schemeClr val="tx1">
                    <a:lumMod val="75000"/>
                    <a:lumOff val="25000"/>
                  </a:schemeClr>
                </a:solidFill>
                <a:latin typeface="Segoe UI" panose="020B0502040204020203" pitchFamily="34" charset="0"/>
                <a:cs typeface="Segoe UI" panose="020B0502040204020203" pitchFamily="34" charset="0"/>
              </a:rPr>
              <a:t>Brand and</a:t>
            </a:r>
            <a:r>
              <a: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rPr>
              <a:t> Sales Agent  </a:t>
            </a:r>
          </a:p>
        </c:rich>
      </c:tx>
      <c:layout>
        <c:manualLayout>
          <c:xMode val="edge"/>
          <c:yMode val="edge"/>
          <c:x val="0.31910418155635661"/>
          <c:y val="2.7322404371584699E-2"/>
        </c:manualLayout>
      </c:layout>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pivotFmt>
      <c:pivotFmt>
        <c:idx val="26"/>
        <c:spPr>
          <a:solidFill>
            <a:schemeClr val="accent1"/>
          </a:solidFill>
          <a:ln>
            <a:noFill/>
          </a:ln>
          <a:effectLst/>
        </c:spPr>
        <c:marker>
          <c:symbol val="none"/>
        </c:marker>
      </c:pivotFmt>
      <c:pivotFmt>
        <c:idx val="27"/>
        <c:spPr>
          <a:solidFill>
            <a:schemeClr val="accent1"/>
          </a:solidFill>
          <a:ln>
            <a:noFill/>
          </a:ln>
          <a:effectLst/>
        </c:spPr>
        <c:marker>
          <c:symbol val="none"/>
        </c:marker>
      </c:pivotFmt>
      <c:pivotFmt>
        <c:idx val="28"/>
        <c:spPr>
          <a:solidFill>
            <a:schemeClr val="accent1"/>
          </a:solidFill>
          <a:ln>
            <a:noFill/>
          </a:ln>
          <a:effectLst/>
        </c:spPr>
        <c:marker>
          <c:symbol val="none"/>
        </c:marker>
      </c:pivotFmt>
      <c:pivotFmt>
        <c:idx val="29"/>
        <c:spPr>
          <a:solidFill>
            <a:schemeClr val="accent1"/>
          </a:solidFill>
          <a:ln>
            <a:noFill/>
          </a:ln>
          <a:effectLst/>
        </c:spPr>
        <c:marker>
          <c:symbol val="none"/>
        </c:marker>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'04_Pivot_tables'!$G$3:$G$4</c:f>
              <c:strCache>
                <c:ptCount val="1"/>
                <c:pt idx="0">
                  <c:v>Anna Fletche </c:v>
                </c:pt>
              </c:strCache>
            </c:strRef>
          </c:tx>
          <c:spPr>
            <a:solidFill>
              <a:schemeClr val="accent1"/>
            </a:solidFill>
            <a:ln>
              <a:noFill/>
            </a:ln>
            <a:effectLst/>
          </c:spPr>
          <c:invertIfNegative val="0"/>
          <c:cat>
            <c:strRef>
              <c:f>'04_Pivot_tables'!$F$5:$F$10</c:f>
              <c:strCache>
                <c:ptCount val="5"/>
                <c:pt idx="0">
                  <c:v>Apple</c:v>
                </c:pt>
                <c:pt idx="1">
                  <c:v>Motorola</c:v>
                </c:pt>
                <c:pt idx="2">
                  <c:v>Oppo</c:v>
                </c:pt>
                <c:pt idx="3">
                  <c:v>Samsung</c:v>
                </c:pt>
                <c:pt idx="4">
                  <c:v>Xiaomi</c:v>
                </c:pt>
              </c:strCache>
            </c:strRef>
          </c:cat>
          <c:val>
            <c:numRef>
              <c:f>'04_Pivot_tables'!$G$5:$G$10</c:f>
              <c:numCache>
                <c:formatCode>_([$€-2]\ * #,##0_);_([$€-2]\ * \(#,##0\);_([$€-2]\ * "-"??_);_(@_)</c:formatCode>
                <c:ptCount val="5"/>
                <c:pt idx="0">
                  <c:v>2922.1886153846153</c:v>
                </c:pt>
                <c:pt idx="1">
                  <c:v>7636.7609999999995</c:v>
                </c:pt>
                <c:pt idx="2">
                  <c:v>1379.2723333333331</c:v>
                </c:pt>
                <c:pt idx="3">
                  <c:v>3674.72</c:v>
                </c:pt>
                <c:pt idx="4">
                  <c:v>2354.5320000000002</c:v>
                </c:pt>
              </c:numCache>
            </c:numRef>
          </c:val>
          <c:extLst>
            <c:ext xmlns:c16="http://schemas.microsoft.com/office/drawing/2014/chart" uri="{C3380CC4-5D6E-409C-BE32-E72D297353CC}">
              <c16:uniqueId val="{0000001B-74F6-456F-A848-DD94D5E66FAC}"/>
            </c:ext>
          </c:extLst>
        </c:ser>
        <c:ser>
          <c:idx val="1"/>
          <c:order val="1"/>
          <c:tx>
            <c:strRef>
              <c:f>'04_Pivot_tables'!$H$3:$H$4</c:f>
              <c:strCache>
                <c:ptCount val="1"/>
                <c:pt idx="0">
                  <c:v>Luke Lawson </c:v>
                </c:pt>
              </c:strCache>
            </c:strRef>
          </c:tx>
          <c:spPr>
            <a:solidFill>
              <a:schemeClr val="accent2"/>
            </a:solidFill>
            <a:ln>
              <a:noFill/>
            </a:ln>
            <a:effectLst/>
          </c:spPr>
          <c:invertIfNegative val="0"/>
          <c:cat>
            <c:strRef>
              <c:f>'04_Pivot_tables'!$F$5:$F$10</c:f>
              <c:strCache>
                <c:ptCount val="5"/>
                <c:pt idx="0">
                  <c:v>Apple</c:v>
                </c:pt>
                <c:pt idx="1">
                  <c:v>Motorola</c:v>
                </c:pt>
                <c:pt idx="2">
                  <c:v>Oppo</c:v>
                </c:pt>
                <c:pt idx="3">
                  <c:v>Samsung</c:v>
                </c:pt>
                <c:pt idx="4">
                  <c:v>Xiaomi</c:v>
                </c:pt>
              </c:strCache>
            </c:strRef>
          </c:cat>
          <c:val>
            <c:numRef>
              <c:f>'04_Pivot_tables'!$H$5:$H$10</c:f>
              <c:numCache>
                <c:formatCode>_([$€-2]\ * #,##0_);_([$€-2]\ * \(#,##0\);_([$€-2]\ * "-"??_);_(@_)</c:formatCode>
                <c:ptCount val="5"/>
                <c:pt idx="0">
                  <c:v>4781.654461538461</c:v>
                </c:pt>
                <c:pt idx="1">
                  <c:v>725.17366666666658</c:v>
                </c:pt>
                <c:pt idx="2">
                  <c:v>6736.6033333333344</c:v>
                </c:pt>
                <c:pt idx="3">
                  <c:v>2994.6</c:v>
                </c:pt>
                <c:pt idx="4">
                  <c:v>2643.5509999999999</c:v>
                </c:pt>
              </c:numCache>
            </c:numRef>
          </c:val>
          <c:extLst>
            <c:ext xmlns:c16="http://schemas.microsoft.com/office/drawing/2014/chart" uri="{C3380CC4-5D6E-409C-BE32-E72D297353CC}">
              <c16:uniqueId val="{00000004-F66D-44DD-AB42-E34894226A04}"/>
            </c:ext>
          </c:extLst>
        </c:ser>
        <c:ser>
          <c:idx val="2"/>
          <c:order val="2"/>
          <c:tx>
            <c:strRef>
              <c:f>'04_Pivot_tables'!$I$3:$I$4</c:f>
              <c:strCache>
                <c:ptCount val="1"/>
                <c:pt idx="0">
                  <c:v>Mark Preston </c:v>
                </c:pt>
              </c:strCache>
            </c:strRef>
          </c:tx>
          <c:spPr>
            <a:solidFill>
              <a:schemeClr val="accent3"/>
            </a:solidFill>
            <a:ln>
              <a:noFill/>
            </a:ln>
            <a:effectLst/>
          </c:spPr>
          <c:invertIfNegative val="0"/>
          <c:cat>
            <c:strRef>
              <c:f>'04_Pivot_tables'!$F$5:$F$10</c:f>
              <c:strCache>
                <c:ptCount val="5"/>
                <c:pt idx="0">
                  <c:v>Apple</c:v>
                </c:pt>
                <c:pt idx="1">
                  <c:v>Motorola</c:v>
                </c:pt>
                <c:pt idx="2">
                  <c:v>Oppo</c:v>
                </c:pt>
                <c:pt idx="3">
                  <c:v>Samsung</c:v>
                </c:pt>
                <c:pt idx="4">
                  <c:v>Xiaomi</c:v>
                </c:pt>
              </c:strCache>
            </c:strRef>
          </c:cat>
          <c:val>
            <c:numRef>
              <c:f>'04_Pivot_tables'!$I$5:$I$10</c:f>
              <c:numCache>
                <c:formatCode>_([$€-2]\ * #,##0_);_([$€-2]\ * \(#,##0\);_([$€-2]\ * "-"??_);_(@_)</c:formatCode>
                <c:ptCount val="5"/>
                <c:pt idx="0">
                  <c:v>7478.5593846153815</c:v>
                </c:pt>
                <c:pt idx="1">
                  <c:v>1641.5453333333332</c:v>
                </c:pt>
                <c:pt idx="2">
                  <c:v>1807.9366666666665</c:v>
                </c:pt>
                <c:pt idx="3">
                  <c:v>2766.26</c:v>
                </c:pt>
                <c:pt idx="4">
                  <c:v>1935.2900000000004</c:v>
                </c:pt>
              </c:numCache>
            </c:numRef>
          </c:val>
          <c:extLst>
            <c:ext xmlns:c16="http://schemas.microsoft.com/office/drawing/2014/chart" uri="{C3380CC4-5D6E-409C-BE32-E72D297353CC}">
              <c16:uniqueId val="{00000005-F66D-44DD-AB42-E34894226A04}"/>
            </c:ext>
          </c:extLst>
        </c:ser>
        <c:ser>
          <c:idx val="3"/>
          <c:order val="3"/>
          <c:tx>
            <c:strRef>
              <c:f>'04_Pivot_tables'!$J$3:$J$4</c:f>
              <c:strCache>
                <c:ptCount val="1"/>
                <c:pt idx="0">
                  <c:v>Mary Grant </c:v>
                </c:pt>
              </c:strCache>
            </c:strRef>
          </c:tx>
          <c:spPr>
            <a:solidFill>
              <a:schemeClr val="accent4"/>
            </a:solidFill>
            <a:ln>
              <a:noFill/>
            </a:ln>
            <a:effectLst/>
          </c:spPr>
          <c:invertIfNegative val="0"/>
          <c:cat>
            <c:strRef>
              <c:f>'04_Pivot_tables'!$F$5:$F$10</c:f>
              <c:strCache>
                <c:ptCount val="5"/>
                <c:pt idx="0">
                  <c:v>Apple</c:v>
                </c:pt>
                <c:pt idx="1">
                  <c:v>Motorola</c:v>
                </c:pt>
                <c:pt idx="2">
                  <c:v>Oppo</c:v>
                </c:pt>
                <c:pt idx="3">
                  <c:v>Samsung</c:v>
                </c:pt>
                <c:pt idx="4">
                  <c:v>Xiaomi</c:v>
                </c:pt>
              </c:strCache>
            </c:strRef>
          </c:cat>
          <c:val>
            <c:numRef>
              <c:f>'04_Pivot_tables'!$J$5:$J$10</c:f>
              <c:numCache>
                <c:formatCode>_([$€-2]\ * #,##0_);_([$€-2]\ * \(#,##0\);_([$€-2]\ * "-"??_);_(@_)</c:formatCode>
                <c:ptCount val="5"/>
                <c:pt idx="0">
                  <c:v>3355.4266153846161</c:v>
                </c:pt>
                <c:pt idx="1">
                  <c:v>1373.9229999999998</c:v>
                </c:pt>
                <c:pt idx="2">
                  <c:v>3067.8580000000006</c:v>
                </c:pt>
                <c:pt idx="3">
                  <c:v>10969.790000000003</c:v>
                </c:pt>
                <c:pt idx="4">
                  <c:v>2369.09</c:v>
                </c:pt>
              </c:numCache>
            </c:numRef>
          </c:val>
          <c:extLst>
            <c:ext xmlns:c16="http://schemas.microsoft.com/office/drawing/2014/chart" uri="{C3380CC4-5D6E-409C-BE32-E72D297353CC}">
              <c16:uniqueId val="{00000006-F66D-44DD-AB42-E34894226A04}"/>
            </c:ext>
          </c:extLst>
        </c:ser>
        <c:ser>
          <c:idx val="4"/>
          <c:order val="4"/>
          <c:tx>
            <c:strRef>
              <c:f>'04_Pivot_tables'!$K$3:$K$4</c:f>
              <c:strCache>
                <c:ptCount val="1"/>
                <c:pt idx="0">
                  <c:v>Paul Vance </c:v>
                </c:pt>
              </c:strCache>
            </c:strRef>
          </c:tx>
          <c:spPr>
            <a:solidFill>
              <a:schemeClr val="accent5"/>
            </a:solidFill>
            <a:ln>
              <a:noFill/>
            </a:ln>
            <a:effectLst/>
          </c:spPr>
          <c:invertIfNegative val="0"/>
          <c:cat>
            <c:strRef>
              <c:f>'04_Pivot_tables'!$F$5:$F$10</c:f>
              <c:strCache>
                <c:ptCount val="5"/>
                <c:pt idx="0">
                  <c:v>Apple</c:v>
                </c:pt>
                <c:pt idx="1">
                  <c:v>Motorola</c:v>
                </c:pt>
                <c:pt idx="2">
                  <c:v>Oppo</c:v>
                </c:pt>
                <c:pt idx="3">
                  <c:v>Samsung</c:v>
                </c:pt>
                <c:pt idx="4">
                  <c:v>Xiaomi</c:v>
                </c:pt>
              </c:strCache>
            </c:strRef>
          </c:cat>
          <c:val>
            <c:numRef>
              <c:f>'04_Pivot_tables'!$K$5:$K$10</c:f>
              <c:numCache>
                <c:formatCode>_([$€-2]\ * #,##0_);_([$€-2]\ * \(#,##0\);_([$€-2]\ * "-"??_);_(@_)</c:formatCode>
                <c:ptCount val="5"/>
                <c:pt idx="0">
                  <c:v>3726.3192307692307</c:v>
                </c:pt>
                <c:pt idx="1">
                  <c:v>1002.2243333333333</c:v>
                </c:pt>
                <c:pt idx="2">
                  <c:v>2172.5140000000001</c:v>
                </c:pt>
                <c:pt idx="3">
                  <c:v>4254.3999999999996</c:v>
                </c:pt>
                <c:pt idx="4">
                  <c:v>7173.5150000000003</c:v>
                </c:pt>
              </c:numCache>
            </c:numRef>
          </c:val>
          <c:extLst>
            <c:ext xmlns:c16="http://schemas.microsoft.com/office/drawing/2014/chart" uri="{C3380CC4-5D6E-409C-BE32-E72D297353CC}">
              <c16:uniqueId val="{00000007-F66D-44DD-AB42-E34894226A04}"/>
            </c:ext>
          </c:extLst>
        </c:ser>
        <c:dLbls>
          <c:showLegendKey val="0"/>
          <c:showVal val="0"/>
          <c:showCatName val="0"/>
          <c:showSerName val="0"/>
          <c:showPercent val="0"/>
          <c:showBubbleSize val="0"/>
        </c:dLbls>
        <c:gapWidth val="150"/>
        <c:axId val="1495128143"/>
        <c:axId val="1495117103"/>
      </c:barChart>
      <c:catAx>
        <c:axId val="14951281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1495117103"/>
        <c:crosses val="autoZero"/>
        <c:auto val="1"/>
        <c:lblAlgn val="ctr"/>
        <c:lblOffset val="100"/>
        <c:noMultiLvlLbl val="0"/>
      </c:catAx>
      <c:valAx>
        <c:axId val="1495117103"/>
        <c:scaling>
          <c:orientation val="minMax"/>
        </c:scaling>
        <c:delete val="0"/>
        <c:axPos val="l"/>
        <c:numFmt formatCode="_([$€-2]\ * #,##0_);_([$€-2]\ * \(#,##0\);_([$€-2]\ * &quot;-&quot;??_);_(@_)" sourceLinked="1"/>
        <c:majorTickMark val="out"/>
        <c:minorTickMark val="none"/>
        <c:tickLblPos val="nextTo"/>
        <c:spPr>
          <a:noFill/>
          <a:ln>
            <a:noFill/>
          </a:ln>
          <a:effectLst/>
        </c:spPr>
        <c:txPr>
          <a:bodyPr rot="-60000000" spcFirstLastPara="1" vertOverflow="ellipsis" vert="horz" wrap="square" anchor="ctr" anchorCtr="1"/>
          <a:lstStyle/>
          <a:p>
            <a:pPr algn="ctr" rtl="0">
              <a:defRPr lang="en-US" sz="9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14951281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Segoe Ul"/>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[Project.xlsx]04_Pivot_tables!Profit_by_product</c:name>
    <c:fmtId val="8"/>
  </c:pivotSource>
  <c:chart>
    <c:title>
      <c:tx>
        <c:rich>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r>
              <a: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rPr>
              <a:t>Profit by Product</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'04_Pivot_tables'!$O$20</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'04_Pivot_tables'!$N$21:$N$26</c:f>
              <c:strCache>
                <c:ptCount val="5"/>
                <c:pt idx="0">
                  <c:v>Screen protector</c:v>
                </c:pt>
                <c:pt idx="1">
                  <c:v>Cell phone</c:v>
                </c:pt>
                <c:pt idx="2">
                  <c:v>Charger</c:v>
                </c:pt>
                <c:pt idx="3">
                  <c:v>Headphones</c:v>
                </c:pt>
                <c:pt idx="4">
                  <c:v>Phone case</c:v>
                </c:pt>
              </c:strCache>
            </c:strRef>
          </c:cat>
          <c:val>
            <c:numRef>
              <c:f>'04_Pivot_tables'!$O$21:$O$26</c:f>
              <c:numCache>
                <c:formatCode>_-[$€-2]\ * #,##0_-;\-[$€-2]\ * #,##0_-;_-[$€-2]\ * "-"??_-;_-@_-</c:formatCode>
                <c:ptCount val="5"/>
                <c:pt idx="0">
                  <c:v>7446.5840000000007</c:v>
                </c:pt>
                <c:pt idx="1">
                  <c:v>13982.168974358974</c:v>
                </c:pt>
                <c:pt idx="2">
                  <c:v>14690.966000000002</c:v>
                </c:pt>
                <c:pt idx="3">
                  <c:v>26183.329999999998</c:v>
                </c:pt>
                <c:pt idx="4">
                  <c:v>28640.658999999992</c:v>
                </c:pt>
              </c:numCache>
            </c:numRef>
          </c:val>
          <c:extLst>
            <c:ext xmlns:c16="http://schemas.microsoft.com/office/drawing/2014/chart" uri="{C3380CC4-5D6E-409C-BE32-E72D297353CC}">
              <c16:uniqueId val="{00000000-4AE4-44FB-B462-210876356378}"/>
            </c:ext>
          </c:extLst>
        </c:ser>
        <c:dLbls>
          <c:dLblPos val="outEnd"/>
          <c:showLegendKey val="0"/>
          <c:showVal val="1"/>
          <c:showCatName val="0"/>
          <c:showSerName val="0"/>
          <c:showPercent val="0"/>
          <c:showBubbleSize val="0"/>
        </c:dLbls>
        <c:gapWidth val="182"/>
        <c:axId val="426145807"/>
        <c:axId val="426146287"/>
      </c:barChart>
      <c:catAx>
        <c:axId val="42614580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9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426146287"/>
        <c:crosses val="autoZero"/>
        <c:auto val="1"/>
        <c:lblAlgn val="ctr"/>
        <c:lblOffset val="100"/>
        <c:noMultiLvlLbl val="0"/>
      </c:catAx>
      <c:valAx>
        <c:axId val="426146287"/>
        <c:scaling>
          <c:orientation val="minMax"/>
        </c:scaling>
        <c:delete val="1"/>
        <c:axPos val="b"/>
        <c:numFmt formatCode="_-[$€-2]\ * #,##0_-;\-[$€-2]\ * #,##0_-;_-[$€-2]\ * &quot;-&quot;??_-;_-@_-" sourceLinked="1"/>
        <c:majorTickMark val="none"/>
        <c:minorTickMark val="none"/>
        <c:tickLblPos val="nextTo"/>
        <c:crossAx val="426145807"/>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[Project.xlsx]04_Pivot_tables!Profit_by_MonthYear</c:name>
    <c:fmtId val="16"/>
  </c:pivotSource>
  <c:chart>
    <c:title>
      <c:tx>
        <c:rich>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r>
              <a:rPr lang="en-US" sz="10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rPr>
              <a:t>Profit Evolution</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9367350453341567E-2"/>
          <c:y val="0.14397125287437207"/>
          <c:w val="0.84560665414520886"/>
          <c:h val="0.71221185342234716"/>
        </c:manualLayout>
      </c:layout>
      <c:lineChart>
        <c:grouping val="standard"/>
        <c:varyColors val="0"/>
        <c:ser>
          <c:idx val="0"/>
          <c:order val="0"/>
          <c:tx>
            <c:strRef>
              <c:f>'04_Pivot_tables'!$B$20:$B$21</c:f>
              <c:strCache>
                <c:ptCount val="1"/>
                <c:pt idx="0">
                  <c:v>2020</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'04_Pivot_tables'!$A$22:$A$34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'04_Pivot_tables'!$B$22:$B$34</c:f>
              <c:numCache>
                <c:formatCode>_-[$€-2]\ * #,##0_-;\-[$€-2]\ * #,##0_-;_-[$€-2]\ * "-"??_-;_-@_-</c:formatCode>
                <c:ptCount val="12"/>
                <c:pt idx="0">
                  <c:v>2981.0223333333333</c:v>
                </c:pt>
                <c:pt idx="1">
                  <c:v>2775.0859487179487</c:v>
                </c:pt>
                <c:pt idx="2">
                  <c:v>1889.9561538461542</c:v>
                </c:pt>
                <c:pt idx="3">
                  <c:v>2379.6413076923077</c:v>
                </c:pt>
                <c:pt idx="4">
                  <c:v>2929.4272307692308</c:v>
                </c:pt>
                <c:pt idx="5">
                  <c:v>2428.3180000000002</c:v>
                </c:pt>
                <c:pt idx="6">
                  <c:v>5326.3658205128186</c:v>
                </c:pt>
                <c:pt idx="7">
                  <c:v>2806.5186666666664</c:v>
                </c:pt>
                <c:pt idx="8">
                  <c:v>3913.1253333333339</c:v>
                </c:pt>
                <c:pt idx="9">
                  <c:v>3999.586743589743</c:v>
                </c:pt>
                <c:pt idx="10">
                  <c:v>2408.8166666666666</c:v>
                </c:pt>
                <c:pt idx="11">
                  <c:v>2355.0419999999999</c:v>
                </c:pt>
              </c:numCache>
            </c:numRef>
          </c:val>
          <c:smooth val="0"/>
          <c:extLst>
            <c:ext xmlns:c16="http://schemas.microsoft.com/office/drawing/2014/chart" uri="{C3380CC4-5D6E-409C-BE32-E72D297353CC}">
              <c16:uniqueId val="{00000000-C76D-4AC0-8C87-52F32E736D25}"/>
            </c:ext>
          </c:extLst>
        </c:ser>
        <c:ser>
          <c:idx val="1"/>
          <c:order val="1"/>
          <c:tx>
            <c:strRef>
              <c:f>'04_Pivot_tables'!$C$20:$C$21</c:f>
              <c:strCache>
                <c:ptCount val="1"/>
                <c:pt idx="0">
                  <c:v>2021</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'04_Pivot_tables'!$A$22:$A$34</c:f>
              <c:strCache>
                <c:ptCount val="12"/>
                <c:pt idx="0">
                  <c:v>ene</c:v>
                </c:pt>
                <c:pt idx="1">
                  <c:v>feb</c:v>
                </c:pt>
                <c:pt idx="2">
                  <c:v>mar</c:v>
                </c:pt>
                <c:pt idx="3">
                  <c:v>abr</c:v>
                </c:pt>
                <c:pt idx="4">
                  <c:v>may</c:v>
                </c:pt>
                <c:pt idx="5">
                  <c:v>jun</c:v>
                </c:pt>
                <c:pt idx="6">
                  <c:v>jul</c:v>
                </c:pt>
                <c:pt idx="7">
                  <c:v>ago</c:v>
                </c:pt>
                <c:pt idx="8">
                  <c:v>sep</c:v>
                </c:pt>
                <c:pt idx="9">
                  <c:v>oct</c:v>
                </c:pt>
                <c:pt idx="10">
                  <c:v>nov</c:v>
                </c:pt>
                <c:pt idx="11">
                  <c:v>dic</c:v>
                </c:pt>
              </c:strCache>
            </c:strRef>
          </c:cat>
          <c:val>
            <c:numRef>
              <c:f>'04_Pivot_tables'!$C$22:$C$34</c:f>
              <c:numCache>
                <c:formatCode>_-[$€-2]\ * #,##0_-;\-[$€-2]\ * #,##0_-;_-[$€-2]\ * "-"??_-;_-@_-</c:formatCode>
                <c:ptCount val="12"/>
                <c:pt idx="0">
                  <c:v>3811.0677179487179</c:v>
                </c:pt>
                <c:pt idx="1">
                  <c:v>2805.3796666666663</c:v>
                </c:pt>
                <c:pt idx="2">
                  <c:v>4722.7119999999995</c:v>
                </c:pt>
                <c:pt idx="3">
                  <c:v>2732.4413333333328</c:v>
                </c:pt>
                <c:pt idx="4">
                  <c:v>4908.5045641025645</c:v>
                </c:pt>
                <c:pt idx="5">
                  <c:v>5117.1154615384612</c:v>
                </c:pt>
                <c:pt idx="6">
                  <c:v>7841.8800256410241</c:v>
                </c:pt>
                <c:pt idx="7">
                  <c:v>10334.191999999997</c:v>
                </c:pt>
                <c:pt idx="8">
                  <c:v>5299.5199999999995</c:v>
                </c:pt>
                <c:pt idx="9">
                  <c:v>2040.0430000000001</c:v>
                </c:pt>
                <c:pt idx="10">
                  <c:v>2926.7829999999994</c:v>
                </c:pt>
                <c:pt idx="11">
                  <c:v>2211.1630000000005</c:v>
                </c:pt>
              </c:numCache>
            </c:numRef>
          </c:val>
          <c:smooth val="0"/>
          <c:extLst>
            <c:ext xmlns:c16="http://schemas.microsoft.com/office/drawing/2014/chart" uri="{C3380CC4-5D6E-409C-BE32-E72D297353CC}">
              <c16:uniqueId val="{00000001-C76D-4AC0-8C87-52F32E736D25}"/>
            </c:ext>
          </c:extLst>
        </c:ser>
        <c:dLbls>
          <c:showLegendKey val="0"/>
          <c:showVal val="0"/>
          <c:showCatName val="0"/>
          <c:showSerName val="0"/>
          <c:showPercent val="0"/>
          <c:showBubbleSize val="0"/>
        </c:dLbls>
        <c:marker val="1"/>
        <c:smooth val="0"/>
        <c:axId val="1206465423"/>
        <c:axId val="1206465903"/>
      </c:lineChart>
      <c:catAx>
        <c:axId val="120646542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1206465903"/>
        <c:crosses val="autoZero"/>
        <c:auto val="1"/>
        <c:lblAlgn val="ctr"/>
        <c:lblOffset val="100"/>
        <c:noMultiLvlLbl val="0"/>
      </c:catAx>
      <c:valAx>
        <c:axId val="1206465903"/>
        <c:scaling>
          <c:orientation val="minMax"/>
        </c:scaling>
        <c:delete val="0"/>
        <c:axPos val="l"/>
        <c:numFmt formatCode="_-[$€-2]\ * #,##0_-;\-[$€-2]\ * #,##0_-;_-[$€-2]\ * &quot;-&quot;??_-;_-@_-" sourceLinked="1"/>
        <c:majorTickMark val="none"/>
        <c:minorTickMark val="none"/>
        <c:tickLblPos val="nextTo"/>
        <c:spPr>
          <a:noFill/>
          <a:ln>
            <a:noFill/>
          </a:ln>
          <a:effectLst/>
        </c:spPr>
        <c:txPr>
          <a:bodyPr rot="-60000000" spcFirstLastPara="1" vertOverflow="ellipsis" vert="horz" wrap="square" anchor="ctr" anchorCtr="1"/>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120646542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[Project.xlsx]04_Pivot_tables!Profit_by_Agent</c:name>
    <c:fmtId val="2"/>
  </c:pivotSource>
  <c:chart>
    <c:title>
      <c:tx>
        <c:rich>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r>
              <a: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rPr>
              <a:t>Profit by Sales Agent</a:t>
            </a:r>
          </a:p>
        </c:rich>
      </c:tx>
      <c:overlay val="0"/>
      <c:spPr>
        <a:noFill/>
        <a:ln>
          <a:noFill/>
        </a:ln>
        <a:effectLst/>
      </c:spPr>
      <c:txPr>
        <a:bodyPr rot="0" spcFirstLastPara="1" vertOverflow="ellipsis" vert="horz" wrap="square" anchor="ctr" anchorCtr="1"/>
        <a:lstStyle/>
        <a:p>
          <a:pPr algn="ctr" rtl="0">
            <a:defRPr lang="en-US" sz="10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'04_Pivot_tables'!$O$2</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0">
                <a:spAutoFit/>
              </a:bodyPr>
              <a:lstStyle/>
              <a:p>
                <a:pPr algn="ctr" rtl="0">
                  <a:defRPr lang="en-US" sz="900" b="0" i="0" u="none" strike="noStrike" kern="120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'04_Pivot_tables'!$N$3:$N$8</c:f>
              <c:strCache>
                <c:ptCount val="5"/>
                <c:pt idx="0">
                  <c:v>Mark Preston </c:v>
                </c:pt>
                <c:pt idx="1">
                  <c:v>Luke Lawson </c:v>
                </c:pt>
                <c:pt idx="2">
                  <c:v>Anna Fletche </c:v>
                </c:pt>
                <c:pt idx="3">
                  <c:v>Paul Vance </c:v>
                </c:pt>
                <c:pt idx="4">
                  <c:v>Mary Grant </c:v>
                </c:pt>
              </c:strCache>
            </c:strRef>
          </c:cat>
          <c:val>
            <c:numRef>
              <c:f>'04_Pivot_tables'!$O$3:$O$8</c:f>
              <c:numCache>
                <c:formatCode>_-[$€-2]\ * #,##0_-;\-[$€-2]\ * #,##0_-;_-[$€-2]\ * "-"??_-;_-@_-</c:formatCode>
                <c:ptCount val="5"/>
                <c:pt idx="0">
                  <c:v>15629.591384615389</c:v>
                </c:pt>
                <c:pt idx="1">
                  <c:v>17881.582461538455</c:v>
                </c:pt>
                <c:pt idx="2">
                  <c:v>17967.473948717947</c:v>
                </c:pt>
                <c:pt idx="3">
                  <c:v>18328.972564102562</c:v>
                </c:pt>
                <c:pt idx="4">
                  <c:v>21136.0876153846</c:v>
                </c:pt>
              </c:numCache>
            </c:numRef>
          </c:val>
          <c:extLst>
            <c:ext xmlns:c16="http://schemas.microsoft.com/office/drawing/2014/chart" uri="{C3380CC4-5D6E-409C-BE32-E72D297353CC}">
              <c16:uniqueId val="{00000000-9A6D-4BCD-809A-810C3313937B}"/>
            </c:ext>
          </c:extLst>
        </c:ser>
        <c:dLbls>
          <c:dLblPos val="outEnd"/>
          <c:showLegendKey val="0"/>
          <c:showVal val="1"/>
          <c:showCatName val="0"/>
          <c:showSerName val="0"/>
          <c:showPercent val="0"/>
          <c:showBubbleSize val="0"/>
        </c:dLbls>
        <c:gapWidth val="182"/>
        <c:axId val="1246597440"/>
        <c:axId val="1246579680"/>
      </c:barChart>
      <c:catAx>
        <c:axId val="124659744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rtl="0">
              <a:defRPr lang="en-US" sz="900" b="0" i="0" u="none" strike="noStrike" kern="1200" spc="0" baseline="0">
                <a:solidFill>
                  <a:schemeClr val="tx1">
                    <a:lumMod val="75000"/>
                    <a:lumOff val="25000"/>
                  </a:schemeClr>
                </a:solidFill>
                <a:latin typeface="Segoe UI" panose="020B0502040204020203" pitchFamily="34" charset="0"/>
                <a:ea typeface="+mn-ea"/>
                <a:cs typeface="Segoe UI" panose="020B0502040204020203" pitchFamily="34" charset="0"/>
              </a:defRPr>
            </a:pPr>
            <a:endParaRPr lang="en-US"/>
          </a:p>
        </c:txPr>
        <c:crossAx val="1246579680"/>
        <c:crosses val="autoZero"/>
        <c:auto val="1"/>
        <c:lblAlgn val="ctr"/>
        <c:lblOffset val="100"/>
        <c:noMultiLvlLbl val="0"/>
      </c:catAx>
      <c:valAx>
        <c:axId val="1246579680"/>
        <c:scaling>
          <c:orientation val="minMax"/>
        </c:scaling>
        <c:delete val="1"/>
        <c:axPos val="b"/>
        <c:numFmt formatCode="_-[$€-2]\ * #,##0_-;\-[$€-2]\ * #,##0_-;_-[$€-2]\ * &quot;-&quot;??_-;_-@_-" sourceLinked="1"/>
        <c:majorTickMark val="none"/>
        <c:minorTickMark val="none"/>
        <c:tickLblPos val="nextTo"/>
        <c:crossAx val="1246597440"/>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chart" Target="../charts/chart5.xml"/><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 Id="rId14"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0</xdr:col>
      <xdr:colOff>105833</xdr:colOff>
      <xdr:row>15</xdr:row>
      <xdr:rowOff>50006</xdr:rowOff>
    </xdr:from>
    <xdr:to>
      <xdr:col>15</xdr:col>
      <xdr:colOff>10584</xdr:colOff>
      <xdr:row>19</xdr:row>
      <xdr:rowOff>110966</xdr:rowOff>
    </xdr:to>
    <mc:AlternateContent xmlns:mc="http://schemas.openxmlformats.org/markup-compatibility/2006">
      <mc:Choice xmlns:tsle="http://schemas.microsoft.com/office/drawing/2012/timeslicer" Requires="tsle">
        <xdr:graphicFrame macro="">
          <xdr:nvGraphicFramePr>
            <xdr:cNvPr id="2" name="Date 1">
              <a:extLst>
                <a:ext uri="{FF2B5EF4-FFF2-40B4-BE49-F238E27FC236}">
                  <a16:creationId xmlns:a16="http://schemas.microsoft.com/office/drawing/2014/main" id="{F8195783-BCEE-49DD-A5BD-3DCD6EBB1954}"/>
                </a:ext>
              </a:extLst>
            </xdr:cNvPr>
            <xdr:cNvGraphicFramePr/>
          </xdr:nvGraphicFramePr>
          <xdr:xfrm>
            <a:off x="0" y="0"/>
            <a:ext cx="0" cy="0"/>
          </xdr:xfrm>
          <a:graphic>
            <a:graphicData uri="http://schemas.microsoft.com/office/drawing/2012/timeslicer">
              <tsle:timeslicer xmlns:tsle="http://schemas.microsoft.com/office/drawing/2012/timeslicer" name="Date 1"/>
            </a:graphicData>
          </a:graphic>
        </xdr:graphicFrame>
      </mc:Choice>
      <mc:Fallback>
        <xdr:sp macro="" textlink="">
          <xdr:nvSpPr>
            <xdr:cNvPr id="0" name=""/>
            <xdr:cNvSpPr>
              <a:spLocks noTextEdit="1"/>
            </xdr:cNvSpPr>
          </xdr:nvSpPr>
          <xdr:spPr>
            <a:xfrm>
              <a:off x="105833" y="3157537"/>
              <a:ext cx="10751345" cy="822960"/>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fLocksWithSheet="0"/>
  </xdr:twoCellAnchor>
  <xdr:twoCellAnchor editAs="oneCell">
    <xdr:from>
      <xdr:col>4</xdr:col>
      <xdr:colOff>190500</xdr:colOff>
      <xdr:row>1</xdr:row>
      <xdr:rowOff>0</xdr:rowOff>
    </xdr:from>
    <xdr:to>
      <xdr:col>5</xdr:col>
      <xdr:colOff>9843</xdr:colOff>
      <xdr:row>3</xdr:row>
      <xdr:rowOff>2911</xdr:rowOff>
    </xdr:to>
    <xdr:pic>
      <xdr:nvPicPr>
        <xdr:cNvPr id="9" name="Graphic 8" descr="Coins outline">
          <a:extLst>
            <a:ext uri="{FF2B5EF4-FFF2-40B4-BE49-F238E27FC236}">
              <a16:creationId xmlns:a16="http://schemas.microsoft.com/office/drawing/2014/main" id="{4DF9D5CE-145D-4391-ABB0-8B70BA5AC32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70250" y="311150"/>
          <a:ext cx="454343" cy="459317"/>
        </a:xfrm>
        <a:prstGeom prst="rect">
          <a:avLst/>
        </a:prstGeom>
      </xdr:spPr>
    </xdr:pic>
    <xdr:clientData/>
  </xdr:twoCellAnchor>
  <xdr:twoCellAnchor editAs="oneCell">
    <xdr:from>
      <xdr:col>8</xdr:col>
      <xdr:colOff>183091</xdr:colOff>
      <xdr:row>1</xdr:row>
      <xdr:rowOff>0</xdr:rowOff>
    </xdr:from>
    <xdr:to>
      <xdr:col>9</xdr:col>
      <xdr:colOff>42975</xdr:colOff>
      <xdr:row>3</xdr:row>
      <xdr:rowOff>794</xdr:rowOff>
    </xdr:to>
    <xdr:pic>
      <xdr:nvPicPr>
        <xdr:cNvPr id="10" name="Graphic 9" descr="Upward trend outline">
          <a:extLst>
            <a:ext uri="{FF2B5EF4-FFF2-40B4-BE49-F238E27FC236}">
              <a16:creationId xmlns:a16="http://schemas.microsoft.com/office/drawing/2014/main" id="{E7FF377A-F085-41BB-997A-30A2A8638DEB}"/>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6120341" y="312208"/>
          <a:ext cx="473716" cy="457200"/>
        </a:xfrm>
        <a:prstGeom prst="rect">
          <a:avLst/>
        </a:prstGeom>
      </xdr:spPr>
    </xdr:pic>
    <xdr:clientData/>
  </xdr:twoCellAnchor>
  <xdr:twoCellAnchor editAs="oneCell">
    <xdr:from>
      <xdr:col>12</xdr:col>
      <xdr:colOff>222247</xdr:colOff>
      <xdr:row>1</xdr:row>
      <xdr:rowOff>0</xdr:rowOff>
    </xdr:from>
    <xdr:to>
      <xdr:col>13</xdr:col>
      <xdr:colOff>19878</xdr:colOff>
      <xdr:row>3</xdr:row>
      <xdr:rowOff>794</xdr:rowOff>
    </xdr:to>
    <xdr:pic>
      <xdr:nvPicPr>
        <xdr:cNvPr id="11" name="Graphic 10" descr="Tax outline">
          <a:extLst>
            <a:ext uri="{FF2B5EF4-FFF2-40B4-BE49-F238E27FC236}">
              <a16:creationId xmlns:a16="http://schemas.microsoft.com/office/drawing/2014/main" id="{7FD18024-1131-4133-8678-F78CFCB27645}"/>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8964080" y="312208"/>
          <a:ext cx="464381" cy="457200"/>
        </a:xfrm>
        <a:prstGeom prst="rect">
          <a:avLst/>
        </a:prstGeom>
      </xdr:spPr>
    </xdr:pic>
    <xdr:clientData/>
  </xdr:twoCellAnchor>
  <xdr:twoCellAnchor editAs="oneCell">
    <xdr:from>
      <xdr:col>0</xdr:col>
      <xdr:colOff>436031</xdr:colOff>
      <xdr:row>1</xdr:row>
      <xdr:rowOff>0</xdr:rowOff>
    </xdr:from>
    <xdr:to>
      <xdr:col>1</xdr:col>
      <xdr:colOff>49739</xdr:colOff>
      <xdr:row>3</xdr:row>
      <xdr:rowOff>2911</xdr:rowOff>
    </xdr:to>
    <xdr:pic>
      <xdr:nvPicPr>
        <xdr:cNvPr id="14" name="Graphic 13" descr="Bar chart outline">
          <a:extLst>
            <a:ext uri="{FF2B5EF4-FFF2-40B4-BE49-F238E27FC236}">
              <a16:creationId xmlns:a16="http://schemas.microsoft.com/office/drawing/2014/main" id="{77C21B1E-39B5-61EE-8A6C-7754EC8A4FCE}"/>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36031" y="311150"/>
          <a:ext cx="460375" cy="459317"/>
        </a:xfrm>
        <a:prstGeom prst="rect">
          <a:avLst/>
        </a:prstGeom>
      </xdr:spPr>
    </xdr:pic>
    <xdr:clientData/>
  </xdr:twoCellAnchor>
  <xdr:twoCellAnchor>
    <xdr:from>
      <xdr:col>9</xdr:col>
      <xdr:colOff>266462</xdr:colOff>
      <xdr:row>29</xdr:row>
      <xdr:rowOff>178928</xdr:rowOff>
    </xdr:from>
    <xdr:to>
      <xdr:col>14</xdr:col>
      <xdr:colOff>489235</xdr:colOff>
      <xdr:row>39</xdr:row>
      <xdr:rowOff>102728</xdr:rowOff>
    </xdr:to>
    <xdr:graphicFrame macro="">
      <xdr:nvGraphicFramePr>
        <xdr:cNvPr id="18" name="Chart 17">
          <a:extLst>
            <a:ext uri="{FF2B5EF4-FFF2-40B4-BE49-F238E27FC236}">
              <a16:creationId xmlns:a16="http://schemas.microsoft.com/office/drawing/2014/main" id="{C0EF67A6-FFC4-41AF-B0AF-3DEB9832EE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xdr:col>
      <xdr:colOff>702468</xdr:colOff>
      <xdr:row>34</xdr:row>
      <xdr:rowOff>172190</xdr:rowOff>
    </xdr:from>
    <xdr:to>
      <xdr:col>9</xdr:col>
      <xdr:colOff>188342</xdr:colOff>
      <xdr:row>49</xdr:row>
      <xdr:rowOff>103610</xdr:rowOff>
    </xdr:to>
    <xdr:graphicFrame macro="">
      <xdr:nvGraphicFramePr>
        <xdr:cNvPr id="19" name="Chart 18">
          <a:extLst>
            <a:ext uri="{FF2B5EF4-FFF2-40B4-BE49-F238E27FC236}">
              <a16:creationId xmlns:a16="http://schemas.microsoft.com/office/drawing/2014/main" id="{318E50A0-A69E-4723-BEA9-140C356BB3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1</xdr:col>
      <xdr:colOff>702468</xdr:colOff>
      <xdr:row>19</xdr:row>
      <xdr:rowOff>178046</xdr:rowOff>
    </xdr:from>
    <xdr:to>
      <xdr:col>9</xdr:col>
      <xdr:colOff>188342</xdr:colOff>
      <xdr:row>34</xdr:row>
      <xdr:rowOff>109466</xdr:rowOff>
    </xdr:to>
    <xdr:graphicFrame macro="">
      <xdr:nvGraphicFramePr>
        <xdr:cNvPr id="20" name="Chart 19">
          <a:extLst>
            <a:ext uri="{FF2B5EF4-FFF2-40B4-BE49-F238E27FC236}">
              <a16:creationId xmlns:a16="http://schemas.microsoft.com/office/drawing/2014/main" id="{42D3144F-B480-46E8-A8DC-21DAA148FA2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9</xdr:col>
      <xdr:colOff>266462</xdr:colOff>
      <xdr:row>39</xdr:row>
      <xdr:rowOff>179810</xdr:rowOff>
    </xdr:from>
    <xdr:to>
      <xdr:col>14</xdr:col>
      <xdr:colOff>489235</xdr:colOff>
      <xdr:row>49</xdr:row>
      <xdr:rowOff>103610</xdr:rowOff>
    </xdr:to>
    <xdr:graphicFrame macro="">
      <xdr:nvGraphicFramePr>
        <xdr:cNvPr id="21" name="Chart 20">
          <a:extLst>
            <a:ext uri="{FF2B5EF4-FFF2-40B4-BE49-F238E27FC236}">
              <a16:creationId xmlns:a16="http://schemas.microsoft.com/office/drawing/2014/main" id="{022628CB-9CFB-4D28-B9BE-E08FDE15FA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editAs="oneCell">
    <xdr:from>
      <xdr:col>0</xdr:col>
      <xdr:colOff>83341</xdr:colOff>
      <xdr:row>37</xdr:row>
      <xdr:rowOff>21163</xdr:rowOff>
    </xdr:from>
    <xdr:to>
      <xdr:col>1</xdr:col>
      <xdr:colOff>559593</xdr:colOff>
      <xdr:row>44</xdr:row>
      <xdr:rowOff>150703</xdr:rowOff>
    </xdr:to>
    <mc:AlternateContent xmlns:mc="http://schemas.openxmlformats.org/markup-compatibility/2006">
      <mc:Choice xmlns:a14="http://schemas.microsoft.com/office/drawing/2010/main" Requires="a14">
        <xdr:graphicFrame macro="">
          <xdr:nvGraphicFramePr>
            <xdr:cNvPr id="22" name="Product Name 1">
              <a:extLst>
                <a:ext uri="{FF2B5EF4-FFF2-40B4-BE49-F238E27FC236}">
                  <a16:creationId xmlns:a16="http://schemas.microsoft.com/office/drawing/2014/main" id="{B1F87324-660C-4C01-9C11-A7663F8CB82D}"/>
                </a:ext>
              </a:extLst>
            </xdr:cNvPr>
            <xdr:cNvGraphicFramePr/>
          </xdr:nvGraphicFramePr>
          <xdr:xfrm>
            <a:off x="0" y="0"/>
            <a:ext cx="0" cy="0"/>
          </xdr:xfrm>
          <a:graphic>
            <a:graphicData uri="http://schemas.microsoft.com/office/drawing/2010/slicer">
              <sle:slicer xmlns:sle="http://schemas.microsoft.com/office/drawing/2010/slicer" name="Product Name 1"/>
            </a:graphicData>
          </a:graphic>
        </xdr:graphicFrame>
      </mc:Choice>
      <mc:Fallback>
        <xdr:sp macro="" textlink="">
          <xdr:nvSpPr>
            <xdr:cNvPr id="0" name=""/>
            <xdr:cNvSpPr>
              <a:spLocks noTextEdit="1"/>
            </xdr:cNvSpPr>
          </xdr:nvSpPr>
          <xdr:spPr>
            <a:xfrm>
              <a:off x="83341" y="7319694"/>
              <a:ext cx="1321596" cy="1463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editAs="oneCell">
    <xdr:from>
      <xdr:col>0</xdr:col>
      <xdr:colOff>83341</xdr:colOff>
      <xdr:row>19</xdr:row>
      <xdr:rowOff>178533</xdr:rowOff>
    </xdr:from>
    <xdr:to>
      <xdr:col>1</xdr:col>
      <xdr:colOff>563877</xdr:colOff>
      <xdr:row>27</xdr:row>
      <xdr:rowOff>117573</xdr:rowOff>
    </xdr:to>
    <mc:AlternateContent xmlns:mc="http://schemas.openxmlformats.org/markup-compatibility/2006">
      <mc:Choice xmlns:a14="http://schemas.microsoft.com/office/drawing/2010/main" Requires="a14">
        <xdr:graphicFrame macro="">
          <xdr:nvGraphicFramePr>
            <xdr:cNvPr id="24" name="Brand 1">
              <a:extLst>
                <a:ext uri="{FF2B5EF4-FFF2-40B4-BE49-F238E27FC236}">
                  <a16:creationId xmlns:a16="http://schemas.microsoft.com/office/drawing/2014/main" id="{290E1B81-5B5D-4900-9A6D-0417B95EC182}"/>
                </a:ext>
              </a:extLst>
            </xdr:cNvPr>
            <xdr:cNvGraphicFramePr/>
          </xdr:nvGraphicFramePr>
          <xdr:xfrm>
            <a:off x="0" y="0"/>
            <a:ext cx="0" cy="0"/>
          </xdr:xfrm>
          <a:graphic>
            <a:graphicData uri="http://schemas.microsoft.com/office/drawing/2010/slicer">
              <sle:slicer xmlns:sle="http://schemas.microsoft.com/office/drawing/2010/slicer" name="Brand 1"/>
            </a:graphicData>
          </a:graphic>
        </xdr:graphicFrame>
      </mc:Choice>
      <mc:Fallback>
        <xdr:sp macro="" textlink="">
          <xdr:nvSpPr>
            <xdr:cNvPr id="0" name=""/>
            <xdr:cNvSpPr>
              <a:spLocks noTextEdit="1"/>
            </xdr:cNvSpPr>
          </xdr:nvSpPr>
          <xdr:spPr>
            <a:xfrm>
              <a:off x="83341" y="4048064"/>
              <a:ext cx="1325880" cy="1463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twoCellAnchor>
    <xdr:from>
      <xdr:col>0</xdr:col>
      <xdr:colOff>93925</xdr:colOff>
      <xdr:row>3</xdr:row>
      <xdr:rowOff>0</xdr:rowOff>
    </xdr:from>
    <xdr:to>
      <xdr:col>14</xdr:col>
      <xdr:colOff>504265</xdr:colOff>
      <xdr:row>15</xdr:row>
      <xdr:rowOff>0</xdr:rowOff>
    </xdr:to>
    <xdr:graphicFrame macro="">
      <xdr:nvGraphicFramePr>
        <xdr:cNvPr id="25" name="Chart 24">
          <a:extLst>
            <a:ext uri="{FF2B5EF4-FFF2-40B4-BE49-F238E27FC236}">
              <a16:creationId xmlns:a16="http://schemas.microsoft.com/office/drawing/2014/main" id="{3155A525-3E2C-4E57-9310-D7787C48F9B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9</xdr:col>
      <xdr:colOff>266462</xdr:colOff>
      <xdr:row>19</xdr:row>
      <xdr:rowOff>178046</xdr:rowOff>
    </xdr:from>
    <xdr:to>
      <xdr:col>14</xdr:col>
      <xdr:colOff>489235</xdr:colOff>
      <xdr:row>29</xdr:row>
      <xdr:rowOff>101846</xdr:rowOff>
    </xdr:to>
    <xdr:graphicFrame macro="">
      <xdr:nvGraphicFramePr>
        <xdr:cNvPr id="3" name="Chart 2">
          <a:extLst>
            <a:ext uri="{FF2B5EF4-FFF2-40B4-BE49-F238E27FC236}">
              <a16:creationId xmlns:a16="http://schemas.microsoft.com/office/drawing/2014/main" id="{F4287B97-95FE-4735-8498-EDA60FAEA0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editAs="oneCell">
    <xdr:from>
      <xdr:col>0</xdr:col>
      <xdr:colOff>83341</xdr:colOff>
      <xdr:row>28</xdr:row>
      <xdr:rowOff>99848</xdr:rowOff>
    </xdr:from>
    <xdr:to>
      <xdr:col>1</xdr:col>
      <xdr:colOff>563877</xdr:colOff>
      <xdr:row>36</xdr:row>
      <xdr:rowOff>38888</xdr:rowOff>
    </xdr:to>
    <mc:AlternateContent xmlns:mc="http://schemas.openxmlformats.org/markup-compatibility/2006">
      <mc:Choice xmlns:a14="http://schemas.microsoft.com/office/drawing/2010/main" Requires="a14">
        <xdr:graphicFrame macro="">
          <xdr:nvGraphicFramePr>
            <xdr:cNvPr id="4" name="Sales Agent">
              <a:extLst>
                <a:ext uri="{FF2B5EF4-FFF2-40B4-BE49-F238E27FC236}">
                  <a16:creationId xmlns:a16="http://schemas.microsoft.com/office/drawing/2014/main" id="{14262C6A-2A8F-A6B1-221E-AD60F39698DD}"/>
                </a:ext>
              </a:extLst>
            </xdr:cNvPr>
            <xdr:cNvGraphicFramePr/>
          </xdr:nvGraphicFramePr>
          <xdr:xfrm>
            <a:off x="0" y="0"/>
            <a:ext cx="0" cy="0"/>
          </xdr:xfrm>
          <a:graphic>
            <a:graphicData uri="http://schemas.microsoft.com/office/drawing/2010/slicer">
              <sle:slicer xmlns:sle="http://schemas.microsoft.com/office/drawing/2010/slicer" name="Sales Agent"/>
            </a:graphicData>
          </a:graphic>
        </xdr:graphicFrame>
      </mc:Choice>
      <mc:Fallback>
        <xdr:sp macro="" textlink="">
          <xdr:nvSpPr>
            <xdr:cNvPr id="0" name=""/>
            <xdr:cNvSpPr>
              <a:spLocks noTextEdit="1"/>
            </xdr:cNvSpPr>
          </xdr:nvSpPr>
          <xdr:spPr>
            <a:xfrm>
              <a:off x="83341" y="5683879"/>
              <a:ext cx="1325880" cy="14630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fLocksWithSheet="0"/>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taly Beltrán Cuenca" refreshedDate="45937.413829513891" createdVersion="8" refreshedVersion="8" minRefreshableVersion="3" recordCount="933" xr:uid="{1F0FD745-9851-4A46-B738-33CB76FD9310}">
  <cacheSource type="worksheet">
    <worksheetSource name="dataset"/>
  </cacheSource>
  <cacheFields count="14">
    <cacheField name="Date" numFmtId="165">
      <sharedItems containsSemiMixedTypes="0" containsNonDate="0" containsDate="1" containsString="0" minDate="2020-01-01T00:00:00" maxDate="2021-12-29T00:00:00" count="503">
        <d v="2020-01-01T00:00:00"/>
        <d v="2020-01-02T00:00:00"/>
        <d v="2020-01-03T00:00:00"/>
        <d v="2020-01-04T00:00:00"/>
        <d v="2020-01-06T00:00:00"/>
        <d v="2020-01-07T00:00:00"/>
        <d v="2020-01-09T00:00:00"/>
        <d v="2020-01-11T00:00:00"/>
        <d v="2020-01-12T00:00:00"/>
        <d v="2020-01-13T00:00:00"/>
        <d v="2020-01-15T00:00:00"/>
        <d v="2020-01-19T00:00:00"/>
        <d v="2020-01-20T00:00:00"/>
        <d v="2020-01-22T00:00:00"/>
        <d v="2020-01-23T00:00:00"/>
        <d v="2020-01-24T00:00:00"/>
        <d v="2020-01-25T00:00:00"/>
        <d v="2020-01-26T00:00:00"/>
        <d v="2020-01-27T00:00:00"/>
        <d v="2020-01-28T00:00:00"/>
        <d v="2020-01-31T00:00:00"/>
        <d v="2020-02-01T00:00:00"/>
        <d v="2020-02-02T00:00:00"/>
        <d v="2020-02-03T00:00:00"/>
        <d v="2020-02-04T00:00:00"/>
        <d v="2020-02-08T00:00:00"/>
        <d v="2020-02-11T00:00:00"/>
        <d v="2020-02-14T00:00:00"/>
        <d v="2020-02-16T00:00:00"/>
        <d v="2020-02-18T00:00:00"/>
        <d v="2020-02-19T00:00:00"/>
        <d v="2020-02-20T00:00:00"/>
        <d v="2020-02-22T00:00:00"/>
        <d v="2020-02-23T00:00:00"/>
        <d v="2020-02-24T00:00:00"/>
        <d v="2020-02-25T00:00:00"/>
        <d v="2020-02-26T00:00:00"/>
        <d v="2020-02-27T00:00:00"/>
        <d v="2020-02-28T00:00:00"/>
        <d v="2020-03-01T00:00:00"/>
        <d v="2020-03-02T00:00:00"/>
        <d v="2020-03-04T00:00:00"/>
        <d v="2020-03-05T00:00:00"/>
        <d v="2020-03-07T00:00:00"/>
        <d v="2020-03-08T00:00:00"/>
        <d v="2020-03-10T00:00:00"/>
        <d v="2020-03-11T00:00:00"/>
        <d v="2020-03-12T00:00:00"/>
        <d v="2020-03-13T00:00:00"/>
        <d v="2020-03-14T00:00:00"/>
        <d v="2020-03-17T00:00:00"/>
        <d v="2020-03-18T00:00:00"/>
        <d v="2020-03-19T00:00:00"/>
        <d v="2020-03-20T00:00:00"/>
        <d v="2020-03-22T00:00:00"/>
        <d v="2020-03-23T00:00:00"/>
        <d v="2020-03-25T00:00:00"/>
        <d v="2020-03-26T00:00:00"/>
        <d v="2020-03-27T00:00:00"/>
        <d v="2020-03-29T00:00:00"/>
        <d v="2020-03-30T00:00:00"/>
        <d v="2020-03-31T00:00:00"/>
        <d v="2020-04-02T00:00:00"/>
        <d v="2020-04-03T00:00:00"/>
        <d v="2020-04-04T00:00:00"/>
        <d v="2020-04-06T00:00:00"/>
        <d v="2020-04-08T00:00:00"/>
        <d v="2020-04-12T00:00:00"/>
        <d v="2020-04-13T00:00:00"/>
        <d v="2020-04-14T00:00:00"/>
        <d v="2020-04-17T00:00:00"/>
        <d v="2020-04-21T00:00:00"/>
        <d v="2020-04-22T00:00:00"/>
        <d v="2020-04-23T00:00:00"/>
        <d v="2020-04-24T00:00:00"/>
        <d v="2020-04-25T00:00:00"/>
        <d v="2020-04-27T00:00:00"/>
        <d v="2020-04-28T00:00:00"/>
        <d v="2020-05-01T00:00:00"/>
        <d v="2020-05-02T00:00:00"/>
        <d v="2020-05-03T00:00:00"/>
        <d v="2020-05-05T00:00:00"/>
        <d v="2020-05-06T00:00:00"/>
        <d v="2020-05-07T00:00:00"/>
        <d v="2020-05-10T00:00:00"/>
        <d v="2020-05-11T00:00:00"/>
        <d v="2020-05-13T00:00:00"/>
        <d v="2020-05-14T00:00:00"/>
        <d v="2020-05-16T00:00:00"/>
        <d v="2020-05-17T00:00:00"/>
        <d v="2020-05-18T00:00:00"/>
        <d v="2020-05-19T00:00:00"/>
        <d v="2020-05-22T00:00:00"/>
        <d v="2020-05-24T00:00:00"/>
        <d v="2020-05-26T00:00:00"/>
        <d v="2020-05-27T00:00:00"/>
        <d v="2020-05-28T00:00:00"/>
        <d v="2020-05-29T00:00:00"/>
        <d v="2020-05-30T00:00:00"/>
        <d v="2020-05-31T00:00:00"/>
        <d v="2020-06-01T00:00:00"/>
        <d v="2020-06-03T00:00:00"/>
        <d v="2020-06-04T00:00:00"/>
        <d v="2020-06-05T00:00:00"/>
        <d v="2020-06-07T00:00:00"/>
        <d v="2020-06-08T00:00:00"/>
        <d v="2020-06-09T00:00:00"/>
        <d v="2020-06-10T00:00:00"/>
        <d v="2020-06-11T00:00:00"/>
        <d v="2020-06-17T00:00:00"/>
        <d v="2020-06-19T00:00:00"/>
        <d v="2020-06-20T00:00:00"/>
        <d v="2020-06-22T00:00:00"/>
        <d v="2020-06-24T00:00:00"/>
        <d v="2020-06-26T00:00:00"/>
        <d v="2020-06-27T00:00:00"/>
        <d v="2020-06-28T00:00:00"/>
        <d v="2020-06-29T00:00:00"/>
        <d v="2020-06-30T00:00:00"/>
        <d v="2020-07-01T00:00:00"/>
        <d v="2020-07-02T00:00:00"/>
        <d v="2020-07-03T00:00:00"/>
        <d v="2020-07-04T00:00:00"/>
        <d v="2020-07-05T00:00:00"/>
        <d v="2020-07-07T00:00:00"/>
        <d v="2020-07-08T00:00:00"/>
        <d v="2020-07-09T00:00:00"/>
        <d v="2020-07-10T00:00:00"/>
        <d v="2020-07-11T00:00:00"/>
        <d v="2020-07-12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5T00:00:00"/>
        <d v="2020-08-06T00:00:00"/>
        <d v="2020-08-08T00:00:00"/>
        <d v="2020-08-10T00:00:00"/>
        <d v="2020-08-13T00:00:00"/>
        <d v="2020-08-17T00:00:00"/>
        <d v="2020-08-18T00:00:00"/>
        <d v="2020-08-19T00:00:00"/>
        <d v="2020-08-21T00:00:00"/>
        <d v="2020-08-22T00:00:00"/>
        <d v="2020-08-24T00:00:00"/>
        <d v="2020-08-26T00:00:00"/>
        <d v="2020-08-28T00:00:00"/>
        <d v="2020-08-30T00:00:00"/>
        <d v="2020-08-31T00:00:00"/>
        <d v="2020-09-01T00:00:00"/>
        <d v="2020-09-02T00:00:00"/>
        <d v="2020-09-03T00:00:00"/>
        <d v="2020-09-04T00:00:00"/>
        <d v="2020-09-05T00:00:00"/>
        <d v="2020-09-09T00:00:00"/>
        <d v="2020-09-11T00:00:00"/>
        <d v="2020-09-12T00:00:00"/>
        <d v="2020-09-13T00:00:00"/>
        <d v="2020-09-14T00:00:00"/>
        <d v="2020-09-15T00:00:00"/>
        <d v="2020-09-16T00:00:00"/>
        <d v="2020-09-17T00:00:00"/>
        <d v="2020-09-19T00:00:00"/>
        <d v="2020-09-20T00:00:00"/>
        <d v="2020-09-24T00:00:00"/>
        <d v="2020-09-28T00:00:00"/>
        <d v="2020-10-01T00:00:00"/>
        <d v="2020-10-03T00:00:00"/>
        <d v="2020-10-04T00:00:00"/>
        <d v="2020-10-05T00:00:00"/>
        <d v="2020-10-06T00:00:00"/>
        <d v="2020-10-08T00:00:00"/>
        <d v="2020-10-10T00:00:00"/>
        <d v="2020-10-11T00:00:00"/>
        <d v="2020-10-13T00:00:00"/>
        <d v="2020-10-14T00:00:00"/>
        <d v="2020-10-15T00:00:00"/>
        <d v="2020-10-17T00:00:00"/>
        <d v="2020-10-18T00:00:00"/>
        <d v="2020-10-19T00:00:00"/>
        <d v="2020-10-20T00:00:00"/>
        <d v="2020-10-21T00:00:00"/>
        <d v="2020-10-23T00:00:00"/>
        <d v="2020-10-24T00:00:00"/>
        <d v="2020-10-25T00:00:00"/>
        <d v="2020-10-26T00:00:00"/>
        <d v="2020-10-27T00:00:00"/>
        <d v="2020-10-28T00:00:00"/>
        <d v="2020-10-30T00:00:00"/>
        <d v="2020-11-01T00:00:00"/>
        <d v="2020-11-04T00:00:00"/>
        <d v="2020-11-07T00:00:00"/>
        <d v="2020-11-08T00:00:00"/>
        <d v="2020-11-09T00:00:00"/>
        <d v="2020-11-10T00:00:00"/>
        <d v="2020-11-11T00:00:00"/>
        <d v="2020-11-12T00:00:00"/>
        <d v="2020-11-13T00:00:00"/>
        <d v="2020-11-14T00:00:00"/>
        <d v="2020-11-16T00:00:00"/>
        <d v="2020-11-17T00:00:00"/>
        <d v="2020-11-18T00:00:00"/>
        <d v="2020-11-21T00:00:00"/>
        <d v="2020-11-24T00:00:00"/>
        <d v="2020-11-26T00:00:00"/>
        <d v="2020-11-27T00:00:00"/>
        <d v="2020-11-30T00:00:00"/>
        <d v="2020-12-02T00:00:00"/>
        <d v="2020-12-03T00:00:00"/>
        <d v="2020-12-05T00:00:00"/>
        <d v="2020-12-07T00:00:00"/>
        <d v="2020-12-08T00:00:00"/>
        <d v="2020-12-09T00:00:00"/>
        <d v="2020-12-10T00:00:00"/>
        <d v="2020-12-12T00:00:00"/>
        <d v="2020-12-13T00:00:00"/>
        <d v="2020-12-15T00:00:00"/>
        <d v="2020-12-16T00:00:00"/>
        <d v="2020-12-19T00:00:00"/>
        <d v="2020-12-20T00:00:00"/>
        <d v="2020-12-22T00:00:00"/>
        <d v="2020-12-27T00:00:00"/>
        <d v="2020-12-28T00:00:00"/>
        <d v="2020-12-29T00:00:00"/>
        <d v="2020-12-30T00:00:00"/>
        <d v="2020-12-31T00:00:00"/>
        <d v="2021-01-01T00:00:00"/>
        <d v="2021-01-02T00:00:00"/>
        <d v="2021-01-03T00:00:00"/>
        <d v="2021-01-04T00:00:00"/>
        <d v="2021-01-05T00:00:00"/>
        <d v="2021-01-08T00:00:00"/>
        <d v="2021-01-10T00:00:00"/>
        <d v="2021-01-11T00:00:00"/>
        <d v="2021-01-12T00:00:00"/>
        <d v="2021-01-13T00:00:00"/>
        <d v="2021-01-15T00:00:00"/>
        <d v="2021-01-17T00:00:00"/>
        <d v="2021-01-18T00:00:00"/>
        <d v="2021-01-19T00:00:00"/>
        <d v="2021-01-20T00:00:00"/>
        <d v="2021-01-21T00:00:00"/>
        <d v="2021-01-23T00:00:00"/>
        <d v="2021-01-24T00:00:00"/>
        <d v="2021-01-25T00:00:00"/>
        <d v="2021-01-27T00:00:00"/>
        <d v="2021-01-29T00:00:00"/>
        <d v="2021-01-30T00:00:00"/>
        <d v="2021-02-01T00:00:00"/>
        <d v="2021-02-08T00:00:00"/>
        <d v="2021-02-09T00:00:00"/>
        <d v="2021-02-12T00:00:00"/>
        <d v="2021-02-15T00:00:00"/>
        <d v="2021-02-16T00:00:00"/>
        <d v="2021-02-18T00:00:00"/>
        <d v="2021-02-19T00:00:00"/>
        <d v="2021-02-20T00:00:00"/>
        <d v="2021-02-21T00:00:00"/>
        <d v="2021-02-22T00:00:00"/>
        <d v="2021-02-23T00:00:00"/>
        <d v="2021-02-24T00:00:00"/>
        <d v="2021-02-25T00:00:00"/>
        <d v="2021-02-27T00:00:00"/>
        <d v="2021-03-01T00:00:00"/>
        <d v="2021-03-02T00:00:00"/>
        <d v="2021-03-03T00:00:00"/>
        <d v="2021-03-05T00:00:00"/>
        <d v="2021-03-08T00:00:00"/>
        <d v="2021-03-09T00:00:00"/>
        <d v="2021-03-10T00:00:00"/>
        <d v="2021-03-11T00:00:00"/>
        <d v="2021-03-12T00:00:00"/>
        <d v="2021-03-13T00:00:00"/>
        <d v="2021-03-16T00:00:00"/>
        <d v="2021-03-18T00:00:00"/>
        <d v="2021-03-19T00:00:00"/>
        <d v="2021-03-20T00:00:00"/>
        <d v="2021-03-21T00:00:00"/>
        <d v="2021-03-22T00:00:00"/>
        <d v="2021-03-23T00:00:00"/>
        <d v="2021-03-24T00:00:00"/>
        <d v="2021-03-25T00:00:00"/>
        <d v="2021-03-26T00:00:00"/>
        <d v="2021-03-27T00:00:00"/>
        <d v="2021-03-28T00:00:00"/>
        <d v="2021-03-29T00:00:00"/>
        <d v="2021-03-30T00:00:00"/>
        <d v="2021-04-01T00:00:00"/>
        <d v="2021-04-04T00:00:00"/>
        <d v="2021-04-05T00:00:00"/>
        <d v="2021-04-07T00:00:00"/>
        <d v="2021-04-09T00:00:00"/>
        <d v="2021-04-10T00:00:00"/>
        <d v="2021-04-11T00:00:00"/>
        <d v="2021-04-12T00:00:00"/>
        <d v="2021-04-13T00:00:00"/>
        <d v="2021-04-14T00:00:00"/>
        <d v="2021-04-15T00:00:00"/>
        <d v="2021-04-17T00:00:00"/>
        <d v="2021-04-18T00:00:00"/>
        <d v="2021-04-21T00:00:00"/>
        <d v="2021-04-22T00:00:00"/>
        <d v="2021-04-23T00:00:00"/>
        <d v="2021-04-24T00:00:00"/>
        <d v="2021-04-25T00:00:00"/>
        <d v="2021-04-26T00:00:00"/>
        <d v="2021-04-27T00:00:00"/>
        <d v="2021-04-28T00:00:00"/>
        <d v="2021-05-01T00:00:00"/>
        <d v="2021-05-02T00:00:00"/>
        <d v="2021-05-03T00:00:00"/>
        <d v="2021-05-04T00:00:00"/>
        <d v="2021-05-05T00:00:00"/>
        <d v="2021-05-06T00:00:00"/>
        <d v="2021-05-07T00:00:00"/>
        <d v="2021-05-08T00:00:00"/>
        <d v="2021-05-09T00:00:00"/>
        <d v="2021-05-13T00:00:00"/>
        <d v="2021-05-14T00:00:00"/>
        <d v="2021-05-15T00:00:00"/>
        <d v="2021-05-18T00:00:00"/>
        <d v="2021-05-19T00:00:00"/>
        <d v="2021-05-21T00:00:00"/>
        <d v="2021-05-22T00:00:00"/>
        <d v="2021-05-23T00:00:00"/>
        <d v="2021-05-24T00:00:00"/>
        <d v="2021-05-25T00:00:00"/>
        <d v="2021-05-26T00:00:00"/>
        <d v="2021-05-27T00:00:00"/>
        <d v="2021-05-29T00:00:00"/>
        <d v="2021-05-30T00:00:00"/>
        <d v="2021-05-31T00:00:00"/>
        <d v="2021-06-01T00:00:00"/>
        <d v="2021-06-02T00:00:00"/>
        <d v="2021-06-04T00:00:00"/>
        <d v="2021-06-06T00:00:00"/>
        <d v="2021-06-07T00:00:00"/>
        <d v="2021-06-08T00:00:00"/>
        <d v="2021-06-09T00:00:00"/>
        <d v="2021-06-10T00:00:00"/>
        <d v="2021-06-12T00:00:00"/>
        <d v="2021-06-14T00:00:00"/>
        <d v="2021-06-17T00:00:00"/>
        <d v="2021-06-19T00:00:00"/>
        <d v="2021-06-20T00:00:00"/>
        <d v="2021-06-21T00:00:00"/>
        <d v="2021-06-22T00:00:00"/>
        <d v="2021-06-23T00:00:00"/>
        <d v="2021-06-24T00:00:00"/>
        <d v="2021-06-25T00:00:00"/>
        <d v="2021-06-28T00:00:00"/>
        <d v="2021-06-29T00:00:00"/>
        <d v="2021-07-02T00:00:00"/>
        <d v="2021-07-03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8T00:00:00"/>
        <d v="2021-09-19T00:00:00"/>
        <d v="2021-09-20T00:00:00"/>
        <d v="2021-09-21T00:00:00"/>
        <d v="2021-09-22T00:00:00"/>
        <d v="2021-09-23T00:00:00"/>
        <d v="2021-09-24T00:00:00"/>
        <d v="2021-09-25T00:00:00"/>
        <d v="2021-09-27T00:00:00"/>
        <d v="2021-09-29T00:00:00"/>
        <d v="2021-10-03T00:00:00"/>
        <d v="2021-10-04T00:00:00"/>
        <d v="2021-10-05T00:00:00"/>
        <d v="2021-10-07T00:00:00"/>
        <d v="2021-10-08T00:00:00"/>
        <d v="2021-10-10T00:00:00"/>
        <d v="2021-10-13T00:00:00"/>
        <d v="2021-10-14T00:00:00"/>
        <d v="2021-10-17T00:00:00"/>
        <d v="2021-10-18T00:00:00"/>
        <d v="2021-10-19T00:00:00"/>
        <d v="2021-10-20T00:00:00"/>
        <d v="2021-10-28T00:00:00"/>
        <d v="2021-10-29T00:00:00"/>
        <d v="2021-10-30T00:00:00"/>
        <d v="2021-10-31T00:00:00"/>
        <d v="2021-11-01T00:00:00"/>
        <d v="2021-11-02T00:00:00"/>
        <d v="2021-11-05T00:00:00"/>
        <d v="2021-11-06T00:00:00"/>
        <d v="2021-11-08T00:00:00"/>
        <d v="2021-11-10T00:00:00"/>
        <d v="2021-11-11T00:00:00"/>
        <d v="2021-11-13T00:00:00"/>
        <d v="2021-11-15T00:00:00"/>
        <d v="2021-11-16T00:00:00"/>
        <d v="2021-11-17T00:00:00"/>
        <d v="2021-11-19T00:00:00"/>
        <d v="2021-11-20T00:00:00"/>
        <d v="2021-11-22T00:00:00"/>
        <d v="2021-11-23T00:00:00"/>
        <d v="2021-11-24T00:00:00"/>
        <d v="2021-11-25T00:00:00"/>
        <d v="2021-11-27T00:00:00"/>
        <d v="2021-11-28T00:00:00"/>
        <d v="2021-11-29T00:00:00"/>
        <d v="2021-12-03T00:00:00"/>
        <d v="2021-12-04T00:00:00"/>
        <d v="2021-12-05T00:00:00"/>
        <d v="2021-12-08T00:00:00"/>
        <d v="2021-12-12T00:00:00"/>
        <d v="2021-12-14T00:00:00"/>
        <d v="2021-12-15T00:00:00"/>
        <d v="2021-12-17T00:00:00"/>
        <d v="2021-12-18T00:00:00"/>
        <d v="2021-12-19T00:00:00"/>
        <d v="2021-12-20T00:00:00"/>
        <d v="2021-12-21T00:00:00"/>
        <d v="2021-12-22T00:00:00"/>
        <d v="2021-12-23T00:00:00"/>
        <d v="2021-12-24T00:00:00"/>
        <d v="2021-12-28T00:00:00"/>
      </sharedItems>
    </cacheField>
    <cacheField name="Month" numFmtId="165">
      <sharedItems count="12">
        <s v="ene"/>
        <s v="feb"/>
        <s v="mar"/>
        <s v="abr"/>
        <s v="may"/>
        <s v="jun"/>
        <s v="jul"/>
        <s v="ago"/>
        <s v="sep"/>
        <s v="oct"/>
        <s v="nov"/>
        <s v="dic"/>
      </sharedItems>
    </cacheField>
    <cacheField name="Year" numFmtId="165">
      <sharedItems count="2">
        <s v="2020"/>
        <s v="2021"/>
      </sharedItems>
    </cacheField>
    <cacheField name="Sales Agent" numFmtId="0">
      <sharedItems count="5">
        <s v="Mary Grant "/>
        <s v="Luke Lawson "/>
        <s v="Paul Vance "/>
        <s v="Anna Fletche "/>
        <s v="Mark Preston "/>
      </sharedItems>
    </cacheField>
    <cacheField name="Brand" numFmtId="0">
      <sharedItems count="5">
        <s v="Samsung"/>
        <s v="Oppo"/>
        <s v="Xiaomi"/>
        <s v="Motorola"/>
        <s v="Apple"/>
      </sharedItems>
    </cacheField>
    <cacheField name="Product Name" numFmtId="0">
      <sharedItems count="5">
        <s v="Headphones"/>
        <s v="Cell phone"/>
        <s v="Phone case"/>
        <s v="Charger"/>
        <s v="Screen protector"/>
      </sharedItems>
    </cacheField>
    <cacheField name="Quantity" numFmtId="1">
      <sharedItems containsSemiMixedTypes="0" containsString="0" containsNumber="1" containsInteger="1" minValue="1" maxValue="20"/>
    </cacheField>
    <cacheField name="Retail Price" numFmtId="164">
      <sharedItems containsSemiMixedTypes="0" containsString="0" containsNumber="1" minValue="5" maxValue="596"/>
    </cacheField>
    <cacheField name="Total Revenue" numFmtId="164">
      <sharedItems containsSemiMixedTypes="0" containsString="0" containsNumber="1" minValue="5" maxValue="2250"/>
    </cacheField>
    <cacheField name="Cost Per Unit" numFmtId="164">
      <sharedItems containsSemiMixedTypes="0" containsString="0" containsNumber="1" minValue="0.76500000000000001" maxValue="506.59999999999997"/>
    </cacheField>
    <cacheField name="Total Cost" numFmtId="164">
      <sharedItems containsSemiMixedTypes="0" containsString="0" containsNumber="1" minValue="0.91799999999999993" maxValue="1687.5"/>
    </cacheField>
    <cacheField name="Total Profit" numFmtId="164">
      <sharedItems containsSemiMixedTypes="0" containsString="0" containsNumber="1" minValue="3.96" maxValue="696"/>
    </cacheField>
    <cacheField name="Margin Profit" numFmtId="0" formula="'Total Revenue'/'Total Profit'" databaseField="0"/>
    <cacheField name="Profit Margin" numFmtId="0" formula="'Total Profit'/'Total Revenue'" databaseField="0"/>
  </cacheFields>
  <extLst>
    <ext xmlns:x14="http://schemas.microsoft.com/office/spreadsheetml/2009/9/main" uri="{725AE2AE-9491-48be-B2B4-4EB974FC3084}">
      <x14:pivotCacheDefinition pivotCacheId="113443258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33">
  <r>
    <x v="0"/>
    <x v="0"/>
    <x v="0"/>
    <x v="0"/>
    <x v="0"/>
    <x v="0"/>
    <n v="9"/>
    <n v="110"/>
    <n v="990"/>
    <n v="66"/>
    <n v="594"/>
    <n v="396"/>
  </r>
  <r>
    <x v="1"/>
    <x v="0"/>
    <x v="0"/>
    <x v="1"/>
    <x v="0"/>
    <x v="1"/>
    <n v="1"/>
    <n v="300"/>
    <n v="300"/>
    <n v="255"/>
    <n v="255"/>
    <n v="45"/>
  </r>
  <r>
    <x v="2"/>
    <x v="0"/>
    <x v="0"/>
    <x v="2"/>
    <x v="1"/>
    <x v="2"/>
    <n v="8"/>
    <n v="10"/>
    <n v="80"/>
    <n v="3.2"/>
    <n v="25.6"/>
    <n v="54.4"/>
  </r>
  <r>
    <x v="2"/>
    <x v="0"/>
    <x v="0"/>
    <x v="2"/>
    <x v="1"/>
    <x v="1"/>
    <n v="1"/>
    <n v="568.66666666666663"/>
    <n v="568.66666666666663"/>
    <n v="437.87333333333333"/>
    <n v="437.87333333333333"/>
    <n v="130.79333333333329"/>
  </r>
  <r>
    <x v="3"/>
    <x v="0"/>
    <x v="0"/>
    <x v="2"/>
    <x v="0"/>
    <x v="3"/>
    <n v="7"/>
    <n v="35"/>
    <n v="245"/>
    <n v="18.2"/>
    <n v="127.39999999999999"/>
    <n v="117.60000000000001"/>
  </r>
  <r>
    <x v="3"/>
    <x v="0"/>
    <x v="0"/>
    <x v="2"/>
    <x v="2"/>
    <x v="2"/>
    <n v="6"/>
    <n v="15"/>
    <n v="90"/>
    <n v="6.3449999999999998"/>
    <n v="38.07"/>
    <n v="51.93"/>
  </r>
  <r>
    <x v="3"/>
    <x v="0"/>
    <x v="0"/>
    <x v="1"/>
    <x v="1"/>
    <x v="1"/>
    <n v="1"/>
    <n v="562"/>
    <n v="562"/>
    <n v="432.74"/>
    <n v="432.74"/>
    <n v="129.26"/>
  </r>
  <r>
    <x v="4"/>
    <x v="0"/>
    <x v="0"/>
    <x v="3"/>
    <x v="1"/>
    <x v="4"/>
    <n v="10"/>
    <n v="8"/>
    <n v="80"/>
    <n v="1.224"/>
    <n v="12.24"/>
    <n v="67.760000000000005"/>
  </r>
  <r>
    <x v="4"/>
    <x v="0"/>
    <x v="0"/>
    <x v="1"/>
    <x v="2"/>
    <x v="2"/>
    <n v="12"/>
    <n v="17"/>
    <n v="204"/>
    <n v="7.1909999999999998"/>
    <n v="86.292000000000002"/>
    <n v="117.708"/>
  </r>
  <r>
    <x v="4"/>
    <x v="0"/>
    <x v="0"/>
    <x v="4"/>
    <x v="1"/>
    <x v="0"/>
    <n v="1"/>
    <n v="47"/>
    <n v="47"/>
    <n v="25.85"/>
    <n v="25.85"/>
    <n v="21.15"/>
  </r>
  <r>
    <x v="4"/>
    <x v="0"/>
    <x v="0"/>
    <x v="2"/>
    <x v="3"/>
    <x v="2"/>
    <n v="13"/>
    <n v="10"/>
    <n v="130"/>
    <n v="2.58"/>
    <n v="33.54"/>
    <n v="96.460000000000008"/>
  </r>
  <r>
    <x v="5"/>
    <x v="0"/>
    <x v="0"/>
    <x v="2"/>
    <x v="3"/>
    <x v="2"/>
    <n v="5"/>
    <n v="6"/>
    <n v="30"/>
    <n v="1.548"/>
    <n v="7.74"/>
    <n v="22.259999999999998"/>
  </r>
  <r>
    <x v="5"/>
    <x v="0"/>
    <x v="0"/>
    <x v="1"/>
    <x v="4"/>
    <x v="4"/>
    <n v="4"/>
    <n v="6"/>
    <n v="24"/>
    <n v="1.536"/>
    <n v="6.1440000000000001"/>
    <n v="17.856000000000002"/>
  </r>
  <r>
    <x v="6"/>
    <x v="0"/>
    <x v="0"/>
    <x v="0"/>
    <x v="2"/>
    <x v="1"/>
    <n v="1"/>
    <n v="322.66666666666669"/>
    <n v="322.66666666666669"/>
    <n v="264.58666666666664"/>
    <n v="264.58666666666664"/>
    <n v="58.080000000000041"/>
  </r>
  <r>
    <x v="7"/>
    <x v="0"/>
    <x v="0"/>
    <x v="2"/>
    <x v="4"/>
    <x v="3"/>
    <n v="4"/>
    <n v="47"/>
    <n v="188"/>
    <n v="26.038000000000004"/>
    <n v="104.15200000000002"/>
    <n v="83.847999999999985"/>
  </r>
  <r>
    <x v="8"/>
    <x v="0"/>
    <x v="0"/>
    <x v="1"/>
    <x v="2"/>
    <x v="2"/>
    <n v="15"/>
    <n v="18"/>
    <n v="270"/>
    <n v="7.6139999999999999"/>
    <n v="114.21"/>
    <n v="155.79000000000002"/>
  </r>
  <r>
    <x v="8"/>
    <x v="0"/>
    <x v="0"/>
    <x v="0"/>
    <x v="2"/>
    <x v="3"/>
    <n v="1"/>
    <n v="25"/>
    <n v="25"/>
    <n v="9.5749999999999993"/>
    <n v="9.5749999999999993"/>
    <n v="15.425000000000001"/>
  </r>
  <r>
    <x v="9"/>
    <x v="0"/>
    <x v="0"/>
    <x v="4"/>
    <x v="2"/>
    <x v="1"/>
    <n v="1"/>
    <n v="214.66666666666666"/>
    <n v="214.66666666666666"/>
    <n v="176.02666666666664"/>
    <n v="176.02666666666664"/>
    <n v="38.640000000000015"/>
  </r>
  <r>
    <x v="9"/>
    <x v="0"/>
    <x v="0"/>
    <x v="0"/>
    <x v="2"/>
    <x v="1"/>
    <n v="1"/>
    <n v="123.33333333333333"/>
    <n v="123.33333333333333"/>
    <n v="101.13333333333333"/>
    <n v="101.13333333333333"/>
    <n v="22.200000000000003"/>
  </r>
  <r>
    <x v="10"/>
    <x v="0"/>
    <x v="0"/>
    <x v="2"/>
    <x v="0"/>
    <x v="3"/>
    <n v="7"/>
    <n v="47"/>
    <n v="329"/>
    <n v="24.44"/>
    <n v="171.08"/>
    <n v="157.91999999999999"/>
  </r>
  <r>
    <x v="11"/>
    <x v="0"/>
    <x v="0"/>
    <x v="2"/>
    <x v="3"/>
    <x v="4"/>
    <n v="9"/>
    <n v="7"/>
    <n v="63"/>
    <n v="1.1340000000000001"/>
    <n v="10.206000000000001"/>
    <n v="52.793999999999997"/>
  </r>
  <r>
    <x v="11"/>
    <x v="0"/>
    <x v="0"/>
    <x v="0"/>
    <x v="0"/>
    <x v="2"/>
    <n v="1"/>
    <n v="27"/>
    <n v="27"/>
    <n v="8.1"/>
    <n v="8.1"/>
    <n v="18.899999999999999"/>
  </r>
  <r>
    <x v="11"/>
    <x v="0"/>
    <x v="0"/>
    <x v="3"/>
    <x v="0"/>
    <x v="4"/>
    <n v="5"/>
    <n v="8"/>
    <n v="40"/>
    <n v="1.44"/>
    <n v="7.1999999999999993"/>
    <n v="32.799999999999997"/>
  </r>
  <r>
    <x v="12"/>
    <x v="0"/>
    <x v="0"/>
    <x v="1"/>
    <x v="0"/>
    <x v="1"/>
    <n v="1"/>
    <n v="451.33333333333331"/>
    <n v="451.33333333333331"/>
    <n v="383.63333333333333"/>
    <n v="383.63333333333333"/>
    <n v="67.699999999999989"/>
  </r>
  <r>
    <x v="13"/>
    <x v="0"/>
    <x v="0"/>
    <x v="2"/>
    <x v="1"/>
    <x v="2"/>
    <n v="13"/>
    <n v="19"/>
    <n v="247"/>
    <n v="6.08"/>
    <n v="79.040000000000006"/>
    <n v="167.95999999999998"/>
  </r>
  <r>
    <x v="14"/>
    <x v="0"/>
    <x v="0"/>
    <x v="1"/>
    <x v="2"/>
    <x v="2"/>
    <n v="8"/>
    <n v="14"/>
    <n v="112"/>
    <n v="5.9219999999999997"/>
    <n v="47.375999999999998"/>
    <n v="64.623999999999995"/>
  </r>
  <r>
    <x v="14"/>
    <x v="0"/>
    <x v="0"/>
    <x v="0"/>
    <x v="0"/>
    <x v="4"/>
    <n v="3"/>
    <n v="7"/>
    <n v="21"/>
    <n v="1.26"/>
    <n v="3.7800000000000002"/>
    <n v="17.22"/>
  </r>
  <r>
    <x v="14"/>
    <x v="0"/>
    <x v="0"/>
    <x v="3"/>
    <x v="1"/>
    <x v="1"/>
    <n v="2"/>
    <n v="302.66666666666669"/>
    <n v="605.33333333333337"/>
    <n v="233.05333333333334"/>
    <n v="466.10666666666668"/>
    <n v="139.22666666666669"/>
  </r>
  <r>
    <x v="15"/>
    <x v="0"/>
    <x v="0"/>
    <x v="3"/>
    <x v="3"/>
    <x v="1"/>
    <n v="2"/>
    <n v="228"/>
    <n v="456"/>
    <n v="205.20000000000002"/>
    <n v="410.40000000000003"/>
    <n v="45.599999999999966"/>
  </r>
  <r>
    <x v="15"/>
    <x v="0"/>
    <x v="0"/>
    <x v="3"/>
    <x v="3"/>
    <x v="3"/>
    <n v="2"/>
    <n v="34"/>
    <n v="68"/>
    <n v="17.238"/>
    <n v="34.475999999999999"/>
    <n v="33.524000000000001"/>
  </r>
  <r>
    <x v="16"/>
    <x v="0"/>
    <x v="0"/>
    <x v="0"/>
    <x v="2"/>
    <x v="1"/>
    <n v="2"/>
    <n v="118"/>
    <n v="236"/>
    <n v="96.759999999999991"/>
    <n v="193.51999999999998"/>
    <n v="42.480000000000018"/>
  </r>
  <r>
    <x v="17"/>
    <x v="0"/>
    <x v="0"/>
    <x v="0"/>
    <x v="1"/>
    <x v="1"/>
    <n v="2"/>
    <n v="471.33333333333331"/>
    <n v="942.66666666666663"/>
    <n v="362.92666666666668"/>
    <n v="725.85333333333335"/>
    <n v="216.81333333333328"/>
  </r>
  <r>
    <x v="17"/>
    <x v="0"/>
    <x v="0"/>
    <x v="1"/>
    <x v="1"/>
    <x v="4"/>
    <n v="10"/>
    <n v="7"/>
    <n v="70"/>
    <n v="1.071"/>
    <n v="10.709999999999999"/>
    <n v="59.29"/>
  </r>
  <r>
    <x v="18"/>
    <x v="0"/>
    <x v="0"/>
    <x v="0"/>
    <x v="2"/>
    <x v="4"/>
    <n v="7"/>
    <n v="8"/>
    <n v="56"/>
    <n v="1.6639999999999999"/>
    <n v="11.648"/>
    <n v="44.352000000000004"/>
  </r>
  <r>
    <x v="19"/>
    <x v="0"/>
    <x v="0"/>
    <x v="0"/>
    <x v="3"/>
    <x v="3"/>
    <n v="3"/>
    <n v="41"/>
    <n v="123"/>
    <n v="20.786999999999999"/>
    <n v="62.360999999999997"/>
    <n v="60.639000000000003"/>
  </r>
  <r>
    <x v="20"/>
    <x v="0"/>
    <x v="0"/>
    <x v="4"/>
    <x v="1"/>
    <x v="3"/>
    <n v="5"/>
    <n v="35"/>
    <n v="175"/>
    <n v="16.345000000000002"/>
    <n v="81.725000000000009"/>
    <n v="93.274999999999991"/>
  </r>
  <r>
    <x v="20"/>
    <x v="0"/>
    <x v="0"/>
    <x v="0"/>
    <x v="3"/>
    <x v="2"/>
    <n v="4"/>
    <n v="8"/>
    <n v="32"/>
    <n v="2.0640000000000001"/>
    <n v="8.2560000000000002"/>
    <n v="23.744"/>
  </r>
  <r>
    <x v="21"/>
    <x v="1"/>
    <x v="0"/>
    <x v="3"/>
    <x v="2"/>
    <x v="1"/>
    <n v="1"/>
    <n v="178"/>
    <n v="178"/>
    <n v="145.95999999999998"/>
    <n v="145.95999999999998"/>
    <n v="32.04000000000002"/>
  </r>
  <r>
    <x v="22"/>
    <x v="1"/>
    <x v="0"/>
    <x v="1"/>
    <x v="4"/>
    <x v="4"/>
    <n v="2"/>
    <n v="10"/>
    <n v="20"/>
    <n v="2.56"/>
    <n v="5.12"/>
    <n v="14.879999999999999"/>
  </r>
  <r>
    <x v="23"/>
    <x v="1"/>
    <x v="0"/>
    <x v="3"/>
    <x v="0"/>
    <x v="4"/>
    <n v="6"/>
    <n v="10"/>
    <n v="60"/>
    <n v="1.7999999999999998"/>
    <n v="10.799999999999999"/>
    <n v="49.2"/>
  </r>
  <r>
    <x v="24"/>
    <x v="1"/>
    <x v="0"/>
    <x v="3"/>
    <x v="2"/>
    <x v="1"/>
    <n v="2"/>
    <n v="230"/>
    <n v="460"/>
    <n v="188.6"/>
    <n v="377.2"/>
    <n v="82.800000000000011"/>
  </r>
  <r>
    <x v="24"/>
    <x v="1"/>
    <x v="0"/>
    <x v="4"/>
    <x v="0"/>
    <x v="2"/>
    <n v="2"/>
    <n v="25"/>
    <n v="50"/>
    <n v="7.5"/>
    <n v="15"/>
    <n v="35"/>
  </r>
  <r>
    <x v="24"/>
    <x v="1"/>
    <x v="0"/>
    <x v="3"/>
    <x v="0"/>
    <x v="2"/>
    <n v="1"/>
    <n v="30"/>
    <n v="30"/>
    <n v="9"/>
    <n v="9"/>
    <n v="21"/>
  </r>
  <r>
    <x v="25"/>
    <x v="1"/>
    <x v="0"/>
    <x v="0"/>
    <x v="3"/>
    <x v="0"/>
    <n v="8"/>
    <n v="25"/>
    <n v="200"/>
    <n v="14.499999999999998"/>
    <n v="115.99999999999999"/>
    <n v="84.000000000000014"/>
  </r>
  <r>
    <x v="26"/>
    <x v="1"/>
    <x v="0"/>
    <x v="3"/>
    <x v="1"/>
    <x v="1"/>
    <n v="1"/>
    <n v="146"/>
    <n v="146"/>
    <n v="112.42"/>
    <n v="112.42"/>
    <n v="33.58"/>
  </r>
  <r>
    <x v="26"/>
    <x v="1"/>
    <x v="0"/>
    <x v="2"/>
    <x v="0"/>
    <x v="2"/>
    <n v="14"/>
    <n v="39"/>
    <n v="546"/>
    <n v="11.7"/>
    <n v="163.79999999999998"/>
    <n v="382.20000000000005"/>
  </r>
  <r>
    <x v="26"/>
    <x v="1"/>
    <x v="0"/>
    <x v="4"/>
    <x v="1"/>
    <x v="1"/>
    <n v="2"/>
    <n v="328"/>
    <n v="656"/>
    <n v="252.56"/>
    <n v="505.12"/>
    <n v="150.88"/>
  </r>
  <r>
    <x v="27"/>
    <x v="1"/>
    <x v="0"/>
    <x v="2"/>
    <x v="4"/>
    <x v="4"/>
    <n v="8"/>
    <n v="7"/>
    <n v="56"/>
    <n v="1.792"/>
    <n v="14.336"/>
    <n v="41.664000000000001"/>
  </r>
  <r>
    <x v="28"/>
    <x v="1"/>
    <x v="0"/>
    <x v="2"/>
    <x v="0"/>
    <x v="4"/>
    <n v="9"/>
    <n v="10"/>
    <n v="90"/>
    <n v="1.7999999999999998"/>
    <n v="16.2"/>
    <n v="73.8"/>
  </r>
  <r>
    <x v="28"/>
    <x v="1"/>
    <x v="0"/>
    <x v="2"/>
    <x v="3"/>
    <x v="1"/>
    <n v="2"/>
    <n v="270.66666666666669"/>
    <n v="541.33333333333337"/>
    <n v="243.60000000000002"/>
    <n v="487.20000000000005"/>
    <n v="54.133333333333326"/>
  </r>
  <r>
    <x v="28"/>
    <x v="1"/>
    <x v="0"/>
    <x v="2"/>
    <x v="4"/>
    <x v="3"/>
    <n v="1"/>
    <n v="38"/>
    <n v="38"/>
    <n v="21.052000000000003"/>
    <n v="21.052000000000003"/>
    <n v="16.947999999999997"/>
  </r>
  <r>
    <x v="29"/>
    <x v="1"/>
    <x v="0"/>
    <x v="4"/>
    <x v="3"/>
    <x v="4"/>
    <n v="6"/>
    <n v="10"/>
    <n v="60"/>
    <n v="1.62"/>
    <n v="9.7200000000000006"/>
    <n v="50.28"/>
  </r>
  <r>
    <x v="29"/>
    <x v="1"/>
    <x v="0"/>
    <x v="0"/>
    <x v="2"/>
    <x v="3"/>
    <n v="5"/>
    <n v="25"/>
    <n v="125"/>
    <n v="9.5749999999999993"/>
    <n v="47.875"/>
    <n v="77.125"/>
  </r>
  <r>
    <x v="30"/>
    <x v="1"/>
    <x v="0"/>
    <x v="4"/>
    <x v="3"/>
    <x v="4"/>
    <n v="10"/>
    <n v="8"/>
    <n v="80"/>
    <n v="1.296"/>
    <n v="12.96"/>
    <n v="67.039999999999992"/>
  </r>
  <r>
    <x v="30"/>
    <x v="1"/>
    <x v="0"/>
    <x v="2"/>
    <x v="0"/>
    <x v="2"/>
    <n v="20"/>
    <n v="28"/>
    <n v="560"/>
    <n v="8.4"/>
    <n v="168"/>
    <n v="392"/>
  </r>
  <r>
    <x v="31"/>
    <x v="1"/>
    <x v="0"/>
    <x v="0"/>
    <x v="1"/>
    <x v="4"/>
    <n v="9"/>
    <n v="8"/>
    <n v="72"/>
    <n v="1.224"/>
    <n v="11.016"/>
    <n v="60.984000000000002"/>
  </r>
  <r>
    <x v="32"/>
    <x v="1"/>
    <x v="0"/>
    <x v="4"/>
    <x v="2"/>
    <x v="0"/>
    <n v="7"/>
    <n v="84"/>
    <n v="588"/>
    <n v="54.6"/>
    <n v="382.2"/>
    <n v="205.8"/>
  </r>
  <r>
    <x v="33"/>
    <x v="1"/>
    <x v="0"/>
    <x v="1"/>
    <x v="3"/>
    <x v="3"/>
    <n v="3"/>
    <n v="31"/>
    <n v="93"/>
    <n v="15.717000000000001"/>
    <n v="47.151000000000003"/>
    <n v="45.848999999999997"/>
  </r>
  <r>
    <x v="33"/>
    <x v="1"/>
    <x v="0"/>
    <x v="1"/>
    <x v="2"/>
    <x v="4"/>
    <n v="8"/>
    <n v="8"/>
    <n v="64"/>
    <n v="1.6639999999999999"/>
    <n v="13.311999999999999"/>
    <n v="50.688000000000002"/>
  </r>
  <r>
    <x v="34"/>
    <x v="1"/>
    <x v="0"/>
    <x v="4"/>
    <x v="4"/>
    <x v="1"/>
    <n v="2"/>
    <n v="524.10256410256409"/>
    <n v="1048.2051282051282"/>
    <n v="461.21025641025642"/>
    <n v="922.42051282051284"/>
    <n v="125.78461538461534"/>
  </r>
  <r>
    <x v="34"/>
    <x v="1"/>
    <x v="0"/>
    <x v="0"/>
    <x v="1"/>
    <x v="4"/>
    <n v="2"/>
    <n v="5"/>
    <n v="10"/>
    <n v="0.76500000000000001"/>
    <n v="1.53"/>
    <n v="8.4700000000000006"/>
  </r>
  <r>
    <x v="35"/>
    <x v="1"/>
    <x v="0"/>
    <x v="4"/>
    <x v="2"/>
    <x v="1"/>
    <n v="1"/>
    <n v="180"/>
    <n v="180"/>
    <n v="147.6"/>
    <n v="147.6"/>
    <n v="32.400000000000006"/>
  </r>
  <r>
    <x v="36"/>
    <x v="1"/>
    <x v="0"/>
    <x v="3"/>
    <x v="2"/>
    <x v="4"/>
    <n v="10"/>
    <n v="7"/>
    <n v="70"/>
    <n v="1.456"/>
    <n v="14.559999999999999"/>
    <n v="55.44"/>
  </r>
  <r>
    <x v="36"/>
    <x v="1"/>
    <x v="0"/>
    <x v="3"/>
    <x v="0"/>
    <x v="3"/>
    <n v="5"/>
    <n v="32"/>
    <n v="160"/>
    <n v="16.64"/>
    <n v="83.2"/>
    <n v="76.8"/>
  </r>
  <r>
    <x v="36"/>
    <x v="1"/>
    <x v="0"/>
    <x v="2"/>
    <x v="0"/>
    <x v="3"/>
    <n v="5"/>
    <n v="28"/>
    <n v="140"/>
    <n v="14.56"/>
    <n v="72.8"/>
    <n v="67.2"/>
  </r>
  <r>
    <x v="37"/>
    <x v="1"/>
    <x v="0"/>
    <x v="0"/>
    <x v="0"/>
    <x v="1"/>
    <n v="1"/>
    <n v="438.66666666666669"/>
    <n v="438.66666666666669"/>
    <n v="372.86666666666667"/>
    <n v="372.86666666666667"/>
    <n v="65.800000000000011"/>
  </r>
  <r>
    <x v="38"/>
    <x v="1"/>
    <x v="0"/>
    <x v="1"/>
    <x v="2"/>
    <x v="0"/>
    <n v="7"/>
    <n v="86"/>
    <n v="602"/>
    <n v="55.9"/>
    <n v="391.3"/>
    <n v="210.7"/>
  </r>
  <r>
    <x v="38"/>
    <x v="1"/>
    <x v="0"/>
    <x v="0"/>
    <x v="0"/>
    <x v="1"/>
    <n v="2"/>
    <n v="368.66666666666669"/>
    <n v="737.33333333333337"/>
    <n v="313.36666666666667"/>
    <n v="626.73333333333335"/>
    <n v="110.60000000000002"/>
  </r>
  <r>
    <x v="39"/>
    <x v="2"/>
    <x v="0"/>
    <x v="0"/>
    <x v="0"/>
    <x v="2"/>
    <n v="16"/>
    <n v="30"/>
    <n v="480"/>
    <n v="9"/>
    <n v="144"/>
    <n v="336"/>
  </r>
  <r>
    <x v="40"/>
    <x v="2"/>
    <x v="0"/>
    <x v="0"/>
    <x v="4"/>
    <x v="3"/>
    <n v="7"/>
    <n v="43"/>
    <n v="301"/>
    <n v="23.822000000000003"/>
    <n v="166.75400000000002"/>
    <n v="134.24599999999998"/>
  </r>
  <r>
    <x v="41"/>
    <x v="2"/>
    <x v="0"/>
    <x v="3"/>
    <x v="3"/>
    <x v="3"/>
    <n v="1"/>
    <n v="43"/>
    <n v="43"/>
    <n v="21.801000000000002"/>
    <n v="21.801000000000002"/>
    <n v="21.198999999999998"/>
  </r>
  <r>
    <x v="42"/>
    <x v="2"/>
    <x v="0"/>
    <x v="2"/>
    <x v="3"/>
    <x v="1"/>
    <n v="2"/>
    <n v="172"/>
    <n v="344"/>
    <n v="154.80000000000001"/>
    <n v="309.60000000000002"/>
    <n v="34.399999999999977"/>
  </r>
  <r>
    <x v="43"/>
    <x v="2"/>
    <x v="0"/>
    <x v="4"/>
    <x v="1"/>
    <x v="0"/>
    <n v="6"/>
    <n v="24"/>
    <n v="144"/>
    <n v="13.200000000000001"/>
    <n v="79.2"/>
    <n v="64.8"/>
  </r>
  <r>
    <x v="44"/>
    <x v="2"/>
    <x v="0"/>
    <x v="2"/>
    <x v="1"/>
    <x v="4"/>
    <n v="2"/>
    <n v="6"/>
    <n v="12"/>
    <n v="0.91799999999999993"/>
    <n v="1.8359999999999999"/>
    <n v="10.164"/>
  </r>
  <r>
    <x v="45"/>
    <x v="2"/>
    <x v="0"/>
    <x v="0"/>
    <x v="2"/>
    <x v="4"/>
    <n v="8"/>
    <n v="7"/>
    <n v="56"/>
    <n v="1.456"/>
    <n v="11.648"/>
    <n v="44.352000000000004"/>
  </r>
  <r>
    <x v="45"/>
    <x v="2"/>
    <x v="0"/>
    <x v="0"/>
    <x v="0"/>
    <x v="1"/>
    <n v="1"/>
    <n v="454.66666666666669"/>
    <n v="454.66666666666669"/>
    <n v="386.4666666666667"/>
    <n v="386.4666666666667"/>
    <n v="68.199999999999989"/>
  </r>
  <r>
    <x v="46"/>
    <x v="2"/>
    <x v="0"/>
    <x v="4"/>
    <x v="0"/>
    <x v="1"/>
    <n v="1"/>
    <n v="531.33333333333337"/>
    <n v="531.33333333333337"/>
    <n v="451.63333333333333"/>
    <n v="451.63333333333333"/>
    <n v="79.700000000000045"/>
  </r>
  <r>
    <x v="47"/>
    <x v="2"/>
    <x v="0"/>
    <x v="1"/>
    <x v="2"/>
    <x v="4"/>
    <n v="5"/>
    <n v="8"/>
    <n v="40"/>
    <n v="1.6639999999999999"/>
    <n v="8.32"/>
    <n v="31.68"/>
  </r>
  <r>
    <x v="48"/>
    <x v="2"/>
    <x v="0"/>
    <x v="2"/>
    <x v="4"/>
    <x v="4"/>
    <n v="7"/>
    <n v="9"/>
    <n v="63"/>
    <n v="2.3040000000000003"/>
    <n v="16.128"/>
    <n v="46.872"/>
  </r>
  <r>
    <x v="48"/>
    <x v="2"/>
    <x v="0"/>
    <x v="4"/>
    <x v="0"/>
    <x v="4"/>
    <n v="2"/>
    <n v="5"/>
    <n v="10"/>
    <n v="0.89999999999999991"/>
    <n v="1.7999999999999998"/>
    <n v="8.1999999999999993"/>
  </r>
  <r>
    <x v="49"/>
    <x v="2"/>
    <x v="0"/>
    <x v="0"/>
    <x v="1"/>
    <x v="4"/>
    <n v="5"/>
    <n v="10"/>
    <n v="50"/>
    <n v="1.53"/>
    <n v="7.65"/>
    <n v="42.35"/>
  </r>
  <r>
    <x v="50"/>
    <x v="2"/>
    <x v="0"/>
    <x v="1"/>
    <x v="4"/>
    <x v="1"/>
    <n v="2"/>
    <n v="410.76923076923077"/>
    <n v="821.53846153846155"/>
    <n v="361.47692307692307"/>
    <n v="722.95384615384614"/>
    <n v="98.584615384615404"/>
  </r>
  <r>
    <x v="51"/>
    <x v="2"/>
    <x v="0"/>
    <x v="0"/>
    <x v="2"/>
    <x v="4"/>
    <n v="8"/>
    <n v="8"/>
    <n v="64"/>
    <n v="1.6639999999999999"/>
    <n v="13.311999999999999"/>
    <n v="50.688000000000002"/>
  </r>
  <r>
    <x v="52"/>
    <x v="2"/>
    <x v="0"/>
    <x v="3"/>
    <x v="0"/>
    <x v="1"/>
    <n v="1"/>
    <n v="201.33333333333334"/>
    <n v="201.33333333333334"/>
    <n v="171.13333333333333"/>
    <n v="171.13333333333333"/>
    <n v="30.200000000000017"/>
  </r>
  <r>
    <x v="52"/>
    <x v="2"/>
    <x v="0"/>
    <x v="2"/>
    <x v="3"/>
    <x v="2"/>
    <n v="1"/>
    <n v="9"/>
    <n v="9"/>
    <n v="2.3220000000000001"/>
    <n v="2.3220000000000001"/>
    <n v="6.6779999999999999"/>
  </r>
  <r>
    <x v="52"/>
    <x v="2"/>
    <x v="0"/>
    <x v="2"/>
    <x v="3"/>
    <x v="2"/>
    <n v="5"/>
    <n v="10"/>
    <n v="50"/>
    <n v="2.58"/>
    <n v="12.9"/>
    <n v="37.1"/>
  </r>
  <r>
    <x v="53"/>
    <x v="2"/>
    <x v="0"/>
    <x v="1"/>
    <x v="1"/>
    <x v="4"/>
    <n v="8"/>
    <n v="10"/>
    <n v="80"/>
    <n v="1.53"/>
    <n v="12.24"/>
    <n v="67.760000000000005"/>
  </r>
  <r>
    <x v="54"/>
    <x v="2"/>
    <x v="0"/>
    <x v="2"/>
    <x v="0"/>
    <x v="3"/>
    <n v="1"/>
    <n v="46"/>
    <n v="46"/>
    <n v="23.92"/>
    <n v="23.92"/>
    <n v="22.08"/>
  </r>
  <r>
    <x v="54"/>
    <x v="2"/>
    <x v="0"/>
    <x v="3"/>
    <x v="3"/>
    <x v="3"/>
    <n v="1"/>
    <n v="37"/>
    <n v="37"/>
    <n v="18.759"/>
    <n v="18.759"/>
    <n v="18.241"/>
  </r>
  <r>
    <x v="55"/>
    <x v="2"/>
    <x v="0"/>
    <x v="4"/>
    <x v="3"/>
    <x v="2"/>
    <n v="3"/>
    <n v="7"/>
    <n v="21"/>
    <n v="1.806"/>
    <n v="5.4180000000000001"/>
    <n v="15.582000000000001"/>
  </r>
  <r>
    <x v="56"/>
    <x v="2"/>
    <x v="0"/>
    <x v="2"/>
    <x v="3"/>
    <x v="0"/>
    <n v="3"/>
    <n v="27"/>
    <n v="81"/>
    <n v="15.659999999999998"/>
    <n v="46.98"/>
    <n v="34.020000000000003"/>
  </r>
  <r>
    <x v="57"/>
    <x v="2"/>
    <x v="0"/>
    <x v="2"/>
    <x v="3"/>
    <x v="3"/>
    <n v="2"/>
    <n v="22"/>
    <n v="44"/>
    <n v="11.154"/>
    <n v="22.308"/>
    <n v="21.692"/>
  </r>
  <r>
    <x v="58"/>
    <x v="2"/>
    <x v="0"/>
    <x v="2"/>
    <x v="2"/>
    <x v="4"/>
    <n v="8"/>
    <n v="6"/>
    <n v="48"/>
    <n v="1.248"/>
    <n v="9.984"/>
    <n v="38.015999999999998"/>
  </r>
  <r>
    <x v="58"/>
    <x v="2"/>
    <x v="0"/>
    <x v="3"/>
    <x v="2"/>
    <x v="2"/>
    <n v="14"/>
    <n v="5"/>
    <n v="70"/>
    <n v="2.1149999999999998"/>
    <n v="29.609999999999996"/>
    <n v="40.39"/>
  </r>
  <r>
    <x v="59"/>
    <x v="2"/>
    <x v="0"/>
    <x v="4"/>
    <x v="2"/>
    <x v="3"/>
    <n v="5"/>
    <n v="32"/>
    <n v="160"/>
    <n v="12.256"/>
    <n v="61.28"/>
    <n v="98.72"/>
  </r>
  <r>
    <x v="59"/>
    <x v="2"/>
    <x v="0"/>
    <x v="3"/>
    <x v="2"/>
    <x v="1"/>
    <n v="1"/>
    <n v="314"/>
    <n v="314"/>
    <n v="257.47999999999996"/>
    <n v="257.47999999999996"/>
    <n v="56.520000000000039"/>
  </r>
  <r>
    <x v="60"/>
    <x v="2"/>
    <x v="0"/>
    <x v="2"/>
    <x v="4"/>
    <x v="1"/>
    <n v="2"/>
    <n v="536.92307692307691"/>
    <n v="1073.8461538461538"/>
    <n v="472.49230769230769"/>
    <n v="944.98461538461538"/>
    <n v="128.86153846153843"/>
  </r>
  <r>
    <x v="60"/>
    <x v="2"/>
    <x v="0"/>
    <x v="4"/>
    <x v="3"/>
    <x v="4"/>
    <n v="6"/>
    <n v="5"/>
    <n v="30"/>
    <n v="0.81"/>
    <n v="4.8600000000000003"/>
    <n v="25.14"/>
  </r>
  <r>
    <x v="60"/>
    <x v="2"/>
    <x v="0"/>
    <x v="4"/>
    <x v="3"/>
    <x v="2"/>
    <n v="16"/>
    <n v="10"/>
    <n v="160"/>
    <n v="2.58"/>
    <n v="41.28"/>
    <n v="118.72"/>
  </r>
  <r>
    <x v="61"/>
    <x v="2"/>
    <x v="0"/>
    <x v="2"/>
    <x v="2"/>
    <x v="0"/>
    <n v="2"/>
    <n v="84"/>
    <n v="168"/>
    <n v="54.6"/>
    <n v="109.2"/>
    <n v="58.8"/>
  </r>
  <r>
    <x v="62"/>
    <x v="3"/>
    <x v="0"/>
    <x v="3"/>
    <x v="4"/>
    <x v="3"/>
    <n v="3"/>
    <n v="42"/>
    <n v="126"/>
    <n v="23.268000000000001"/>
    <n v="69.804000000000002"/>
    <n v="56.195999999999998"/>
  </r>
  <r>
    <x v="62"/>
    <x v="3"/>
    <x v="0"/>
    <x v="4"/>
    <x v="3"/>
    <x v="3"/>
    <n v="4"/>
    <n v="35"/>
    <n v="140"/>
    <n v="17.745000000000001"/>
    <n v="70.98"/>
    <n v="69.02"/>
  </r>
  <r>
    <x v="63"/>
    <x v="3"/>
    <x v="0"/>
    <x v="1"/>
    <x v="3"/>
    <x v="1"/>
    <n v="2"/>
    <n v="143.33333333333334"/>
    <n v="286.66666666666669"/>
    <n v="129"/>
    <n v="258"/>
    <n v="28.666666666666686"/>
  </r>
  <r>
    <x v="64"/>
    <x v="3"/>
    <x v="0"/>
    <x v="1"/>
    <x v="3"/>
    <x v="3"/>
    <n v="2"/>
    <n v="24"/>
    <n v="48"/>
    <n v="12.167999999999999"/>
    <n v="24.335999999999999"/>
    <n v="23.664000000000001"/>
  </r>
  <r>
    <x v="65"/>
    <x v="3"/>
    <x v="0"/>
    <x v="3"/>
    <x v="0"/>
    <x v="4"/>
    <n v="10"/>
    <n v="10"/>
    <n v="100"/>
    <n v="1.7999999999999998"/>
    <n v="18"/>
    <n v="82"/>
  </r>
  <r>
    <x v="66"/>
    <x v="3"/>
    <x v="0"/>
    <x v="2"/>
    <x v="1"/>
    <x v="0"/>
    <n v="1"/>
    <n v="33"/>
    <n v="33"/>
    <n v="18.150000000000002"/>
    <n v="18.150000000000002"/>
    <n v="14.849999999999998"/>
  </r>
  <r>
    <x v="66"/>
    <x v="3"/>
    <x v="0"/>
    <x v="0"/>
    <x v="3"/>
    <x v="3"/>
    <n v="1"/>
    <n v="33"/>
    <n v="33"/>
    <n v="16.731000000000002"/>
    <n v="16.731000000000002"/>
    <n v="16.268999999999998"/>
  </r>
  <r>
    <x v="67"/>
    <x v="3"/>
    <x v="0"/>
    <x v="3"/>
    <x v="0"/>
    <x v="2"/>
    <n v="1"/>
    <n v="24"/>
    <n v="24"/>
    <n v="7.1999999999999993"/>
    <n v="7.1999999999999993"/>
    <n v="16.8"/>
  </r>
  <r>
    <x v="67"/>
    <x v="3"/>
    <x v="0"/>
    <x v="4"/>
    <x v="0"/>
    <x v="1"/>
    <n v="2"/>
    <n v="389.33333333333331"/>
    <n v="778.66666666666663"/>
    <n v="330.93333333333328"/>
    <n v="661.86666666666656"/>
    <n v="116.80000000000007"/>
  </r>
  <r>
    <x v="68"/>
    <x v="3"/>
    <x v="0"/>
    <x v="0"/>
    <x v="2"/>
    <x v="0"/>
    <n v="5"/>
    <n v="90"/>
    <n v="450"/>
    <n v="58.5"/>
    <n v="292.5"/>
    <n v="157.5"/>
  </r>
  <r>
    <x v="68"/>
    <x v="3"/>
    <x v="0"/>
    <x v="1"/>
    <x v="3"/>
    <x v="1"/>
    <n v="2"/>
    <n v="308.66666666666669"/>
    <n v="617.33333333333337"/>
    <n v="277.8"/>
    <n v="555.6"/>
    <n v="61.733333333333348"/>
  </r>
  <r>
    <x v="69"/>
    <x v="3"/>
    <x v="0"/>
    <x v="4"/>
    <x v="4"/>
    <x v="0"/>
    <n v="5"/>
    <n v="244"/>
    <n v="1220"/>
    <n v="183"/>
    <n v="915"/>
    <n v="305"/>
  </r>
  <r>
    <x v="69"/>
    <x v="3"/>
    <x v="0"/>
    <x v="1"/>
    <x v="2"/>
    <x v="0"/>
    <n v="5"/>
    <n v="55"/>
    <n v="275"/>
    <n v="35.75"/>
    <n v="178.75"/>
    <n v="96.25"/>
  </r>
  <r>
    <x v="69"/>
    <x v="3"/>
    <x v="0"/>
    <x v="0"/>
    <x v="3"/>
    <x v="0"/>
    <n v="3"/>
    <n v="28"/>
    <n v="84"/>
    <n v="16.239999999999998"/>
    <n v="48.72"/>
    <n v="35.28"/>
  </r>
  <r>
    <x v="70"/>
    <x v="3"/>
    <x v="0"/>
    <x v="3"/>
    <x v="0"/>
    <x v="0"/>
    <n v="3"/>
    <n v="100"/>
    <n v="300"/>
    <n v="60"/>
    <n v="180"/>
    <n v="120"/>
  </r>
  <r>
    <x v="71"/>
    <x v="3"/>
    <x v="0"/>
    <x v="0"/>
    <x v="3"/>
    <x v="4"/>
    <n v="5"/>
    <n v="7"/>
    <n v="35"/>
    <n v="1.1340000000000001"/>
    <n v="5.6700000000000008"/>
    <n v="29.33"/>
  </r>
  <r>
    <x v="71"/>
    <x v="3"/>
    <x v="0"/>
    <x v="3"/>
    <x v="3"/>
    <x v="0"/>
    <n v="10"/>
    <n v="27"/>
    <n v="270"/>
    <n v="15.659999999999998"/>
    <n v="156.6"/>
    <n v="113.4"/>
  </r>
  <r>
    <x v="71"/>
    <x v="3"/>
    <x v="0"/>
    <x v="1"/>
    <x v="1"/>
    <x v="4"/>
    <n v="9"/>
    <n v="6"/>
    <n v="54"/>
    <n v="0.91799999999999993"/>
    <n v="8.2619999999999987"/>
    <n v="45.738"/>
  </r>
  <r>
    <x v="72"/>
    <x v="3"/>
    <x v="0"/>
    <x v="1"/>
    <x v="4"/>
    <x v="3"/>
    <n v="3"/>
    <n v="46"/>
    <n v="138"/>
    <n v="25.484000000000002"/>
    <n v="76.451999999999998"/>
    <n v="61.548000000000002"/>
  </r>
  <r>
    <x v="73"/>
    <x v="3"/>
    <x v="0"/>
    <x v="2"/>
    <x v="1"/>
    <x v="3"/>
    <n v="3"/>
    <n v="41"/>
    <n v="123"/>
    <n v="19.147000000000002"/>
    <n v="57.441000000000003"/>
    <n v="65.558999999999997"/>
  </r>
  <r>
    <x v="74"/>
    <x v="3"/>
    <x v="0"/>
    <x v="0"/>
    <x v="3"/>
    <x v="2"/>
    <n v="16"/>
    <n v="5"/>
    <n v="80"/>
    <n v="1.29"/>
    <n v="20.64"/>
    <n v="59.36"/>
  </r>
  <r>
    <x v="74"/>
    <x v="3"/>
    <x v="0"/>
    <x v="0"/>
    <x v="4"/>
    <x v="1"/>
    <n v="2"/>
    <n v="328.71794871794867"/>
    <n v="657.43589743589735"/>
    <n v="289.27179487179484"/>
    <n v="578.54358974358968"/>
    <n v="78.892307692307668"/>
  </r>
  <r>
    <x v="75"/>
    <x v="3"/>
    <x v="0"/>
    <x v="1"/>
    <x v="4"/>
    <x v="2"/>
    <n v="8"/>
    <n v="19"/>
    <n v="152"/>
    <n v="5.1300000000000008"/>
    <n v="41.040000000000006"/>
    <n v="110.96"/>
  </r>
  <r>
    <x v="76"/>
    <x v="3"/>
    <x v="0"/>
    <x v="2"/>
    <x v="0"/>
    <x v="0"/>
    <n v="7"/>
    <n v="170"/>
    <n v="1190"/>
    <n v="102"/>
    <n v="714"/>
    <n v="476"/>
  </r>
  <r>
    <x v="77"/>
    <x v="3"/>
    <x v="0"/>
    <x v="1"/>
    <x v="2"/>
    <x v="3"/>
    <n v="5"/>
    <n v="45"/>
    <n v="225"/>
    <n v="17.234999999999999"/>
    <n v="86.174999999999997"/>
    <n v="138.82499999999999"/>
  </r>
  <r>
    <x v="78"/>
    <x v="4"/>
    <x v="0"/>
    <x v="2"/>
    <x v="1"/>
    <x v="4"/>
    <n v="1"/>
    <n v="7"/>
    <n v="7"/>
    <n v="1.071"/>
    <n v="1.071"/>
    <n v="5.9290000000000003"/>
  </r>
  <r>
    <x v="78"/>
    <x v="4"/>
    <x v="0"/>
    <x v="3"/>
    <x v="4"/>
    <x v="3"/>
    <n v="3"/>
    <n v="44"/>
    <n v="132"/>
    <n v="24.376000000000001"/>
    <n v="73.128"/>
    <n v="58.872"/>
  </r>
  <r>
    <x v="79"/>
    <x v="4"/>
    <x v="0"/>
    <x v="2"/>
    <x v="3"/>
    <x v="3"/>
    <n v="3"/>
    <n v="39"/>
    <n v="117"/>
    <n v="19.773"/>
    <n v="59.319000000000003"/>
    <n v="57.680999999999997"/>
  </r>
  <r>
    <x v="79"/>
    <x v="4"/>
    <x v="0"/>
    <x v="1"/>
    <x v="3"/>
    <x v="3"/>
    <n v="4"/>
    <n v="49"/>
    <n v="196"/>
    <n v="24.843"/>
    <n v="99.372"/>
    <n v="96.628"/>
  </r>
  <r>
    <x v="79"/>
    <x v="4"/>
    <x v="0"/>
    <x v="3"/>
    <x v="1"/>
    <x v="3"/>
    <n v="2"/>
    <n v="23"/>
    <n v="46"/>
    <n v="10.741000000000001"/>
    <n v="21.482000000000003"/>
    <n v="24.517999999999997"/>
  </r>
  <r>
    <x v="80"/>
    <x v="4"/>
    <x v="0"/>
    <x v="4"/>
    <x v="3"/>
    <x v="3"/>
    <n v="5"/>
    <n v="34"/>
    <n v="170"/>
    <n v="17.238"/>
    <n v="86.19"/>
    <n v="83.81"/>
  </r>
  <r>
    <x v="81"/>
    <x v="4"/>
    <x v="0"/>
    <x v="0"/>
    <x v="4"/>
    <x v="4"/>
    <n v="1"/>
    <n v="10"/>
    <n v="10"/>
    <n v="2.56"/>
    <n v="2.56"/>
    <n v="7.4399999999999995"/>
  </r>
  <r>
    <x v="82"/>
    <x v="4"/>
    <x v="0"/>
    <x v="0"/>
    <x v="0"/>
    <x v="1"/>
    <n v="2"/>
    <n v="479.33333333333331"/>
    <n v="958.66666666666663"/>
    <n v="407.43333333333328"/>
    <n v="814.86666666666656"/>
    <n v="143.80000000000007"/>
  </r>
  <r>
    <x v="83"/>
    <x v="4"/>
    <x v="0"/>
    <x v="4"/>
    <x v="4"/>
    <x v="3"/>
    <n v="4"/>
    <n v="31"/>
    <n v="124"/>
    <n v="17.174000000000003"/>
    <n v="68.696000000000012"/>
    <n v="55.303999999999988"/>
  </r>
  <r>
    <x v="83"/>
    <x v="4"/>
    <x v="0"/>
    <x v="4"/>
    <x v="4"/>
    <x v="4"/>
    <n v="9"/>
    <n v="9"/>
    <n v="81"/>
    <n v="2.3040000000000003"/>
    <n v="20.736000000000004"/>
    <n v="60.263999999999996"/>
  </r>
  <r>
    <x v="83"/>
    <x v="4"/>
    <x v="0"/>
    <x v="4"/>
    <x v="3"/>
    <x v="3"/>
    <n v="3"/>
    <n v="22"/>
    <n v="66"/>
    <n v="11.154"/>
    <n v="33.462000000000003"/>
    <n v="32.537999999999997"/>
  </r>
  <r>
    <x v="84"/>
    <x v="4"/>
    <x v="0"/>
    <x v="0"/>
    <x v="1"/>
    <x v="2"/>
    <n v="20"/>
    <n v="7"/>
    <n v="140"/>
    <n v="2.2400000000000002"/>
    <n v="44.800000000000004"/>
    <n v="95.199999999999989"/>
  </r>
  <r>
    <x v="85"/>
    <x v="4"/>
    <x v="0"/>
    <x v="3"/>
    <x v="4"/>
    <x v="3"/>
    <n v="6"/>
    <n v="27"/>
    <n v="162"/>
    <n v="14.958000000000002"/>
    <n v="89.748000000000019"/>
    <n v="72.251999999999981"/>
  </r>
  <r>
    <x v="86"/>
    <x v="4"/>
    <x v="0"/>
    <x v="1"/>
    <x v="1"/>
    <x v="1"/>
    <n v="1"/>
    <n v="236"/>
    <n v="236"/>
    <n v="181.72"/>
    <n v="181.72"/>
    <n v="54.28"/>
  </r>
  <r>
    <x v="87"/>
    <x v="4"/>
    <x v="0"/>
    <x v="3"/>
    <x v="4"/>
    <x v="2"/>
    <n v="16"/>
    <n v="45"/>
    <n v="720"/>
    <n v="12.15"/>
    <n v="194.4"/>
    <n v="525.6"/>
  </r>
  <r>
    <x v="87"/>
    <x v="4"/>
    <x v="0"/>
    <x v="3"/>
    <x v="4"/>
    <x v="1"/>
    <n v="1"/>
    <n v="569.74358974358972"/>
    <n v="569.74358974358972"/>
    <n v="501.37435897435898"/>
    <n v="501.37435897435898"/>
    <n v="68.369230769230739"/>
  </r>
  <r>
    <x v="87"/>
    <x v="4"/>
    <x v="0"/>
    <x v="0"/>
    <x v="3"/>
    <x v="1"/>
    <n v="1"/>
    <n v="240"/>
    <n v="240"/>
    <n v="216"/>
    <n v="216"/>
    <n v="24"/>
  </r>
  <r>
    <x v="87"/>
    <x v="4"/>
    <x v="0"/>
    <x v="0"/>
    <x v="2"/>
    <x v="0"/>
    <n v="6"/>
    <n v="58"/>
    <n v="348"/>
    <n v="37.700000000000003"/>
    <n v="226.20000000000002"/>
    <n v="121.79999999999998"/>
  </r>
  <r>
    <x v="88"/>
    <x v="4"/>
    <x v="0"/>
    <x v="2"/>
    <x v="0"/>
    <x v="4"/>
    <n v="9"/>
    <n v="8"/>
    <n v="72"/>
    <n v="1.44"/>
    <n v="12.959999999999999"/>
    <n v="59.04"/>
  </r>
  <r>
    <x v="88"/>
    <x v="4"/>
    <x v="0"/>
    <x v="0"/>
    <x v="3"/>
    <x v="4"/>
    <n v="10"/>
    <n v="8"/>
    <n v="80"/>
    <n v="1.296"/>
    <n v="12.96"/>
    <n v="67.039999999999992"/>
  </r>
  <r>
    <x v="88"/>
    <x v="4"/>
    <x v="0"/>
    <x v="4"/>
    <x v="1"/>
    <x v="3"/>
    <n v="3"/>
    <n v="33"/>
    <n v="99"/>
    <n v="15.411000000000001"/>
    <n v="46.233000000000004"/>
    <n v="52.766999999999996"/>
  </r>
  <r>
    <x v="89"/>
    <x v="4"/>
    <x v="0"/>
    <x v="0"/>
    <x v="1"/>
    <x v="4"/>
    <n v="9"/>
    <n v="9"/>
    <n v="81"/>
    <n v="1.377"/>
    <n v="12.393000000000001"/>
    <n v="68.606999999999999"/>
  </r>
  <r>
    <x v="90"/>
    <x v="4"/>
    <x v="0"/>
    <x v="0"/>
    <x v="1"/>
    <x v="3"/>
    <n v="8"/>
    <n v="33"/>
    <n v="264"/>
    <n v="15.411000000000001"/>
    <n v="123.28800000000001"/>
    <n v="140.71199999999999"/>
  </r>
  <r>
    <x v="91"/>
    <x v="4"/>
    <x v="0"/>
    <x v="0"/>
    <x v="1"/>
    <x v="2"/>
    <n v="3"/>
    <n v="19"/>
    <n v="57"/>
    <n v="6.08"/>
    <n v="18.240000000000002"/>
    <n v="38.76"/>
  </r>
  <r>
    <x v="91"/>
    <x v="4"/>
    <x v="0"/>
    <x v="4"/>
    <x v="1"/>
    <x v="3"/>
    <n v="1"/>
    <n v="37"/>
    <n v="37"/>
    <n v="17.279"/>
    <n v="17.279"/>
    <n v="19.721"/>
  </r>
  <r>
    <x v="91"/>
    <x v="4"/>
    <x v="0"/>
    <x v="1"/>
    <x v="0"/>
    <x v="3"/>
    <n v="7"/>
    <n v="40"/>
    <n v="280"/>
    <n v="20.8"/>
    <n v="145.6"/>
    <n v="134.4"/>
  </r>
  <r>
    <x v="92"/>
    <x v="4"/>
    <x v="0"/>
    <x v="1"/>
    <x v="1"/>
    <x v="1"/>
    <n v="2"/>
    <n v="293.33333333333331"/>
    <n v="586.66666666666663"/>
    <n v="225.86666666666665"/>
    <n v="451.73333333333329"/>
    <n v="134.93333333333334"/>
  </r>
  <r>
    <x v="92"/>
    <x v="4"/>
    <x v="0"/>
    <x v="3"/>
    <x v="4"/>
    <x v="3"/>
    <n v="1"/>
    <n v="26"/>
    <n v="26"/>
    <n v="14.404000000000002"/>
    <n v="14.404000000000002"/>
    <n v="11.595999999999998"/>
  </r>
  <r>
    <x v="93"/>
    <x v="4"/>
    <x v="0"/>
    <x v="0"/>
    <x v="3"/>
    <x v="4"/>
    <n v="2"/>
    <n v="10"/>
    <n v="20"/>
    <n v="1.62"/>
    <n v="3.24"/>
    <n v="16.759999999999998"/>
  </r>
  <r>
    <x v="94"/>
    <x v="4"/>
    <x v="0"/>
    <x v="3"/>
    <x v="3"/>
    <x v="1"/>
    <n v="1"/>
    <n v="194"/>
    <n v="194"/>
    <n v="174.6"/>
    <n v="174.6"/>
    <n v="19.400000000000006"/>
  </r>
  <r>
    <x v="94"/>
    <x v="4"/>
    <x v="0"/>
    <x v="4"/>
    <x v="3"/>
    <x v="1"/>
    <n v="2"/>
    <n v="109.33333333333333"/>
    <n v="218.66666666666666"/>
    <n v="98.399999999999991"/>
    <n v="196.79999999999998"/>
    <n v="21.866666666666674"/>
  </r>
  <r>
    <x v="95"/>
    <x v="4"/>
    <x v="0"/>
    <x v="3"/>
    <x v="0"/>
    <x v="4"/>
    <n v="9"/>
    <n v="7"/>
    <n v="63"/>
    <n v="1.26"/>
    <n v="11.34"/>
    <n v="51.66"/>
  </r>
  <r>
    <x v="95"/>
    <x v="4"/>
    <x v="0"/>
    <x v="1"/>
    <x v="2"/>
    <x v="0"/>
    <n v="1"/>
    <n v="85"/>
    <n v="85"/>
    <n v="55.25"/>
    <n v="55.25"/>
    <n v="29.75"/>
  </r>
  <r>
    <x v="96"/>
    <x v="4"/>
    <x v="0"/>
    <x v="1"/>
    <x v="2"/>
    <x v="4"/>
    <n v="8"/>
    <n v="9"/>
    <n v="72"/>
    <n v="1.8719999999999999"/>
    <n v="14.975999999999999"/>
    <n v="57.024000000000001"/>
  </r>
  <r>
    <x v="97"/>
    <x v="4"/>
    <x v="0"/>
    <x v="0"/>
    <x v="2"/>
    <x v="3"/>
    <n v="4"/>
    <n v="45"/>
    <n v="180"/>
    <n v="17.234999999999999"/>
    <n v="68.94"/>
    <n v="111.06"/>
  </r>
  <r>
    <x v="97"/>
    <x v="4"/>
    <x v="0"/>
    <x v="3"/>
    <x v="0"/>
    <x v="0"/>
    <n v="3"/>
    <n v="113"/>
    <n v="339"/>
    <n v="67.8"/>
    <n v="203.39999999999998"/>
    <n v="135.60000000000002"/>
  </r>
  <r>
    <x v="97"/>
    <x v="4"/>
    <x v="0"/>
    <x v="0"/>
    <x v="3"/>
    <x v="1"/>
    <n v="1"/>
    <n v="240"/>
    <n v="240"/>
    <n v="216"/>
    <n v="216"/>
    <n v="24"/>
  </r>
  <r>
    <x v="98"/>
    <x v="4"/>
    <x v="0"/>
    <x v="3"/>
    <x v="1"/>
    <x v="3"/>
    <n v="3"/>
    <n v="35"/>
    <n v="105"/>
    <n v="16.345000000000002"/>
    <n v="49.035000000000011"/>
    <n v="55.964999999999989"/>
  </r>
  <r>
    <x v="99"/>
    <x v="4"/>
    <x v="0"/>
    <x v="0"/>
    <x v="2"/>
    <x v="1"/>
    <n v="2"/>
    <n v="251.33333333333334"/>
    <n v="502.66666666666669"/>
    <n v="206.09333333333333"/>
    <n v="412.18666666666667"/>
    <n v="90.480000000000018"/>
  </r>
  <r>
    <x v="100"/>
    <x v="5"/>
    <x v="0"/>
    <x v="1"/>
    <x v="4"/>
    <x v="0"/>
    <n v="6"/>
    <n v="162"/>
    <n v="972"/>
    <n v="121.5"/>
    <n v="729"/>
    <n v="243"/>
  </r>
  <r>
    <x v="100"/>
    <x v="5"/>
    <x v="0"/>
    <x v="3"/>
    <x v="0"/>
    <x v="3"/>
    <n v="2"/>
    <n v="28"/>
    <n v="56"/>
    <n v="14.56"/>
    <n v="29.12"/>
    <n v="26.88"/>
  </r>
  <r>
    <x v="101"/>
    <x v="5"/>
    <x v="0"/>
    <x v="3"/>
    <x v="2"/>
    <x v="3"/>
    <n v="1"/>
    <n v="48"/>
    <n v="48"/>
    <n v="18.384"/>
    <n v="18.384"/>
    <n v="29.616"/>
  </r>
  <r>
    <x v="102"/>
    <x v="5"/>
    <x v="0"/>
    <x v="0"/>
    <x v="2"/>
    <x v="3"/>
    <n v="1"/>
    <n v="25"/>
    <n v="25"/>
    <n v="9.5749999999999993"/>
    <n v="9.5749999999999993"/>
    <n v="15.425000000000001"/>
  </r>
  <r>
    <x v="103"/>
    <x v="5"/>
    <x v="0"/>
    <x v="4"/>
    <x v="3"/>
    <x v="4"/>
    <n v="4"/>
    <n v="8"/>
    <n v="32"/>
    <n v="1.296"/>
    <n v="5.1840000000000002"/>
    <n v="26.815999999999999"/>
  </r>
  <r>
    <x v="103"/>
    <x v="5"/>
    <x v="0"/>
    <x v="2"/>
    <x v="0"/>
    <x v="4"/>
    <n v="10"/>
    <n v="8"/>
    <n v="80"/>
    <n v="1.44"/>
    <n v="14.399999999999999"/>
    <n v="65.599999999999994"/>
  </r>
  <r>
    <x v="104"/>
    <x v="5"/>
    <x v="0"/>
    <x v="0"/>
    <x v="2"/>
    <x v="4"/>
    <n v="5"/>
    <n v="8"/>
    <n v="40"/>
    <n v="1.6639999999999999"/>
    <n v="8.32"/>
    <n v="31.68"/>
  </r>
  <r>
    <x v="104"/>
    <x v="5"/>
    <x v="0"/>
    <x v="4"/>
    <x v="2"/>
    <x v="4"/>
    <n v="7"/>
    <n v="7"/>
    <n v="49"/>
    <n v="1.456"/>
    <n v="10.192"/>
    <n v="38.808"/>
  </r>
  <r>
    <x v="105"/>
    <x v="5"/>
    <x v="0"/>
    <x v="3"/>
    <x v="2"/>
    <x v="0"/>
    <n v="7"/>
    <n v="73"/>
    <n v="511"/>
    <n v="47.45"/>
    <n v="332.15000000000003"/>
    <n v="178.84999999999997"/>
  </r>
  <r>
    <x v="106"/>
    <x v="5"/>
    <x v="0"/>
    <x v="0"/>
    <x v="3"/>
    <x v="2"/>
    <n v="2"/>
    <n v="7"/>
    <n v="14"/>
    <n v="1.806"/>
    <n v="3.6120000000000001"/>
    <n v="10.388"/>
  </r>
  <r>
    <x v="106"/>
    <x v="5"/>
    <x v="0"/>
    <x v="2"/>
    <x v="0"/>
    <x v="3"/>
    <n v="1"/>
    <n v="26"/>
    <n v="26"/>
    <n v="13.52"/>
    <n v="13.52"/>
    <n v="12.48"/>
  </r>
  <r>
    <x v="106"/>
    <x v="5"/>
    <x v="0"/>
    <x v="2"/>
    <x v="1"/>
    <x v="4"/>
    <n v="4"/>
    <n v="6"/>
    <n v="24"/>
    <n v="0.91799999999999993"/>
    <n v="3.6719999999999997"/>
    <n v="20.327999999999999"/>
  </r>
  <r>
    <x v="106"/>
    <x v="5"/>
    <x v="0"/>
    <x v="0"/>
    <x v="4"/>
    <x v="3"/>
    <n v="2"/>
    <n v="40"/>
    <n v="80"/>
    <n v="22.160000000000004"/>
    <n v="44.320000000000007"/>
    <n v="35.679999999999993"/>
  </r>
  <r>
    <x v="107"/>
    <x v="5"/>
    <x v="0"/>
    <x v="1"/>
    <x v="0"/>
    <x v="2"/>
    <n v="11"/>
    <n v="30"/>
    <n v="330"/>
    <n v="9"/>
    <n v="99"/>
    <n v="231"/>
  </r>
  <r>
    <x v="107"/>
    <x v="5"/>
    <x v="0"/>
    <x v="2"/>
    <x v="3"/>
    <x v="2"/>
    <n v="6"/>
    <n v="6"/>
    <n v="36"/>
    <n v="1.548"/>
    <n v="9.2880000000000003"/>
    <n v="26.712"/>
  </r>
  <r>
    <x v="108"/>
    <x v="5"/>
    <x v="0"/>
    <x v="0"/>
    <x v="4"/>
    <x v="3"/>
    <n v="7"/>
    <n v="33"/>
    <n v="231"/>
    <n v="18.282"/>
    <n v="127.974"/>
    <n v="103.026"/>
  </r>
  <r>
    <x v="108"/>
    <x v="5"/>
    <x v="0"/>
    <x v="1"/>
    <x v="1"/>
    <x v="0"/>
    <n v="5"/>
    <n v="44"/>
    <n v="220"/>
    <n v="24.200000000000003"/>
    <n v="121.00000000000001"/>
    <n v="98.999999999999986"/>
  </r>
  <r>
    <x v="109"/>
    <x v="5"/>
    <x v="0"/>
    <x v="2"/>
    <x v="2"/>
    <x v="1"/>
    <n v="2"/>
    <n v="260.66666666666669"/>
    <n v="521.33333333333337"/>
    <n v="213.74666666666667"/>
    <n v="427.49333333333334"/>
    <n v="93.840000000000032"/>
  </r>
  <r>
    <x v="109"/>
    <x v="5"/>
    <x v="0"/>
    <x v="0"/>
    <x v="1"/>
    <x v="2"/>
    <n v="16"/>
    <n v="20"/>
    <n v="320"/>
    <n v="6.4"/>
    <n v="102.4"/>
    <n v="217.6"/>
  </r>
  <r>
    <x v="110"/>
    <x v="5"/>
    <x v="0"/>
    <x v="1"/>
    <x v="1"/>
    <x v="4"/>
    <n v="3"/>
    <n v="10"/>
    <n v="30"/>
    <n v="1.53"/>
    <n v="4.59"/>
    <n v="25.41"/>
  </r>
  <r>
    <x v="110"/>
    <x v="5"/>
    <x v="0"/>
    <x v="3"/>
    <x v="3"/>
    <x v="2"/>
    <n v="6"/>
    <n v="5"/>
    <n v="30"/>
    <n v="1.29"/>
    <n v="7.74"/>
    <n v="22.259999999999998"/>
  </r>
  <r>
    <x v="111"/>
    <x v="5"/>
    <x v="0"/>
    <x v="2"/>
    <x v="1"/>
    <x v="1"/>
    <n v="2"/>
    <n v="316"/>
    <n v="632"/>
    <n v="243.32"/>
    <n v="486.64"/>
    <n v="145.36000000000001"/>
  </r>
  <r>
    <x v="112"/>
    <x v="5"/>
    <x v="0"/>
    <x v="1"/>
    <x v="2"/>
    <x v="2"/>
    <n v="9"/>
    <n v="11"/>
    <n v="99"/>
    <n v="4.6529999999999996"/>
    <n v="41.876999999999995"/>
    <n v="57.123000000000005"/>
  </r>
  <r>
    <x v="113"/>
    <x v="5"/>
    <x v="0"/>
    <x v="0"/>
    <x v="1"/>
    <x v="2"/>
    <n v="15"/>
    <n v="11"/>
    <n v="165"/>
    <n v="3.52"/>
    <n v="52.8"/>
    <n v="112.2"/>
  </r>
  <r>
    <x v="114"/>
    <x v="5"/>
    <x v="0"/>
    <x v="1"/>
    <x v="4"/>
    <x v="3"/>
    <n v="3"/>
    <n v="32"/>
    <n v="96"/>
    <n v="17.728000000000002"/>
    <n v="53.184000000000005"/>
    <n v="42.815999999999995"/>
  </r>
  <r>
    <x v="115"/>
    <x v="5"/>
    <x v="0"/>
    <x v="3"/>
    <x v="3"/>
    <x v="0"/>
    <n v="3"/>
    <n v="12"/>
    <n v="36"/>
    <n v="6.9599999999999991"/>
    <n v="20.879999999999995"/>
    <n v="15.120000000000005"/>
  </r>
  <r>
    <x v="115"/>
    <x v="5"/>
    <x v="0"/>
    <x v="0"/>
    <x v="0"/>
    <x v="0"/>
    <n v="4"/>
    <n v="132"/>
    <n v="528"/>
    <n v="79.2"/>
    <n v="316.8"/>
    <n v="211.2"/>
  </r>
  <r>
    <x v="116"/>
    <x v="5"/>
    <x v="0"/>
    <x v="0"/>
    <x v="3"/>
    <x v="4"/>
    <n v="5"/>
    <n v="5"/>
    <n v="25"/>
    <n v="0.81"/>
    <n v="4.0500000000000007"/>
    <n v="20.95"/>
  </r>
  <r>
    <x v="117"/>
    <x v="5"/>
    <x v="0"/>
    <x v="4"/>
    <x v="3"/>
    <x v="0"/>
    <n v="9"/>
    <n v="19"/>
    <n v="171"/>
    <n v="11.02"/>
    <n v="99.179999999999993"/>
    <n v="71.820000000000007"/>
  </r>
  <r>
    <x v="118"/>
    <x v="5"/>
    <x v="0"/>
    <x v="3"/>
    <x v="1"/>
    <x v="4"/>
    <n v="10"/>
    <n v="8"/>
    <n v="80"/>
    <n v="1.224"/>
    <n v="12.24"/>
    <n v="67.760000000000005"/>
  </r>
  <r>
    <x v="118"/>
    <x v="5"/>
    <x v="0"/>
    <x v="4"/>
    <x v="2"/>
    <x v="3"/>
    <n v="6"/>
    <n v="35"/>
    <n v="210"/>
    <n v="13.405000000000001"/>
    <n v="80.430000000000007"/>
    <n v="129.57"/>
  </r>
  <r>
    <x v="119"/>
    <x v="6"/>
    <x v="0"/>
    <x v="3"/>
    <x v="2"/>
    <x v="4"/>
    <n v="9"/>
    <n v="9"/>
    <n v="81"/>
    <n v="1.8719999999999999"/>
    <n v="16.847999999999999"/>
    <n v="64.152000000000001"/>
  </r>
  <r>
    <x v="119"/>
    <x v="6"/>
    <x v="0"/>
    <x v="0"/>
    <x v="3"/>
    <x v="4"/>
    <n v="2"/>
    <n v="9"/>
    <n v="18"/>
    <n v="1.458"/>
    <n v="2.9159999999999999"/>
    <n v="15.084"/>
  </r>
  <r>
    <x v="120"/>
    <x v="6"/>
    <x v="0"/>
    <x v="1"/>
    <x v="1"/>
    <x v="2"/>
    <n v="15"/>
    <n v="25"/>
    <n v="375"/>
    <n v="8"/>
    <n v="120"/>
    <n v="255"/>
  </r>
  <r>
    <x v="120"/>
    <x v="6"/>
    <x v="0"/>
    <x v="0"/>
    <x v="1"/>
    <x v="1"/>
    <n v="2"/>
    <n v="405.33333333333331"/>
    <n v="810.66666666666663"/>
    <n v="312.10666666666668"/>
    <n v="624.21333333333337"/>
    <n v="186.45333333333326"/>
  </r>
  <r>
    <x v="120"/>
    <x v="6"/>
    <x v="0"/>
    <x v="3"/>
    <x v="3"/>
    <x v="0"/>
    <n v="6"/>
    <n v="25"/>
    <n v="150"/>
    <n v="14.499999999999998"/>
    <n v="86.999999999999986"/>
    <n v="63.000000000000014"/>
  </r>
  <r>
    <x v="121"/>
    <x v="6"/>
    <x v="0"/>
    <x v="1"/>
    <x v="1"/>
    <x v="2"/>
    <n v="1"/>
    <n v="10"/>
    <n v="10"/>
    <n v="3.2"/>
    <n v="3.2"/>
    <n v="6.8"/>
  </r>
  <r>
    <x v="121"/>
    <x v="6"/>
    <x v="0"/>
    <x v="0"/>
    <x v="0"/>
    <x v="2"/>
    <n v="2"/>
    <n v="36"/>
    <n v="72"/>
    <n v="10.799999999999999"/>
    <n v="21.599999999999998"/>
    <n v="50.400000000000006"/>
  </r>
  <r>
    <x v="122"/>
    <x v="6"/>
    <x v="0"/>
    <x v="0"/>
    <x v="2"/>
    <x v="1"/>
    <n v="1"/>
    <n v="148.66666666666666"/>
    <n v="148.66666666666666"/>
    <n v="121.90666666666665"/>
    <n v="121.90666666666665"/>
    <n v="26.760000000000005"/>
  </r>
  <r>
    <x v="122"/>
    <x v="6"/>
    <x v="0"/>
    <x v="0"/>
    <x v="4"/>
    <x v="3"/>
    <n v="5"/>
    <n v="41"/>
    <n v="205"/>
    <n v="22.714000000000002"/>
    <n v="113.57000000000001"/>
    <n v="91.429999999999993"/>
  </r>
  <r>
    <x v="123"/>
    <x v="6"/>
    <x v="0"/>
    <x v="2"/>
    <x v="1"/>
    <x v="1"/>
    <n v="2"/>
    <n v="424"/>
    <n v="848"/>
    <n v="326.48"/>
    <n v="652.96"/>
    <n v="195.03999999999996"/>
  </r>
  <r>
    <x v="123"/>
    <x v="6"/>
    <x v="0"/>
    <x v="0"/>
    <x v="3"/>
    <x v="3"/>
    <n v="3"/>
    <n v="37"/>
    <n v="111"/>
    <n v="18.759"/>
    <n v="56.277000000000001"/>
    <n v="54.722999999999999"/>
  </r>
  <r>
    <x v="124"/>
    <x v="6"/>
    <x v="0"/>
    <x v="4"/>
    <x v="1"/>
    <x v="0"/>
    <n v="10"/>
    <n v="41"/>
    <n v="410"/>
    <n v="22.55"/>
    <n v="225.5"/>
    <n v="184.5"/>
  </r>
  <r>
    <x v="124"/>
    <x v="6"/>
    <x v="0"/>
    <x v="3"/>
    <x v="2"/>
    <x v="2"/>
    <n v="17"/>
    <n v="14"/>
    <n v="238"/>
    <n v="5.9219999999999997"/>
    <n v="100.67399999999999"/>
    <n v="137.32600000000002"/>
  </r>
  <r>
    <x v="125"/>
    <x v="6"/>
    <x v="0"/>
    <x v="0"/>
    <x v="3"/>
    <x v="1"/>
    <n v="1"/>
    <n v="259.33333333333331"/>
    <n v="259.33333333333331"/>
    <n v="233.39999999999998"/>
    <n v="233.39999999999998"/>
    <n v="25.933333333333337"/>
  </r>
  <r>
    <x v="125"/>
    <x v="6"/>
    <x v="0"/>
    <x v="0"/>
    <x v="0"/>
    <x v="4"/>
    <n v="4"/>
    <n v="7"/>
    <n v="28"/>
    <n v="1.26"/>
    <n v="5.04"/>
    <n v="22.96"/>
  </r>
  <r>
    <x v="125"/>
    <x v="6"/>
    <x v="0"/>
    <x v="2"/>
    <x v="0"/>
    <x v="2"/>
    <n v="2"/>
    <n v="28"/>
    <n v="56"/>
    <n v="8.4"/>
    <n v="16.8"/>
    <n v="39.200000000000003"/>
  </r>
  <r>
    <x v="126"/>
    <x v="6"/>
    <x v="0"/>
    <x v="3"/>
    <x v="2"/>
    <x v="2"/>
    <n v="14"/>
    <n v="11"/>
    <n v="154"/>
    <n v="4.6529999999999996"/>
    <n v="65.141999999999996"/>
    <n v="88.858000000000004"/>
  </r>
  <r>
    <x v="126"/>
    <x v="6"/>
    <x v="0"/>
    <x v="0"/>
    <x v="1"/>
    <x v="0"/>
    <n v="3"/>
    <n v="26"/>
    <n v="78"/>
    <n v="14.3"/>
    <n v="42.900000000000006"/>
    <n v="35.099999999999994"/>
  </r>
  <r>
    <x v="127"/>
    <x v="6"/>
    <x v="0"/>
    <x v="2"/>
    <x v="4"/>
    <x v="3"/>
    <n v="3"/>
    <n v="37"/>
    <n v="111"/>
    <n v="20.498000000000001"/>
    <n v="61.494"/>
    <n v="49.506"/>
  </r>
  <r>
    <x v="128"/>
    <x v="6"/>
    <x v="0"/>
    <x v="1"/>
    <x v="2"/>
    <x v="1"/>
    <n v="2"/>
    <n v="220.66666666666666"/>
    <n v="441.33333333333331"/>
    <n v="180.94666666666666"/>
    <n v="361.89333333333332"/>
    <n v="79.44"/>
  </r>
  <r>
    <x v="129"/>
    <x v="6"/>
    <x v="0"/>
    <x v="2"/>
    <x v="3"/>
    <x v="0"/>
    <n v="8"/>
    <n v="28"/>
    <n v="224"/>
    <n v="16.239999999999998"/>
    <n v="129.91999999999999"/>
    <n v="94.080000000000013"/>
  </r>
  <r>
    <x v="129"/>
    <x v="6"/>
    <x v="0"/>
    <x v="1"/>
    <x v="1"/>
    <x v="0"/>
    <n v="1"/>
    <n v="27"/>
    <n v="27"/>
    <n v="14.850000000000001"/>
    <n v="14.850000000000001"/>
    <n v="12.149999999999999"/>
  </r>
  <r>
    <x v="130"/>
    <x v="6"/>
    <x v="0"/>
    <x v="0"/>
    <x v="2"/>
    <x v="3"/>
    <n v="3"/>
    <n v="34"/>
    <n v="102"/>
    <n v="13.022"/>
    <n v="39.066000000000003"/>
    <n v="62.933999999999997"/>
  </r>
  <r>
    <x v="130"/>
    <x v="6"/>
    <x v="0"/>
    <x v="2"/>
    <x v="1"/>
    <x v="3"/>
    <n v="4"/>
    <n v="36"/>
    <n v="144"/>
    <n v="16.812000000000001"/>
    <n v="67.248000000000005"/>
    <n v="76.751999999999995"/>
  </r>
  <r>
    <x v="130"/>
    <x v="6"/>
    <x v="0"/>
    <x v="2"/>
    <x v="4"/>
    <x v="2"/>
    <n v="20"/>
    <n v="42"/>
    <n v="840"/>
    <n v="11.34"/>
    <n v="226.8"/>
    <n v="613.20000000000005"/>
  </r>
  <r>
    <x v="131"/>
    <x v="6"/>
    <x v="0"/>
    <x v="1"/>
    <x v="4"/>
    <x v="2"/>
    <n v="19"/>
    <n v="20"/>
    <n v="380"/>
    <n v="5.4"/>
    <n v="102.60000000000001"/>
    <n v="277.39999999999998"/>
  </r>
  <r>
    <x v="131"/>
    <x v="6"/>
    <x v="0"/>
    <x v="0"/>
    <x v="0"/>
    <x v="4"/>
    <n v="7"/>
    <n v="7"/>
    <n v="49"/>
    <n v="1.26"/>
    <n v="8.82"/>
    <n v="40.18"/>
  </r>
  <r>
    <x v="132"/>
    <x v="6"/>
    <x v="0"/>
    <x v="0"/>
    <x v="0"/>
    <x v="3"/>
    <n v="4"/>
    <n v="21"/>
    <n v="84"/>
    <n v="10.92"/>
    <n v="43.68"/>
    <n v="40.32"/>
  </r>
  <r>
    <x v="133"/>
    <x v="6"/>
    <x v="0"/>
    <x v="0"/>
    <x v="0"/>
    <x v="3"/>
    <n v="4"/>
    <n v="50"/>
    <n v="200"/>
    <n v="26"/>
    <n v="104"/>
    <n v="96"/>
  </r>
  <r>
    <x v="133"/>
    <x v="6"/>
    <x v="0"/>
    <x v="1"/>
    <x v="4"/>
    <x v="1"/>
    <n v="2"/>
    <n v="374.35897435897436"/>
    <n v="748.71794871794873"/>
    <n v="329.43589743589746"/>
    <n v="658.87179487179492"/>
    <n v="89.846153846153811"/>
  </r>
  <r>
    <x v="133"/>
    <x v="6"/>
    <x v="0"/>
    <x v="3"/>
    <x v="4"/>
    <x v="0"/>
    <n v="3"/>
    <n v="151"/>
    <n v="453"/>
    <n v="113.25"/>
    <n v="339.75"/>
    <n v="113.25"/>
  </r>
  <r>
    <x v="134"/>
    <x v="6"/>
    <x v="0"/>
    <x v="2"/>
    <x v="2"/>
    <x v="1"/>
    <n v="1"/>
    <n v="157.33333333333334"/>
    <n v="157.33333333333334"/>
    <n v="129.01333333333332"/>
    <n v="129.01333333333332"/>
    <n v="28.320000000000022"/>
  </r>
  <r>
    <x v="134"/>
    <x v="6"/>
    <x v="0"/>
    <x v="0"/>
    <x v="3"/>
    <x v="3"/>
    <n v="8"/>
    <n v="43"/>
    <n v="344"/>
    <n v="21.801000000000002"/>
    <n v="174.40800000000002"/>
    <n v="169.59199999999998"/>
  </r>
  <r>
    <x v="135"/>
    <x v="6"/>
    <x v="0"/>
    <x v="2"/>
    <x v="0"/>
    <x v="4"/>
    <n v="9"/>
    <n v="8"/>
    <n v="72"/>
    <n v="1.44"/>
    <n v="12.959999999999999"/>
    <n v="59.04"/>
  </r>
  <r>
    <x v="136"/>
    <x v="6"/>
    <x v="0"/>
    <x v="3"/>
    <x v="3"/>
    <x v="2"/>
    <n v="4"/>
    <n v="8"/>
    <n v="32"/>
    <n v="2.0640000000000001"/>
    <n v="8.2560000000000002"/>
    <n v="23.744"/>
  </r>
  <r>
    <x v="137"/>
    <x v="6"/>
    <x v="0"/>
    <x v="2"/>
    <x v="2"/>
    <x v="1"/>
    <n v="2"/>
    <n v="231.33333333333334"/>
    <n v="462.66666666666669"/>
    <n v="189.69333333333333"/>
    <n v="379.38666666666666"/>
    <n v="83.28000000000003"/>
  </r>
  <r>
    <x v="137"/>
    <x v="6"/>
    <x v="0"/>
    <x v="1"/>
    <x v="2"/>
    <x v="3"/>
    <n v="8"/>
    <n v="39"/>
    <n v="312"/>
    <n v="14.937000000000001"/>
    <n v="119.49600000000001"/>
    <n v="192.50399999999999"/>
  </r>
  <r>
    <x v="138"/>
    <x v="6"/>
    <x v="0"/>
    <x v="3"/>
    <x v="3"/>
    <x v="1"/>
    <n v="2"/>
    <n v="298"/>
    <n v="596"/>
    <n v="268.2"/>
    <n v="536.4"/>
    <n v="59.600000000000023"/>
  </r>
  <r>
    <x v="138"/>
    <x v="6"/>
    <x v="0"/>
    <x v="4"/>
    <x v="4"/>
    <x v="3"/>
    <n v="3"/>
    <n v="28"/>
    <n v="84"/>
    <n v="15.512"/>
    <n v="46.536000000000001"/>
    <n v="37.463999999999999"/>
  </r>
  <r>
    <x v="138"/>
    <x v="6"/>
    <x v="0"/>
    <x v="1"/>
    <x v="4"/>
    <x v="3"/>
    <n v="3"/>
    <n v="25"/>
    <n v="75"/>
    <n v="13.850000000000001"/>
    <n v="41.550000000000004"/>
    <n v="33.449999999999996"/>
  </r>
  <r>
    <x v="138"/>
    <x v="6"/>
    <x v="0"/>
    <x v="0"/>
    <x v="0"/>
    <x v="3"/>
    <n v="5"/>
    <n v="45"/>
    <n v="225"/>
    <n v="23.400000000000002"/>
    <n v="117.00000000000001"/>
    <n v="107.99999999999999"/>
  </r>
  <r>
    <x v="139"/>
    <x v="6"/>
    <x v="0"/>
    <x v="1"/>
    <x v="2"/>
    <x v="1"/>
    <n v="2"/>
    <n v="222"/>
    <n v="444"/>
    <n v="182.04"/>
    <n v="364.08"/>
    <n v="79.920000000000016"/>
  </r>
  <r>
    <x v="140"/>
    <x v="6"/>
    <x v="0"/>
    <x v="4"/>
    <x v="3"/>
    <x v="3"/>
    <n v="5"/>
    <n v="42"/>
    <n v="210"/>
    <n v="21.294"/>
    <n v="106.47"/>
    <n v="103.53"/>
  </r>
  <r>
    <x v="141"/>
    <x v="6"/>
    <x v="0"/>
    <x v="1"/>
    <x v="3"/>
    <x v="2"/>
    <n v="17"/>
    <n v="5"/>
    <n v="85"/>
    <n v="1.29"/>
    <n v="21.93"/>
    <n v="63.07"/>
  </r>
  <r>
    <x v="142"/>
    <x v="6"/>
    <x v="0"/>
    <x v="4"/>
    <x v="2"/>
    <x v="4"/>
    <n v="9"/>
    <n v="7"/>
    <n v="63"/>
    <n v="1.456"/>
    <n v="13.103999999999999"/>
    <n v="49.896000000000001"/>
  </r>
  <r>
    <x v="143"/>
    <x v="6"/>
    <x v="0"/>
    <x v="4"/>
    <x v="2"/>
    <x v="0"/>
    <n v="5"/>
    <n v="60"/>
    <n v="300"/>
    <n v="39"/>
    <n v="195"/>
    <n v="105"/>
  </r>
  <r>
    <x v="143"/>
    <x v="6"/>
    <x v="0"/>
    <x v="0"/>
    <x v="4"/>
    <x v="2"/>
    <n v="18"/>
    <n v="43"/>
    <n v="774"/>
    <n v="11.610000000000001"/>
    <n v="208.98000000000002"/>
    <n v="565.02"/>
  </r>
  <r>
    <x v="143"/>
    <x v="6"/>
    <x v="0"/>
    <x v="0"/>
    <x v="1"/>
    <x v="2"/>
    <n v="15"/>
    <n v="12"/>
    <n v="180"/>
    <n v="3.84"/>
    <n v="57.599999999999994"/>
    <n v="122.4"/>
  </r>
  <r>
    <x v="143"/>
    <x v="6"/>
    <x v="0"/>
    <x v="3"/>
    <x v="1"/>
    <x v="4"/>
    <n v="6"/>
    <n v="10"/>
    <n v="60"/>
    <n v="1.53"/>
    <n v="9.18"/>
    <n v="50.82"/>
  </r>
  <r>
    <x v="144"/>
    <x v="6"/>
    <x v="0"/>
    <x v="1"/>
    <x v="1"/>
    <x v="0"/>
    <n v="7"/>
    <n v="36"/>
    <n v="252"/>
    <n v="19.8"/>
    <n v="138.6"/>
    <n v="113.4"/>
  </r>
  <r>
    <x v="145"/>
    <x v="6"/>
    <x v="0"/>
    <x v="0"/>
    <x v="4"/>
    <x v="3"/>
    <n v="7"/>
    <n v="29"/>
    <n v="203"/>
    <n v="16.066000000000003"/>
    <n v="112.46200000000002"/>
    <n v="90.537999999999982"/>
  </r>
  <r>
    <x v="146"/>
    <x v="7"/>
    <x v="0"/>
    <x v="4"/>
    <x v="4"/>
    <x v="4"/>
    <n v="9"/>
    <n v="6"/>
    <n v="54"/>
    <n v="1.536"/>
    <n v="13.824"/>
    <n v="40.176000000000002"/>
  </r>
  <r>
    <x v="147"/>
    <x v="7"/>
    <x v="0"/>
    <x v="3"/>
    <x v="0"/>
    <x v="2"/>
    <n v="15"/>
    <n v="31"/>
    <n v="465"/>
    <n v="9.2999999999999989"/>
    <n v="139.49999999999997"/>
    <n v="325.5"/>
  </r>
  <r>
    <x v="148"/>
    <x v="7"/>
    <x v="0"/>
    <x v="3"/>
    <x v="0"/>
    <x v="4"/>
    <n v="6"/>
    <n v="10"/>
    <n v="60"/>
    <n v="1.7999999999999998"/>
    <n v="10.799999999999999"/>
    <n v="49.2"/>
  </r>
  <r>
    <x v="148"/>
    <x v="7"/>
    <x v="0"/>
    <x v="4"/>
    <x v="3"/>
    <x v="3"/>
    <n v="6"/>
    <n v="28"/>
    <n v="168"/>
    <n v="14.196"/>
    <n v="85.176000000000002"/>
    <n v="82.823999999999998"/>
  </r>
  <r>
    <x v="148"/>
    <x v="7"/>
    <x v="0"/>
    <x v="2"/>
    <x v="0"/>
    <x v="1"/>
    <n v="1"/>
    <n v="400.66666666666669"/>
    <n v="400.66666666666669"/>
    <n v="340.56666666666666"/>
    <n v="340.56666666666666"/>
    <n v="60.100000000000023"/>
  </r>
  <r>
    <x v="149"/>
    <x v="7"/>
    <x v="0"/>
    <x v="2"/>
    <x v="0"/>
    <x v="4"/>
    <n v="6"/>
    <n v="5"/>
    <n v="30"/>
    <n v="0.89999999999999991"/>
    <n v="5.3999999999999995"/>
    <n v="24.6"/>
  </r>
  <r>
    <x v="149"/>
    <x v="7"/>
    <x v="0"/>
    <x v="0"/>
    <x v="3"/>
    <x v="1"/>
    <n v="1"/>
    <n v="274"/>
    <n v="274"/>
    <n v="246.6"/>
    <n v="246.6"/>
    <n v="27.400000000000006"/>
  </r>
  <r>
    <x v="150"/>
    <x v="7"/>
    <x v="0"/>
    <x v="0"/>
    <x v="4"/>
    <x v="3"/>
    <n v="7"/>
    <n v="45"/>
    <n v="315"/>
    <n v="24.930000000000003"/>
    <n v="174.51000000000002"/>
    <n v="140.48999999999998"/>
  </r>
  <r>
    <x v="150"/>
    <x v="7"/>
    <x v="0"/>
    <x v="3"/>
    <x v="1"/>
    <x v="4"/>
    <n v="1"/>
    <n v="6"/>
    <n v="6"/>
    <n v="0.91799999999999993"/>
    <n v="0.91799999999999993"/>
    <n v="5.0819999999999999"/>
  </r>
  <r>
    <x v="150"/>
    <x v="7"/>
    <x v="0"/>
    <x v="0"/>
    <x v="3"/>
    <x v="0"/>
    <n v="6"/>
    <n v="25"/>
    <n v="150"/>
    <n v="14.499999999999998"/>
    <n v="86.999999999999986"/>
    <n v="63.000000000000014"/>
  </r>
  <r>
    <x v="151"/>
    <x v="7"/>
    <x v="0"/>
    <x v="3"/>
    <x v="3"/>
    <x v="3"/>
    <n v="4"/>
    <n v="31"/>
    <n v="124"/>
    <n v="15.717000000000001"/>
    <n v="62.868000000000002"/>
    <n v="61.131999999999998"/>
  </r>
  <r>
    <x v="152"/>
    <x v="7"/>
    <x v="0"/>
    <x v="1"/>
    <x v="2"/>
    <x v="1"/>
    <n v="1"/>
    <n v="147.33333333333334"/>
    <n v="147.33333333333334"/>
    <n v="120.81333333333333"/>
    <n v="120.81333333333333"/>
    <n v="26.52000000000001"/>
  </r>
  <r>
    <x v="152"/>
    <x v="7"/>
    <x v="0"/>
    <x v="0"/>
    <x v="4"/>
    <x v="3"/>
    <n v="4"/>
    <n v="22"/>
    <n v="88"/>
    <n v="12.188000000000001"/>
    <n v="48.752000000000002"/>
    <n v="39.247999999999998"/>
  </r>
  <r>
    <x v="153"/>
    <x v="7"/>
    <x v="0"/>
    <x v="3"/>
    <x v="0"/>
    <x v="0"/>
    <n v="4"/>
    <n v="120"/>
    <n v="480"/>
    <n v="72"/>
    <n v="288"/>
    <n v="192"/>
  </r>
  <r>
    <x v="154"/>
    <x v="7"/>
    <x v="0"/>
    <x v="4"/>
    <x v="1"/>
    <x v="1"/>
    <n v="2"/>
    <n v="232.66666666666666"/>
    <n v="465.33333333333331"/>
    <n v="179.15333333333334"/>
    <n v="358.30666666666667"/>
    <n v="107.02666666666664"/>
  </r>
  <r>
    <x v="155"/>
    <x v="7"/>
    <x v="0"/>
    <x v="3"/>
    <x v="2"/>
    <x v="2"/>
    <n v="19"/>
    <n v="12"/>
    <n v="228"/>
    <n v="5.0759999999999996"/>
    <n v="96.443999999999988"/>
    <n v="131.55600000000001"/>
  </r>
  <r>
    <x v="156"/>
    <x v="7"/>
    <x v="0"/>
    <x v="4"/>
    <x v="3"/>
    <x v="1"/>
    <n v="1"/>
    <n v="100.66666666666667"/>
    <n v="100.66666666666667"/>
    <n v="90.600000000000009"/>
    <n v="90.600000000000009"/>
    <n v="10.066666666666663"/>
  </r>
  <r>
    <x v="156"/>
    <x v="7"/>
    <x v="0"/>
    <x v="4"/>
    <x v="3"/>
    <x v="1"/>
    <n v="2"/>
    <n v="246.66666666666666"/>
    <n v="493.33333333333331"/>
    <n v="222"/>
    <n v="444"/>
    <n v="49.333333333333314"/>
  </r>
  <r>
    <x v="157"/>
    <x v="7"/>
    <x v="0"/>
    <x v="1"/>
    <x v="0"/>
    <x v="0"/>
    <n v="7"/>
    <n v="109"/>
    <n v="763"/>
    <n v="65.399999999999991"/>
    <n v="457.79999999999995"/>
    <n v="305.20000000000005"/>
  </r>
  <r>
    <x v="157"/>
    <x v="7"/>
    <x v="0"/>
    <x v="4"/>
    <x v="4"/>
    <x v="3"/>
    <n v="1"/>
    <n v="32"/>
    <n v="32"/>
    <n v="17.728000000000002"/>
    <n v="17.728000000000002"/>
    <n v="14.271999999999998"/>
  </r>
  <r>
    <x v="157"/>
    <x v="7"/>
    <x v="0"/>
    <x v="4"/>
    <x v="1"/>
    <x v="2"/>
    <n v="8"/>
    <n v="17"/>
    <n v="136"/>
    <n v="5.44"/>
    <n v="43.52"/>
    <n v="92.47999999999999"/>
  </r>
  <r>
    <x v="158"/>
    <x v="7"/>
    <x v="0"/>
    <x v="2"/>
    <x v="1"/>
    <x v="2"/>
    <n v="17"/>
    <n v="23"/>
    <n v="391"/>
    <n v="7.36"/>
    <n v="125.12"/>
    <n v="265.88"/>
  </r>
  <r>
    <x v="159"/>
    <x v="7"/>
    <x v="0"/>
    <x v="3"/>
    <x v="4"/>
    <x v="4"/>
    <n v="1"/>
    <n v="6"/>
    <n v="6"/>
    <n v="1.536"/>
    <n v="1.536"/>
    <n v="4.4640000000000004"/>
  </r>
  <r>
    <x v="159"/>
    <x v="7"/>
    <x v="0"/>
    <x v="4"/>
    <x v="4"/>
    <x v="3"/>
    <n v="5"/>
    <n v="38"/>
    <n v="190"/>
    <n v="21.052000000000003"/>
    <n v="105.26000000000002"/>
    <n v="84.739999999999981"/>
  </r>
  <r>
    <x v="160"/>
    <x v="7"/>
    <x v="0"/>
    <x v="0"/>
    <x v="4"/>
    <x v="2"/>
    <n v="9"/>
    <n v="16"/>
    <n v="144"/>
    <n v="4.32"/>
    <n v="38.880000000000003"/>
    <n v="105.12"/>
  </r>
  <r>
    <x v="160"/>
    <x v="7"/>
    <x v="0"/>
    <x v="2"/>
    <x v="4"/>
    <x v="4"/>
    <n v="1"/>
    <n v="9"/>
    <n v="9"/>
    <n v="2.3040000000000003"/>
    <n v="2.3040000000000003"/>
    <n v="6.6959999999999997"/>
  </r>
  <r>
    <x v="161"/>
    <x v="7"/>
    <x v="0"/>
    <x v="1"/>
    <x v="4"/>
    <x v="2"/>
    <n v="5"/>
    <n v="20"/>
    <n v="100"/>
    <n v="5.4"/>
    <n v="27"/>
    <n v="73"/>
  </r>
  <r>
    <x v="161"/>
    <x v="7"/>
    <x v="0"/>
    <x v="4"/>
    <x v="0"/>
    <x v="3"/>
    <n v="6"/>
    <n v="25"/>
    <n v="150"/>
    <n v="13"/>
    <n v="78"/>
    <n v="72"/>
  </r>
  <r>
    <x v="161"/>
    <x v="7"/>
    <x v="0"/>
    <x v="1"/>
    <x v="2"/>
    <x v="4"/>
    <n v="4"/>
    <n v="9"/>
    <n v="36"/>
    <n v="1.8719999999999999"/>
    <n v="7.4879999999999995"/>
    <n v="28.512"/>
  </r>
  <r>
    <x v="161"/>
    <x v="7"/>
    <x v="0"/>
    <x v="4"/>
    <x v="3"/>
    <x v="2"/>
    <n v="7"/>
    <n v="9"/>
    <n v="63"/>
    <n v="2.3220000000000001"/>
    <n v="16.254000000000001"/>
    <n v="46.745999999999995"/>
  </r>
  <r>
    <x v="162"/>
    <x v="7"/>
    <x v="0"/>
    <x v="1"/>
    <x v="4"/>
    <x v="1"/>
    <n v="1"/>
    <n v="380"/>
    <n v="380"/>
    <n v="334.4"/>
    <n v="334.4"/>
    <n v="45.600000000000023"/>
  </r>
  <r>
    <x v="163"/>
    <x v="7"/>
    <x v="0"/>
    <x v="1"/>
    <x v="4"/>
    <x v="2"/>
    <n v="4"/>
    <n v="18"/>
    <n v="72"/>
    <n v="4.8600000000000003"/>
    <n v="19.440000000000001"/>
    <n v="52.56"/>
  </r>
  <r>
    <x v="163"/>
    <x v="7"/>
    <x v="0"/>
    <x v="3"/>
    <x v="2"/>
    <x v="3"/>
    <n v="6"/>
    <n v="47"/>
    <n v="282"/>
    <n v="18.001000000000001"/>
    <n v="108.006"/>
    <n v="173.994"/>
  </r>
  <r>
    <x v="164"/>
    <x v="8"/>
    <x v="0"/>
    <x v="1"/>
    <x v="4"/>
    <x v="2"/>
    <n v="20"/>
    <n v="41"/>
    <n v="820"/>
    <n v="11.07"/>
    <n v="221.4"/>
    <n v="598.6"/>
  </r>
  <r>
    <x v="165"/>
    <x v="8"/>
    <x v="0"/>
    <x v="0"/>
    <x v="4"/>
    <x v="2"/>
    <n v="18"/>
    <n v="42"/>
    <n v="756"/>
    <n v="11.34"/>
    <n v="204.12"/>
    <n v="551.88"/>
  </r>
  <r>
    <x v="165"/>
    <x v="8"/>
    <x v="0"/>
    <x v="1"/>
    <x v="1"/>
    <x v="2"/>
    <n v="1"/>
    <n v="12"/>
    <n v="12"/>
    <n v="3.84"/>
    <n v="3.84"/>
    <n v="8.16"/>
  </r>
  <r>
    <x v="166"/>
    <x v="8"/>
    <x v="0"/>
    <x v="0"/>
    <x v="1"/>
    <x v="2"/>
    <n v="3"/>
    <n v="9"/>
    <n v="27"/>
    <n v="2.88"/>
    <n v="8.64"/>
    <n v="18.36"/>
  </r>
  <r>
    <x v="167"/>
    <x v="8"/>
    <x v="0"/>
    <x v="2"/>
    <x v="0"/>
    <x v="3"/>
    <n v="4"/>
    <n v="42"/>
    <n v="168"/>
    <n v="21.84"/>
    <n v="87.36"/>
    <n v="80.64"/>
  </r>
  <r>
    <x v="167"/>
    <x v="8"/>
    <x v="0"/>
    <x v="0"/>
    <x v="2"/>
    <x v="2"/>
    <n v="9"/>
    <n v="6"/>
    <n v="54"/>
    <n v="2.5379999999999998"/>
    <n v="22.841999999999999"/>
    <n v="31.158000000000001"/>
  </r>
  <r>
    <x v="168"/>
    <x v="8"/>
    <x v="0"/>
    <x v="1"/>
    <x v="1"/>
    <x v="2"/>
    <n v="1"/>
    <n v="12"/>
    <n v="12"/>
    <n v="3.84"/>
    <n v="3.84"/>
    <n v="8.16"/>
  </r>
  <r>
    <x v="169"/>
    <x v="8"/>
    <x v="0"/>
    <x v="3"/>
    <x v="2"/>
    <x v="4"/>
    <n v="3"/>
    <n v="7"/>
    <n v="21"/>
    <n v="1.456"/>
    <n v="4.3680000000000003"/>
    <n v="16.631999999999998"/>
  </r>
  <r>
    <x v="170"/>
    <x v="8"/>
    <x v="0"/>
    <x v="1"/>
    <x v="0"/>
    <x v="1"/>
    <n v="2"/>
    <n v="283.33333333333331"/>
    <n v="566.66666666666663"/>
    <n v="240.83333333333331"/>
    <n v="481.66666666666663"/>
    <n v="85"/>
  </r>
  <r>
    <x v="171"/>
    <x v="8"/>
    <x v="0"/>
    <x v="3"/>
    <x v="3"/>
    <x v="1"/>
    <n v="2"/>
    <n v="282"/>
    <n v="564"/>
    <n v="253.8"/>
    <n v="507.6"/>
    <n v="56.399999999999977"/>
  </r>
  <r>
    <x v="171"/>
    <x v="8"/>
    <x v="0"/>
    <x v="0"/>
    <x v="2"/>
    <x v="0"/>
    <n v="8"/>
    <n v="80"/>
    <n v="640"/>
    <n v="52"/>
    <n v="416"/>
    <n v="224"/>
  </r>
  <r>
    <x v="171"/>
    <x v="8"/>
    <x v="0"/>
    <x v="4"/>
    <x v="3"/>
    <x v="1"/>
    <n v="1"/>
    <n v="231.33333333333334"/>
    <n v="231.33333333333334"/>
    <n v="208.20000000000002"/>
    <n v="208.20000000000002"/>
    <n v="23.133333333333326"/>
  </r>
  <r>
    <x v="171"/>
    <x v="8"/>
    <x v="0"/>
    <x v="4"/>
    <x v="0"/>
    <x v="1"/>
    <n v="1"/>
    <n v="425.33333333333331"/>
    <n v="425.33333333333331"/>
    <n v="361.5333333333333"/>
    <n v="361.5333333333333"/>
    <n v="63.800000000000011"/>
  </r>
  <r>
    <x v="172"/>
    <x v="8"/>
    <x v="0"/>
    <x v="2"/>
    <x v="4"/>
    <x v="3"/>
    <n v="7"/>
    <n v="50"/>
    <n v="350"/>
    <n v="27.700000000000003"/>
    <n v="193.90000000000003"/>
    <n v="156.09999999999997"/>
  </r>
  <r>
    <x v="172"/>
    <x v="8"/>
    <x v="0"/>
    <x v="2"/>
    <x v="0"/>
    <x v="2"/>
    <n v="7"/>
    <n v="20"/>
    <n v="140"/>
    <n v="6"/>
    <n v="42"/>
    <n v="98"/>
  </r>
  <r>
    <x v="172"/>
    <x v="8"/>
    <x v="0"/>
    <x v="0"/>
    <x v="0"/>
    <x v="2"/>
    <n v="20"/>
    <n v="37"/>
    <n v="740"/>
    <n v="11.1"/>
    <n v="222"/>
    <n v="518"/>
  </r>
  <r>
    <x v="173"/>
    <x v="8"/>
    <x v="0"/>
    <x v="2"/>
    <x v="2"/>
    <x v="0"/>
    <n v="10"/>
    <n v="57"/>
    <n v="570"/>
    <n v="37.050000000000004"/>
    <n v="370.50000000000006"/>
    <n v="199.49999999999994"/>
  </r>
  <r>
    <x v="173"/>
    <x v="8"/>
    <x v="0"/>
    <x v="3"/>
    <x v="0"/>
    <x v="4"/>
    <n v="8"/>
    <n v="9"/>
    <n v="72"/>
    <n v="1.6199999999999999"/>
    <n v="12.959999999999999"/>
    <n v="59.04"/>
  </r>
  <r>
    <x v="174"/>
    <x v="8"/>
    <x v="0"/>
    <x v="0"/>
    <x v="4"/>
    <x v="4"/>
    <n v="5"/>
    <n v="5"/>
    <n v="25"/>
    <n v="1.28"/>
    <n v="6.4"/>
    <n v="18.600000000000001"/>
  </r>
  <r>
    <x v="175"/>
    <x v="8"/>
    <x v="0"/>
    <x v="4"/>
    <x v="2"/>
    <x v="3"/>
    <n v="4"/>
    <n v="37"/>
    <n v="148"/>
    <n v="14.170999999999999"/>
    <n v="56.683999999999997"/>
    <n v="91.316000000000003"/>
  </r>
  <r>
    <x v="175"/>
    <x v="8"/>
    <x v="0"/>
    <x v="3"/>
    <x v="3"/>
    <x v="0"/>
    <n v="6"/>
    <n v="16"/>
    <n v="96"/>
    <n v="9.2799999999999994"/>
    <n v="55.679999999999993"/>
    <n v="40.320000000000007"/>
  </r>
  <r>
    <x v="176"/>
    <x v="8"/>
    <x v="0"/>
    <x v="2"/>
    <x v="1"/>
    <x v="1"/>
    <n v="2"/>
    <n v="240"/>
    <n v="480"/>
    <n v="184.8"/>
    <n v="369.6"/>
    <n v="110.39999999999998"/>
  </r>
  <r>
    <x v="177"/>
    <x v="8"/>
    <x v="0"/>
    <x v="2"/>
    <x v="3"/>
    <x v="4"/>
    <n v="1"/>
    <n v="7"/>
    <n v="7"/>
    <n v="1.1340000000000001"/>
    <n v="1.1340000000000001"/>
    <n v="5.8659999999999997"/>
  </r>
  <r>
    <x v="177"/>
    <x v="8"/>
    <x v="0"/>
    <x v="0"/>
    <x v="2"/>
    <x v="1"/>
    <n v="2"/>
    <n v="320"/>
    <n v="640"/>
    <n v="262.39999999999998"/>
    <n v="524.79999999999995"/>
    <n v="115.20000000000005"/>
  </r>
  <r>
    <x v="178"/>
    <x v="8"/>
    <x v="0"/>
    <x v="1"/>
    <x v="3"/>
    <x v="4"/>
    <n v="7"/>
    <n v="10"/>
    <n v="70"/>
    <n v="1.62"/>
    <n v="11.34"/>
    <n v="58.66"/>
  </r>
  <r>
    <x v="179"/>
    <x v="8"/>
    <x v="0"/>
    <x v="3"/>
    <x v="1"/>
    <x v="0"/>
    <n v="9"/>
    <n v="36"/>
    <n v="324"/>
    <n v="19.8"/>
    <n v="178.20000000000002"/>
    <n v="145.79999999999998"/>
  </r>
  <r>
    <x v="179"/>
    <x v="8"/>
    <x v="0"/>
    <x v="3"/>
    <x v="4"/>
    <x v="0"/>
    <n v="9"/>
    <n v="208"/>
    <n v="1872"/>
    <n v="156"/>
    <n v="1404"/>
    <n v="468"/>
  </r>
  <r>
    <x v="180"/>
    <x v="8"/>
    <x v="0"/>
    <x v="0"/>
    <x v="2"/>
    <x v="1"/>
    <n v="2"/>
    <n v="173.33333333333334"/>
    <n v="346.66666666666669"/>
    <n v="142.13333333333333"/>
    <n v="284.26666666666665"/>
    <n v="62.400000000000034"/>
  </r>
  <r>
    <x v="181"/>
    <x v="9"/>
    <x v="0"/>
    <x v="3"/>
    <x v="2"/>
    <x v="4"/>
    <n v="9"/>
    <n v="9"/>
    <n v="81"/>
    <n v="1.8719999999999999"/>
    <n v="16.847999999999999"/>
    <n v="64.152000000000001"/>
  </r>
  <r>
    <x v="182"/>
    <x v="9"/>
    <x v="0"/>
    <x v="3"/>
    <x v="0"/>
    <x v="3"/>
    <n v="8"/>
    <n v="45"/>
    <n v="360"/>
    <n v="23.400000000000002"/>
    <n v="187.20000000000002"/>
    <n v="172.79999999999998"/>
  </r>
  <r>
    <x v="183"/>
    <x v="9"/>
    <x v="0"/>
    <x v="3"/>
    <x v="3"/>
    <x v="4"/>
    <n v="1"/>
    <n v="9"/>
    <n v="9"/>
    <n v="1.458"/>
    <n v="1.458"/>
    <n v="7.5419999999999998"/>
  </r>
  <r>
    <x v="183"/>
    <x v="9"/>
    <x v="0"/>
    <x v="3"/>
    <x v="3"/>
    <x v="4"/>
    <n v="5"/>
    <n v="5"/>
    <n v="25"/>
    <n v="0.81"/>
    <n v="4.0500000000000007"/>
    <n v="20.95"/>
  </r>
  <r>
    <x v="183"/>
    <x v="9"/>
    <x v="0"/>
    <x v="2"/>
    <x v="2"/>
    <x v="3"/>
    <n v="3"/>
    <n v="50"/>
    <n v="150"/>
    <n v="19.149999999999999"/>
    <n v="57.449999999999996"/>
    <n v="92.550000000000011"/>
  </r>
  <r>
    <x v="184"/>
    <x v="9"/>
    <x v="0"/>
    <x v="2"/>
    <x v="4"/>
    <x v="4"/>
    <n v="6"/>
    <n v="10"/>
    <n v="60"/>
    <n v="2.56"/>
    <n v="15.36"/>
    <n v="44.64"/>
  </r>
  <r>
    <x v="185"/>
    <x v="9"/>
    <x v="0"/>
    <x v="2"/>
    <x v="0"/>
    <x v="1"/>
    <n v="1"/>
    <n v="566.66666666666663"/>
    <n v="566.66666666666663"/>
    <n v="481.66666666666663"/>
    <n v="481.66666666666663"/>
    <n v="85"/>
  </r>
  <r>
    <x v="186"/>
    <x v="9"/>
    <x v="0"/>
    <x v="3"/>
    <x v="4"/>
    <x v="4"/>
    <n v="4"/>
    <n v="6"/>
    <n v="24"/>
    <n v="1.536"/>
    <n v="6.1440000000000001"/>
    <n v="17.856000000000002"/>
  </r>
  <r>
    <x v="186"/>
    <x v="9"/>
    <x v="0"/>
    <x v="3"/>
    <x v="4"/>
    <x v="1"/>
    <n v="1"/>
    <n v="527.69230769230762"/>
    <n v="527.69230769230762"/>
    <n v="464.36923076923068"/>
    <n v="464.36923076923068"/>
    <n v="63.32307692307694"/>
  </r>
  <r>
    <x v="187"/>
    <x v="9"/>
    <x v="0"/>
    <x v="4"/>
    <x v="4"/>
    <x v="4"/>
    <n v="9"/>
    <n v="8"/>
    <n v="72"/>
    <n v="2.048"/>
    <n v="18.432000000000002"/>
    <n v="53.567999999999998"/>
  </r>
  <r>
    <x v="187"/>
    <x v="9"/>
    <x v="0"/>
    <x v="2"/>
    <x v="3"/>
    <x v="3"/>
    <n v="4"/>
    <n v="24"/>
    <n v="96"/>
    <n v="12.167999999999999"/>
    <n v="48.671999999999997"/>
    <n v="47.328000000000003"/>
  </r>
  <r>
    <x v="188"/>
    <x v="9"/>
    <x v="0"/>
    <x v="3"/>
    <x v="2"/>
    <x v="0"/>
    <n v="10"/>
    <n v="65"/>
    <n v="650"/>
    <n v="42.25"/>
    <n v="422.5"/>
    <n v="227.5"/>
  </r>
  <r>
    <x v="189"/>
    <x v="9"/>
    <x v="0"/>
    <x v="0"/>
    <x v="1"/>
    <x v="0"/>
    <n v="9"/>
    <n v="21"/>
    <n v="189"/>
    <n v="11.55"/>
    <n v="103.95"/>
    <n v="85.05"/>
  </r>
  <r>
    <x v="189"/>
    <x v="9"/>
    <x v="0"/>
    <x v="2"/>
    <x v="1"/>
    <x v="2"/>
    <n v="10"/>
    <n v="11"/>
    <n v="110"/>
    <n v="3.52"/>
    <n v="35.200000000000003"/>
    <n v="74.8"/>
  </r>
  <r>
    <x v="189"/>
    <x v="9"/>
    <x v="0"/>
    <x v="2"/>
    <x v="4"/>
    <x v="2"/>
    <n v="18"/>
    <n v="43"/>
    <n v="774"/>
    <n v="11.610000000000001"/>
    <n v="208.98000000000002"/>
    <n v="565.02"/>
  </r>
  <r>
    <x v="190"/>
    <x v="9"/>
    <x v="0"/>
    <x v="2"/>
    <x v="3"/>
    <x v="4"/>
    <n v="5"/>
    <n v="9"/>
    <n v="45"/>
    <n v="1.458"/>
    <n v="7.29"/>
    <n v="37.71"/>
  </r>
  <r>
    <x v="191"/>
    <x v="9"/>
    <x v="0"/>
    <x v="2"/>
    <x v="1"/>
    <x v="4"/>
    <n v="8"/>
    <n v="5"/>
    <n v="40"/>
    <n v="0.76500000000000001"/>
    <n v="6.12"/>
    <n v="33.880000000000003"/>
  </r>
  <r>
    <x v="191"/>
    <x v="9"/>
    <x v="0"/>
    <x v="1"/>
    <x v="1"/>
    <x v="2"/>
    <n v="10"/>
    <n v="8"/>
    <n v="80"/>
    <n v="2.56"/>
    <n v="25.6"/>
    <n v="54.4"/>
  </r>
  <r>
    <x v="192"/>
    <x v="9"/>
    <x v="0"/>
    <x v="3"/>
    <x v="2"/>
    <x v="3"/>
    <n v="7"/>
    <n v="41"/>
    <n v="287"/>
    <n v="15.702999999999999"/>
    <n v="109.92099999999999"/>
    <n v="177.07900000000001"/>
  </r>
  <r>
    <x v="192"/>
    <x v="9"/>
    <x v="0"/>
    <x v="0"/>
    <x v="3"/>
    <x v="4"/>
    <n v="1"/>
    <n v="7"/>
    <n v="7"/>
    <n v="1.1340000000000001"/>
    <n v="1.1340000000000001"/>
    <n v="5.8659999999999997"/>
  </r>
  <r>
    <x v="193"/>
    <x v="9"/>
    <x v="0"/>
    <x v="1"/>
    <x v="0"/>
    <x v="0"/>
    <n v="9"/>
    <n v="186"/>
    <n v="1674"/>
    <n v="111.6"/>
    <n v="1004.4"/>
    <n v="669.6"/>
  </r>
  <r>
    <x v="193"/>
    <x v="9"/>
    <x v="0"/>
    <x v="2"/>
    <x v="0"/>
    <x v="0"/>
    <n v="3"/>
    <n v="143"/>
    <n v="429"/>
    <n v="85.8"/>
    <n v="257.39999999999998"/>
    <n v="171.60000000000002"/>
  </r>
  <r>
    <x v="194"/>
    <x v="9"/>
    <x v="0"/>
    <x v="3"/>
    <x v="4"/>
    <x v="2"/>
    <n v="6"/>
    <n v="46"/>
    <n v="276"/>
    <n v="12.420000000000002"/>
    <n v="74.52000000000001"/>
    <n v="201.48"/>
  </r>
  <r>
    <x v="194"/>
    <x v="9"/>
    <x v="0"/>
    <x v="0"/>
    <x v="1"/>
    <x v="3"/>
    <n v="8"/>
    <n v="35"/>
    <n v="280"/>
    <n v="16.345000000000002"/>
    <n v="130.76000000000002"/>
    <n v="149.23999999999998"/>
  </r>
  <r>
    <x v="194"/>
    <x v="9"/>
    <x v="0"/>
    <x v="1"/>
    <x v="4"/>
    <x v="2"/>
    <n v="11"/>
    <n v="25"/>
    <n v="275"/>
    <n v="6.75"/>
    <n v="74.25"/>
    <n v="200.75"/>
  </r>
  <r>
    <x v="195"/>
    <x v="9"/>
    <x v="0"/>
    <x v="0"/>
    <x v="1"/>
    <x v="4"/>
    <n v="1"/>
    <n v="10"/>
    <n v="10"/>
    <n v="1.53"/>
    <n v="1.53"/>
    <n v="8.4700000000000006"/>
  </r>
  <r>
    <x v="196"/>
    <x v="9"/>
    <x v="0"/>
    <x v="4"/>
    <x v="4"/>
    <x v="3"/>
    <n v="5"/>
    <n v="29"/>
    <n v="145"/>
    <n v="16.066000000000003"/>
    <n v="80.330000000000013"/>
    <n v="64.669999999999987"/>
  </r>
  <r>
    <x v="196"/>
    <x v="9"/>
    <x v="0"/>
    <x v="1"/>
    <x v="3"/>
    <x v="2"/>
    <n v="10"/>
    <n v="8"/>
    <n v="80"/>
    <n v="2.0640000000000001"/>
    <n v="20.64"/>
    <n v="59.36"/>
  </r>
  <r>
    <x v="197"/>
    <x v="9"/>
    <x v="0"/>
    <x v="2"/>
    <x v="3"/>
    <x v="1"/>
    <n v="2"/>
    <n v="91.333333333333329"/>
    <n v="182.66666666666666"/>
    <n v="82.2"/>
    <n v="164.4"/>
    <n v="18.266666666666652"/>
  </r>
  <r>
    <x v="198"/>
    <x v="9"/>
    <x v="0"/>
    <x v="3"/>
    <x v="1"/>
    <x v="3"/>
    <n v="2"/>
    <n v="44"/>
    <n v="88"/>
    <n v="20.548000000000002"/>
    <n v="41.096000000000004"/>
    <n v="46.903999999999996"/>
  </r>
  <r>
    <x v="198"/>
    <x v="9"/>
    <x v="0"/>
    <x v="3"/>
    <x v="3"/>
    <x v="0"/>
    <n v="5"/>
    <n v="23"/>
    <n v="115"/>
    <n v="13.34"/>
    <n v="66.7"/>
    <n v="48.3"/>
  </r>
  <r>
    <x v="198"/>
    <x v="9"/>
    <x v="0"/>
    <x v="4"/>
    <x v="2"/>
    <x v="2"/>
    <n v="10"/>
    <n v="20"/>
    <n v="200"/>
    <n v="8.4599999999999991"/>
    <n v="84.6"/>
    <n v="115.4"/>
  </r>
  <r>
    <x v="198"/>
    <x v="9"/>
    <x v="0"/>
    <x v="1"/>
    <x v="3"/>
    <x v="3"/>
    <n v="3"/>
    <n v="40"/>
    <n v="120"/>
    <n v="20.28"/>
    <n v="60.84"/>
    <n v="59.16"/>
  </r>
  <r>
    <x v="198"/>
    <x v="9"/>
    <x v="0"/>
    <x v="2"/>
    <x v="2"/>
    <x v="4"/>
    <n v="2"/>
    <n v="6"/>
    <n v="12"/>
    <n v="1.248"/>
    <n v="2.496"/>
    <n v="9.5039999999999996"/>
  </r>
  <r>
    <x v="199"/>
    <x v="9"/>
    <x v="0"/>
    <x v="3"/>
    <x v="4"/>
    <x v="4"/>
    <n v="1"/>
    <n v="9"/>
    <n v="9"/>
    <n v="2.3040000000000003"/>
    <n v="2.3040000000000003"/>
    <n v="6.6959999999999997"/>
  </r>
  <r>
    <x v="199"/>
    <x v="9"/>
    <x v="0"/>
    <x v="2"/>
    <x v="4"/>
    <x v="4"/>
    <n v="6"/>
    <n v="5"/>
    <n v="30"/>
    <n v="1.28"/>
    <n v="7.68"/>
    <n v="22.32"/>
  </r>
  <r>
    <x v="200"/>
    <x v="9"/>
    <x v="0"/>
    <x v="2"/>
    <x v="0"/>
    <x v="4"/>
    <n v="5"/>
    <n v="9"/>
    <n v="45"/>
    <n v="1.6199999999999999"/>
    <n v="8.1"/>
    <n v="36.9"/>
  </r>
  <r>
    <x v="200"/>
    <x v="9"/>
    <x v="0"/>
    <x v="1"/>
    <x v="0"/>
    <x v="3"/>
    <n v="2"/>
    <n v="24"/>
    <n v="48"/>
    <n v="12.48"/>
    <n v="24.96"/>
    <n v="23.04"/>
  </r>
  <r>
    <x v="201"/>
    <x v="9"/>
    <x v="0"/>
    <x v="4"/>
    <x v="3"/>
    <x v="1"/>
    <n v="2"/>
    <n v="176"/>
    <n v="352"/>
    <n v="158.4"/>
    <n v="316.8"/>
    <n v="35.199999999999989"/>
  </r>
  <r>
    <x v="202"/>
    <x v="9"/>
    <x v="0"/>
    <x v="0"/>
    <x v="0"/>
    <x v="1"/>
    <n v="1"/>
    <n v="573.33333333333337"/>
    <n v="573.33333333333337"/>
    <n v="487.33333333333337"/>
    <n v="487.33333333333337"/>
    <n v="86"/>
  </r>
  <r>
    <x v="203"/>
    <x v="9"/>
    <x v="0"/>
    <x v="1"/>
    <x v="4"/>
    <x v="4"/>
    <n v="8"/>
    <n v="6"/>
    <n v="48"/>
    <n v="1.536"/>
    <n v="12.288"/>
    <n v="35.712000000000003"/>
  </r>
  <r>
    <x v="204"/>
    <x v="10"/>
    <x v="0"/>
    <x v="0"/>
    <x v="2"/>
    <x v="0"/>
    <n v="7"/>
    <n v="63"/>
    <n v="441"/>
    <n v="40.950000000000003"/>
    <n v="286.65000000000003"/>
    <n v="154.34999999999997"/>
  </r>
  <r>
    <x v="204"/>
    <x v="10"/>
    <x v="0"/>
    <x v="4"/>
    <x v="2"/>
    <x v="4"/>
    <n v="6"/>
    <n v="6"/>
    <n v="36"/>
    <n v="1.248"/>
    <n v="7.4879999999999995"/>
    <n v="28.512"/>
  </r>
  <r>
    <x v="205"/>
    <x v="10"/>
    <x v="0"/>
    <x v="0"/>
    <x v="1"/>
    <x v="3"/>
    <n v="6"/>
    <n v="48"/>
    <n v="288"/>
    <n v="22.416"/>
    <n v="134.49600000000001"/>
    <n v="153.50399999999999"/>
  </r>
  <r>
    <x v="206"/>
    <x v="10"/>
    <x v="0"/>
    <x v="3"/>
    <x v="1"/>
    <x v="0"/>
    <n v="5"/>
    <n v="15"/>
    <n v="75"/>
    <n v="8.25"/>
    <n v="41.25"/>
    <n v="33.75"/>
  </r>
  <r>
    <x v="206"/>
    <x v="10"/>
    <x v="0"/>
    <x v="3"/>
    <x v="2"/>
    <x v="2"/>
    <n v="20"/>
    <n v="6"/>
    <n v="120"/>
    <n v="2.5379999999999998"/>
    <n v="50.76"/>
    <n v="69.240000000000009"/>
  </r>
  <r>
    <x v="207"/>
    <x v="10"/>
    <x v="0"/>
    <x v="2"/>
    <x v="0"/>
    <x v="0"/>
    <n v="2"/>
    <n v="198"/>
    <n v="396"/>
    <n v="118.8"/>
    <n v="237.6"/>
    <n v="158.4"/>
  </r>
  <r>
    <x v="207"/>
    <x v="10"/>
    <x v="0"/>
    <x v="4"/>
    <x v="0"/>
    <x v="1"/>
    <n v="1"/>
    <n v="414"/>
    <n v="414"/>
    <n v="351.9"/>
    <n v="351.9"/>
    <n v="62.100000000000023"/>
  </r>
  <r>
    <x v="208"/>
    <x v="10"/>
    <x v="0"/>
    <x v="0"/>
    <x v="4"/>
    <x v="2"/>
    <n v="18"/>
    <n v="16"/>
    <n v="288"/>
    <n v="4.32"/>
    <n v="77.760000000000005"/>
    <n v="210.24"/>
  </r>
  <r>
    <x v="208"/>
    <x v="10"/>
    <x v="0"/>
    <x v="4"/>
    <x v="1"/>
    <x v="0"/>
    <n v="3"/>
    <n v="31"/>
    <n v="93"/>
    <n v="17.05"/>
    <n v="51.150000000000006"/>
    <n v="41.849999999999994"/>
  </r>
  <r>
    <x v="208"/>
    <x v="10"/>
    <x v="0"/>
    <x v="0"/>
    <x v="4"/>
    <x v="1"/>
    <n v="2"/>
    <n v="340"/>
    <n v="680"/>
    <n v="299.2"/>
    <n v="598.4"/>
    <n v="81.600000000000023"/>
  </r>
  <r>
    <x v="209"/>
    <x v="10"/>
    <x v="0"/>
    <x v="2"/>
    <x v="4"/>
    <x v="2"/>
    <n v="15"/>
    <n v="22"/>
    <n v="330"/>
    <n v="5.94"/>
    <n v="89.100000000000009"/>
    <n v="240.89999999999998"/>
  </r>
  <r>
    <x v="209"/>
    <x v="10"/>
    <x v="0"/>
    <x v="1"/>
    <x v="4"/>
    <x v="4"/>
    <n v="6"/>
    <n v="7"/>
    <n v="42"/>
    <n v="1.792"/>
    <n v="10.752000000000001"/>
    <n v="31.247999999999998"/>
  </r>
  <r>
    <x v="210"/>
    <x v="10"/>
    <x v="0"/>
    <x v="2"/>
    <x v="0"/>
    <x v="2"/>
    <n v="12"/>
    <n v="21"/>
    <n v="252"/>
    <n v="6.3"/>
    <n v="75.599999999999994"/>
    <n v="176.4"/>
  </r>
  <r>
    <x v="211"/>
    <x v="10"/>
    <x v="0"/>
    <x v="0"/>
    <x v="1"/>
    <x v="2"/>
    <n v="7"/>
    <n v="15"/>
    <n v="105"/>
    <n v="4.8"/>
    <n v="33.6"/>
    <n v="71.400000000000006"/>
  </r>
  <r>
    <x v="212"/>
    <x v="10"/>
    <x v="0"/>
    <x v="1"/>
    <x v="0"/>
    <x v="1"/>
    <n v="1"/>
    <n v="219.33333333333334"/>
    <n v="219.33333333333334"/>
    <n v="186.43333333333334"/>
    <n v="186.43333333333334"/>
    <n v="32.900000000000006"/>
  </r>
  <r>
    <x v="213"/>
    <x v="10"/>
    <x v="0"/>
    <x v="0"/>
    <x v="0"/>
    <x v="4"/>
    <n v="5"/>
    <n v="6"/>
    <n v="30"/>
    <n v="1.08"/>
    <n v="5.4"/>
    <n v="24.6"/>
  </r>
  <r>
    <x v="214"/>
    <x v="10"/>
    <x v="0"/>
    <x v="0"/>
    <x v="4"/>
    <x v="0"/>
    <n v="4"/>
    <n v="244"/>
    <n v="976"/>
    <n v="183"/>
    <n v="732"/>
    <n v="244"/>
  </r>
  <r>
    <x v="215"/>
    <x v="10"/>
    <x v="0"/>
    <x v="2"/>
    <x v="4"/>
    <x v="4"/>
    <n v="1"/>
    <n v="8"/>
    <n v="8"/>
    <n v="2.048"/>
    <n v="2.048"/>
    <n v="5.952"/>
  </r>
  <r>
    <x v="216"/>
    <x v="10"/>
    <x v="0"/>
    <x v="3"/>
    <x v="2"/>
    <x v="2"/>
    <n v="13"/>
    <n v="12"/>
    <n v="156"/>
    <n v="5.0759999999999996"/>
    <n v="65.988"/>
    <n v="90.012"/>
  </r>
  <r>
    <x v="217"/>
    <x v="10"/>
    <x v="0"/>
    <x v="1"/>
    <x v="0"/>
    <x v="3"/>
    <n v="4"/>
    <n v="35"/>
    <n v="140"/>
    <n v="18.2"/>
    <n v="72.8"/>
    <n v="67.2"/>
  </r>
  <r>
    <x v="217"/>
    <x v="10"/>
    <x v="0"/>
    <x v="2"/>
    <x v="1"/>
    <x v="4"/>
    <n v="7"/>
    <n v="8"/>
    <n v="56"/>
    <n v="1.224"/>
    <n v="8.5679999999999996"/>
    <n v="47.432000000000002"/>
  </r>
  <r>
    <x v="218"/>
    <x v="10"/>
    <x v="0"/>
    <x v="3"/>
    <x v="3"/>
    <x v="0"/>
    <n v="8"/>
    <n v="20"/>
    <n v="160"/>
    <n v="11.6"/>
    <n v="92.8"/>
    <n v="67.2"/>
  </r>
  <r>
    <x v="218"/>
    <x v="10"/>
    <x v="0"/>
    <x v="4"/>
    <x v="1"/>
    <x v="3"/>
    <n v="4"/>
    <n v="21"/>
    <n v="84"/>
    <n v="9.8070000000000004"/>
    <n v="39.228000000000002"/>
    <n v="44.771999999999998"/>
  </r>
  <r>
    <x v="219"/>
    <x v="10"/>
    <x v="0"/>
    <x v="0"/>
    <x v="0"/>
    <x v="3"/>
    <n v="3"/>
    <n v="36"/>
    <n v="108"/>
    <n v="18.72"/>
    <n v="56.16"/>
    <n v="51.84"/>
  </r>
  <r>
    <x v="219"/>
    <x v="10"/>
    <x v="0"/>
    <x v="2"/>
    <x v="3"/>
    <x v="0"/>
    <n v="2"/>
    <n v="23"/>
    <n v="46"/>
    <n v="13.34"/>
    <n v="26.68"/>
    <n v="19.32"/>
  </r>
  <r>
    <x v="220"/>
    <x v="10"/>
    <x v="0"/>
    <x v="4"/>
    <x v="3"/>
    <x v="1"/>
    <n v="2"/>
    <n v="133.33333333333334"/>
    <n v="266.66666666666669"/>
    <n v="120.00000000000001"/>
    <n v="240.00000000000003"/>
    <n v="26.666666666666657"/>
  </r>
  <r>
    <x v="220"/>
    <x v="10"/>
    <x v="0"/>
    <x v="0"/>
    <x v="4"/>
    <x v="3"/>
    <n v="1"/>
    <n v="43"/>
    <n v="43"/>
    <n v="23.822000000000003"/>
    <n v="23.822000000000003"/>
    <n v="19.177999999999997"/>
  </r>
  <r>
    <x v="221"/>
    <x v="10"/>
    <x v="0"/>
    <x v="1"/>
    <x v="2"/>
    <x v="3"/>
    <n v="5"/>
    <n v="50"/>
    <n v="250"/>
    <n v="19.149999999999999"/>
    <n v="95.75"/>
    <n v="154.25"/>
  </r>
  <r>
    <x v="222"/>
    <x v="11"/>
    <x v="0"/>
    <x v="3"/>
    <x v="0"/>
    <x v="0"/>
    <n v="6"/>
    <n v="140"/>
    <n v="840"/>
    <n v="84"/>
    <n v="504"/>
    <n v="336"/>
  </r>
  <r>
    <x v="223"/>
    <x v="11"/>
    <x v="0"/>
    <x v="1"/>
    <x v="4"/>
    <x v="4"/>
    <n v="4"/>
    <n v="5"/>
    <n v="20"/>
    <n v="1.28"/>
    <n v="5.12"/>
    <n v="14.879999999999999"/>
  </r>
  <r>
    <x v="224"/>
    <x v="11"/>
    <x v="0"/>
    <x v="4"/>
    <x v="2"/>
    <x v="1"/>
    <n v="1"/>
    <n v="184.66666666666666"/>
    <n v="184.66666666666666"/>
    <n v="151.42666666666665"/>
    <n v="151.42666666666665"/>
    <n v="33.240000000000009"/>
  </r>
  <r>
    <x v="224"/>
    <x v="11"/>
    <x v="0"/>
    <x v="4"/>
    <x v="2"/>
    <x v="2"/>
    <n v="8"/>
    <n v="6"/>
    <n v="48"/>
    <n v="2.5379999999999998"/>
    <n v="20.303999999999998"/>
    <n v="27.696000000000002"/>
  </r>
  <r>
    <x v="225"/>
    <x v="11"/>
    <x v="0"/>
    <x v="2"/>
    <x v="0"/>
    <x v="1"/>
    <n v="1"/>
    <n v="556"/>
    <n v="556"/>
    <n v="472.59999999999997"/>
    <n v="472.59999999999997"/>
    <n v="83.400000000000034"/>
  </r>
  <r>
    <x v="226"/>
    <x v="11"/>
    <x v="0"/>
    <x v="4"/>
    <x v="1"/>
    <x v="3"/>
    <n v="1"/>
    <n v="48"/>
    <n v="48"/>
    <n v="22.416"/>
    <n v="22.416"/>
    <n v="25.584"/>
  </r>
  <r>
    <x v="227"/>
    <x v="11"/>
    <x v="0"/>
    <x v="4"/>
    <x v="2"/>
    <x v="4"/>
    <n v="1"/>
    <n v="7"/>
    <n v="7"/>
    <n v="1.456"/>
    <n v="1.456"/>
    <n v="5.5440000000000005"/>
  </r>
  <r>
    <x v="228"/>
    <x v="11"/>
    <x v="0"/>
    <x v="2"/>
    <x v="0"/>
    <x v="4"/>
    <n v="5"/>
    <n v="6"/>
    <n v="30"/>
    <n v="1.08"/>
    <n v="5.4"/>
    <n v="24.6"/>
  </r>
  <r>
    <x v="229"/>
    <x v="11"/>
    <x v="0"/>
    <x v="4"/>
    <x v="3"/>
    <x v="3"/>
    <n v="4"/>
    <n v="28"/>
    <n v="112"/>
    <n v="14.196"/>
    <n v="56.783999999999999"/>
    <n v="55.216000000000001"/>
  </r>
  <r>
    <x v="230"/>
    <x v="11"/>
    <x v="0"/>
    <x v="3"/>
    <x v="3"/>
    <x v="3"/>
    <n v="9"/>
    <n v="23"/>
    <n v="207"/>
    <n v="11.661"/>
    <n v="104.949"/>
    <n v="102.051"/>
  </r>
  <r>
    <x v="231"/>
    <x v="11"/>
    <x v="0"/>
    <x v="4"/>
    <x v="2"/>
    <x v="4"/>
    <n v="3"/>
    <n v="6"/>
    <n v="18"/>
    <n v="1.248"/>
    <n v="3.7439999999999998"/>
    <n v="14.256"/>
  </r>
  <r>
    <x v="232"/>
    <x v="11"/>
    <x v="0"/>
    <x v="2"/>
    <x v="0"/>
    <x v="3"/>
    <n v="2"/>
    <n v="38"/>
    <n v="76"/>
    <n v="19.760000000000002"/>
    <n v="39.520000000000003"/>
    <n v="36.479999999999997"/>
  </r>
  <r>
    <x v="233"/>
    <x v="11"/>
    <x v="0"/>
    <x v="0"/>
    <x v="3"/>
    <x v="3"/>
    <n v="1"/>
    <n v="39"/>
    <n v="39"/>
    <n v="19.773"/>
    <n v="19.773"/>
    <n v="19.227"/>
  </r>
  <r>
    <x v="233"/>
    <x v="11"/>
    <x v="0"/>
    <x v="4"/>
    <x v="3"/>
    <x v="1"/>
    <n v="1"/>
    <n v="157.33333333333334"/>
    <n v="157.33333333333334"/>
    <n v="141.60000000000002"/>
    <n v="141.60000000000002"/>
    <n v="15.73333333333332"/>
  </r>
  <r>
    <x v="233"/>
    <x v="11"/>
    <x v="0"/>
    <x v="1"/>
    <x v="2"/>
    <x v="0"/>
    <n v="8"/>
    <n v="81"/>
    <n v="648"/>
    <n v="52.65"/>
    <n v="421.2"/>
    <n v="226.8"/>
  </r>
  <r>
    <x v="234"/>
    <x v="11"/>
    <x v="0"/>
    <x v="1"/>
    <x v="1"/>
    <x v="1"/>
    <n v="2"/>
    <n v="202.66666666666666"/>
    <n v="405.33333333333331"/>
    <n v="156.05333333333334"/>
    <n v="312.10666666666668"/>
    <n v="93.226666666666631"/>
  </r>
  <r>
    <x v="234"/>
    <x v="11"/>
    <x v="0"/>
    <x v="2"/>
    <x v="3"/>
    <x v="2"/>
    <n v="15"/>
    <n v="9"/>
    <n v="135"/>
    <n v="2.3220000000000001"/>
    <n v="34.83"/>
    <n v="100.17"/>
  </r>
  <r>
    <x v="234"/>
    <x v="11"/>
    <x v="0"/>
    <x v="4"/>
    <x v="2"/>
    <x v="2"/>
    <n v="18"/>
    <n v="8"/>
    <n v="144"/>
    <n v="3.3839999999999999"/>
    <n v="60.911999999999999"/>
    <n v="83.087999999999994"/>
  </r>
  <r>
    <x v="235"/>
    <x v="11"/>
    <x v="0"/>
    <x v="3"/>
    <x v="1"/>
    <x v="0"/>
    <n v="9"/>
    <n v="31"/>
    <n v="279"/>
    <n v="17.05"/>
    <n v="153.45000000000002"/>
    <n v="125.54999999999998"/>
  </r>
  <r>
    <x v="235"/>
    <x v="11"/>
    <x v="0"/>
    <x v="3"/>
    <x v="4"/>
    <x v="2"/>
    <n v="10"/>
    <n v="25"/>
    <n v="250"/>
    <n v="6.75"/>
    <n v="67.5"/>
    <n v="182.5"/>
  </r>
  <r>
    <x v="236"/>
    <x v="11"/>
    <x v="0"/>
    <x v="0"/>
    <x v="4"/>
    <x v="1"/>
    <n v="1"/>
    <n v="480"/>
    <n v="480"/>
    <n v="422.4"/>
    <n v="422.4"/>
    <n v="57.600000000000023"/>
  </r>
  <r>
    <x v="237"/>
    <x v="11"/>
    <x v="0"/>
    <x v="0"/>
    <x v="1"/>
    <x v="0"/>
    <n v="10"/>
    <n v="50"/>
    <n v="500"/>
    <n v="27.500000000000004"/>
    <n v="275.00000000000006"/>
    <n v="224.99999999999994"/>
  </r>
  <r>
    <x v="238"/>
    <x v="11"/>
    <x v="0"/>
    <x v="0"/>
    <x v="3"/>
    <x v="2"/>
    <n v="19"/>
    <n v="7"/>
    <n v="133"/>
    <n v="1.806"/>
    <n v="34.314"/>
    <n v="98.686000000000007"/>
  </r>
  <r>
    <x v="238"/>
    <x v="11"/>
    <x v="0"/>
    <x v="3"/>
    <x v="2"/>
    <x v="4"/>
    <n v="8"/>
    <n v="8"/>
    <n v="64"/>
    <n v="1.6639999999999999"/>
    <n v="13.311999999999999"/>
    <n v="50.688000000000002"/>
  </r>
  <r>
    <x v="239"/>
    <x v="11"/>
    <x v="0"/>
    <x v="2"/>
    <x v="0"/>
    <x v="1"/>
    <n v="2"/>
    <n v="596"/>
    <n v="1192"/>
    <n v="506.59999999999997"/>
    <n v="1013.1999999999999"/>
    <n v="178.80000000000007"/>
  </r>
  <r>
    <x v="240"/>
    <x v="11"/>
    <x v="0"/>
    <x v="4"/>
    <x v="3"/>
    <x v="3"/>
    <n v="6"/>
    <n v="47"/>
    <n v="282"/>
    <n v="23.829000000000001"/>
    <n v="142.97399999999999"/>
    <n v="139.02600000000001"/>
  </r>
  <r>
    <x v="241"/>
    <x v="0"/>
    <x v="1"/>
    <x v="2"/>
    <x v="1"/>
    <x v="1"/>
    <n v="1"/>
    <n v="310"/>
    <n v="310"/>
    <n v="238.70000000000002"/>
    <n v="238.70000000000002"/>
    <n v="71.299999999999983"/>
  </r>
  <r>
    <x v="242"/>
    <x v="0"/>
    <x v="1"/>
    <x v="2"/>
    <x v="4"/>
    <x v="2"/>
    <n v="19"/>
    <n v="49"/>
    <n v="931"/>
    <n v="13.23"/>
    <n v="251.37"/>
    <n v="679.63"/>
  </r>
  <r>
    <x v="243"/>
    <x v="0"/>
    <x v="1"/>
    <x v="2"/>
    <x v="1"/>
    <x v="3"/>
    <n v="2"/>
    <n v="50"/>
    <n v="100"/>
    <n v="23.35"/>
    <n v="46.7"/>
    <n v="53.3"/>
  </r>
  <r>
    <x v="243"/>
    <x v="0"/>
    <x v="1"/>
    <x v="2"/>
    <x v="2"/>
    <x v="4"/>
    <n v="4"/>
    <n v="8"/>
    <n v="32"/>
    <n v="1.6639999999999999"/>
    <n v="6.6559999999999997"/>
    <n v="25.344000000000001"/>
  </r>
  <r>
    <x v="243"/>
    <x v="0"/>
    <x v="1"/>
    <x v="1"/>
    <x v="2"/>
    <x v="1"/>
    <n v="2"/>
    <n v="219.33333333333334"/>
    <n v="438.66666666666669"/>
    <n v="179.85333333333332"/>
    <n v="359.70666666666665"/>
    <n v="78.960000000000036"/>
  </r>
  <r>
    <x v="244"/>
    <x v="0"/>
    <x v="1"/>
    <x v="0"/>
    <x v="1"/>
    <x v="4"/>
    <n v="10"/>
    <n v="9"/>
    <n v="90"/>
    <n v="1.377"/>
    <n v="13.77"/>
    <n v="76.23"/>
  </r>
  <r>
    <x v="245"/>
    <x v="0"/>
    <x v="1"/>
    <x v="3"/>
    <x v="3"/>
    <x v="1"/>
    <n v="1"/>
    <n v="200"/>
    <n v="200"/>
    <n v="180"/>
    <n v="180"/>
    <n v="20"/>
  </r>
  <r>
    <x v="246"/>
    <x v="0"/>
    <x v="1"/>
    <x v="2"/>
    <x v="0"/>
    <x v="3"/>
    <n v="6"/>
    <n v="38"/>
    <n v="228"/>
    <n v="19.760000000000002"/>
    <n v="118.56"/>
    <n v="109.44"/>
  </r>
  <r>
    <x v="246"/>
    <x v="0"/>
    <x v="1"/>
    <x v="4"/>
    <x v="1"/>
    <x v="4"/>
    <n v="8"/>
    <n v="9"/>
    <n v="72"/>
    <n v="1.377"/>
    <n v="11.016"/>
    <n v="60.984000000000002"/>
  </r>
  <r>
    <x v="247"/>
    <x v="0"/>
    <x v="1"/>
    <x v="3"/>
    <x v="0"/>
    <x v="4"/>
    <n v="4"/>
    <n v="7"/>
    <n v="28"/>
    <n v="1.26"/>
    <n v="5.04"/>
    <n v="22.96"/>
  </r>
  <r>
    <x v="248"/>
    <x v="0"/>
    <x v="1"/>
    <x v="3"/>
    <x v="4"/>
    <x v="1"/>
    <n v="2"/>
    <n v="315.89743589743591"/>
    <n v="631.79487179487182"/>
    <n v="277.98974358974363"/>
    <n v="555.97948717948725"/>
    <n v="75.815384615384573"/>
  </r>
  <r>
    <x v="248"/>
    <x v="0"/>
    <x v="1"/>
    <x v="1"/>
    <x v="0"/>
    <x v="4"/>
    <n v="1"/>
    <n v="7"/>
    <n v="7"/>
    <n v="1.26"/>
    <n v="1.26"/>
    <n v="5.74"/>
  </r>
  <r>
    <x v="249"/>
    <x v="0"/>
    <x v="1"/>
    <x v="4"/>
    <x v="3"/>
    <x v="3"/>
    <n v="2"/>
    <n v="23"/>
    <n v="46"/>
    <n v="11.661"/>
    <n v="23.321999999999999"/>
    <n v="22.678000000000001"/>
  </r>
  <r>
    <x v="249"/>
    <x v="0"/>
    <x v="1"/>
    <x v="4"/>
    <x v="4"/>
    <x v="2"/>
    <n v="14"/>
    <n v="23"/>
    <n v="322"/>
    <n v="6.2100000000000009"/>
    <n v="86.940000000000012"/>
    <n v="235.06"/>
  </r>
  <r>
    <x v="250"/>
    <x v="0"/>
    <x v="1"/>
    <x v="2"/>
    <x v="0"/>
    <x v="2"/>
    <n v="9"/>
    <n v="28"/>
    <n v="252"/>
    <n v="8.4"/>
    <n v="75.600000000000009"/>
    <n v="176.39999999999998"/>
  </r>
  <r>
    <x v="250"/>
    <x v="0"/>
    <x v="1"/>
    <x v="2"/>
    <x v="4"/>
    <x v="4"/>
    <n v="9"/>
    <n v="7"/>
    <n v="63"/>
    <n v="1.792"/>
    <n v="16.128"/>
    <n v="46.872"/>
  </r>
  <r>
    <x v="251"/>
    <x v="0"/>
    <x v="1"/>
    <x v="4"/>
    <x v="4"/>
    <x v="3"/>
    <n v="1"/>
    <n v="29"/>
    <n v="29"/>
    <n v="16.066000000000003"/>
    <n v="16.066000000000003"/>
    <n v="12.933999999999997"/>
  </r>
  <r>
    <x v="252"/>
    <x v="0"/>
    <x v="1"/>
    <x v="3"/>
    <x v="1"/>
    <x v="0"/>
    <n v="2"/>
    <n v="19"/>
    <n v="38"/>
    <n v="10.450000000000001"/>
    <n v="20.900000000000002"/>
    <n v="17.099999999999998"/>
  </r>
  <r>
    <x v="252"/>
    <x v="0"/>
    <x v="1"/>
    <x v="2"/>
    <x v="4"/>
    <x v="0"/>
    <n v="10"/>
    <n v="211"/>
    <n v="2110"/>
    <n v="158.25"/>
    <n v="1582.5"/>
    <n v="527.5"/>
  </r>
  <r>
    <x v="252"/>
    <x v="0"/>
    <x v="1"/>
    <x v="0"/>
    <x v="3"/>
    <x v="1"/>
    <n v="2"/>
    <n v="324.66666666666669"/>
    <n v="649.33333333333337"/>
    <n v="292.20000000000005"/>
    <n v="584.40000000000009"/>
    <n v="64.93333333333328"/>
  </r>
  <r>
    <x v="253"/>
    <x v="0"/>
    <x v="1"/>
    <x v="3"/>
    <x v="0"/>
    <x v="3"/>
    <n v="9"/>
    <n v="42"/>
    <n v="378"/>
    <n v="21.84"/>
    <n v="196.56"/>
    <n v="181.44"/>
  </r>
  <r>
    <x v="254"/>
    <x v="0"/>
    <x v="1"/>
    <x v="0"/>
    <x v="4"/>
    <x v="3"/>
    <n v="1"/>
    <n v="29"/>
    <n v="29"/>
    <n v="16.066000000000003"/>
    <n v="16.066000000000003"/>
    <n v="12.933999999999997"/>
  </r>
  <r>
    <x v="254"/>
    <x v="0"/>
    <x v="1"/>
    <x v="0"/>
    <x v="1"/>
    <x v="0"/>
    <n v="1"/>
    <n v="22"/>
    <n v="22"/>
    <n v="12.100000000000001"/>
    <n v="12.100000000000001"/>
    <n v="9.8999999999999986"/>
  </r>
  <r>
    <x v="255"/>
    <x v="0"/>
    <x v="1"/>
    <x v="0"/>
    <x v="0"/>
    <x v="2"/>
    <n v="16"/>
    <n v="24"/>
    <n v="384"/>
    <n v="7.1999999999999993"/>
    <n v="115.19999999999999"/>
    <n v="268.8"/>
  </r>
  <r>
    <x v="256"/>
    <x v="0"/>
    <x v="1"/>
    <x v="3"/>
    <x v="1"/>
    <x v="2"/>
    <n v="6"/>
    <n v="18"/>
    <n v="108"/>
    <n v="5.76"/>
    <n v="34.56"/>
    <n v="73.44"/>
  </r>
  <r>
    <x v="256"/>
    <x v="0"/>
    <x v="1"/>
    <x v="0"/>
    <x v="1"/>
    <x v="4"/>
    <n v="6"/>
    <n v="5"/>
    <n v="30"/>
    <n v="0.76500000000000001"/>
    <n v="4.59"/>
    <n v="25.41"/>
  </r>
  <r>
    <x v="257"/>
    <x v="0"/>
    <x v="1"/>
    <x v="0"/>
    <x v="3"/>
    <x v="4"/>
    <n v="9"/>
    <n v="5"/>
    <n v="45"/>
    <n v="0.81"/>
    <n v="7.2900000000000009"/>
    <n v="37.71"/>
  </r>
  <r>
    <x v="258"/>
    <x v="0"/>
    <x v="1"/>
    <x v="3"/>
    <x v="2"/>
    <x v="1"/>
    <n v="2"/>
    <n v="186"/>
    <n v="372"/>
    <n v="152.51999999999998"/>
    <n v="305.03999999999996"/>
    <n v="66.960000000000036"/>
  </r>
  <r>
    <x v="259"/>
    <x v="0"/>
    <x v="1"/>
    <x v="4"/>
    <x v="3"/>
    <x v="0"/>
    <n v="4"/>
    <n v="14"/>
    <n v="56"/>
    <n v="8.1199999999999992"/>
    <n v="32.479999999999997"/>
    <n v="23.520000000000003"/>
  </r>
  <r>
    <x v="259"/>
    <x v="0"/>
    <x v="1"/>
    <x v="2"/>
    <x v="1"/>
    <x v="1"/>
    <n v="2"/>
    <n v="270"/>
    <n v="540"/>
    <n v="207.9"/>
    <n v="415.8"/>
    <n v="124.19999999999999"/>
  </r>
  <r>
    <x v="259"/>
    <x v="0"/>
    <x v="1"/>
    <x v="1"/>
    <x v="2"/>
    <x v="1"/>
    <n v="2"/>
    <n v="154"/>
    <n v="308"/>
    <n v="126.27999999999999"/>
    <n v="252.55999999999997"/>
    <n v="55.440000000000026"/>
  </r>
  <r>
    <x v="259"/>
    <x v="0"/>
    <x v="1"/>
    <x v="4"/>
    <x v="3"/>
    <x v="1"/>
    <n v="2"/>
    <n v="100"/>
    <n v="200"/>
    <n v="90"/>
    <n v="180"/>
    <n v="20"/>
  </r>
  <r>
    <x v="260"/>
    <x v="0"/>
    <x v="1"/>
    <x v="2"/>
    <x v="0"/>
    <x v="4"/>
    <n v="4"/>
    <n v="8"/>
    <n v="32"/>
    <n v="1.44"/>
    <n v="5.76"/>
    <n v="26.240000000000002"/>
  </r>
  <r>
    <x v="260"/>
    <x v="0"/>
    <x v="1"/>
    <x v="2"/>
    <x v="3"/>
    <x v="4"/>
    <n v="4"/>
    <n v="9"/>
    <n v="36"/>
    <n v="1.458"/>
    <n v="5.8319999999999999"/>
    <n v="30.167999999999999"/>
  </r>
  <r>
    <x v="260"/>
    <x v="0"/>
    <x v="1"/>
    <x v="2"/>
    <x v="2"/>
    <x v="0"/>
    <n v="8"/>
    <n v="58"/>
    <n v="464"/>
    <n v="37.700000000000003"/>
    <n v="301.60000000000002"/>
    <n v="162.39999999999998"/>
  </r>
  <r>
    <x v="261"/>
    <x v="0"/>
    <x v="1"/>
    <x v="2"/>
    <x v="4"/>
    <x v="2"/>
    <n v="3"/>
    <n v="48"/>
    <n v="144"/>
    <n v="12.96"/>
    <n v="38.880000000000003"/>
    <n v="105.12"/>
  </r>
  <r>
    <x v="262"/>
    <x v="0"/>
    <x v="1"/>
    <x v="4"/>
    <x v="2"/>
    <x v="3"/>
    <n v="5"/>
    <n v="49"/>
    <n v="245"/>
    <n v="18.766999999999999"/>
    <n v="93.834999999999994"/>
    <n v="151.16500000000002"/>
  </r>
  <r>
    <x v="262"/>
    <x v="0"/>
    <x v="1"/>
    <x v="0"/>
    <x v="1"/>
    <x v="2"/>
    <n v="13"/>
    <n v="6"/>
    <n v="78"/>
    <n v="1.92"/>
    <n v="24.96"/>
    <n v="53.04"/>
  </r>
  <r>
    <x v="263"/>
    <x v="1"/>
    <x v="1"/>
    <x v="4"/>
    <x v="2"/>
    <x v="0"/>
    <n v="10"/>
    <n v="63"/>
    <n v="630"/>
    <n v="40.950000000000003"/>
    <n v="409.5"/>
    <n v="220.5"/>
  </r>
  <r>
    <x v="264"/>
    <x v="1"/>
    <x v="1"/>
    <x v="0"/>
    <x v="1"/>
    <x v="3"/>
    <n v="5"/>
    <n v="36"/>
    <n v="180"/>
    <n v="16.812000000000001"/>
    <n v="84.06"/>
    <n v="95.94"/>
  </r>
  <r>
    <x v="264"/>
    <x v="1"/>
    <x v="1"/>
    <x v="4"/>
    <x v="2"/>
    <x v="1"/>
    <n v="1"/>
    <n v="314"/>
    <n v="314"/>
    <n v="257.47999999999996"/>
    <n v="257.47999999999996"/>
    <n v="56.520000000000039"/>
  </r>
  <r>
    <x v="264"/>
    <x v="1"/>
    <x v="1"/>
    <x v="2"/>
    <x v="0"/>
    <x v="4"/>
    <n v="6"/>
    <n v="8"/>
    <n v="48"/>
    <n v="1.44"/>
    <n v="8.64"/>
    <n v="39.36"/>
  </r>
  <r>
    <x v="265"/>
    <x v="1"/>
    <x v="1"/>
    <x v="1"/>
    <x v="2"/>
    <x v="0"/>
    <n v="3"/>
    <n v="63"/>
    <n v="189"/>
    <n v="40.950000000000003"/>
    <n v="122.85000000000001"/>
    <n v="66.149999999999991"/>
  </r>
  <r>
    <x v="266"/>
    <x v="1"/>
    <x v="1"/>
    <x v="1"/>
    <x v="2"/>
    <x v="0"/>
    <n v="3"/>
    <n v="81"/>
    <n v="243"/>
    <n v="52.65"/>
    <n v="157.94999999999999"/>
    <n v="85.050000000000011"/>
  </r>
  <r>
    <x v="267"/>
    <x v="1"/>
    <x v="1"/>
    <x v="4"/>
    <x v="1"/>
    <x v="1"/>
    <n v="1"/>
    <n v="268"/>
    <n v="268"/>
    <n v="206.36"/>
    <n v="206.36"/>
    <n v="61.639999999999986"/>
  </r>
  <r>
    <x v="268"/>
    <x v="1"/>
    <x v="1"/>
    <x v="4"/>
    <x v="0"/>
    <x v="0"/>
    <n v="10"/>
    <n v="174"/>
    <n v="1740"/>
    <n v="104.39999999999999"/>
    <n v="1044"/>
    <n v="696"/>
  </r>
  <r>
    <x v="268"/>
    <x v="1"/>
    <x v="1"/>
    <x v="4"/>
    <x v="1"/>
    <x v="1"/>
    <n v="2"/>
    <n v="144.66666666666666"/>
    <n v="289.33333333333331"/>
    <n v="111.39333333333333"/>
    <n v="222.78666666666666"/>
    <n v="66.546666666666653"/>
  </r>
  <r>
    <x v="269"/>
    <x v="1"/>
    <x v="1"/>
    <x v="0"/>
    <x v="2"/>
    <x v="1"/>
    <n v="2"/>
    <n v="256.66666666666669"/>
    <n v="513.33333333333337"/>
    <n v="210.46666666666667"/>
    <n v="420.93333333333334"/>
    <n v="92.400000000000034"/>
  </r>
  <r>
    <x v="270"/>
    <x v="1"/>
    <x v="1"/>
    <x v="1"/>
    <x v="2"/>
    <x v="4"/>
    <n v="7"/>
    <n v="8"/>
    <n v="56"/>
    <n v="1.6639999999999999"/>
    <n v="11.648"/>
    <n v="44.352000000000004"/>
  </r>
  <r>
    <x v="270"/>
    <x v="1"/>
    <x v="1"/>
    <x v="1"/>
    <x v="3"/>
    <x v="2"/>
    <n v="17"/>
    <n v="9"/>
    <n v="153"/>
    <n v="2.3220000000000001"/>
    <n v="39.474000000000004"/>
    <n v="113.526"/>
  </r>
  <r>
    <x v="271"/>
    <x v="1"/>
    <x v="1"/>
    <x v="2"/>
    <x v="3"/>
    <x v="4"/>
    <n v="1"/>
    <n v="9"/>
    <n v="9"/>
    <n v="1.458"/>
    <n v="1.458"/>
    <n v="7.5419999999999998"/>
  </r>
  <r>
    <x v="272"/>
    <x v="1"/>
    <x v="1"/>
    <x v="2"/>
    <x v="1"/>
    <x v="1"/>
    <n v="1"/>
    <n v="536"/>
    <n v="536"/>
    <n v="412.72"/>
    <n v="412.72"/>
    <n v="123.27999999999997"/>
  </r>
  <r>
    <x v="272"/>
    <x v="1"/>
    <x v="1"/>
    <x v="4"/>
    <x v="2"/>
    <x v="2"/>
    <n v="10"/>
    <n v="12"/>
    <n v="120"/>
    <n v="5.0759999999999996"/>
    <n v="50.76"/>
    <n v="69.240000000000009"/>
  </r>
  <r>
    <x v="272"/>
    <x v="1"/>
    <x v="1"/>
    <x v="0"/>
    <x v="2"/>
    <x v="1"/>
    <n v="1"/>
    <n v="283.33333333333331"/>
    <n v="283.33333333333331"/>
    <n v="232.33333333333331"/>
    <n v="232.33333333333331"/>
    <n v="51"/>
  </r>
  <r>
    <x v="272"/>
    <x v="1"/>
    <x v="1"/>
    <x v="3"/>
    <x v="4"/>
    <x v="0"/>
    <n v="5"/>
    <n v="113"/>
    <n v="565"/>
    <n v="84.75"/>
    <n v="423.75"/>
    <n v="141.25"/>
  </r>
  <r>
    <x v="273"/>
    <x v="1"/>
    <x v="1"/>
    <x v="3"/>
    <x v="2"/>
    <x v="2"/>
    <n v="19"/>
    <n v="5"/>
    <n v="95"/>
    <n v="2.1149999999999998"/>
    <n v="40.184999999999995"/>
    <n v="54.815000000000005"/>
  </r>
  <r>
    <x v="273"/>
    <x v="1"/>
    <x v="1"/>
    <x v="0"/>
    <x v="4"/>
    <x v="2"/>
    <n v="5"/>
    <n v="34"/>
    <n v="170"/>
    <n v="9.18"/>
    <n v="45.9"/>
    <n v="124.1"/>
  </r>
  <r>
    <x v="273"/>
    <x v="1"/>
    <x v="1"/>
    <x v="2"/>
    <x v="4"/>
    <x v="3"/>
    <n v="1"/>
    <n v="47"/>
    <n v="47"/>
    <n v="26.038000000000004"/>
    <n v="26.038000000000004"/>
    <n v="20.961999999999996"/>
  </r>
  <r>
    <x v="274"/>
    <x v="1"/>
    <x v="1"/>
    <x v="4"/>
    <x v="4"/>
    <x v="4"/>
    <n v="2"/>
    <n v="7"/>
    <n v="14"/>
    <n v="1.792"/>
    <n v="3.5840000000000001"/>
    <n v="10.416"/>
  </r>
  <r>
    <x v="275"/>
    <x v="1"/>
    <x v="1"/>
    <x v="4"/>
    <x v="0"/>
    <x v="1"/>
    <n v="2"/>
    <n v="557.33333333333337"/>
    <n v="1114.6666666666667"/>
    <n v="473.73333333333335"/>
    <n v="947.4666666666667"/>
    <n v="167.20000000000005"/>
  </r>
  <r>
    <x v="275"/>
    <x v="1"/>
    <x v="1"/>
    <x v="2"/>
    <x v="0"/>
    <x v="4"/>
    <n v="3"/>
    <n v="7"/>
    <n v="21"/>
    <n v="1.26"/>
    <n v="3.7800000000000002"/>
    <n v="17.22"/>
  </r>
  <r>
    <x v="276"/>
    <x v="1"/>
    <x v="1"/>
    <x v="1"/>
    <x v="1"/>
    <x v="2"/>
    <n v="19"/>
    <n v="17"/>
    <n v="323"/>
    <n v="5.44"/>
    <n v="103.36000000000001"/>
    <n v="219.64"/>
  </r>
  <r>
    <x v="277"/>
    <x v="1"/>
    <x v="1"/>
    <x v="2"/>
    <x v="2"/>
    <x v="2"/>
    <n v="10"/>
    <n v="9"/>
    <n v="90"/>
    <n v="3.8069999999999999"/>
    <n v="38.07"/>
    <n v="51.93"/>
  </r>
  <r>
    <x v="277"/>
    <x v="1"/>
    <x v="1"/>
    <x v="0"/>
    <x v="1"/>
    <x v="2"/>
    <n v="8"/>
    <n v="20"/>
    <n v="160"/>
    <n v="6.4"/>
    <n v="51.2"/>
    <n v="108.8"/>
  </r>
  <r>
    <x v="278"/>
    <x v="2"/>
    <x v="1"/>
    <x v="0"/>
    <x v="3"/>
    <x v="0"/>
    <n v="5"/>
    <n v="11"/>
    <n v="55"/>
    <n v="6.38"/>
    <n v="31.9"/>
    <n v="23.1"/>
  </r>
  <r>
    <x v="278"/>
    <x v="2"/>
    <x v="1"/>
    <x v="4"/>
    <x v="3"/>
    <x v="4"/>
    <n v="1"/>
    <n v="9"/>
    <n v="9"/>
    <n v="1.458"/>
    <n v="1.458"/>
    <n v="7.5419999999999998"/>
  </r>
  <r>
    <x v="279"/>
    <x v="2"/>
    <x v="1"/>
    <x v="2"/>
    <x v="3"/>
    <x v="1"/>
    <n v="1"/>
    <n v="240.66666666666666"/>
    <n v="240.66666666666666"/>
    <n v="216.6"/>
    <n v="216.6"/>
    <n v="24.066666666666663"/>
  </r>
  <r>
    <x v="280"/>
    <x v="2"/>
    <x v="1"/>
    <x v="3"/>
    <x v="2"/>
    <x v="4"/>
    <n v="8"/>
    <n v="7"/>
    <n v="56"/>
    <n v="1.456"/>
    <n v="11.648"/>
    <n v="44.352000000000004"/>
  </r>
  <r>
    <x v="281"/>
    <x v="2"/>
    <x v="1"/>
    <x v="4"/>
    <x v="1"/>
    <x v="4"/>
    <n v="9"/>
    <n v="6"/>
    <n v="54"/>
    <n v="0.91799999999999993"/>
    <n v="8.2619999999999987"/>
    <n v="45.738"/>
  </r>
  <r>
    <x v="281"/>
    <x v="2"/>
    <x v="1"/>
    <x v="3"/>
    <x v="0"/>
    <x v="0"/>
    <n v="4"/>
    <n v="146"/>
    <n v="584"/>
    <n v="87.6"/>
    <n v="350.4"/>
    <n v="233.60000000000002"/>
  </r>
  <r>
    <x v="282"/>
    <x v="2"/>
    <x v="1"/>
    <x v="3"/>
    <x v="0"/>
    <x v="0"/>
    <n v="4"/>
    <n v="116"/>
    <n v="464"/>
    <n v="69.599999999999994"/>
    <n v="278.39999999999998"/>
    <n v="185.60000000000002"/>
  </r>
  <r>
    <x v="282"/>
    <x v="2"/>
    <x v="1"/>
    <x v="0"/>
    <x v="3"/>
    <x v="1"/>
    <n v="2"/>
    <n v="304.66666666666669"/>
    <n v="609.33333333333337"/>
    <n v="274.20000000000005"/>
    <n v="548.40000000000009"/>
    <n v="60.93333333333328"/>
  </r>
  <r>
    <x v="282"/>
    <x v="2"/>
    <x v="1"/>
    <x v="4"/>
    <x v="2"/>
    <x v="2"/>
    <n v="19"/>
    <n v="8"/>
    <n v="152"/>
    <n v="3.3839999999999999"/>
    <n v="64.295999999999992"/>
    <n v="87.704000000000008"/>
  </r>
  <r>
    <x v="283"/>
    <x v="2"/>
    <x v="1"/>
    <x v="1"/>
    <x v="1"/>
    <x v="4"/>
    <n v="8"/>
    <n v="5"/>
    <n v="40"/>
    <n v="0.76500000000000001"/>
    <n v="6.12"/>
    <n v="33.880000000000003"/>
  </r>
  <r>
    <x v="284"/>
    <x v="2"/>
    <x v="1"/>
    <x v="1"/>
    <x v="0"/>
    <x v="4"/>
    <n v="10"/>
    <n v="7"/>
    <n v="70"/>
    <n v="1.26"/>
    <n v="12.6"/>
    <n v="57.4"/>
  </r>
  <r>
    <x v="285"/>
    <x v="2"/>
    <x v="1"/>
    <x v="4"/>
    <x v="3"/>
    <x v="3"/>
    <n v="9"/>
    <n v="42"/>
    <n v="378"/>
    <n v="21.294"/>
    <n v="191.64600000000002"/>
    <n v="186.35399999999998"/>
  </r>
  <r>
    <x v="286"/>
    <x v="2"/>
    <x v="1"/>
    <x v="0"/>
    <x v="2"/>
    <x v="4"/>
    <n v="4"/>
    <n v="9"/>
    <n v="36"/>
    <n v="1.8719999999999999"/>
    <n v="7.4879999999999995"/>
    <n v="28.512"/>
  </r>
  <r>
    <x v="287"/>
    <x v="2"/>
    <x v="1"/>
    <x v="4"/>
    <x v="2"/>
    <x v="2"/>
    <n v="15"/>
    <n v="7"/>
    <n v="105"/>
    <n v="2.9609999999999999"/>
    <n v="44.414999999999999"/>
    <n v="60.585000000000001"/>
  </r>
  <r>
    <x v="288"/>
    <x v="2"/>
    <x v="1"/>
    <x v="0"/>
    <x v="0"/>
    <x v="0"/>
    <n v="6"/>
    <n v="170"/>
    <n v="1020"/>
    <n v="102"/>
    <n v="612"/>
    <n v="408"/>
  </r>
  <r>
    <x v="289"/>
    <x v="2"/>
    <x v="1"/>
    <x v="3"/>
    <x v="2"/>
    <x v="1"/>
    <n v="2"/>
    <n v="304"/>
    <n v="608"/>
    <n v="249.27999999999997"/>
    <n v="498.55999999999995"/>
    <n v="109.44000000000005"/>
  </r>
  <r>
    <x v="289"/>
    <x v="2"/>
    <x v="1"/>
    <x v="4"/>
    <x v="4"/>
    <x v="1"/>
    <n v="2"/>
    <n v="366.66666666666669"/>
    <n v="733.33333333333337"/>
    <n v="322.66666666666669"/>
    <n v="645.33333333333337"/>
    <n v="88"/>
  </r>
  <r>
    <x v="290"/>
    <x v="2"/>
    <x v="1"/>
    <x v="1"/>
    <x v="4"/>
    <x v="2"/>
    <n v="14"/>
    <n v="32"/>
    <n v="448"/>
    <n v="8.64"/>
    <n v="120.96000000000001"/>
    <n v="327.03999999999996"/>
  </r>
  <r>
    <x v="291"/>
    <x v="2"/>
    <x v="1"/>
    <x v="2"/>
    <x v="0"/>
    <x v="1"/>
    <n v="2"/>
    <n v="314.66666666666669"/>
    <n v="629.33333333333337"/>
    <n v="267.4666666666667"/>
    <n v="534.93333333333339"/>
    <n v="94.399999999999977"/>
  </r>
  <r>
    <x v="292"/>
    <x v="2"/>
    <x v="1"/>
    <x v="1"/>
    <x v="1"/>
    <x v="0"/>
    <n v="3"/>
    <n v="31"/>
    <n v="93"/>
    <n v="17.05"/>
    <n v="51.150000000000006"/>
    <n v="41.849999999999994"/>
  </r>
  <r>
    <x v="293"/>
    <x v="2"/>
    <x v="1"/>
    <x v="1"/>
    <x v="2"/>
    <x v="4"/>
    <n v="8"/>
    <n v="9"/>
    <n v="72"/>
    <n v="1.8719999999999999"/>
    <n v="14.975999999999999"/>
    <n v="57.024000000000001"/>
  </r>
  <r>
    <x v="294"/>
    <x v="2"/>
    <x v="1"/>
    <x v="1"/>
    <x v="4"/>
    <x v="0"/>
    <n v="9"/>
    <n v="192"/>
    <n v="1728"/>
    <n v="144"/>
    <n v="1296"/>
    <n v="432"/>
  </r>
  <r>
    <x v="294"/>
    <x v="2"/>
    <x v="1"/>
    <x v="0"/>
    <x v="2"/>
    <x v="4"/>
    <n v="4"/>
    <n v="10"/>
    <n v="40"/>
    <n v="2.08"/>
    <n v="8.32"/>
    <n v="31.68"/>
  </r>
  <r>
    <x v="295"/>
    <x v="2"/>
    <x v="1"/>
    <x v="0"/>
    <x v="4"/>
    <x v="2"/>
    <n v="7"/>
    <n v="19"/>
    <n v="133"/>
    <n v="5.1300000000000008"/>
    <n v="35.910000000000004"/>
    <n v="97.09"/>
  </r>
  <r>
    <x v="296"/>
    <x v="2"/>
    <x v="1"/>
    <x v="1"/>
    <x v="1"/>
    <x v="2"/>
    <n v="5"/>
    <n v="23"/>
    <n v="115"/>
    <n v="7.36"/>
    <n v="36.800000000000004"/>
    <n v="78.199999999999989"/>
  </r>
  <r>
    <x v="297"/>
    <x v="2"/>
    <x v="1"/>
    <x v="4"/>
    <x v="2"/>
    <x v="2"/>
    <n v="7"/>
    <n v="10"/>
    <n v="70"/>
    <n v="4.2299999999999995"/>
    <n v="29.609999999999996"/>
    <n v="40.39"/>
  </r>
  <r>
    <x v="298"/>
    <x v="2"/>
    <x v="1"/>
    <x v="4"/>
    <x v="0"/>
    <x v="0"/>
    <n v="4"/>
    <n v="180"/>
    <n v="720"/>
    <n v="108"/>
    <n v="432"/>
    <n v="288"/>
  </r>
  <r>
    <x v="298"/>
    <x v="2"/>
    <x v="1"/>
    <x v="1"/>
    <x v="4"/>
    <x v="0"/>
    <n v="9"/>
    <n v="250"/>
    <n v="2250"/>
    <n v="187.5"/>
    <n v="1687.5"/>
    <n v="562.5"/>
  </r>
  <r>
    <x v="298"/>
    <x v="2"/>
    <x v="1"/>
    <x v="0"/>
    <x v="0"/>
    <x v="1"/>
    <n v="2"/>
    <n v="376.66666666666669"/>
    <n v="753.33333333333337"/>
    <n v="320.16666666666669"/>
    <n v="640.33333333333337"/>
    <n v="113"/>
  </r>
  <r>
    <x v="299"/>
    <x v="2"/>
    <x v="1"/>
    <x v="3"/>
    <x v="0"/>
    <x v="2"/>
    <n v="16"/>
    <n v="36"/>
    <n v="576"/>
    <n v="10.799999999999999"/>
    <n v="172.79999999999998"/>
    <n v="403.20000000000005"/>
  </r>
  <r>
    <x v="300"/>
    <x v="2"/>
    <x v="1"/>
    <x v="4"/>
    <x v="0"/>
    <x v="0"/>
    <n v="6"/>
    <n v="134"/>
    <n v="804"/>
    <n v="80.399999999999991"/>
    <n v="482.4"/>
    <n v="321.60000000000002"/>
  </r>
  <r>
    <x v="301"/>
    <x v="2"/>
    <x v="1"/>
    <x v="2"/>
    <x v="2"/>
    <x v="3"/>
    <n v="9"/>
    <n v="27"/>
    <n v="243"/>
    <n v="10.341000000000001"/>
    <n v="93.069000000000017"/>
    <n v="149.93099999999998"/>
  </r>
  <r>
    <x v="302"/>
    <x v="3"/>
    <x v="1"/>
    <x v="0"/>
    <x v="2"/>
    <x v="1"/>
    <n v="2"/>
    <n v="278"/>
    <n v="556"/>
    <n v="227.95999999999998"/>
    <n v="455.91999999999996"/>
    <n v="100.08000000000004"/>
  </r>
  <r>
    <x v="303"/>
    <x v="3"/>
    <x v="1"/>
    <x v="1"/>
    <x v="3"/>
    <x v="4"/>
    <n v="10"/>
    <n v="6"/>
    <n v="60"/>
    <n v="0.97199999999999998"/>
    <n v="9.7199999999999989"/>
    <n v="50.28"/>
  </r>
  <r>
    <x v="303"/>
    <x v="3"/>
    <x v="1"/>
    <x v="4"/>
    <x v="0"/>
    <x v="4"/>
    <n v="7"/>
    <n v="8"/>
    <n v="56"/>
    <n v="1.44"/>
    <n v="10.08"/>
    <n v="45.92"/>
  </r>
  <r>
    <x v="304"/>
    <x v="3"/>
    <x v="1"/>
    <x v="4"/>
    <x v="1"/>
    <x v="4"/>
    <n v="8"/>
    <n v="9"/>
    <n v="72"/>
    <n v="1.377"/>
    <n v="11.016"/>
    <n v="60.984000000000002"/>
  </r>
  <r>
    <x v="305"/>
    <x v="3"/>
    <x v="1"/>
    <x v="2"/>
    <x v="0"/>
    <x v="3"/>
    <n v="2"/>
    <n v="30"/>
    <n v="60"/>
    <n v="15.600000000000001"/>
    <n v="31.200000000000003"/>
    <n v="28.799999999999997"/>
  </r>
  <r>
    <x v="306"/>
    <x v="3"/>
    <x v="1"/>
    <x v="1"/>
    <x v="4"/>
    <x v="1"/>
    <n v="2"/>
    <n v="391.28205128205127"/>
    <n v="782.56410256410254"/>
    <n v="344.32820512820513"/>
    <n v="688.65641025641025"/>
    <n v="93.907692307692287"/>
  </r>
  <r>
    <x v="306"/>
    <x v="3"/>
    <x v="1"/>
    <x v="2"/>
    <x v="3"/>
    <x v="0"/>
    <n v="2"/>
    <n v="25"/>
    <n v="50"/>
    <n v="14.499999999999998"/>
    <n v="28.999999999999996"/>
    <n v="21.000000000000004"/>
  </r>
  <r>
    <x v="307"/>
    <x v="3"/>
    <x v="1"/>
    <x v="0"/>
    <x v="2"/>
    <x v="3"/>
    <n v="4"/>
    <n v="45"/>
    <n v="180"/>
    <n v="17.234999999999999"/>
    <n v="68.94"/>
    <n v="111.06"/>
  </r>
  <r>
    <x v="307"/>
    <x v="3"/>
    <x v="1"/>
    <x v="2"/>
    <x v="4"/>
    <x v="0"/>
    <n v="3"/>
    <n v="268"/>
    <n v="804"/>
    <n v="201"/>
    <n v="603"/>
    <n v="201"/>
  </r>
  <r>
    <x v="308"/>
    <x v="3"/>
    <x v="1"/>
    <x v="0"/>
    <x v="1"/>
    <x v="2"/>
    <n v="18"/>
    <n v="18"/>
    <n v="324"/>
    <n v="5.76"/>
    <n v="103.67999999999999"/>
    <n v="220.32"/>
  </r>
  <r>
    <x v="309"/>
    <x v="3"/>
    <x v="1"/>
    <x v="2"/>
    <x v="2"/>
    <x v="1"/>
    <n v="2"/>
    <n v="330.66666666666669"/>
    <n v="661.33333333333337"/>
    <n v="271.14666666666665"/>
    <n v="542.29333333333329"/>
    <n v="119.04000000000008"/>
  </r>
  <r>
    <x v="310"/>
    <x v="3"/>
    <x v="1"/>
    <x v="0"/>
    <x v="1"/>
    <x v="3"/>
    <n v="4"/>
    <n v="39"/>
    <n v="156"/>
    <n v="18.213000000000001"/>
    <n v="72.852000000000004"/>
    <n v="83.147999999999996"/>
  </r>
  <r>
    <x v="311"/>
    <x v="3"/>
    <x v="1"/>
    <x v="3"/>
    <x v="3"/>
    <x v="2"/>
    <n v="20"/>
    <n v="10"/>
    <n v="200"/>
    <n v="2.58"/>
    <n v="51.6"/>
    <n v="148.4"/>
  </r>
  <r>
    <x v="312"/>
    <x v="3"/>
    <x v="1"/>
    <x v="4"/>
    <x v="1"/>
    <x v="0"/>
    <n v="5"/>
    <n v="10"/>
    <n v="50"/>
    <n v="5.5"/>
    <n v="27.5"/>
    <n v="22.5"/>
  </r>
  <r>
    <x v="312"/>
    <x v="3"/>
    <x v="1"/>
    <x v="4"/>
    <x v="3"/>
    <x v="3"/>
    <n v="2"/>
    <n v="21"/>
    <n v="42"/>
    <n v="10.647"/>
    <n v="21.294"/>
    <n v="20.706"/>
  </r>
  <r>
    <x v="312"/>
    <x v="3"/>
    <x v="1"/>
    <x v="2"/>
    <x v="3"/>
    <x v="1"/>
    <n v="1"/>
    <n v="110.66666666666667"/>
    <n v="110.66666666666667"/>
    <n v="99.600000000000009"/>
    <n v="99.600000000000009"/>
    <n v="11.066666666666663"/>
  </r>
  <r>
    <x v="313"/>
    <x v="3"/>
    <x v="1"/>
    <x v="1"/>
    <x v="2"/>
    <x v="4"/>
    <n v="9"/>
    <n v="5"/>
    <n v="45"/>
    <n v="1.04"/>
    <n v="9.36"/>
    <n v="35.64"/>
  </r>
  <r>
    <x v="313"/>
    <x v="3"/>
    <x v="1"/>
    <x v="0"/>
    <x v="2"/>
    <x v="4"/>
    <n v="2"/>
    <n v="9"/>
    <n v="18"/>
    <n v="1.8719999999999999"/>
    <n v="3.7439999999999998"/>
    <n v="14.256"/>
  </r>
  <r>
    <x v="314"/>
    <x v="3"/>
    <x v="1"/>
    <x v="4"/>
    <x v="1"/>
    <x v="0"/>
    <n v="8"/>
    <n v="45"/>
    <n v="360"/>
    <n v="24.750000000000004"/>
    <n v="198.00000000000003"/>
    <n v="161.99999999999997"/>
  </r>
  <r>
    <x v="314"/>
    <x v="3"/>
    <x v="1"/>
    <x v="0"/>
    <x v="0"/>
    <x v="4"/>
    <n v="4"/>
    <n v="9"/>
    <n v="36"/>
    <n v="1.6199999999999999"/>
    <n v="6.4799999999999995"/>
    <n v="29.52"/>
  </r>
  <r>
    <x v="315"/>
    <x v="3"/>
    <x v="1"/>
    <x v="0"/>
    <x v="2"/>
    <x v="3"/>
    <n v="3"/>
    <n v="34"/>
    <n v="102"/>
    <n v="13.022"/>
    <n v="39.066000000000003"/>
    <n v="62.933999999999997"/>
  </r>
  <r>
    <x v="315"/>
    <x v="3"/>
    <x v="1"/>
    <x v="0"/>
    <x v="4"/>
    <x v="1"/>
    <n v="1"/>
    <n v="457.4358974358974"/>
    <n v="457.4358974358974"/>
    <n v="402.54358974358973"/>
    <n v="402.54358974358973"/>
    <n v="54.892307692307668"/>
  </r>
  <r>
    <x v="315"/>
    <x v="3"/>
    <x v="1"/>
    <x v="4"/>
    <x v="0"/>
    <x v="1"/>
    <n v="2"/>
    <n v="278.66666666666669"/>
    <n v="557.33333333333337"/>
    <n v="236.86666666666667"/>
    <n v="473.73333333333335"/>
    <n v="83.600000000000023"/>
  </r>
  <r>
    <x v="315"/>
    <x v="3"/>
    <x v="1"/>
    <x v="2"/>
    <x v="3"/>
    <x v="3"/>
    <n v="4"/>
    <n v="34"/>
    <n v="136"/>
    <n v="17.238"/>
    <n v="68.951999999999998"/>
    <n v="67.048000000000002"/>
  </r>
  <r>
    <x v="316"/>
    <x v="3"/>
    <x v="1"/>
    <x v="2"/>
    <x v="0"/>
    <x v="3"/>
    <n v="5"/>
    <n v="29"/>
    <n v="145"/>
    <n v="15.08"/>
    <n v="75.400000000000006"/>
    <n v="69.599999999999994"/>
  </r>
  <r>
    <x v="316"/>
    <x v="3"/>
    <x v="1"/>
    <x v="4"/>
    <x v="3"/>
    <x v="0"/>
    <n v="3"/>
    <n v="24"/>
    <n v="72"/>
    <n v="13.919999999999998"/>
    <n v="41.759999999999991"/>
    <n v="30.240000000000009"/>
  </r>
  <r>
    <x v="317"/>
    <x v="3"/>
    <x v="1"/>
    <x v="1"/>
    <x v="0"/>
    <x v="3"/>
    <n v="5"/>
    <n v="47"/>
    <n v="235"/>
    <n v="24.44"/>
    <n v="122.2"/>
    <n v="112.8"/>
  </r>
  <r>
    <x v="318"/>
    <x v="3"/>
    <x v="1"/>
    <x v="1"/>
    <x v="4"/>
    <x v="1"/>
    <n v="1"/>
    <n v="360"/>
    <n v="360"/>
    <n v="316.8"/>
    <n v="316.8"/>
    <n v="43.199999999999989"/>
  </r>
  <r>
    <x v="319"/>
    <x v="3"/>
    <x v="1"/>
    <x v="3"/>
    <x v="3"/>
    <x v="1"/>
    <n v="1"/>
    <n v="124.66666666666667"/>
    <n v="124.66666666666667"/>
    <n v="112.2"/>
    <n v="112.2"/>
    <n v="12.466666666666669"/>
  </r>
  <r>
    <x v="319"/>
    <x v="3"/>
    <x v="1"/>
    <x v="4"/>
    <x v="2"/>
    <x v="0"/>
    <n v="2"/>
    <n v="72"/>
    <n v="144"/>
    <n v="46.800000000000004"/>
    <n v="93.600000000000009"/>
    <n v="50.399999999999991"/>
  </r>
  <r>
    <x v="319"/>
    <x v="3"/>
    <x v="1"/>
    <x v="1"/>
    <x v="4"/>
    <x v="3"/>
    <n v="5"/>
    <n v="42"/>
    <n v="210"/>
    <n v="23.268000000000001"/>
    <n v="116.34"/>
    <n v="93.66"/>
  </r>
  <r>
    <x v="319"/>
    <x v="3"/>
    <x v="1"/>
    <x v="3"/>
    <x v="4"/>
    <x v="2"/>
    <n v="1"/>
    <n v="30"/>
    <n v="30"/>
    <n v="8.1000000000000014"/>
    <n v="8.1000000000000014"/>
    <n v="21.9"/>
  </r>
  <r>
    <x v="320"/>
    <x v="3"/>
    <x v="1"/>
    <x v="4"/>
    <x v="2"/>
    <x v="0"/>
    <n v="1"/>
    <n v="62"/>
    <n v="62"/>
    <n v="40.300000000000004"/>
    <n v="40.300000000000004"/>
    <n v="21.699999999999996"/>
  </r>
  <r>
    <x v="320"/>
    <x v="3"/>
    <x v="1"/>
    <x v="3"/>
    <x v="4"/>
    <x v="4"/>
    <n v="7"/>
    <n v="9"/>
    <n v="63"/>
    <n v="2.3040000000000003"/>
    <n v="16.128"/>
    <n v="46.872"/>
  </r>
  <r>
    <x v="321"/>
    <x v="3"/>
    <x v="1"/>
    <x v="0"/>
    <x v="3"/>
    <x v="1"/>
    <n v="1"/>
    <n v="328"/>
    <n v="328"/>
    <n v="295.2"/>
    <n v="295.2"/>
    <n v="32.800000000000011"/>
  </r>
  <r>
    <x v="321"/>
    <x v="3"/>
    <x v="1"/>
    <x v="4"/>
    <x v="0"/>
    <x v="0"/>
    <n v="5"/>
    <n v="132"/>
    <n v="660"/>
    <n v="79.2"/>
    <n v="396"/>
    <n v="264"/>
  </r>
  <r>
    <x v="322"/>
    <x v="3"/>
    <x v="1"/>
    <x v="1"/>
    <x v="0"/>
    <x v="1"/>
    <n v="1"/>
    <n v="564.66666666666663"/>
    <n v="564.66666666666663"/>
    <n v="479.96666666666664"/>
    <n v="479.96666666666664"/>
    <n v="84.699999999999989"/>
  </r>
  <r>
    <x v="323"/>
    <x v="4"/>
    <x v="1"/>
    <x v="1"/>
    <x v="0"/>
    <x v="2"/>
    <n v="15"/>
    <n v="34"/>
    <n v="510"/>
    <n v="10.199999999999999"/>
    <n v="153"/>
    <n v="357"/>
  </r>
  <r>
    <x v="324"/>
    <x v="4"/>
    <x v="1"/>
    <x v="2"/>
    <x v="1"/>
    <x v="4"/>
    <n v="8"/>
    <n v="5"/>
    <n v="40"/>
    <n v="0.76500000000000001"/>
    <n v="6.12"/>
    <n v="33.880000000000003"/>
  </r>
  <r>
    <x v="325"/>
    <x v="4"/>
    <x v="1"/>
    <x v="2"/>
    <x v="1"/>
    <x v="0"/>
    <n v="7"/>
    <n v="28"/>
    <n v="196"/>
    <n v="15.400000000000002"/>
    <n v="107.80000000000001"/>
    <n v="88.199999999999989"/>
  </r>
  <r>
    <x v="326"/>
    <x v="4"/>
    <x v="1"/>
    <x v="2"/>
    <x v="0"/>
    <x v="0"/>
    <n v="8"/>
    <n v="156"/>
    <n v="1248"/>
    <n v="93.6"/>
    <n v="748.8"/>
    <n v="499.20000000000005"/>
  </r>
  <r>
    <x v="326"/>
    <x v="4"/>
    <x v="1"/>
    <x v="0"/>
    <x v="1"/>
    <x v="2"/>
    <n v="1"/>
    <n v="21"/>
    <n v="21"/>
    <n v="6.72"/>
    <n v="6.72"/>
    <n v="14.280000000000001"/>
  </r>
  <r>
    <x v="326"/>
    <x v="4"/>
    <x v="1"/>
    <x v="3"/>
    <x v="2"/>
    <x v="3"/>
    <n v="4"/>
    <n v="23"/>
    <n v="92"/>
    <n v="8.8090000000000011"/>
    <n v="35.236000000000004"/>
    <n v="56.763999999999996"/>
  </r>
  <r>
    <x v="327"/>
    <x v="4"/>
    <x v="1"/>
    <x v="1"/>
    <x v="4"/>
    <x v="4"/>
    <n v="1"/>
    <n v="9"/>
    <n v="9"/>
    <n v="2.3040000000000003"/>
    <n v="2.3040000000000003"/>
    <n v="6.6959999999999997"/>
  </r>
  <r>
    <x v="327"/>
    <x v="4"/>
    <x v="1"/>
    <x v="4"/>
    <x v="0"/>
    <x v="4"/>
    <n v="9"/>
    <n v="9"/>
    <n v="81"/>
    <n v="1.6199999999999999"/>
    <n v="14.579999999999998"/>
    <n v="66.42"/>
  </r>
  <r>
    <x v="327"/>
    <x v="4"/>
    <x v="1"/>
    <x v="3"/>
    <x v="2"/>
    <x v="1"/>
    <n v="2"/>
    <n v="147.33333333333334"/>
    <n v="294.66666666666669"/>
    <n v="120.81333333333333"/>
    <n v="241.62666666666667"/>
    <n v="53.04000000000002"/>
  </r>
  <r>
    <x v="328"/>
    <x v="4"/>
    <x v="1"/>
    <x v="1"/>
    <x v="0"/>
    <x v="3"/>
    <n v="6"/>
    <n v="49"/>
    <n v="294"/>
    <n v="25.48"/>
    <n v="152.88"/>
    <n v="141.12"/>
  </r>
  <r>
    <x v="329"/>
    <x v="4"/>
    <x v="1"/>
    <x v="0"/>
    <x v="3"/>
    <x v="3"/>
    <n v="9"/>
    <n v="39"/>
    <n v="351"/>
    <n v="19.773"/>
    <n v="177.95699999999999"/>
    <n v="173.04300000000001"/>
  </r>
  <r>
    <x v="330"/>
    <x v="4"/>
    <x v="1"/>
    <x v="0"/>
    <x v="2"/>
    <x v="4"/>
    <n v="7"/>
    <n v="8"/>
    <n v="56"/>
    <n v="1.6639999999999999"/>
    <n v="11.648"/>
    <n v="44.352000000000004"/>
  </r>
  <r>
    <x v="330"/>
    <x v="4"/>
    <x v="1"/>
    <x v="0"/>
    <x v="4"/>
    <x v="0"/>
    <n v="5"/>
    <n v="229"/>
    <n v="1145"/>
    <n v="171.75"/>
    <n v="858.75"/>
    <n v="286.25"/>
  </r>
  <r>
    <x v="330"/>
    <x v="4"/>
    <x v="1"/>
    <x v="3"/>
    <x v="1"/>
    <x v="3"/>
    <n v="7"/>
    <n v="29"/>
    <n v="203"/>
    <n v="13.543000000000001"/>
    <n v="94.801000000000002"/>
    <n v="108.199"/>
  </r>
  <r>
    <x v="331"/>
    <x v="4"/>
    <x v="1"/>
    <x v="2"/>
    <x v="2"/>
    <x v="0"/>
    <n v="8"/>
    <n v="72"/>
    <n v="576"/>
    <n v="46.800000000000004"/>
    <n v="374.40000000000003"/>
    <n v="201.59999999999997"/>
  </r>
  <r>
    <x v="332"/>
    <x v="4"/>
    <x v="1"/>
    <x v="1"/>
    <x v="1"/>
    <x v="1"/>
    <n v="1"/>
    <n v="134.66666666666666"/>
    <n v="134.66666666666666"/>
    <n v="103.69333333333333"/>
    <n v="103.69333333333333"/>
    <n v="30.973333333333329"/>
  </r>
  <r>
    <x v="332"/>
    <x v="4"/>
    <x v="1"/>
    <x v="1"/>
    <x v="2"/>
    <x v="2"/>
    <n v="1"/>
    <n v="15"/>
    <n v="15"/>
    <n v="6.3449999999999998"/>
    <n v="6.3449999999999998"/>
    <n v="8.6550000000000011"/>
  </r>
  <r>
    <x v="332"/>
    <x v="4"/>
    <x v="1"/>
    <x v="3"/>
    <x v="2"/>
    <x v="2"/>
    <n v="1"/>
    <n v="14"/>
    <n v="14"/>
    <n v="5.9219999999999997"/>
    <n v="5.9219999999999997"/>
    <n v="8.0779999999999994"/>
  </r>
  <r>
    <x v="332"/>
    <x v="4"/>
    <x v="1"/>
    <x v="1"/>
    <x v="4"/>
    <x v="2"/>
    <n v="16"/>
    <n v="44"/>
    <n v="704"/>
    <n v="11.88"/>
    <n v="190.08"/>
    <n v="513.91999999999996"/>
  </r>
  <r>
    <x v="333"/>
    <x v="4"/>
    <x v="1"/>
    <x v="1"/>
    <x v="0"/>
    <x v="3"/>
    <n v="8"/>
    <n v="25"/>
    <n v="200"/>
    <n v="13"/>
    <n v="104"/>
    <n v="96"/>
  </r>
  <r>
    <x v="333"/>
    <x v="4"/>
    <x v="1"/>
    <x v="3"/>
    <x v="1"/>
    <x v="4"/>
    <n v="1"/>
    <n v="7"/>
    <n v="7"/>
    <n v="1.071"/>
    <n v="1.071"/>
    <n v="5.9290000000000003"/>
  </r>
  <r>
    <x v="334"/>
    <x v="4"/>
    <x v="1"/>
    <x v="3"/>
    <x v="1"/>
    <x v="2"/>
    <n v="11"/>
    <n v="15"/>
    <n v="165"/>
    <n v="4.8"/>
    <n v="52.8"/>
    <n v="112.2"/>
  </r>
  <r>
    <x v="334"/>
    <x v="4"/>
    <x v="1"/>
    <x v="3"/>
    <x v="1"/>
    <x v="4"/>
    <n v="6"/>
    <n v="6"/>
    <n v="36"/>
    <n v="0.91799999999999993"/>
    <n v="5.5079999999999991"/>
    <n v="30.492000000000001"/>
  </r>
  <r>
    <x v="335"/>
    <x v="4"/>
    <x v="1"/>
    <x v="0"/>
    <x v="1"/>
    <x v="2"/>
    <n v="17"/>
    <n v="9"/>
    <n v="153"/>
    <n v="2.88"/>
    <n v="48.96"/>
    <n v="104.03999999999999"/>
  </r>
  <r>
    <x v="335"/>
    <x v="4"/>
    <x v="1"/>
    <x v="0"/>
    <x v="2"/>
    <x v="1"/>
    <n v="2"/>
    <n v="174.66666666666666"/>
    <n v="349.33333333333331"/>
    <n v="143.22666666666666"/>
    <n v="286.45333333333332"/>
    <n v="62.879999999999995"/>
  </r>
  <r>
    <x v="336"/>
    <x v="4"/>
    <x v="1"/>
    <x v="4"/>
    <x v="4"/>
    <x v="0"/>
    <n v="8"/>
    <n v="272"/>
    <n v="2176"/>
    <n v="204"/>
    <n v="1632"/>
    <n v="544"/>
  </r>
  <r>
    <x v="336"/>
    <x v="4"/>
    <x v="1"/>
    <x v="1"/>
    <x v="3"/>
    <x v="1"/>
    <n v="1"/>
    <n v="80.666666666666671"/>
    <n v="80.666666666666671"/>
    <n v="72.600000000000009"/>
    <n v="72.600000000000009"/>
    <n v="8.0666666666666629"/>
  </r>
  <r>
    <x v="336"/>
    <x v="4"/>
    <x v="1"/>
    <x v="0"/>
    <x v="0"/>
    <x v="3"/>
    <n v="6"/>
    <n v="20"/>
    <n v="120"/>
    <n v="10.4"/>
    <n v="62.400000000000006"/>
    <n v="57.599999999999994"/>
  </r>
  <r>
    <x v="336"/>
    <x v="4"/>
    <x v="1"/>
    <x v="3"/>
    <x v="4"/>
    <x v="1"/>
    <n v="2"/>
    <n v="548.20512820512818"/>
    <n v="1096.4102564102564"/>
    <n v="482.42051282051278"/>
    <n v="964.84102564102557"/>
    <n v="131.56923076923078"/>
  </r>
  <r>
    <x v="337"/>
    <x v="4"/>
    <x v="1"/>
    <x v="0"/>
    <x v="1"/>
    <x v="4"/>
    <n v="6"/>
    <n v="9"/>
    <n v="54"/>
    <n v="1.377"/>
    <n v="8.2620000000000005"/>
    <n v="45.738"/>
  </r>
  <r>
    <x v="337"/>
    <x v="4"/>
    <x v="1"/>
    <x v="2"/>
    <x v="0"/>
    <x v="3"/>
    <n v="1"/>
    <n v="37"/>
    <n v="37"/>
    <n v="19.240000000000002"/>
    <n v="19.240000000000002"/>
    <n v="17.759999999999998"/>
  </r>
  <r>
    <x v="338"/>
    <x v="4"/>
    <x v="1"/>
    <x v="2"/>
    <x v="0"/>
    <x v="4"/>
    <n v="5"/>
    <n v="9"/>
    <n v="45"/>
    <n v="1.6199999999999999"/>
    <n v="8.1"/>
    <n v="36.9"/>
  </r>
  <r>
    <x v="338"/>
    <x v="4"/>
    <x v="1"/>
    <x v="3"/>
    <x v="2"/>
    <x v="2"/>
    <n v="11"/>
    <n v="18"/>
    <n v="198"/>
    <n v="7.6139999999999999"/>
    <n v="83.754000000000005"/>
    <n v="114.246"/>
  </r>
  <r>
    <x v="339"/>
    <x v="4"/>
    <x v="1"/>
    <x v="3"/>
    <x v="1"/>
    <x v="2"/>
    <n v="2"/>
    <n v="14"/>
    <n v="28"/>
    <n v="4.4800000000000004"/>
    <n v="8.9600000000000009"/>
    <n v="19.04"/>
  </r>
  <r>
    <x v="339"/>
    <x v="4"/>
    <x v="1"/>
    <x v="1"/>
    <x v="2"/>
    <x v="0"/>
    <n v="9"/>
    <n v="60"/>
    <n v="540"/>
    <n v="39"/>
    <n v="351"/>
    <n v="189"/>
  </r>
  <r>
    <x v="340"/>
    <x v="4"/>
    <x v="1"/>
    <x v="0"/>
    <x v="1"/>
    <x v="1"/>
    <n v="1"/>
    <n v="180.66666666666666"/>
    <n v="180.66666666666666"/>
    <n v="139.11333333333332"/>
    <n v="139.11333333333332"/>
    <n v="41.553333333333342"/>
  </r>
  <r>
    <x v="340"/>
    <x v="4"/>
    <x v="1"/>
    <x v="2"/>
    <x v="2"/>
    <x v="1"/>
    <n v="2"/>
    <n v="287.33333333333331"/>
    <n v="574.66666666666663"/>
    <n v="235.61333333333332"/>
    <n v="471.22666666666663"/>
    <n v="103.44"/>
  </r>
  <r>
    <x v="341"/>
    <x v="4"/>
    <x v="1"/>
    <x v="2"/>
    <x v="2"/>
    <x v="2"/>
    <n v="5"/>
    <n v="16"/>
    <n v="80"/>
    <n v="6.7679999999999998"/>
    <n v="33.839999999999996"/>
    <n v="46.160000000000004"/>
  </r>
  <r>
    <x v="342"/>
    <x v="4"/>
    <x v="1"/>
    <x v="0"/>
    <x v="1"/>
    <x v="3"/>
    <n v="5"/>
    <n v="21"/>
    <n v="105"/>
    <n v="9.8070000000000004"/>
    <n v="49.035000000000004"/>
    <n v="55.964999999999996"/>
  </r>
  <r>
    <x v="343"/>
    <x v="4"/>
    <x v="1"/>
    <x v="4"/>
    <x v="0"/>
    <x v="3"/>
    <n v="1"/>
    <n v="25"/>
    <n v="25"/>
    <n v="13"/>
    <n v="13"/>
    <n v="12"/>
  </r>
  <r>
    <x v="343"/>
    <x v="4"/>
    <x v="1"/>
    <x v="1"/>
    <x v="4"/>
    <x v="2"/>
    <n v="2"/>
    <n v="50"/>
    <n v="100"/>
    <n v="13.5"/>
    <n v="27"/>
    <n v="73"/>
  </r>
  <r>
    <x v="344"/>
    <x v="4"/>
    <x v="1"/>
    <x v="3"/>
    <x v="0"/>
    <x v="0"/>
    <n v="1"/>
    <n v="174"/>
    <n v="174"/>
    <n v="104.39999999999999"/>
    <n v="104.39999999999999"/>
    <n v="69.600000000000009"/>
  </r>
  <r>
    <x v="344"/>
    <x v="4"/>
    <x v="1"/>
    <x v="4"/>
    <x v="0"/>
    <x v="3"/>
    <n v="1"/>
    <n v="34"/>
    <n v="34"/>
    <n v="17.68"/>
    <n v="17.68"/>
    <n v="16.32"/>
  </r>
  <r>
    <x v="344"/>
    <x v="4"/>
    <x v="1"/>
    <x v="0"/>
    <x v="4"/>
    <x v="2"/>
    <n v="8"/>
    <n v="29"/>
    <n v="232"/>
    <n v="7.83"/>
    <n v="62.64"/>
    <n v="169.36"/>
  </r>
  <r>
    <x v="345"/>
    <x v="4"/>
    <x v="1"/>
    <x v="3"/>
    <x v="0"/>
    <x v="4"/>
    <n v="5"/>
    <n v="8"/>
    <n v="40"/>
    <n v="1.44"/>
    <n v="7.1999999999999993"/>
    <n v="32.799999999999997"/>
  </r>
  <r>
    <x v="346"/>
    <x v="4"/>
    <x v="1"/>
    <x v="4"/>
    <x v="1"/>
    <x v="4"/>
    <n v="5"/>
    <n v="5"/>
    <n v="25"/>
    <n v="0.76500000000000001"/>
    <n v="3.8250000000000002"/>
    <n v="21.175000000000001"/>
  </r>
  <r>
    <x v="347"/>
    <x v="5"/>
    <x v="1"/>
    <x v="3"/>
    <x v="0"/>
    <x v="2"/>
    <n v="12"/>
    <n v="40"/>
    <n v="480"/>
    <n v="12"/>
    <n v="144"/>
    <n v="336"/>
  </r>
  <r>
    <x v="347"/>
    <x v="5"/>
    <x v="1"/>
    <x v="2"/>
    <x v="3"/>
    <x v="4"/>
    <n v="7"/>
    <n v="7"/>
    <n v="49"/>
    <n v="1.1340000000000001"/>
    <n v="7.9380000000000006"/>
    <n v="41.061999999999998"/>
  </r>
  <r>
    <x v="348"/>
    <x v="5"/>
    <x v="1"/>
    <x v="4"/>
    <x v="2"/>
    <x v="4"/>
    <n v="10"/>
    <n v="10"/>
    <n v="100"/>
    <n v="2.08"/>
    <n v="20.8"/>
    <n v="79.2"/>
  </r>
  <r>
    <x v="348"/>
    <x v="5"/>
    <x v="1"/>
    <x v="3"/>
    <x v="0"/>
    <x v="4"/>
    <n v="6"/>
    <n v="7"/>
    <n v="42"/>
    <n v="1.26"/>
    <n v="7.5600000000000005"/>
    <n v="34.44"/>
  </r>
  <r>
    <x v="349"/>
    <x v="5"/>
    <x v="1"/>
    <x v="4"/>
    <x v="1"/>
    <x v="3"/>
    <n v="5"/>
    <n v="50"/>
    <n v="250"/>
    <n v="23.35"/>
    <n v="116.75"/>
    <n v="133.25"/>
  </r>
  <r>
    <x v="350"/>
    <x v="5"/>
    <x v="1"/>
    <x v="3"/>
    <x v="0"/>
    <x v="2"/>
    <n v="4"/>
    <n v="40"/>
    <n v="160"/>
    <n v="12"/>
    <n v="48"/>
    <n v="112"/>
  </r>
  <r>
    <x v="350"/>
    <x v="5"/>
    <x v="1"/>
    <x v="4"/>
    <x v="4"/>
    <x v="0"/>
    <n v="9"/>
    <n v="202"/>
    <n v="1818"/>
    <n v="151.5"/>
    <n v="1363.5"/>
    <n v="454.5"/>
  </r>
  <r>
    <x v="350"/>
    <x v="5"/>
    <x v="1"/>
    <x v="4"/>
    <x v="4"/>
    <x v="2"/>
    <n v="1"/>
    <n v="45"/>
    <n v="45"/>
    <n v="12.15"/>
    <n v="12.15"/>
    <n v="32.85"/>
  </r>
  <r>
    <x v="350"/>
    <x v="5"/>
    <x v="1"/>
    <x v="3"/>
    <x v="2"/>
    <x v="4"/>
    <n v="7"/>
    <n v="8"/>
    <n v="56"/>
    <n v="1.6639999999999999"/>
    <n v="11.648"/>
    <n v="44.352000000000004"/>
  </r>
  <r>
    <x v="350"/>
    <x v="5"/>
    <x v="1"/>
    <x v="2"/>
    <x v="2"/>
    <x v="0"/>
    <n v="5"/>
    <n v="89"/>
    <n v="445"/>
    <n v="57.85"/>
    <n v="289.25"/>
    <n v="155.75"/>
  </r>
  <r>
    <x v="351"/>
    <x v="5"/>
    <x v="1"/>
    <x v="3"/>
    <x v="1"/>
    <x v="1"/>
    <n v="2"/>
    <n v="414.66666666666669"/>
    <n v="829.33333333333337"/>
    <n v="319.29333333333335"/>
    <n v="638.5866666666667"/>
    <n v="190.74666666666667"/>
  </r>
  <r>
    <x v="351"/>
    <x v="5"/>
    <x v="1"/>
    <x v="4"/>
    <x v="3"/>
    <x v="4"/>
    <n v="6"/>
    <n v="6"/>
    <n v="36"/>
    <n v="0.97199999999999998"/>
    <n v="5.8319999999999999"/>
    <n v="30.167999999999999"/>
  </r>
  <r>
    <x v="351"/>
    <x v="5"/>
    <x v="1"/>
    <x v="1"/>
    <x v="0"/>
    <x v="2"/>
    <n v="10"/>
    <n v="35"/>
    <n v="350"/>
    <n v="10.5"/>
    <n v="105"/>
    <n v="245"/>
  </r>
  <r>
    <x v="352"/>
    <x v="5"/>
    <x v="1"/>
    <x v="3"/>
    <x v="0"/>
    <x v="2"/>
    <n v="1"/>
    <n v="28"/>
    <n v="28"/>
    <n v="8.4"/>
    <n v="8.4"/>
    <n v="19.600000000000001"/>
  </r>
  <r>
    <x v="352"/>
    <x v="5"/>
    <x v="1"/>
    <x v="3"/>
    <x v="4"/>
    <x v="2"/>
    <n v="1"/>
    <n v="26"/>
    <n v="26"/>
    <n v="7.0200000000000005"/>
    <n v="7.0200000000000005"/>
    <n v="18.98"/>
  </r>
  <r>
    <x v="352"/>
    <x v="5"/>
    <x v="1"/>
    <x v="4"/>
    <x v="3"/>
    <x v="1"/>
    <n v="2"/>
    <n v="324.66666666666669"/>
    <n v="649.33333333333337"/>
    <n v="292.20000000000005"/>
    <n v="584.40000000000009"/>
    <n v="64.93333333333328"/>
  </r>
  <r>
    <x v="353"/>
    <x v="5"/>
    <x v="1"/>
    <x v="0"/>
    <x v="3"/>
    <x v="1"/>
    <n v="2"/>
    <n v="92"/>
    <n v="184"/>
    <n v="82.8"/>
    <n v="165.6"/>
    <n v="18.400000000000006"/>
  </r>
  <r>
    <x v="353"/>
    <x v="5"/>
    <x v="1"/>
    <x v="1"/>
    <x v="3"/>
    <x v="0"/>
    <n v="1"/>
    <n v="14"/>
    <n v="14"/>
    <n v="8.1199999999999992"/>
    <n v="8.1199999999999992"/>
    <n v="5.8800000000000008"/>
  </r>
  <r>
    <x v="354"/>
    <x v="5"/>
    <x v="1"/>
    <x v="2"/>
    <x v="2"/>
    <x v="4"/>
    <n v="8"/>
    <n v="10"/>
    <n v="80"/>
    <n v="2.08"/>
    <n v="16.64"/>
    <n v="63.36"/>
  </r>
  <r>
    <x v="354"/>
    <x v="5"/>
    <x v="1"/>
    <x v="0"/>
    <x v="1"/>
    <x v="1"/>
    <n v="1"/>
    <n v="334"/>
    <n v="334"/>
    <n v="257.18"/>
    <n v="257.18"/>
    <n v="76.819999999999993"/>
  </r>
  <r>
    <x v="355"/>
    <x v="5"/>
    <x v="1"/>
    <x v="0"/>
    <x v="0"/>
    <x v="2"/>
    <n v="16"/>
    <n v="29"/>
    <n v="464"/>
    <n v="8.6999999999999993"/>
    <n v="139.19999999999999"/>
    <n v="324.8"/>
  </r>
  <r>
    <x v="355"/>
    <x v="5"/>
    <x v="1"/>
    <x v="1"/>
    <x v="3"/>
    <x v="2"/>
    <n v="8"/>
    <n v="5"/>
    <n v="40"/>
    <n v="1.29"/>
    <n v="10.32"/>
    <n v="29.68"/>
  </r>
  <r>
    <x v="356"/>
    <x v="5"/>
    <x v="1"/>
    <x v="2"/>
    <x v="1"/>
    <x v="1"/>
    <n v="2"/>
    <n v="562.66666666666663"/>
    <n v="1125.3333333333333"/>
    <n v="433.25333333333333"/>
    <n v="866.50666666666666"/>
    <n v="258.8266666666666"/>
  </r>
  <r>
    <x v="356"/>
    <x v="5"/>
    <x v="1"/>
    <x v="3"/>
    <x v="0"/>
    <x v="2"/>
    <n v="19"/>
    <n v="20"/>
    <n v="380"/>
    <n v="6"/>
    <n v="114"/>
    <n v="266"/>
  </r>
  <r>
    <x v="356"/>
    <x v="5"/>
    <x v="1"/>
    <x v="1"/>
    <x v="0"/>
    <x v="1"/>
    <n v="2"/>
    <n v="535.33333333333337"/>
    <n v="1070.6666666666667"/>
    <n v="455.03333333333336"/>
    <n v="910.06666666666672"/>
    <n v="160.60000000000002"/>
  </r>
  <r>
    <x v="356"/>
    <x v="5"/>
    <x v="1"/>
    <x v="1"/>
    <x v="2"/>
    <x v="2"/>
    <n v="4"/>
    <n v="9"/>
    <n v="36"/>
    <n v="3.8069999999999999"/>
    <n v="15.228"/>
    <n v="20.771999999999998"/>
  </r>
  <r>
    <x v="356"/>
    <x v="5"/>
    <x v="1"/>
    <x v="0"/>
    <x v="2"/>
    <x v="1"/>
    <n v="2"/>
    <n v="136"/>
    <n v="272"/>
    <n v="111.52"/>
    <n v="223.04"/>
    <n v="48.960000000000008"/>
  </r>
  <r>
    <x v="356"/>
    <x v="5"/>
    <x v="1"/>
    <x v="4"/>
    <x v="0"/>
    <x v="0"/>
    <n v="1"/>
    <n v="149"/>
    <n v="149"/>
    <n v="89.399999999999991"/>
    <n v="89.399999999999991"/>
    <n v="59.600000000000009"/>
  </r>
  <r>
    <x v="357"/>
    <x v="5"/>
    <x v="1"/>
    <x v="1"/>
    <x v="4"/>
    <x v="2"/>
    <n v="18"/>
    <n v="44"/>
    <n v="792"/>
    <n v="11.88"/>
    <n v="213.84"/>
    <n v="578.16"/>
  </r>
  <r>
    <x v="358"/>
    <x v="5"/>
    <x v="1"/>
    <x v="3"/>
    <x v="4"/>
    <x v="1"/>
    <n v="1"/>
    <n v="486.15384615384613"/>
    <n v="486.15384615384613"/>
    <n v="427.81538461538457"/>
    <n v="427.81538461538457"/>
    <n v="58.338461538461559"/>
  </r>
  <r>
    <x v="359"/>
    <x v="5"/>
    <x v="1"/>
    <x v="0"/>
    <x v="2"/>
    <x v="2"/>
    <n v="13"/>
    <n v="19"/>
    <n v="247"/>
    <n v="8.036999999999999"/>
    <n v="104.48099999999999"/>
    <n v="142.51900000000001"/>
  </r>
  <r>
    <x v="360"/>
    <x v="5"/>
    <x v="1"/>
    <x v="1"/>
    <x v="0"/>
    <x v="1"/>
    <n v="2"/>
    <n v="244"/>
    <n v="488"/>
    <n v="207.4"/>
    <n v="414.8"/>
    <n v="73.199999999999989"/>
  </r>
  <r>
    <x v="361"/>
    <x v="5"/>
    <x v="1"/>
    <x v="3"/>
    <x v="4"/>
    <x v="2"/>
    <n v="19"/>
    <n v="32"/>
    <n v="608"/>
    <n v="8.64"/>
    <n v="164.16000000000003"/>
    <n v="443.84"/>
  </r>
  <r>
    <x v="362"/>
    <x v="5"/>
    <x v="1"/>
    <x v="3"/>
    <x v="1"/>
    <x v="4"/>
    <n v="3"/>
    <n v="10"/>
    <n v="30"/>
    <n v="1.53"/>
    <n v="4.59"/>
    <n v="25.41"/>
  </r>
  <r>
    <x v="362"/>
    <x v="5"/>
    <x v="1"/>
    <x v="2"/>
    <x v="2"/>
    <x v="0"/>
    <n v="4"/>
    <n v="71"/>
    <n v="284"/>
    <n v="46.15"/>
    <n v="184.6"/>
    <n v="99.4"/>
  </r>
  <r>
    <x v="363"/>
    <x v="5"/>
    <x v="1"/>
    <x v="3"/>
    <x v="3"/>
    <x v="3"/>
    <n v="2"/>
    <n v="49"/>
    <n v="98"/>
    <n v="24.843"/>
    <n v="49.686"/>
    <n v="48.314"/>
  </r>
  <r>
    <x v="363"/>
    <x v="5"/>
    <x v="1"/>
    <x v="0"/>
    <x v="4"/>
    <x v="3"/>
    <n v="2"/>
    <n v="41"/>
    <n v="82"/>
    <n v="22.714000000000002"/>
    <n v="45.428000000000004"/>
    <n v="36.571999999999996"/>
  </r>
  <r>
    <x v="364"/>
    <x v="5"/>
    <x v="1"/>
    <x v="4"/>
    <x v="1"/>
    <x v="1"/>
    <n v="2"/>
    <n v="371.33333333333331"/>
    <n v="742.66666666666663"/>
    <n v="285.92666666666668"/>
    <n v="571.85333333333335"/>
    <n v="170.81333333333328"/>
  </r>
  <r>
    <x v="365"/>
    <x v="5"/>
    <x v="1"/>
    <x v="1"/>
    <x v="1"/>
    <x v="3"/>
    <n v="6"/>
    <n v="31"/>
    <n v="186"/>
    <n v="14.477"/>
    <n v="86.861999999999995"/>
    <n v="99.138000000000005"/>
  </r>
  <r>
    <x v="366"/>
    <x v="5"/>
    <x v="1"/>
    <x v="1"/>
    <x v="4"/>
    <x v="4"/>
    <n v="4"/>
    <n v="5"/>
    <n v="20"/>
    <n v="1.28"/>
    <n v="5.12"/>
    <n v="14.879999999999999"/>
  </r>
  <r>
    <x v="367"/>
    <x v="6"/>
    <x v="1"/>
    <x v="2"/>
    <x v="4"/>
    <x v="1"/>
    <n v="2"/>
    <n v="511.28205128205121"/>
    <n v="1022.5641025641024"/>
    <n v="449.92820512820509"/>
    <n v="899.85641025641019"/>
    <n v="122.70769230769224"/>
  </r>
  <r>
    <x v="368"/>
    <x v="6"/>
    <x v="1"/>
    <x v="0"/>
    <x v="3"/>
    <x v="4"/>
    <n v="2"/>
    <n v="7"/>
    <n v="14"/>
    <n v="1.1340000000000001"/>
    <n v="2.2680000000000002"/>
    <n v="11.731999999999999"/>
  </r>
  <r>
    <x v="369"/>
    <x v="6"/>
    <x v="1"/>
    <x v="4"/>
    <x v="1"/>
    <x v="0"/>
    <n v="10"/>
    <n v="23"/>
    <n v="230"/>
    <n v="12.65"/>
    <n v="126.5"/>
    <n v="103.5"/>
  </r>
  <r>
    <x v="369"/>
    <x v="6"/>
    <x v="1"/>
    <x v="3"/>
    <x v="3"/>
    <x v="1"/>
    <n v="1"/>
    <n v="251.33333333333334"/>
    <n v="251.33333333333334"/>
    <n v="226.20000000000002"/>
    <n v="226.20000000000002"/>
    <n v="25.133333333333326"/>
  </r>
  <r>
    <x v="370"/>
    <x v="6"/>
    <x v="1"/>
    <x v="1"/>
    <x v="2"/>
    <x v="0"/>
    <n v="8"/>
    <n v="73"/>
    <n v="584"/>
    <n v="47.45"/>
    <n v="379.6"/>
    <n v="204.39999999999998"/>
  </r>
  <r>
    <x v="371"/>
    <x v="6"/>
    <x v="1"/>
    <x v="4"/>
    <x v="3"/>
    <x v="2"/>
    <n v="11"/>
    <n v="8"/>
    <n v="88"/>
    <n v="2.0640000000000001"/>
    <n v="22.704000000000001"/>
    <n v="65.295999999999992"/>
  </r>
  <r>
    <x v="372"/>
    <x v="6"/>
    <x v="1"/>
    <x v="3"/>
    <x v="2"/>
    <x v="4"/>
    <n v="9"/>
    <n v="5"/>
    <n v="45"/>
    <n v="1.04"/>
    <n v="9.36"/>
    <n v="35.64"/>
  </r>
  <r>
    <x v="372"/>
    <x v="6"/>
    <x v="1"/>
    <x v="2"/>
    <x v="3"/>
    <x v="0"/>
    <n v="8"/>
    <n v="10"/>
    <n v="80"/>
    <n v="5.8"/>
    <n v="46.4"/>
    <n v="33.6"/>
  </r>
  <r>
    <x v="372"/>
    <x v="6"/>
    <x v="1"/>
    <x v="4"/>
    <x v="4"/>
    <x v="1"/>
    <n v="2"/>
    <n v="498.46153846153845"/>
    <n v="996.92307692307691"/>
    <n v="438.64615384615382"/>
    <n v="877.29230769230765"/>
    <n v="119.63076923076926"/>
  </r>
  <r>
    <x v="373"/>
    <x v="6"/>
    <x v="1"/>
    <x v="4"/>
    <x v="0"/>
    <x v="2"/>
    <n v="20"/>
    <n v="22"/>
    <n v="440"/>
    <n v="6.6"/>
    <n v="132"/>
    <n v="308"/>
  </r>
  <r>
    <x v="374"/>
    <x v="6"/>
    <x v="1"/>
    <x v="4"/>
    <x v="4"/>
    <x v="2"/>
    <n v="9"/>
    <n v="23"/>
    <n v="207"/>
    <n v="6.2100000000000009"/>
    <n v="55.890000000000008"/>
    <n v="151.10999999999999"/>
  </r>
  <r>
    <x v="374"/>
    <x v="6"/>
    <x v="1"/>
    <x v="4"/>
    <x v="4"/>
    <x v="0"/>
    <n v="5"/>
    <n v="243"/>
    <n v="1215"/>
    <n v="182.25"/>
    <n v="911.25"/>
    <n v="303.75"/>
  </r>
  <r>
    <x v="374"/>
    <x v="6"/>
    <x v="1"/>
    <x v="1"/>
    <x v="3"/>
    <x v="4"/>
    <n v="5"/>
    <n v="5"/>
    <n v="25"/>
    <n v="0.81"/>
    <n v="4.0500000000000007"/>
    <n v="20.95"/>
  </r>
  <r>
    <x v="375"/>
    <x v="6"/>
    <x v="1"/>
    <x v="3"/>
    <x v="3"/>
    <x v="1"/>
    <n v="1"/>
    <n v="210"/>
    <n v="210"/>
    <n v="189"/>
    <n v="189"/>
    <n v="21"/>
  </r>
  <r>
    <x v="376"/>
    <x v="6"/>
    <x v="1"/>
    <x v="3"/>
    <x v="4"/>
    <x v="1"/>
    <n v="2"/>
    <n v="554.87179487179492"/>
    <n v="1109.7435897435898"/>
    <n v="488.28717948717951"/>
    <n v="976.57435897435903"/>
    <n v="133.16923076923081"/>
  </r>
  <r>
    <x v="376"/>
    <x v="6"/>
    <x v="1"/>
    <x v="0"/>
    <x v="2"/>
    <x v="4"/>
    <n v="4"/>
    <n v="6"/>
    <n v="24"/>
    <n v="1.248"/>
    <n v="4.992"/>
    <n v="19.007999999999999"/>
  </r>
  <r>
    <x v="377"/>
    <x v="6"/>
    <x v="1"/>
    <x v="3"/>
    <x v="3"/>
    <x v="0"/>
    <n v="7"/>
    <n v="10"/>
    <n v="70"/>
    <n v="5.8"/>
    <n v="40.6"/>
    <n v="29.4"/>
  </r>
  <r>
    <x v="377"/>
    <x v="6"/>
    <x v="1"/>
    <x v="4"/>
    <x v="4"/>
    <x v="3"/>
    <n v="9"/>
    <n v="23"/>
    <n v="207"/>
    <n v="12.742000000000001"/>
    <n v="114.67800000000001"/>
    <n v="92.321999999999989"/>
  </r>
  <r>
    <x v="377"/>
    <x v="6"/>
    <x v="1"/>
    <x v="2"/>
    <x v="2"/>
    <x v="1"/>
    <n v="2"/>
    <n v="282"/>
    <n v="564"/>
    <n v="231.23999999999998"/>
    <n v="462.47999999999996"/>
    <n v="101.52000000000004"/>
  </r>
  <r>
    <x v="378"/>
    <x v="6"/>
    <x v="1"/>
    <x v="4"/>
    <x v="4"/>
    <x v="4"/>
    <n v="2"/>
    <n v="7"/>
    <n v="14"/>
    <n v="1.792"/>
    <n v="3.5840000000000001"/>
    <n v="10.416"/>
  </r>
  <r>
    <x v="378"/>
    <x v="6"/>
    <x v="1"/>
    <x v="4"/>
    <x v="4"/>
    <x v="1"/>
    <n v="1"/>
    <n v="400"/>
    <n v="400"/>
    <n v="352"/>
    <n v="352"/>
    <n v="48"/>
  </r>
  <r>
    <x v="378"/>
    <x v="6"/>
    <x v="1"/>
    <x v="2"/>
    <x v="2"/>
    <x v="0"/>
    <n v="10"/>
    <n v="73"/>
    <n v="730"/>
    <n v="47.45"/>
    <n v="474.5"/>
    <n v="255.5"/>
  </r>
  <r>
    <x v="379"/>
    <x v="6"/>
    <x v="1"/>
    <x v="3"/>
    <x v="3"/>
    <x v="4"/>
    <n v="9"/>
    <n v="12"/>
    <n v="108"/>
    <n v="1.944"/>
    <n v="17.495999999999999"/>
    <n v="90.504000000000005"/>
  </r>
  <r>
    <x v="379"/>
    <x v="6"/>
    <x v="1"/>
    <x v="3"/>
    <x v="3"/>
    <x v="0"/>
    <n v="9"/>
    <n v="89"/>
    <n v="801"/>
    <n v="51.62"/>
    <n v="464.58"/>
    <n v="336.42"/>
  </r>
  <r>
    <x v="379"/>
    <x v="6"/>
    <x v="1"/>
    <x v="0"/>
    <x v="0"/>
    <x v="4"/>
    <n v="4"/>
    <n v="9"/>
    <n v="36"/>
    <n v="1.6199999999999999"/>
    <n v="6.4799999999999995"/>
    <n v="29.52"/>
  </r>
  <r>
    <x v="380"/>
    <x v="6"/>
    <x v="1"/>
    <x v="2"/>
    <x v="2"/>
    <x v="4"/>
    <n v="2"/>
    <n v="14"/>
    <n v="28"/>
    <n v="2.9119999999999999"/>
    <n v="5.8239999999999998"/>
    <n v="22.176000000000002"/>
  </r>
  <r>
    <x v="380"/>
    <x v="6"/>
    <x v="1"/>
    <x v="2"/>
    <x v="2"/>
    <x v="3"/>
    <n v="4"/>
    <n v="27"/>
    <n v="108"/>
    <n v="10.341000000000001"/>
    <n v="41.364000000000004"/>
    <n v="66.635999999999996"/>
  </r>
  <r>
    <x v="380"/>
    <x v="6"/>
    <x v="1"/>
    <x v="3"/>
    <x v="3"/>
    <x v="0"/>
    <n v="6"/>
    <n v="61"/>
    <n v="366"/>
    <n v="35.379999999999995"/>
    <n v="212.27999999999997"/>
    <n v="153.72000000000003"/>
  </r>
  <r>
    <x v="381"/>
    <x v="6"/>
    <x v="1"/>
    <x v="4"/>
    <x v="4"/>
    <x v="4"/>
    <n v="5"/>
    <n v="13"/>
    <n v="65"/>
    <n v="3.3280000000000003"/>
    <n v="16.64"/>
    <n v="48.36"/>
  </r>
  <r>
    <x v="381"/>
    <x v="6"/>
    <x v="1"/>
    <x v="3"/>
    <x v="3"/>
    <x v="3"/>
    <n v="2"/>
    <n v="27"/>
    <n v="54"/>
    <n v="13.689"/>
    <n v="27.378"/>
    <n v="26.622"/>
  </r>
  <r>
    <x v="381"/>
    <x v="6"/>
    <x v="1"/>
    <x v="2"/>
    <x v="2"/>
    <x v="2"/>
    <n v="11"/>
    <n v="16"/>
    <n v="176"/>
    <n v="6.7679999999999998"/>
    <n v="74.447999999999993"/>
    <n v="101.55200000000001"/>
  </r>
  <r>
    <x v="382"/>
    <x v="6"/>
    <x v="1"/>
    <x v="0"/>
    <x v="0"/>
    <x v="0"/>
    <n v="8"/>
    <n v="54"/>
    <n v="432"/>
    <n v="32.4"/>
    <n v="259.2"/>
    <n v="172.8"/>
  </r>
  <r>
    <x v="382"/>
    <x v="6"/>
    <x v="1"/>
    <x v="0"/>
    <x v="0"/>
    <x v="1"/>
    <n v="1"/>
    <n v="249"/>
    <n v="249"/>
    <n v="211.65"/>
    <n v="211.65"/>
    <n v="37.349999999999994"/>
  </r>
  <r>
    <x v="382"/>
    <x v="6"/>
    <x v="1"/>
    <x v="4"/>
    <x v="4"/>
    <x v="1"/>
    <n v="1"/>
    <n v="336"/>
    <n v="336"/>
    <n v="295.68"/>
    <n v="295.68"/>
    <n v="40.319999999999993"/>
  </r>
  <r>
    <x v="382"/>
    <x v="6"/>
    <x v="1"/>
    <x v="4"/>
    <x v="4"/>
    <x v="3"/>
    <n v="9"/>
    <n v="26"/>
    <n v="234"/>
    <n v="14.404000000000002"/>
    <n v="129.63600000000002"/>
    <n v="104.36399999999998"/>
  </r>
  <r>
    <x v="383"/>
    <x v="6"/>
    <x v="1"/>
    <x v="1"/>
    <x v="1"/>
    <x v="0"/>
    <n v="4"/>
    <n v="56"/>
    <n v="224"/>
    <n v="30.800000000000004"/>
    <n v="123.20000000000002"/>
    <n v="100.79999999999998"/>
  </r>
  <r>
    <x v="383"/>
    <x v="6"/>
    <x v="1"/>
    <x v="4"/>
    <x v="4"/>
    <x v="1"/>
    <n v="2"/>
    <n v="257"/>
    <n v="514"/>
    <n v="226.16"/>
    <n v="452.32"/>
    <n v="61.680000000000007"/>
  </r>
  <r>
    <x v="383"/>
    <x v="6"/>
    <x v="1"/>
    <x v="1"/>
    <x v="1"/>
    <x v="2"/>
    <n v="16"/>
    <n v="21"/>
    <n v="336"/>
    <n v="6.72"/>
    <n v="107.52"/>
    <n v="228.48000000000002"/>
  </r>
  <r>
    <x v="383"/>
    <x v="6"/>
    <x v="1"/>
    <x v="0"/>
    <x v="0"/>
    <x v="2"/>
    <n v="4"/>
    <n v="16"/>
    <n v="64"/>
    <n v="4.8"/>
    <n v="19.2"/>
    <n v="44.8"/>
  </r>
  <r>
    <x v="383"/>
    <x v="6"/>
    <x v="1"/>
    <x v="0"/>
    <x v="0"/>
    <x v="2"/>
    <n v="12"/>
    <n v="19"/>
    <n v="228"/>
    <n v="5.7"/>
    <n v="68.400000000000006"/>
    <n v="159.6"/>
  </r>
  <r>
    <x v="384"/>
    <x v="6"/>
    <x v="1"/>
    <x v="4"/>
    <x v="4"/>
    <x v="2"/>
    <n v="11"/>
    <n v="21"/>
    <n v="231"/>
    <n v="5.67"/>
    <n v="62.37"/>
    <n v="168.63"/>
  </r>
  <r>
    <x v="384"/>
    <x v="6"/>
    <x v="1"/>
    <x v="1"/>
    <x v="1"/>
    <x v="3"/>
    <n v="1"/>
    <n v="21"/>
    <n v="21"/>
    <n v="9.8070000000000004"/>
    <n v="9.8070000000000004"/>
    <n v="11.193"/>
  </r>
  <r>
    <x v="384"/>
    <x v="6"/>
    <x v="1"/>
    <x v="2"/>
    <x v="2"/>
    <x v="2"/>
    <n v="4"/>
    <n v="19"/>
    <n v="76"/>
    <n v="8.036999999999999"/>
    <n v="32.147999999999996"/>
    <n v="43.852000000000004"/>
  </r>
  <r>
    <x v="385"/>
    <x v="6"/>
    <x v="1"/>
    <x v="4"/>
    <x v="4"/>
    <x v="0"/>
    <n v="7"/>
    <n v="62"/>
    <n v="434"/>
    <n v="46.5"/>
    <n v="325.5"/>
    <n v="108.5"/>
  </r>
  <r>
    <x v="385"/>
    <x v="6"/>
    <x v="1"/>
    <x v="3"/>
    <x v="3"/>
    <x v="1"/>
    <n v="1"/>
    <n v="331"/>
    <n v="331"/>
    <n v="297.90000000000003"/>
    <n v="297.90000000000003"/>
    <n v="33.099999999999966"/>
  </r>
  <r>
    <x v="385"/>
    <x v="6"/>
    <x v="1"/>
    <x v="0"/>
    <x v="0"/>
    <x v="0"/>
    <n v="3"/>
    <n v="84"/>
    <n v="252"/>
    <n v="50.4"/>
    <n v="151.19999999999999"/>
    <n v="100.80000000000001"/>
  </r>
  <r>
    <x v="386"/>
    <x v="6"/>
    <x v="1"/>
    <x v="3"/>
    <x v="3"/>
    <x v="4"/>
    <n v="9"/>
    <n v="12"/>
    <n v="108"/>
    <n v="1.944"/>
    <n v="17.495999999999999"/>
    <n v="90.504000000000005"/>
  </r>
  <r>
    <x v="386"/>
    <x v="6"/>
    <x v="1"/>
    <x v="2"/>
    <x v="2"/>
    <x v="0"/>
    <n v="10"/>
    <n v="57"/>
    <n v="570"/>
    <n v="37.050000000000004"/>
    <n v="370.50000000000006"/>
    <n v="199.49999999999994"/>
  </r>
  <r>
    <x v="386"/>
    <x v="6"/>
    <x v="1"/>
    <x v="2"/>
    <x v="2"/>
    <x v="3"/>
    <n v="3"/>
    <n v="46"/>
    <n v="138"/>
    <n v="17.618000000000002"/>
    <n v="52.854000000000006"/>
    <n v="85.145999999999987"/>
  </r>
  <r>
    <x v="387"/>
    <x v="6"/>
    <x v="1"/>
    <x v="2"/>
    <x v="2"/>
    <x v="3"/>
    <n v="2"/>
    <n v="32"/>
    <n v="64"/>
    <n v="12.256"/>
    <n v="24.512"/>
    <n v="39.488"/>
  </r>
  <r>
    <x v="387"/>
    <x v="6"/>
    <x v="1"/>
    <x v="0"/>
    <x v="0"/>
    <x v="1"/>
    <n v="1"/>
    <n v="244"/>
    <n v="244"/>
    <n v="207.4"/>
    <n v="207.4"/>
    <n v="36.599999999999994"/>
  </r>
  <r>
    <x v="387"/>
    <x v="6"/>
    <x v="1"/>
    <x v="3"/>
    <x v="3"/>
    <x v="2"/>
    <n v="6"/>
    <n v="22"/>
    <n v="132"/>
    <n v="5.6760000000000002"/>
    <n v="34.055999999999997"/>
    <n v="97.944000000000003"/>
  </r>
  <r>
    <x v="388"/>
    <x v="6"/>
    <x v="1"/>
    <x v="0"/>
    <x v="0"/>
    <x v="3"/>
    <n v="9"/>
    <n v="32"/>
    <n v="288"/>
    <n v="16.64"/>
    <n v="149.76"/>
    <n v="138.24"/>
  </r>
  <r>
    <x v="388"/>
    <x v="6"/>
    <x v="1"/>
    <x v="0"/>
    <x v="0"/>
    <x v="2"/>
    <n v="20"/>
    <n v="17"/>
    <n v="340"/>
    <n v="5.0999999999999996"/>
    <n v="102"/>
    <n v="238"/>
  </r>
  <r>
    <x v="388"/>
    <x v="6"/>
    <x v="1"/>
    <x v="4"/>
    <x v="4"/>
    <x v="2"/>
    <n v="15"/>
    <n v="16"/>
    <n v="240"/>
    <n v="4.32"/>
    <n v="64.800000000000011"/>
    <n v="175.2"/>
  </r>
  <r>
    <x v="389"/>
    <x v="6"/>
    <x v="1"/>
    <x v="3"/>
    <x v="3"/>
    <x v="3"/>
    <n v="8"/>
    <n v="43"/>
    <n v="344"/>
    <n v="21.801000000000002"/>
    <n v="174.40800000000002"/>
    <n v="169.59199999999998"/>
  </r>
  <r>
    <x v="389"/>
    <x v="6"/>
    <x v="1"/>
    <x v="4"/>
    <x v="4"/>
    <x v="2"/>
    <n v="15"/>
    <n v="11"/>
    <n v="165"/>
    <n v="2.97"/>
    <n v="44.550000000000004"/>
    <n v="120.44999999999999"/>
  </r>
  <r>
    <x v="389"/>
    <x v="6"/>
    <x v="1"/>
    <x v="1"/>
    <x v="1"/>
    <x v="2"/>
    <n v="18"/>
    <n v="15"/>
    <n v="270"/>
    <n v="4.8"/>
    <n v="86.399999999999991"/>
    <n v="183.60000000000002"/>
  </r>
  <r>
    <x v="390"/>
    <x v="6"/>
    <x v="1"/>
    <x v="3"/>
    <x v="3"/>
    <x v="2"/>
    <n v="13"/>
    <n v="25"/>
    <n v="325"/>
    <n v="6.45"/>
    <n v="83.850000000000009"/>
    <n v="241.14999999999998"/>
  </r>
  <r>
    <x v="390"/>
    <x v="6"/>
    <x v="1"/>
    <x v="0"/>
    <x v="0"/>
    <x v="4"/>
    <n v="4"/>
    <n v="9"/>
    <n v="36"/>
    <n v="1.6199999999999999"/>
    <n v="6.4799999999999995"/>
    <n v="29.52"/>
  </r>
  <r>
    <x v="390"/>
    <x v="6"/>
    <x v="1"/>
    <x v="3"/>
    <x v="3"/>
    <x v="3"/>
    <n v="1"/>
    <n v="48"/>
    <n v="48"/>
    <n v="24.335999999999999"/>
    <n v="24.335999999999999"/>
    <n v="23.664000000000001"/>
  </r>
  <r>
    <x v="390"/>
    <x v="6"/>
    <x v="1"/>
    <x v="1"/>
    <x v="1"/>
    <x v="1"/>
    <n v="2"/>
    <n v="356"/>
    <n v="712"/>
    <n v="274.12"/>
    <n v="548.24"/>
    <n v="163.76"/>
  </r>
  <r>
    <x v="391"/>
    <x v="6"/>
    <x v="1"/>
    <x v="1"/>
    <x v="1"/>
    <x v="0"/>
    <n v="8"/>
    <n v="89"/>
    <n v="712"/>
    <n v="48.95"/>
    <n v="391.6"/>
    <n v="320.39999999999998"/>
  </r>
  <r>
    <x v="391"/>
    <x v="6"/>
    <x v="1"/>
    <x v="4"/>
    <x v="4"/>
    <x v="4"/>
    <n v="1"/>
    <n v="7"/>
    <n v="7"/>
    <n v="1.792"/>
    <n v="1.792"/>
    <n v="5.2080000000000002"/>
  </r>
  <r>
    <x v="391"/>
    <x v="6"/>
    <x v="1"/>
    <x v="3"/>
    <x v="3"/>
    <x v="3"/>
    <n v="4"/>
    <n v="33"/>
    <n v="132"/>
    <n v="16.731000000000002"/>
    <n v="66.924000000000007"/>
    <n v="65.075999999999993"/>
  </r>
  <r>
    <x v="391"/>
    <x v="6"/>
    <x v="1"/>
    <x v="3"/>
    <x v="3"/>
    <x v="0"/>
    <n v="9"/>
    <n v="55"/>
    <n v="495"/>
    <n v="31.9"/>
    <n v="287.09999999999997"/>
    <n v="207.90000000000003"/>
  </r>
  <r>
    <x v="392"/>
    <x v="6"/>
    <x v="1"/>
    <x v="3"/>
    <x v="3"/>
    <x v="4"/>
    <n v="3"/>
    <n v="5"/>
    <n v="15"/>
    <n v="0.81"/>
    <n v="2.4300000000000002"/>
    <n v="12.57"/>
  </r>
  <r>
    <x v="392"/>
    <x v="6"/>
    <x v="1"/>
    <x v="3"/>
    <x v="3"/>
    <x v="4"/>
    <n v="3"/>
    <n v="6"/>
    <n v="18"/>
    <n v="0.97199999999999998"/>
    <n v="2.9159999999999999"/>
    <n v="15.084"/>
  </r>
  <r>
    <x v="392"/>
    <x v="6"/>
    <x v="1"/>
    <x v="2"/>
    <x v="2"/>
    <x v="2"/>
    <n v="12"/>
    <n v="12"/>
    <n v="144"/>
    <n v="5.0759999999999996"/>
    <n v="60.911999999999992"/>
    <n v="83.088000000000008"/>
  </r>
  <r>
    <x v="393"/>
    <x v="6"/>
    <x v="1"/>
    <x v="0"/>
    <x v="0"/>
    <x v="0"/>
    <n v="2"/>
    <n v="83"/>
    <n v="166"/>
    <n v="49.8"/>
    <n v="99.6"/>
    <n v="66.400000000000006"/>
  </r>
  <r>
    <x v="393"/>
    <x v="6"/>
    <x v="1"/>
    <x v="4"/>
    <x v="4"/>
    <x v="0"/>
    <n v="5"/>
    <n v="56"/>
    <n v="280"/>
    <n v="42"/>
    <n v="210"/>
    <n v="70"/>
  </r>
  <r>
    <x v="393"/>
    <x v="6"/>
    <x v="1"/>
    <x v="2"/>
    <x v="2"/>
    <x v="2"/>
    <n v="18"/>
    <n v="18"/>
    <n v="324"/>
    <n v="7.6139999999999999"/>
    <n v="137.05199999999999"/>
    <n v="186.94800000000001"/>
  </r>
  <r>
    <x v="393"/>
    <x v="6"/>
    <x v="1"/>
    <x v="4"/>
    <x v="4"/>
    <x v="3"/>
    <n v="5"/>
    <n v="28"/>
    <n v="140"/>
    <n v="15.512"/>
    <n v="77.56"/>
    <n v="62.44"/>
  </r>
  <r>
    <x v="394"/>
    <x v="6"/>
    <x v="1"/>
    <x v="3"/>
    <x v="3"/>
    <x v="3"/>
    <n v="4"/>
    <n v="41"/>
    <n v="164"/>
    <n v="20.786999999999999"/>
    <n v="83.147999999999996"/>
    <n v="80.852000000000004"/>
  </r>
  <r>
    <x v="394"/>
    <x v="6"/>
    <x v="1"/>
    <x v="1"/>
    <x v="1"/>
    <x v="4"/>
    <n v="2"/>
    <n v="11"/>
    <n v="22"/>
    <n v="1.6830000000000001"/>
    <n v="3.3660000000000001"/>
    <n v="18.634"/>
  </r>
  <r>
    <x v="394"/>
    <x v="6"/>
    <x v="1"/>
    <x v="2"/>
    <x v="2"/>
    <x v="3"/>
    <n v="6"/>
    <n v="29"/>
    <n v="174"/>
    <n v="11.106999999999999"/>
    <n v="66.641999999999996"/>
    <n v="107.358"/>
  </r>
  <r>
    <x v="395"/>
    <x v="7"/>
    <x v="1"/>
    <x v="2"/>
    <x v="2"/>
    <x v="0"/>
    <n v="8"/>
    <n v="66"/>
    <n v="528"/>
    <n v="42.9"/>
    <n v="343.2"/>
    <n v="184.8"/>
  </r>
  <r>
    <x v="395"/>
    <x v="7"/>
    <x v="1"/>
    <x v="3"/>
    <x v="3"/>
    <x v="1"/>
    <n v="2"/>
    <n v="267"/>
    <n v="534"/>
    <n v="240.3"/>
    <n v="480.6"/>
    <n v="53.399999999999977"/>
  </r>
  <r>
    <x v="395"/>
    <x v="7"/>
    <x v="1"/>
    <x v="1"/>
    <x v="1"/>
    <x v="2"/>
    <n v="9"/>
    <n v="11"/>
    <n v="99"/>
    <n v="3.52"/>
    <n v="31.68"/>
    <n v="67.319999999999993"/>
  </r>
  <r>
    <x v="395"/>
    <x v="7"/>
    <x v="1"/>
    <x v="3"/>
    <x v="3"/>
    <x v="4"/>
    <n v="10"/>
    <n v="13"/>
    <n v="130"/>
    <n v="2.1059999999999999"/>
    <n v="21.06"/>
    <n v="108.94"/>
  </r>
  <r>
    <x v="396"/>
    <x v="7"/>
    <x v="1"/>
    <x v="0"/>
    <x v="0"/>
    <x v="3"/>
    <n v="6"/>
    <n v="47"/>
    <n v="282"/>
    <n v="24.44"/>
    <n v="146.64000000000001"/>
    <n v="135.35999999999999"/>
  </r>
  <r>
    <x v="396"/>
    <x v="7"/>
    <x v="1"/>
    <x v="0"/>
    <x v="0"/>
    <x v="2"/>
    <n v="2"/>
    <n v="15"/>
    <n v="30"/>
    <n v="4.5"/>
    <n v="9"/>
    <n v="21"/>
  </r>
  <r>
    <x v="396"/>
    <x v="7"/>
    <x v="1"/>
    <x v="0"/>
    <x v="0"/>
    <x v="2"/>
    <n v="18"/>
    <n v="22"/>
    <n v="396"/>
    <n v="6.6"/>
    <n v="118.8"/>
    <n v="277.2"/>
  </r>
  <r>
    <x v="397"/>
    <x v="7"/>
    <x v="1"/>
    <x v="1"/>
    <x v="1"/>
    <x v="1"/>
    <n v="2"/>
    <n v="269"/>
    <n v="538"/>
    <n v="207.13"/>
    <n v="414.26"/>
    <n v="123.74000000000001"/>
  </r>
  <r>
    <x v="397"/>
    <x v="7"/>
    <x v="1"/>
    <x v="4"/>
    <x v="4"/>
    <x v="4"/>
    <n v="9"/>
    <n v="5"/>
    <n v="45"/>
    <n v="1.28"/>
    <n v="11.52"/>
    <n v="33.480000000000004"/>
  </r>
  <r>
    <x v="397"/>
    <x v="7"/>
    <x v="1"/>
    <x v="2"/>
    <x v="2"/>
    <x v="4"/>
    <n v="1"/>
    <n v="5"/>
    <n v="5"/>
    <n v="1.04"/>
    <n v="1.04"/>
    <n v="3.96"/>
  </r>
  <r>
    <x v="397"/>
    <x v="7"/>
    <x v="1"/>
    <x v="3"/>
    <x v="3"/>
    <x v="0"/>
    <n v="10"/>
    <n v="87"/>
    <n v="870"/>
    <n v="50.459999999999994"/>
    <n v="504.59999999999991"/>
    <n v="365.40000000000009"/>
  </r>
  <r>
    <x v="398"/>
    <x v="7"/>
    <x v="1"/>
    <x v="4"/>
    <x v="4"/>
    <x v="1"/>
    <n v="1"/>
    <n v="306"/>
    <n v="306"/>
    <n v="269.28000000000003"/>
    <n v="269.28000000000003"/>
    <n v="36.71999999999997"/>
  </r>
  <r>
    <x v="398"/>
    <x v="7"/>
    <x v="1"/>
    <x v="0"/>
    <x v="0"/>
    <x v="1"/>
    <n v="2"/>
    <n v="371"/>
    <n v="742"/>
    <n v="315.34999999999997"/>
    <n v="630.69999999999993"/>
    <n v="111.30000000000007"/>
  </r>
  <r>
    <x v="398"/>
    <x v="7"/>
    <x v="1"/>
    <x v="2"/>
    <x v="2"/>
    <x v="2"/>
    <n v="16"/>
    <n v="18"/>
    <n v="288"/>
    <n v="7.6139999999999999"/>
    <n v="121.824"/>
    <n v="166.17599999999999"/>
  </r>
  <r>
    <x v="398"/>
    <x v="7"/>
    <x v="1"/>
    <x v="2"/>
    <x v="2"/>
    <x v="3"/>
    <n v="5"/>
    <n v="46"/>
    <n v="230"/>
    <n v="17.618000000000002"/>
    <n v="88.09"/>
    <n v="141.91"/>
  </r>
  <r>
    <x v="399"/>
    <x v="7"/>
    <x v="1"/>
    <x v="3"/>
    <x v="3"/>
    <x v="0"/>
    <n v="8"/>
    <n v="88"/>
    <n v="704"/>
    <n v="51.04"/>
    <n v="408.32"/>
    <n v="295.68"/>
  </r>
  <r>
    <x v="399"/>
    <x v="7"/>
    <x v="1"/>
    <x v="4"/>
    <x v="4"/>
    <x v="2"/>
    <n v="11"/>
    <n v="19"/>
    <n v="209"/>
    <n v="5.1300000000000008"/>
    <n v="56.430000000000007"/>
    <n v="152.57"/>
  </r>
  <r>
    <x v="399"/>
    <x v="7"/>
    <x v="1"/>
    <x v="4"/>
    <x v="4"/>
    <x v="4"/>
    <n v="5"/>
    <n v="7"/>
    <n v="35"/>
    <n v="1.792"/>
    <n v="8.9600000000000009"/>
    <n v="26.04"/>
  </r>
  <r>
    <x v="399"/>
    <x v="7"/>
    <x v="1"/>
    <x v="0"/>
    <x v="0"/>
    <x v="2"/>
    <n v="13"/>
    <n v="19"/>
    <n v="247"/>
    <n v="5.7"/>
    <n v="74.100000000000009"/>
    <n v="172.89999999999998"/>
  </r>
  <r>
    <x v="400"/>
    <x v="7"/>
    <x v="1"/>
    <x v="3"/>
    <x v="3"/>
    <x v="1"/>
    <n v="1"/>
    <n v="374"/>
    <n v="374"/>
    <n v="336.6"/>
    <n v="336.6"/>
    <n v="37.399999999999977"/>
  </r>
  <r>
    <x v="400"/>
    <x v="7"/>
    <x v="1"/>
    <x v="4"/>
    <x v="4"/>
    <x v="4"/>
    <n v="6"/>
    <n v="14"/>
    <n v="84"/>
    <n v="3.5840000000000001"/>
    <n v="21.504000000000001"/>
    <n v="62.495999999999995"/>
  </r>
  <r>
    <x v="400"/>
    <x v="7"/>
    <x v="1"/>
    <x v="3"/>
    <x v="3"/>
    <x v="0"/>
    <n v="1"/>
    <n v="72"/>
    <n v="72"/>
    <n v="41.76"/>
    <n v="41.76"/>
    <n v="30.240000000000002"/>
  </r>
  <r>
    <x v="400"/>
    <x v="7"/>
    <x v="1"/>
    <x v="4"/>
    <x v="4"/>
    <x v="0"/>
    <n v="4"/>
    <n v="54"/>
    <n v="216"/>
    <n v="40.5"/>
    <n v="162"/>
    <n v="54"/>
  </r>
  <r>
    <x v="401"/>
    <x v="7"/>
    <x v="1"/>
    <x v="3"/>
    <x v="3"/>
    <x v="4"/>
    <n v="5"/>
    <n v="8"/>
    <n v="40"/>
    <n v="1.296"/>
    <n v="6.48"/>
    <n v="33.519999999999996"/>
  </r>
  <r>
    <x v="401"/>
    <x v="7"/>
    <x v="1"/>
    <x v="4"/>
    <x v="4"/>
    <x v="4"/>
    <n v="7"/>
    <n v="12"/>
    <n v="84"/>
    <n v="3.0720000000000001"/>
    <n v="21.504000000000001"/>
    <n v="62.495999999999995"/>
  </r>
  <r>
    <x v="401"/>
    <x v="7"/>
    <x v="1"/>
    <x v="1"/>
    <x v="1"/>
    <x v="4"/>
    <n v="10"/>
    <n v="14"/>
    <n v="140"/>
    <n v="2.1419999999999999"/>
    <n v="21.419999999999998"/>
    <n v="118.58"/>
  </r>
  <r>
    <x v="402"/>
    <x v="7"/>
    <x v="1"/>
    <x v="4"/>
    <x v="4"/>
    <x v="0"/>
    <n v="6"/>
    <n v="80"/>
    <n v="480"/>
    <n v="60"/>
    <n v="360"/>
    <n v="120"/>
  </r>
  <r>
    <x v="402"/>
    <x v="7"/>
    <x v="1"/>
    <x v="4"/>
    <x v="4"/>
    <x v="4"/>
    <n v="7"/>
    <n v="11"/>
    <n v="77"/>
    <n v="2.8159999999999998"/>
    <n v="19.712"/>
    <n v="57.287999999999997"/>
  </r>
  <r>
    <x v="402"/>
    <x v="7"/>
    <x v="1"/>
    <x v="1"/>
    <x v="1"/>
    <x v="1"/>
    <n v="1"/>
    <n v="343"/>
    <n v="343"/>
    <n v="264.11"/>
    <n v="264.11"/>
    <n v="78.889999999999986"/>
  </r>
  <r>
    <x v="402"/>
    <x v="7"/>
    <x v="1"/>
    <x v="2"/>
    <x v="2"/>
    <x v="1"/>
    <n v="1"/>
    <n v="305"/>
    <n v="305"/>
    <n v="250.1"/>
    <n v="250.1"/>
    <n v="54.900000000000006"/>
  </r>
  <r>
    <x v="402"/>
    <x v="7"/>
    <x v="1"/>
    <x v="2"/>
    <x v="2"/>
    <x v="4"/>
    <n v="3"/>
    <n v="15"/>
    <n v="45"/>
    <n v="3.1199999999999997"/>
    <n v="9.36"/>
    <n v="35.64"/>
  </r>
  <r>
    <x v="402"/>
    <x v="7"/>
    <x v="1"/>
    <x v="4"/>
    <x v="4"/>
    <x v="1"/>
    <n v="1"/>
    <n v="324"/>
    <n v="324"/>
    <n v="285.12"/>
    <n v="285.12"/>
    <n v="38.879999999999995"/>
  </r>
  <r>
    <x v="403"/>
    <x v="7"/>
    <x v="1"/>
    <x v="3"/>
    <x v="3"/>
    <x v="2"/>
    <n v="9"/>
    <n v="18"/>
    <n v="162"/>
    <n v="4.6440000000000001"/>
    <n v="41.795999999999999"/>
    <n v="120.20400000000001"/>
  </r>
  <r>
    <x v="403"/>
    <x v="7"/>
    <x v="1"/>
    <x v="3"/>
    <x v="3"/>
    <x v="4"/>
    <n v="10"/>
    <n v="12"/>
    <n v="120"/>
    <n v="1.944"/>
    <n v="19.439999999999998"/>
    <n v="100.56"/>
  </r>
  <r>
    <x v="403"/>
    <x v="7"/>
    <x v="1"/>
    <x v="0"/>
    <x v="0"/>
    <x v="4"/>
    <n v="1"/>
    <n v="6"/>
    <n v="6"/>
    <n v="1.08"/>
    <n v="1.08"/>
    <n v="4.92"/>
  </r>
  <r>
    <x v="404"/>
    <x v="7"/>
    <x v="1"/>
    <x v="0"/>
    <x v="0"/>
    <x v="2"/>
    <n v="6"/>
    <n v="25"/>
    <n v="150"/>
    <n v="7.5"/>
    <n v="45"/>
    <n v="105"/>
  </r>
  <r>
    <x v="404"/>
    <x v="7"/>
    <x v="1"/>
    <x v="0"/>
    <x v="0"/>
    <x v="0"/>
    <n v="10"/>
    <n v="86"/>
    <n v="860"/>
    <n v="51.6"/>
    <n v="516"/>
    <n v="344"/>
  </r>
  <r>
    <x v="405"/>
    <x v="7"/>
    <x v="1"/>
    <x v="2"/>
    <x v="2"/>
    <x v="3"/>
    <n v="5"/>
    <n v="39"/>
    <n v="195"/>
    <n v="14.937000000000001"/>
    <n v="74.685000000000002"/>
    <n v="120.315"/>
  </r>
  <r>
    <x v="405"/>
    <x v="7"/>
    <x v="1"/>
    <x v="3"/>
    <x v="3"/>
    <x v="3"/>
    <n v="2"/>
    <n v="44"/>
    <n v="88"/>
    <n v="22.308"/>
    <n v="44.616"/>
    <n v="43.384"/>
  </r>
  <r>
    <x v="405"/>
    <x v="7"/>
    <x v="1"/>
    <x v="2"/>
    <x v="2"/>
    <x v="0"/>
    <n v="1"/>
    <n v="95"/>
    <n v="95"/>
    <n v="61.75"/>
    <n v="61.75"/>
    <n v="33.25"/>
  </r>
  <r>
    <x v="405"/>
    <x v="7"/>
    <x v="1"/>
    <x v="3"/>
    <x v="3"/>
    <x v="2"/>
    <n v="10"/>
    <n v="12"/>
    <n v="120"/>
    <n v="3.0960000000000001"/>
    <n v="30.96"/>
    <n v="89.039999999999992"/>
  </r>
  <r>
    <x v="405"/>
    <x v="7"/>
    <x v="1"/>
    <x v="0"/>
    <x v="0"/>
    <x v="0"/>
    <n v="7"/>
    <n v="51"/>
    <n v="357"/>
    <n v="30.599999999999998"/>
    <n v="214.2"/>
    <n v="142.80000000000001"/>
  </r>
  <r>
    <x v="406"/>
    <x v="7"/>
    <x v="1"/>
    <x v="1"/>
    <x v="1"/>
    <x v="0"/>
    <n v="4"/>
    <n v="68"/>
    <n v="272"/>
    <n v="37.400000000000006"/>
    <n v="149.60000000000002"/>
    <n v="122.39999999999998"/>
  </r>
  <r>
    <x v="406"/>
    <x v="7"/>
    <x v="1"/>
    <x v="0"/>
    <x v="0"/>
    <x v="3"/>
    <n v="8"/>
    <n v="50"/>
    <n v="400"/>
    <n v="26"/>
    <n v="208"/>
    <n v="192"/>
  </r>
  <r>
    <x v="407"/>
    <x v="7"/>
    <x v="1"/>
    <x v="1"/>
    <x v="1"/>
    <x v="4"/>
    <n v="5"/>
    <n v="9"/>
    <n v="45"/>
    <n v="1.377"/>
    <n v="6.8849999999999998"/>
    <n v="38.115000000000002"/>
  </r>
  <r>
    <x v="407"/>
    <x v="7"/>
    <x v="1"/>
    <x v="2"/>
    <x v="2"/>
    <x v="2"/>
    <n v="18"/>
    <n v="21"/>
    <n v="378"/>
    <n v="8.8829999999999991"/>
    <n v="159.89399999999998"/>
    <n v="218.10600000000002"/>
  </r>
  <r>
    <x v="407"/>
    <x v="7"/>
    <x v="1"/>
    <x v="1"/>
    <x v="1"/>
    <x v="2"/>
    <n v="7"/>
    <n v="23"/>
    <n v="161"/>
    <n v="7.36"/>
    <n v="51.52"/>
    <n v="109.47999999999999"/>
  </r>
  <r>
    <x v="408"/>
    <x v="7"/>
    <x v="1"/>
    <x v="4"/>
    <x v="4"/>
    <x v="3"/>
    <n v="5"/>
    <n v="25"/>
    <n v="125"/>
    <n v="13.850000000000001"/>
    <n v="69.25"/>
    <n v="55.75"/>
  </r>
  <r>
    <x v="408"/>
    <x v="7"/>
    <x v="1"/>
    <x v="4"/>
    <x v="4"/>
    <x v="0"/>
    <n v="6"/>
    <n v="63"/>
    <n v="378"/>
    <n v="47.25"/>
    <n v="283.5"/>
    <n v="94.5"/>
  </r>
  <r>
    <x v="409"/>
    <x v="7"/>
    <x v="1"/>
    <x v="1"/>
    <x v="1"/>
    <x v="3"/>
    <n v="9"/>
    <n v="25"/>
    <n v="225"/>
    <n v="11.675000000000001"/>
    <n v="105.075"/>
    <n v="119.925"/>
  </r>
  <r>
    <x v="409"/>
    <x v="7"/>
    <x v="1"/>
    <x v="2"/>
    <x v="2"/>
    <x v="4"/>
    <n v="10"/>
    <n v="14"/>
    <n v="140"/>
    <n v="2.9119999999999999"/>
    <n v="29.119999999999997"/>
    <n v="110.88"/>
  </r>
  <r>
    <x v="409"/>
    <x v="7"/>
    <x v="1"/>
    <x v="1"/>
    <x v="1"/>
    <x v="4"/>
    <n v="6"/>
    <n v="6"/>
    <n v="36"/>
    <n v="0.91799999999999993"/>
    <n v="5.5079999999999991"/>
    <n v="30.492000000000001"/>
  </r>
  <r>
    <x v="409"/>
    <x v="7"/>
    <x v="1"/>
    <x v="2"/>
    <x v="2"/>
    <x v="2"/>
    <n v="15"/>
    <n v="22"/>
    <n v="330"/>
    <n v="9.3059999999999992"/>
    <n v="139.58999999999997"/>
    <n v="190.41000000000003"/>
  </r>
  <r>
    <x v="410"/>
    <x v="7"/>
    <x v="1"/>
    <x v="4"/>
    <x v="4"/>
    <x v="1"/>
    <n v="1"/>
    <n v="354"/>
    <n v="354"/>
    <n v="311.52"/>
    <n v="311.52"/>
    <n v="42.480000000000018"/>
  </r>
  <r>
    <x v="410"/>
    <x v="7"/>
    <x v="1"/>
    <x v="2"/>
    <x v="2"/>
    <x v="1"/>
    <n v="2"/>
    <n v="283"/>
    <n v="566"/>
    <n v="232.05999999999997"/>
    <n v="464.11999999999995"/>
    <n v="101.88000000000005"/>
  </r>
  <r>
    <x v="410"/>
    <x v="7"/>
    <x v="1"/>
    <x v="3"/>
    <x v="3"/>
    <x v="3"/>
    <n v="2"/>
    <n v="34"/>
    <n v="68"/>
    <n v="17.238"/>
    <n v="34.475999999999999"/>
    <n v="33.524000000000001"/>
  </r>
  <r>
    <x v="411"/>
    <x v="7"/>
    <x v="1"/>
    <x v="1"/>
    <x v="1"/>
    <x v="2"/>
    <n v="1"/>
    <n v="19"/>
    <n v="19"/>
    <n v="6.08"/>
    <n v="6.08"/>
    <n v="12.92"/>
  </r>
  <r>
    <x v="411"/>
    <x v="7"/>
    <x v="1"/>
    <x v="2"/>
    <x v="2"/>
    <x v="0"/>
    <n v="3"/>
    <n v="76"/>
    <n v="228"/>
    <n v="49.4"/>
    <n v="148.19999999999999"/>
    <n v="79.800000000000011"/>
  </r>
  <r>
    <x v="411"/>
    <x v="7"/>
    <x v="1"/>
    <x v="3"/>
    <x v="3"/>
    <x v="0"/>
    <n v="10"/>
    <n v="86"/>
    <n v="860"/>
    <n v="49.879999999999995"/>
    <n v="498.79999999999995"/>
    <n v="361.20000000000005"/>
  </r>
  <r>
    <x v="411"/>
    <x v="7"/>
    <x v="1"/>
    <x v="0"/>
    <x v="0"/>
    <x v="2"/>
    <n v="8"/>
    <n v="12"/>
    <n v="96"/>
    <n v="3.5999999999999996"/>
    <n v="28.799999999999997"/>
    <n v="67.2"/>
  </r>
  <r>
    <x v="412"/>
    <x v="7"/>
    <x v="1"/>
    <x v="2"/>
    <x v="2"/>
    <x v="2"/>
    <n v="7"/>
    <n v="24"/>
    <n v="168"/>
    <n v="10.151999999999999"/>
    <n v="71.063999999999993"/>
    <n v="96.936000000000007"/>
  </r>
  <r>
    <x v="412"/>
    <x v="7"/>
    <x v="1"/>
    <x v="2"/>
    <x v="2"/>
    <x v="3"/>
    <n v="7"/>
    <n v="20"/>
    <n v="140"/>
    <n v="7.66"/>
    <n v="53.620000000000005"/>
    <n v="86.38"/>
  </r>
  <r>
    <x v="413"/>
    <x v="7"/>
    <x v="1"/>
    <x v="4"/>
    <x v="4"/>
    <x v="0"/>
    <n v="4"/>
    <n v="88"/>
    <n v="352"/>
    <n v="66"/>
    <n v="264"/>
    <n v="88"/>
  </r>
  <r>
    <x v="413"/>
    <x v="7"/>
    <x v="1"/>
    <x v="4"/>
    <x v="4"/>
    <x v="1"/>
    <n v="1"/>
    <n v="212"/>
    <n v="212"/>
    <n v="186.56"/>
    <n v="186.56"/>
    <n v="25.439999999999998"/>
  </r>
  <r>
    <x v="413"/>
    <x v="7"/>
    <x v="1"/>
    <x v="2"/>
    <x v="2"/>
    <x v="2"/>
    <n v="5"/>
    <n v="13"/>
    <n v="65"/>
    <n v="5.4989999999999997"/>
    <n v="27.494999999999997"/>
    <n v="37.505000000000003"/>
  </r>
  <r>
    <x v="413"/>
    <x v="7"/>
    <x v="1"/>
    <x v="3"/>
    <x v="3"/>
    <x v="3"/>
    <n v="5"/>
    <n v="44"/>
    <n v="220"/>
    <n v="22.308"/>
    <n v="111.53999999999999"/>
    <n v="108.46000000000001"/>
  </r>
  <r>
    <x v="414"/>
    <x v="7"/>
    <x v="1"/>
    <x v="1"/>
    <x v="1"/>
    <x v="4"/>
    <n v="9"/>
    <n v="13"/>
    <n v="117"/>
    <n v="1.9889999999999999"/>
    <n v="17.901"/>
    <n v="99.099000000000004"/>
  </r>
  <r>
    <x v="414"/>
    <x v="7"/>
    <x v="1"/>
    <x v="4"/>
    <x v="4"/>
    <x v="2"/>
    <n v="5"/>
    <n v="21"/>
    <n v="105"/>
    <n v="5.67"/>
    <n v="28.35"/>
    <n v="76.650000000000006"/>
  </r>
  <r>
    <x v="415"/>
    <x v="7"/>
    <x v="1"/>
    <x v="3"/>
    <x v="3"/>
    <x v="0"/>
    <n v="10"/>
    <n v="75"/>
    <n v="750"/>
    <n v="43.5"/>
    <n v="435"/>
    <n v="315"/>
  </r>
  <r>
    <x v="415"/>
    <x v="7"/>
    <x v="1"/>
    <x v="0"/>
    <x v="0"/>
    <x v="3"/>
    <n v="5"/>
    <n v="36"/>
    <n v="180"/>
    <n v="18.72"/>
    <n v="93.6"/>
    <n v="86.4"/>
  </r>
  <r>
    <x v="415"/>
    <x v="7"/>
    <x v="1"/>
    <x v="0"/>
    <x v="0"/>
    <x v="0"/>
    <n v="10"/>
    <n v="94"/>
    <n v="940"/>
    <n v="56.4"/>
    <n v="564"/>
    <n v="376"/>
  </r>
  <r>
    <x v="416"/>
    <x v="7"/>
    <x v="1"/>
    <x v="3"/>
    <x v="3"/>
    <x v="1"/>
    <n v="2"/>
    <n v="212"/>
    <n v="424"/>
    <n v="190.8"/>
    <n v="381.6"/>
    <n v="42.399999999999977"/>
  </r>
  <r>
    <x v="416"/>
    <x v="7"/>
    <x v="1"/>
    <x v="4"/>
    <x v="4"/>
    <x v="4"/>
    <n v="8"/>
    <n v="15"/>
    <n v="120"/>
    <n v="3.84"/>
    <n v="30.72"/>
    <n v="89.28"/>
  </r>
  <r>
    <x v="416"/>
    <x v="7"/>
    <x v="1"/>
    <x v="2"/>
    <x v="2"/>
    <x v="4"/>
    <n v="9"/>
    <n v="13"/>
    <n v="117"/>
    <n v="2.7039999999999997"/>
    <n v="24.335999999999999"/>
    <n v="92.664000000000001"/>
  </r>
  <r>
    <x v="417"/>
    <x v="7"/>
    <x v="1"/>
    <x v="0"/>
    <x v="0"/>
    <x v="1"/>
    <n v="1"/>
    <n v="373"/>
    <n v="373"/>
    <n v="317.05"/>
    <n v="317.05"/>
    <n v="55.949999999999989"/>
  </r>
  <r>
    <x v="417"/>
    <x v="7"/>
    <x v="1"/>
    <x v="3"/>
    <x v="3"/>
    <x v="4"/>
    <n v="5"/>
    <n v="13"/>
    <n v="65"/>
    <n v="2.1059999999999999"/>
    <n v="10.53"/>
    <n v="54.47"/>
  </r>
  <r>
    <x v="418"/>
    <x v="7"/>
    <x v="1"/>
    <x v="1"/>
    <x v="1"/>
    <x v="2"/>
    <n v="11"/>
    <n v="22"/>
    <n v="242"/>
    <n v="7.04"/>
    <n v="77.44"/>
    <n v="164.56"/>
  </r>
  <r>
    <x v="418"/>
    <x v="7"/>
    <x v="1"/>
    <x v="2"/>
    <x v="2"/>
    <x v="0"/>
    <n v="4"/>
    <n v="95"/>
    <n v="380"/>
    <n v="61.75"/>
    <n v="247"/>
    <n v="133"/>
  </r>
  <r>
    <x v="419"/>
    <x v="7"/>
    <x v="1"/>
    <x v="1"/>
    <x v="1"/>
    <x v="2"/>
    <n v="3"/>
    <n v="20"/>
    <n v="60"/>
    <n v="6.4"/>
    <n v="19.200000000000003"/>
    <n v="40.799999999999997"/>
  </r>
  <r>
    <x v="419"/>
    <x v="7"/>
    <x v="1"/>
    <x v="0"/>
    <x v="0"/>
    <x v="1"/>
    <n v="1"/>
    <n v="206"/>
    <n v="206"/>
    <n v="175.1"/>
    <n v="175.1"/>
    <n v="30.900000000000006"/>
  </r>
  <r>
    <x v="419"/>
    <x v="7"/>
    <x v="1"/>
    <x v="2"/>
    <x v="2"/>
    <x v="0"/>
    <n v="3"/>
    <n v="81"/>
    <n v="243"/>
    <n v="52.65"/>
    <n v="157.94999999999999"/>
    <n v="85.050000000000011"/>
  </r>
  <r>
    <x v="419"/>
    <x v="7"/>
    <x v="1"/>
    <x v="4"/>
    <x v="4"/>
    <x v="0"/>
    <n v="1"/>
    <n v="81"/>
    <n v="81"/>
    <n v="60.75"/>
    <n v="60.75"/>
    <n v="20.25"/>
  </r>
  <r>
    <x v="420"/>
    <x v="7"/>
    <x v="1"/>
    <x v="1"/>
    <x v="1"/>
    <x v="4"/>
    <n v="9"/>
    <n v="15"/>
    <n v="135"/>
    <n v="2.2949999999999999"/>
    <n v="20.655000000000001"/>
    <n v="114.345"/>
  </r>
  <r>
    <x v="420"/>
    <x v="7"/>
    <x v="1"/>
    <x v="1"/>
    <x v="1"/>
    <x v="0"/>
    <n v="4"/>
    <n v="82"/>
    <n v="328"/>
    <n v="45.1"/>
    <n v="180.4"/>
    <n v="147.6"/>
  </r>
  <r>
    <x v="420"/>
    <x v="7"/>
    <x v="1"/>
    <x v="1"/>
    <x v="1"/>
    <x v="2"/>
    <n v="20"/>
    <n v="15"/>
    <n v="300"/>
    <n v="4.8"/>
    <n v="96"/>
    <n v="204"/>
  </r>
  <r>
    <x v="421"/>
    <x v="7"/>
    <x v="1"/>
    <x v="1"/>
    <x v="1"/>
    <x v="2"/>
    <n v="2"/>
    <n v="18"/>
    <n v="36"/>
    <n v="5.76"/>
    <n v="11.52"/>
    <n v="24.48"/>
  </r>
  <r>
    <x v="421"/>
    <x v="7"/>
    <x v="1"/>
    <x v="2"/>
    <x v="2"/>
    <x v="2"/>
    <n v="7"/>
    <n v="14"/>
    <n v="98"/>
    <n v="5.9219999999999997"/>
    <n v="41.454000000000001"/>
    <n v="56.545999999999999"/>
  </r>
  <r>
    <x v="422"/>
    <x v="7"/>
    <x v="1"/>
    <x v="0"/>
    <x v="0"/>
    <x v="3"/>
    <n v="8"/>
    <n v="43"/>
    <n v="344"/>
    <n v="22.36"/>
    <n v="178.88"/>
    <n v="165.12"/>
  </r>
  <r>
    <x v="422"/>
    <x v="7"/>
    <x v="1"/>
    <x v="4"/>
    <x v="4"/>
    <x v="1"/>
    <n v="1"/>
    <n v="319"/>
    <n v="319"/>
    <n v="280.72000000000003"/>
    <n v="280.72000000000003"/>
    <n v="38.279999999999973"/>
  </r>
  <r>
    <x v="422"/>
    <x v="7"/>
    <x v="1"/>
    <x v="1"/>
    <x v="1"/>
    <x v="0"/>
    <n v="8"/>
    <n v="60"/>
    <n v="480"/>
    <n v="33"/>
    <n v="264"/>
    <n v="216"/>
  </r>
  <r>
    <x v="423"/>
    <x v="7"/>
    <x v="1"/>
    <x v="2"/>
    <x v="2"/>
    <x v="1"/>
    <n v="1"/>
    <n v="375"/>
    <n v="375"/>
    <n v="307.5"/>
    <n v="307.5"/>
    <n v="67.5"/>
  </r>
  <r>
    <x v="423"/>
    <x v="7"/>
    <x v="1"/>
    <x v="2"/>
    <x v="2"/>
    <x v="3"/>
    <n v="1"/>
    <n v="38"/>
    <n v="38"/>
    <n v="14.554"/>
    <n v="14.554"/>
    <n v="23.445999999999998"/>
  </r>
  <r>
    <x v="424"/>
    <x v="7"/>
    <x v="1"/>
    <x v="4"/>
    <x v="4"/>
    <x v="2"/>
    <n v="15"/>
    <n v="22"/>
    <n v="330"/>
    <n v="5.94"/>
    <n v="89.100000000000009"/>
    <n v="240.89999999999998"/>
  </r>
  <r>
    <x v="424"/>
    <x v="7"/>
    <x v="1"/>
    <x v="2"/>
    <x v="2"/>
    <x v="1"/>
    <n v="1"/>
    <n v="218"/>
    <n v="218"/>
    <n v="178.76"/>
    <n v="178.76"/>
    <n v="39.240000000000009"/>
  </r>
  <r>
    <x v="424"/>
    <x v="7"/>
    <x v="1"/>
    <x v="3"/>
    <x v="3"/>
    <x v="0"/>
    <n v="3"/>
    <n v="85"/>
    <n v="255"/>
    <n v="49.3"/>
    <n v="147.89999999999998"/>
    <n v="107.10000000000002"/>
  </r>
  <r>
    <x v="425"/>
    <x v="7"/>
    <x v="1"/>
    <x v="0"/>
    <x v="0"/>
    <x v="2"/>
    <n v="18"/>
    <n v="10"/>
    <n v="180"/>
    <n v="3"/>
    <n v="54"/>
    <n v="126"/>
  </r>
  <r>
    <x v="425"/>
    <x v="7"/>
    <x v="1"/>
    <x v="0"/>
    <x v="0"/>
    <x v="3"/>
    <n v="6"/>
    <n v="28"/>
    <n v="168"/>
    <n v="14.56"/>
    <n v="87.36"/>
    <n v="80.64"/>
  </r>
  <r>
    <x v="425"/>
    <x v="7"/>
    <x v="1"/>
    <x v="2"/>
    <x v="2"/>
    <x v="3"/>
    <n v="6"/>
    <n v="20"/>
    <n v="120"/>
    <n v="7.66"/>
    <n v="45.96"/>
    <n v="74.039999999999992"/>
  </r>
  <r>
    <x v="425"/>
    <x v="7"/>
    <x v="1"/>
    <x v="0"/>
    <x v="0"/>
    <x v="1"/>
    <n v="1"/>
    <n v="380"/>
    <n v="380"/>
    <n v="323"/>
    <n v="323"/>
    <n v="57"/>
  </r>
  <r>
    <x v="426"/>
    <x v="8"/>
    <x v="1"/>
    <x v="4"/>
    <x v="4"/>
    <x v="3"/>
    <n v="7"/>
    <n v="44"/>
    <n v="308"/>
    <n v="24.376000000000001"/>
    <n v="170.63200000000001"/>
    <n v="137.36799999999999"/>
  </r>
  <r>
    <x v="426"/>
    <x v="8"/>
    <x v="1"/>
    <x v="1"/>
    <x v="1"/>
    <x v="3"/>
    <n v="2"/>
    <n v="47"/>
    <n v="94"/>
    <n v="21.949000000000002"/>
    <n v="43.898000000000003"/>
    <n v="50.101999999999997"/>
  </r>
  <r>
    <x v="426"/>
    <x v="8"/>
    <x v="1"/>
    <x v="0"/>
    <x v="0"/>
    <x v="0"/>
    <n v="10"/>
    <n v="92"/>
    <n v="920"/>
    <n v="55.199999999999996"/>
    <n v="552"/>
    <n v="368"/>
  </r>
  <r>
    <x v="427"/>
    <x v="8"/>
    <x v="1"/>
    <x v="3"/>
    <x v="3"/>
    <x v="0"/>
    <n v="6"/>
    <n v="59"/>
    <n v="354"/>
    <n v="34.22"/>
    <n v="205.32"/>
    <n v="148.68"/>
  </r>
  <r>
    <x v="427"/>
    <x v="8"/>
    <x v="1"/>
    <x v="3"/>
    <x v="3"/>
    <x v="0"/>
    <n v="7"/>
    <n v="58"/>
    <n v="406"/>
    <n v="33.64"/>
    <n v="235.48000000000002"/>
    <n v="170.51999999999998"/>
  </r>
  <r>
    <x v="428"/>
    <x v="8"/>
    <x v="1"/>
    <x v="2"/>
    <x v="2"/>
    <x v="4"/>
    <n v="4"/>
    <n v="12"/>
    <n v="48"/>
    <n v="2.496"/>
    <n v="9.984"/>
    <n v="38.015999999999998"/>
  </r>
  <r>
    <x v="428"/>
    <x v="8"/>
    <x v="1"/>
    <x v="1"/>
    <x v="1"/>
    <x v="3"/>
    <n v="3"/>
    <n v="43"/>
    <n v="129"/>
    <n v="20.081"/>
    <n v="60.242999999999995"/>
    <n v="68.757000000000005"/>
  </r>
  <r>
    <x v="428"/>
    <x v="8"/>
    <x v="1"/>
    <x v="0"/>
    <x v="0"/>
    <x v="1"/>
    <n v="1"/>
    <n v="231"/>
    <n v="231"/>
    <n v="196.35"/>
    <n v="196.35"/>
    <n v="34.650000000000006"/>
  </r>
  <r>
    <x v="429"/>
    <x v="8"/>
    <x v="1"/>
    <x v="3"/>
    <x v="3"/>
    <x v="2"/>
    <n v="1"/>
    <n v="22"/>
    <n v="22"/>
    <n v="5.6760000000000002"/>
    <n v="5.6760000000000002"/>
    <n v="16.323999999999998"/>
  </r>
  <r>
    <x v="429"/>
    <x v="8"/>
    <x v="1"/>
    <x v="2"/>
    <x v="2"/>
    <x v="3"/>
    <n v="7"/>
    <n v="33"/>
    <n v="231"/>
    <n v="12.638999999999999"/>
    <n v="88.472999999999999"/>
    <n v="142.52699999999999"/>
  </r>
  <r>
    <x v="430"/>
    <x v="8"/>
    <x v="1"/>
    <x v="0"/>
    <x v="0"/>
    <x v="1"/>
    <n v="2"/>
    <n v="355"/>
    <n v="710"/>
    <n v="301.75"/>
    <n v="603.5"/>
    <n v="106.5"/>
  </r>
  <r>
    <x v="430"/>
    <x v="8"/>
    <x v="1"/>
    <x v="0"/>
    <x v="0"/>
    <x v="0"/>
    <n v="7"/>
    <n v="81"/>
    <n v="567"/>
    <n v="48.6"/>
    <n v="340.2"/>
    <n v="226.8"/>
  </r>
  <r>
    <x v="430"/>
    <x v="8"/>
    <x v="1"/>
    <x v="4"/>
    <x v="4"/>
    <x v="1"/>
    <n v="2"/>
    <n v="254"/>
    <n v="508"/>
    <n v="223.52"/>
    <n v="447.04"/>
    <n v="60.95999999999998"/>
  </r>
  <r>
    <x v="431"/>
    <x v="8"/>
    <x v="1"/>
    <x v="0"/>
    <x v="0"/>
    <x v="3"/>
    <n v="7"/>
    <n v="38"/>
    <n v="266"/>
    <n v="19.760000000000002"/>
    <n v="138.32000000000002"/>
    <n v="127.67999999999998"/>
  </r>
  <r>
    <x v="431"/>
    <x v="8"/>
    <x v="1"/>
    <x v="2"/>
    <x v="2"/>
    <x v="1"/>
    <n v="2"/>
    <n v="245"/>
    <n v="490"/>
    <n v="200.89999999999998"/>
    <n v="401.79999999999995"/>
    <n v="88.200000000000045"/>
  </r>
  <r>
    <x v="432"/>
    <x v="8"/>
    <x v="1"/>
    <x v="0"/>
    <x v="0"/>
    <x v="0"/>
    <n v="1"/>
    <n v="58"/>
    <n v="58"/>
    <n v="34.799999999999997"/>
    <n v="34.799999999999997"/>
    <n v="23.200000000000003"/>
  </r>
  <r>
    <x v="432"/>
    <x v="8"/>
    <x v="1"/>
    <x v="0"/>
    <x v="0"/>
    <x v="3"/>
    <n v="4"/>
    <n v="40"/>
    <n v="160"/>
    <n v="20.8"/>
    <n v="83.2"/>
    <n v="76.8"/>
  </r>
  <r>
    <x v="432"/>
    <x v="8"/>
    <x v="1"/>
    <x v="1"/>
    <x v="1"/>
    <x v="4"/>
    <n v="7"/>
    <n v="13"/>
    <n v="91"/>
    <n v="1.9889999999999999"/>
    <n v="13.922999999999998"/>
    <n v="77.076999999999998"/>
  </r>
  <r>
    <x v="433"/>
    <x v="8"/>
    <x v="1"/>
    <x v="2"/>
    <x v="2"/>
    <x v="3"/>
    <n v="6"/>
    <n v="42"/>
    <n v="252"/>
    <n v="16.085999999999999"/>
    <n v="96.515999999999991"/>
    <n v="155.48400000000001"/>
  </r>
  <r>
    <x v="433"/>
    <x v="8"/>
    <x v="1"/>
    <x v="0"/>
    <x v="0"/>
    <x v="1"/>
    <n v="2"/>
    <n v="217"/>
    <n v="434"/>
    <n v="184.45"/>
    <n v="368.9"/>
    <n v="65.100000000000023"/>
  </r>
  <r>
    <x v="433"/>
    <x v="8"/>
    <x v="1"/>
    <x v="3"/>
    <x v="3"/>
    <x v="3"/>
    <n v="1"/>
    <n v="34"/>
    <n v="34"/>
    <n v="17.238"/>
    <n v="17.238"/>
    <n v="16.762"/>
  </r>
  <r>
    <x v="434"/>
    <x v="8"/>
    <x v="1"/>
    <x v="1"/>
    <x v="1"/>
    <x v="3"/>
    <n v="5"/>
    <n v="35"/>
    <n v="175"/>
    <n v="16.345000000000002"/>
    <n v="81.725000000000009"/>
    <n v="93.274999999999991"/>
  </r>
  <r>
    <x v="434"/>
    <x v="8"/>
    <x v="1"/>
    <x v="3"/>
    <x v="3"/>
    <x v="0"/>
    <n v="7"/>
    <n v="50"/>
    <n v="350"/>
    <n v="28.999999999999996"/>
    <n v="202.99999999999997"/>
    <n v="147.00000000000003"/>
  </r>
  <r>
    <x v="434"/>
    <x v="8"/>
    <x v="1"/>
    <x v="0"/>
    <x v="0"/>
    <x v="2"/>
    <n v="18"/>
    <n v="14"/>
    <n v="252"/>
    <n v="4.2"/>
    <n v="75.600000000000009"/>
    <n v="176.39999999999998"/>
  </r>
  <r>
    <x v="435"/>
    <x v="8"/>
    <x v="1"/>
    <x v="1"/>
    <x v="1"/>
    <x v="2"/>
    <n v="15"/>
    <n v="18"/>
    <n v="270"/>
    <n v="5.76"/>
    <n v="86.399999999999991"/>
    <n v="183.60000000000002"/>
  </r>
  <r>
    <x v="435"/>
    <x v="8"/>
    <x v="1"/>
    <x v="1"/>
    <x v="1"/>
    <x v="2"/>
    <n v="8"/>
    <n v="23"/>
    <n v="184"/>
    <n v="7.36"/>
    <n v="58.88"/>
    <n v="125.12"/>
  </r>
  <r>
    <x v="435"/>
    <x v="8"/>
    <x v="1"/>
    <x v="2"/>
    <x v="2"/>
    <x v="2"/>
    <n v="1"/>
    <n v="23"/>
    <n v="23"/>
    <n v="9.7289999999999992"/>
    <n v="9.7289999999999992"/>
    <n v="13.271000000000001"/>
  </r>
  <r>
    <x v="435"/>
    <x v="8"/>
    <x v="1"/>
    <x v="2"/>
    <x v="2"/>
    <x v="3"/>
    <n v="4"/>
    <n v="28"/>
    <n v="112"/>
    <n v="10.724"/>
    <n v="42.896000000000001"/>
    <n v="69.103999999999999"/>
  </r>
  <r>
    <x v="436"/>
    <x v="8"/>
    <x v="1"/>
    <x v="0"/>
    <x v="0"/>
    <x v="1"/>
    <n v="2"/>
    <n v="244"/>
    <n v="488"/>
    <n v="207.4"/>
    <n v="414.8"/>
    <n v="73.199999999999989"/>
  </r>
  <r>
    <x v="436"/>
    <x v="8"/>
    <x v="1"/>
    <x v="4"/>
    <x v="4"/>
    <x v="2"/>
    <n v="9"/>
    <n v="23"/>
    <n v="207"/>
    <n v="6.2100000000000009"/>
    <n v="55.890000000000008"/>
    <n v="151.10999999999999"/>
  </r>
  <r>
    <x v="436"/>
    <x v="8"/>
    <x v="1"/>
    <x v="1"/>
    <x v="1"/>
    <x v="2"/>
    <n v="13"/>
    <n v="24"/>
    <n v="312"/>
    <n v="7.68"/>
    <n v="99.84"/>
    <n v="212.16"/>
  </r>
  <r>
    <x v="437"/>
    <x v="8"/>
    <x v="1"/>
    <x v="1"/>
    <x v="1"/>
    <x v="2"/>
    <n v="1"/>
    <n v="10"/>
    <n v="10"/>
    <n v="3.2"/>
    <n v="3.2"/>
    <n v="6.8"/>
  </r>
  <r>
    <x v="437"/>
    <x v="8"/>
    <x v="1"/>
    <x v="0"/>
    <x v="0"/>
    <x v="1"/>
    <n v="1"/>
    <n v="396"/>
    <n v="396"/>
    <n v="336.59999999999997"/>
    <n v="336.59999999999997"/>
    <n v="59.400000000000034"/>
  </r>
  <r>
    <x v="437"/>
    <x v="8"/>
    <x v="1"/>
    <x v="3"/>
    <x v="3"/>
    <x v="4"/>
    <n v="8"/>
    <n v="9"/>
    <n v="72"/>
    <n v="1.458"/>
    <n v="11.664"/>
    <n v="60.335999999999999"/>
  </r>
  <r>
    <x v="438"/>
    <x v="8"/>
    <x v="1"/>
    <x v="3"/>
    <x v="3"/>
    <x v="4"/>
    <n v="3"/>
    <n v="11"/>
    <n v="33"/>
    <n v="1.782"/>
    <n v="5.3460000000000001"/>
    <n v="27.654"/>
  </r>
  <r>
    <x v="438"/>
    <x v="8"/>
    <x v="1"/>
    <x v="4"/>
    <x v="4"/>
    <x v="4"/>
    <n v="4"/>
    <n v="9"/>
    <n v="36"/>
    <n v="2.3040000000000003"/>
    <n v="9.2160000000000011"/>
    <n v="26.783999999999999"/>
  </r>
  <r>
    <x v="439"/>
    <x v="8"/>
    <x v="1"/>
    <x v="1"/>
    <x v="1"/>
    <x v="1"/>
    <n v="1"/>
    <n v="299"/>
    <n v="299"/>
    <n v="230.23000000000002"/>
    <n v="230.23000000000002"/>
    <n v="68.769999999999982"/>
  </r>
  <r>
    <x v="439"/>
    <x v="8"/>
    <x v="1"/>
    <x v="4"/>
    <x v="4"/>
    <x v="2"/>
    <n v="19"/>
    <n v="15"/>
    <n v="285"/>
    <n v="4.0500000000000007"/>
    <n v="76.950000000000017"/>
    <n v="208.04999999999998"/>
  </r>
  <r>
    <x v="439"/>
    <x v="8"/>
    <x v="1"/>
    <x v="0"/>
    <x v="0"/>
    <x v="2"/>
    <n v="4"/>
    <n v="14"/>
    <n v="56"/>
    <n v="4.2"/>
    <n v="16.8"/>
    <n v="39.200000000000003"/>
  </r>
  <r>
    <x v="439"/>
    <x v="8"/>
    <x v="1"/>
    <x v="0"/>
    <x v="0"/>
    <x v="3"/>
    <n v="4"/>
    <n v="27"/>
    <n v="108"/>
    <n v="14.040000000000001"/>
    <n v="56.160000000000004"/>
    <n v="51.839999999999996"/>
  </r>
  <r>
    <x v="440"/>
    <x v="8"/>
    <x v="1"/>
    <x v="4"/>
    <x v="4"/>
    <x v="1"/>
    <n v="2"/>
    <n v="205"/>
    <n v="410"/>
    <n v="180.4"/>
    <n v="360.8"/>
    <n v="49.199999999999989"/>
  </r>
  <r>
    <x v="440"/>
    <x v="8"/>
    <x v="1"/>
    <x v="1"/>
    <x v="1"/>
    <x v="0"/>
    <n v="5"/>
    <n v="97"/>
    <n v="485"/>
    <n v="53.35"/>
    <n v="266.75"/>
    <n v="218.25"/>
  </r>
  <r>
    <x v="441"/>
    <x v="8"/>
    <x v="1"/>
    <x v="1"/>
    <x v="1"/>
    <x v="1"/>
    <n v="1"/>
    <n v="323"/>
    <n v="323"/>
    <n v="248.71"/>
    <n v="248.71"/>
    <n v="74.289999999999992"/>
  </r>
  <r>
    <x v="442"/>
    <x v="8"/>
    <x v="1"/>
    <x v="3"/>
    <x v="3"/>
    <x v="3"/>
    <n v="7"/>
    <n v="22"/>
    <n v="154"/>
    <n v="11.154"/>
    <n v="78.078000000000003"/>
    <n v="75.921999999999997"/>
  </r>
  <r>
    <x v="443"/>
    <x v="8"/>
    <x v="1"/>
    <x v="2"/>
    <x v="2"/>
    <x v="1"/>
    <n v="2"/>
    <n v="364"/>
    <n v="728"/>
    <n v="298.47999999999996"/>
    <n v="596.95999999999992"/>
    <n v="131.04000000000008"/>
  </r>
  <r>
    <x v="444"/>
    <x v="8"/>
    <x v="1"/>
    <x v="2"/>
    <x v="2"/>
    <x v="1"/>
    <n v="1"/>
    <n v="233"/>
    <n v="233"/>
    <n v="191.06"/>
    <n v="191.06"/>
    <n v="41.94"/>
  </r>
  <r>
    <x v="445"/>
    <x v="8"/>
    <x v="1"/>
    <x v="0"/>
    <x v="0"/>
    <x v="1"/>
    <n v="1"/>
    <n v="314"/>
    <n v="314"/>
    <n v="266.89999999999998"/>
    <n v="266.89999999999998"/>
    <n v="47.100000000000023"/>
  </r>
  <r>
    <x v="446"/>
    <x v="8"/>
    <x v="1"/>
    <x v="4"/>
    <x v="4"/>
    <x v="1"/>
    <n v="1"/>
    <n v="364"/>
    <n v="364"/>
    <n v="320.32"/>
    <n v="320.32"/>
    <n v="43.680000000000007"/>
  </r>
  <r>
    <x v="446"/>
    <x v="8"/>
    <x v="1"/>
    <x v="1"/>
    <x v="1"/>
    <x v="2"/>
    <n v="13"/>
    <n v="19"/>
    <n v="247"/>
    <n v="6.08"/>
    <n v="79.040000000000006"/>
    <n v="167.95999999999998"/>
  </r>
  <r>
    <x v="447"/>
    <x v="8"/>
    <x v="1"/>
    <x v="0"/>
    <x v="0"/>
    <x v="2"/>
    <n v="19"/>
    <n v="18"/>
    <n v="342"/>
    <n v="5.3999999999999995"/>
    <n v="102.6"/>
    <n v="239.4"/>
  </r>
  <r>
    <x v="447"/>
    <x v="8"/>
    <x v="1"/>
    <x v="1"/>
    <x v="1"/>
    <x v="4"/>
    <n v="6"/>
    <n v="6"/>
    <n v="36"/>
    <n v="0.91799999999999993"/>
    <n v="5.5079999999999991"/>
    <n v="30.492000000000001"/>
  </r>
  <r>
    <x v="448"/>
    <x v="8"/>
    <x v="1"/>
    <x v="0"/>
    <x v="0"/>
    <x v="4"/>
    <n v="4"/>
    <n v="7"/>
    <n v="28"/>
    <n v="1.26"/>
    <n v="5.04"/>
    <n v="22.96"/>
  </r>
  <r>
    <x v="448"/>
    <x v="8"/>
    <x v="1"/>
    <x v="3"/>
    <x v="3"/>
    <x v="3"/>
    <n v="5"/>
    <n v="25"/>
    <n v="125"/>
    <n v="12.675000000000001"/>
    <n v="63.375"/>
    <n v="61.625"/>
  </r>
  <r>
    <x v="449"/>
    <x v="8"/>
    <x v="1"/>
    <x v="4"/>
    <x v="4"/>
    <x v="4"/>
    <n v="5"/>
    <n v="9"/>
    <n v="45"/>
    <n v="2.3040000000000003"/>
    <n v="11.520000000000001"/>
    <n v="33.479999999999997"/>
  </r>
  <r>
    <x v="450"/>
    <x v="8"/>
    <x v="1"/>
    <x v="4"/>
    <x v="4"/>
    <x v="1"/>
    <n v="2"/>
    <n v="290"/>
    <n v="580"/>
    <n v="255.2"/>
    <n v="510.4"/>
    <n v="69.600000000000023"/>
  </r>
  <r>
    <x v="451"/>
    <x v="9"/>
    <x v="1"/>
    <x v="4"/>
    <x v="4"/>
    <x v="3"/>
    <n v="2"/>
    <n v="43"/>
    <n v="86"/>
    <n v="23.822000000000003"/>
    <n v="47.644000000000005"/>
    <n v="38.355999999999995"/>
  </r>
  <r>
    <x v="452"/>
    <x v="9"/>
    <x v="1"/>
    <x v="1"/>
    <x v="1"/>
    <x v="1"/>
    <n v="1"/>
    <n v="339"/>
    <n v="339"/>
    <n v="261.03000000000003"/>
    <n v="261.03000000000003"/>
    <n v="77.96999999999997"/>
  </r>
  <r>
    <x v="453"/>
    <x v="9"/>
    <x v="1"/>
    <x v="3"/>
    <x v="3"/>
    <x v="2"/>
    <n v="19"/>
    <n v="10"/>
    <n v="190"/>
    <n v="2.58"/>
    <n v="49.02"/>
    <n v="140.97999999999999"/>
  </r>
  <r>
    <x v="454"/>
    <x v="9"/>
    <x v="1"/>
    <x v="0"/>
    <x v="0"/>
    <x v="1"/>
    <n v="2"/>
    <n v="277"/>
    <n v="554"/>
    <n v="235.45"/>
    <n v="470.9"/>
    <n v="83.100000000000023"/>
  </r>
  <r>
    <x v="455"/>
    <x v="9"/>
    <x v="1"/>
    <x v="3"/>
    <x v="3"/>
    <x v="4"/>
    <n v="5"/>
    <n v="9"/>
    <n v="45"/>
    <n v="1.458"/>
    <n v="7.29"/>
    <n v="37.71"/>
  </r>
  <r>
    <x v="456"/>
    <x v="9"/>
    <x v="1"/>
    <x v="3"/>
    <x v="3"/>
    <x v="4"/>
    <n v="2"/>
    <n v="6"/>
    <n v="12"/>
    <n v="0.97199999999999998"/>
    <n v="1.944"/>
    <n v="10.056000000000001"/>
  </r>
  <r>
    <x v="456"/>
    <x v="9"/>
    <x v="1"/>
    <x v="0"/>
    <x v="0"/>
    <x v="1"/>
    <n v="2"/>
    <n v="221"/>
    <n v="442"/>
    <n v="187.85"/>
    <n v="375.7"/>
    <n v="66.300000000000011"/>
  </r>
  <r>
    <x v="456"/>
    <x v="9"/>
    <x v="1"/>
    <x v="4"/>
    <x v="4"/>
    <x v="1"/>
    <n v="2"/>
    <n v="255"/>
    <n v="510"/>
    <n v="224.4"/>
    <n v="448.8"/>
    <n v="61.199999999999989"/>
  </r>
  <r>
    <x v="457"/>
    <x v="9"/>
    <x v="1"/>
    <x v="3"/>
    <x v="3"/>
    <x v="0"/>
    <n v="3"/>
    <n v="94"/>
    <n v="282"/>
    <n v="54.519999999999996"/>
    <n v="163.56"/>
    <n v="118.44"/>
  </r>
  <r>
    <x v="458"/>
    <x v="9"/>
    <x v="1"/>
    <x v="3"/>
    <x v="3"/>
    <x v="3"/>
    <n v="7"/>
    <n v="27"/>
    <n v="189"/>
    <n v="13.689"/>
    <n v="95.823000000000008"/>
    <n v="93.176999999999992"/>
  </r>
  <r>
    <x v="458"/>
    <x v="9"/>
    <x v="1"/>
    <x v="2"/>
    <x v="2"/>
    <x v="0"/>
    <n v="7"/>
    <n v="54"/>
    <n v="378"/>
    <n v="35.1"/>
    <n v="245.70000000000002"/>
    <n v="132.29999999999998"/>
  </r>
  <r>
    <x v="459"/>
    <x v="9"/>
    <x v="1"/>
    <x v="0"/>
    <x v="0"/>
    <x v="2"/>
    <n v="8"/>
    <n v="10"/>
    <n v="80"/>
    <n v="3"/>
    <n v="24"/>
    <n v="56"/>
  </r>
  <r>
    <x v="459"/>
    <x v="9"/>
    <x v="1"/>
    <x v="4"/>
    <x v="4"/>
    <x v="4"/>
    <n v="2"/>
    <n v="12"/>
    <n v="24"/>
    <n v="3.0720000000000001"/>
    <n v="6.1440000000000001"/>
    <n v="17.856000000000002"/>
  </r>
  <r>
    <x v="459"/>
    <x v="9"/>
    <x v="1"/>
    <x v="1"/>
    <x v="1"/>
    <x v="4"/>
    <n v="3"/>
    <n v="8"/>
    <n v="24"/>
    <n v="1.224"/>
    <n v="3.6719999999999997"/>
    <n v="20.327999999999999"/>
  </r>
  <r>
    <x v="460"/>
    <x v="9"/>
    <x v="1"/>
    <x v="0"/>
    <x v="0"/>
    <x v="1"/>
    <n v="2"/>
    <n v="313"/>
    <n v="626"/>
    <n v="266.05"/>
    <n v="532.1"/>
    <n v="93.899999999999977"/>
  </r>
  <r>
    <x v="460"/>
    <x v="9"/>
    <x v="1"/>
    <x v="4"/>
    <x v="4"/>
    <x v="1"/>
    <n v="2"/>
    <n v="302"/>
    <n v="604"/>
    <n v="265.76"/>
    <n v="531.52"/>
    <n v="72.480000000000018"/>
  </r>
  <r>
    <x v="461"/>
    <x v="9"/>
    <x v="1"/>
    <x v="4"/>
    <x v="4"/>
    <x v="0"/>
    <n v="4"/>
    <n v="67"/>
    <n v="268"/>
    <n v="50.25"/>
    <n v="201"/>
    <n v="67"/>
  </r>
  <r>
    <x v="462"/>
    <x v="9"/>
    <x v="1"/>
    <x v="3"/>
    <x v="3"/>
    <x v="3"/>
    <n v="5"/>
    <n v="50"/>
    <n v="250"/>
    <n v="25.35"/>
    <n v="126.75"/>
    <n v="123.25"/>
  </r>
  <r>
    <x v="463"/>
    <x v="9"/>
    <x v="1"/>
    <x v="4"/>
    <x v="4"/>
    <x v="2"/>
    <n v="15"/>
    <n v="15"/>
    <n v="225"/>
    <n v="4.0500000000000007"/>
    <n v="60.750000000000014"/>
    <n v="164.25"/>
  </r>
  <r>
    <x v="463"/>
    <x v="9"/>
    <x v="1"/>
    <x v="2"/>
    <x v="2"/>
    <x v="4"/>
    <n v="5"/>
    <n v="8"/>
    <n v="40"/>
    <n v="1.6639999999999999"/>
    <n v="8.32"/>
    <n v="31.68"/>
  </r>
  <r>
    <x v="464"/>
    <x v="9"/>
    <x v="1"/>
    <x v="1"/>
    <x v="1"/>
    <x v="0"/>
    <n v="7"/>
    <n v="53"/>
    <n v="371"/>
    <n v="29.150000000000002"/>
    <n v="204.05"/>
    <n v="166.95"/>
  </r>
  <r>
    <x v="464"/>
    <x v="9"/>
    <x v="1"/>
    <x v="3"/>
    <x v="3"/>
    <x v="3"/>
    <n v="6"/>
    <n v="24"/>
    <n v="144"/>
    <n v="12.167999999999999"/>
    <n v="73.007999999999996"/>
    <n v="70.992000000000004"/>
  </r>
  <r>
    <x v="464"/>
    <x v="9"/>
    <x v="1"/>
    <x v="4"/>
    <x v="4"/>
    <x v="1"/>
    <n v="1"/>
    <n v="315"/>
    <n v="315"/>
    <n v="277.2"/>
    <n v="277.2"/>
    <n v="37.800000000000011"/>
  </r>
  <r>
    <x v="465"/>
    <x v="9"/>
    <x v="1"/>
    <x v="0"/>
    <x v="0"/>
    <x v="3"/>
    <n v="2"/>
    <n v="45"/>
    <n v="90"/>
    <n v="23.400000000000002"/>
    <n v="46.800000000000004"/>
    <n v="43.199999999999996"/>
  </r>
  <r>
    <x v="465"/>
    <x v="9"/>
    <x v="1"/>
    <x v="2"/>
    <x v="2"/>
    <x v="4"/>
    <n v="8"/>
    <n v="8"/>
    <n v="64"/>
    <n v="1.6639999999999999"/>
    <n v="13.311999999999999"/>
    <n v="50.688000000000002"/>
  </r>
  <r>
    <x v="466"/>
    <x v="9"/>
    <x v="1"/>
    <x v="4"/>
    <x v="4"/>
    <x v="1"/>
    <n v="1"/>
    <n v="339"/>
    <n v="339"/>
    <n v="298.32"/>
    <n v="298.32"/>
    <n v="40.680000000000007"/>
  </r>
  <r>
    <x v="466"/>
    <x v="9"/>
    <x v="1"/>
    <x v="2"/>
    <x v="2"/>
    <x v="3"/>
    <n v="4"/>
    <n v="50"/>
    <n v="200"/>
    <n v="19.149999999999999"/>
    <n v="76.599999999999994"/>
    <n v="123.4"/>
  </r>
  <r>
    <x v="467"/>
    <x v="10"/>
    <x v="1"/>
    <x v="4"/>
    <x v="4"/>
    <x v="0"/>
    <n v="8"/>
    <n v="50"/>
    <n v="400"/>
    <n v="37.5"/>
    <n v="300"/>
    <n v="100"/>
  </r>
  <r>
    <x v="467"/>
    <x v="10"/>
    <x v="1"/>
    <x v="1"/>
    <x v="1"/>
    <x v="2"/>
    <n v="10"/>
    <n v="25"/>
    <n v="250"/>
    <n v="8"/>
    <n v="80"/>
    <n v="170"/>
  </r>
  <r>
    <x v="468"/>
    <x v="10"/>
    <x v="1"/>
    <x v="0"/>
    <x v="0"/>
    <x v="4"/>
    <n v="2"/>
    <n v="11"/>
    <n v="22"/>
    <n v="1.98"/>
    <n v="3.96"/>
    <n v="18.04"/>
  </r>
  <r>
    <x v="469"/>
    <x v="10"/>
    <x v="1"/>
    <x v="0"/>
    <x v="0"/>
    <x v="1"/>
    <n v="2"/>
    <n v="267"/>
    <n v="534"/>
    <n v="226.95"/>
    <n v="453.9"/>
    <n v="80.100000000000023"/>
  </r>
  <r>
    <x v="470"/>
    <x v="10"/>
    <x v="1"/>
    <x v="0"/>
    <x v="0"/>
    <x v="4"/>
    <n v="7"/>
    <n v="15"/>
    <n v="105"/>
    <n v="2.6999999999999997"/>
    <n v="18.899999999999999"/>
    <n v="86.1"/>
  </r>
  <r>
    <x v="471"/>
    <x v="10"/>
    <x v="1"/>
    <x v="3"/>
    <x v="3"/>
    <x v="4"/>
    <n v="1"/>
    <n v="8"/>
    <n v="8"/>
    <n v="1.296"/>
    <n v="1.296"/>
    <n v="6.7039999999999997"/>
  </r>
  <r>
    <x v="472"/>
    <x v="10"/>
    <x v="1"/>
    <x v="0"/>
    <x v="0"/>
    <x v="0"/>
    <n v="4"/>
    <n v="81"/>
    <n v="324"/>
    <n v="48.6"/>
    <n v="194.4"/>
    <n v="129.6"/>
  </r>
  <r>
    <x v="473"/>
    <x v="10"/>
    <x v="1"/>
    <x v="0"/>
    <x v="0"/>
    <x v="3"/>
    <n v="8"/>
    <n v="26"/>
    <n v="208"/>
    <n v="13.52"/>
    <n v="108.16"/>
    <n v="99.84"/>
  </r>
  <r>
    <x v="474"/>
    <x v="10"/>
    <x v="1"/>
    <x v="0"/>
    <x v="0"/>
    <x v="2"/>
    <n v="10"/>
    <n v="25"/>
    <n v="250"/>
    <n v="7.5"/>
    <n v="75"/>
    <n v="175"/>
  </r>
  <r>
    <x v="475"/>
    <x v="10"/>
    <x v="1"/>
    <x v="0"/>
    <x v="0"/>
    <x v="0"/>
    <n v="1"/>
    <n v="74"/>
    <n v="74"/>
    <n v="44.4"/>
    <n v="44.4"/>
    <n v="29.6"/>
  </r>
  <r>
    <x v="476"/>
    <x v="10"/>
    <x v="1"/>
    <x v="1"/>
    <x v="1"/>
    <x v="2"/>
    <n v="7"/>
    <n v="17"/>
    <n v="119"/>
    <n v="5.44"/>
    <n v="38.080000000000005"/>
    <n v="80.919999999999987"/>
  </r>
  <r>
    <x v="477"/>
    <x v="10"/>
    <x v="1"/>
    <x v="3"/>
    <x v="3"/>
    <x v="0"/>
    <n v="6"/>
    <n v="89"/>
    <n v="534"/>
    <n v="51.62"/>
    <n v="309.71999999999997"/>
    <n v="224.28000000000003"/>
  </r>
  <r>
    <x v="477"/>
    <x v="10"/>
    <x v="1"/>
    <x v="4"/>
    <x v="4"/>
    <x v="0"/>
    <n v="2"/>
    <n v="64"/>
    <n v="128"/>
    <n v="48"/>
    <n v="96"/>
    <n v="32"/>
  </r>
  <r>
    <x v="477"/>
    <x v="10"/>
    <x v="1"/>
    <x v="2"/>
    <x v="2"/>
    <x v="1"/>
    <n v="1"/>
    <n v="325"/>
    <n v="325"/>
    <n v="266.5"/>
    <n v="266.5"/>
    <n v="58.5"/>
  </r>
  <r>
    <x v="478"/>
    <x v="10"/>
    <x v="1"/>
    <x v="4"/>
    <x v="4"/>
    <x v="2"/>
    <n v="8"/>
    <n v="14"/>
    <n v="112"/>
    <n v="3.7800000000000002"/>
    <n v="30.240000000000002"/>
    <n v="81.759999999999991"/>
  </r>
  <r>
    <x v="478"/>
    <x v="10"/>
    <x v="1"/>
    <x v="2"/>
    <x v="2"/>
    <x v="1"/>
    <n v="2"/>
    <n v="380"/>
    <n v="760"/>
    <n v="311.59999999999997"/>
    <n v="623.19999999999993"/>
    <n v="136.80000000000007"/>
  </r>
  <r>
    <x v="478"/>
    <x v="10"/>
    <x v="1"/>
    <x v="0"/>
    <x v="0"/>
    <x v="1"/>
    <n v="2"/>
    <n v="316"/>
    <n v="632"/>
    <n v="268.59999999999997"/>
    <n v="537.19999999999993"/>
    <n v="94.800000000000068"/>
  </r>
  <r>
    <x v="479"/>
    <x v="10"/>
    <x v="1"/>
    <x v="4"/>
    <x v="4"/>
    <x v="3"/>
    <n v="6"/>
    <n v="21"/>
    <n v="126"/>
    <n v="11.634"/>
    <n v="69.804000000000002"/>
    <n v="56.195999999999998"/>
  </r>
  <r>
    <x v="480"/>
    <x v="10"/>
    <x v="1"/>
    <x v="0"/>
    <x v="0"/>
    <x v="3"/>
    <n v="1"/>
    <n v="32"/>
    <n v="32"/>
    <n v="16.64"/>
    <n v="16.64"/>
    <n v="15.36"/>
  </r>
  <r>
    <x v="480"/>
    <x v="10"/>
    <x v="1"/>
    <x v="1"/>
    <x v="1"/>
    <x v="0"/>
    <n v="6"/>
    <n v="73"/>
    <n v="438"/>
    <n v="40.150000000000006"/>
    <n v="240.90000000000003"/>
    <n v="197.09999999999997"/>
  </r>
  <r>
    <x v="481"/>
    <x v="10"/>
    <x v="1"/>
    <x v="2"/>
    <x v="2"/>
    <x v="4"/>
    <n v="9"/>
    <n v="9"/>
    <n v="81"/>
    <n v="1.8719999999999999"/>
    <n v="16.847999999999999"/>
    <n v="64.152000000000001"/>
  </r>
  <r>
    <x v="482"/>
    <x v="10"/>
    <x v="1"/>
    <x v="4"/>
    <x v="4"/>
    <x v="3"/>
    <n v="3"/>
    <n v="33"/>
    <n v="99"/>
    <n v="18.282"/>
    <n v="54.846000000000004"/>
    <n v="44.153999999999996"/>
  </r>
  <r>
    <x v="483"/>
    <x v="10"/>
    <x v="1"/>
    <x v="2"/>
    <x v="2"/>
    <x v="3"/>
    <n v="7"/>
    <n v="49"/>
    <n v="343"/>
    <n v="18.766999999999999"/>
    <n v="131.369"/>
    <n v="211.631"/>
  </r>
  <r>
    <x v="483"/>
    <x v="10"/>
    <x v="1"/>
    <x v="1"/>
    <x v="1"/>
    <x v="4"/>
    <n v="4"/>
    <n v="7"/>
    <n v="28"/>
    <n v="1.071"/>
    <n v="4.2839999999999998"/>
    <n v="23.716000000000001"/>
  </r>
  <r>
    <x v="484"/>
    <x v="10"/>
    <x v="1"/>
    <x v="3"/>
    <x v="3"/>
    <x v="2"/>
    <n v="5"/>
    <n v="20"/>
    <n v="100"/>
    <n v="5.16"/>
    <n v="25.8"/>
    <n v="74.2"/>
  </r>
  <r>
    <x v="484"/>
    <x v="10"/>
    <x v="1"/>
    <x v="0"/>
    <x v="0"/>
    <x v="2"/>
    <n v="8"/>
    <n v="22"/>
    <n v="176"/>
    <n v="6.6"/>
    <n v="52.8"/>
    <n v="123.2"/>
  </r>
  <r>
    <x v="485"/>
    <x v="10"/>
    <x v="1"/>
    <x v="3"/>
    <x v="3"/>
    <x v="2"/>
    <n v="20"/>
    <n v="21"/>
    <n v="420"/>
    <n v="5.4180000000000001"/>
    <n v="108.36"/>
    <n v="311.64"/>
  </r>
  <r>
    <x v="485"/>
    <x v="10"/>
    <x v="1"/>
    <x v="3"/>
    <x v="3"/>
    <x v="2"/>
    <n v="15"/>
    <n v="15"/>
    <n v="225"/>
    <n v="3.87"/>
    <n v="58.050000000000004"/>
    <n v="166.95"/>
  </r>
  <r>
    <x v="486"/>
    <x v="10"/>
    <x v="1"/>
    <x v="0"/>
    <x v="0"/>
    <x v="4"/>
    <n v="7"/>
    <n v="6"/>
    <n v="42"/>
    <n v="1.08"/>
    <n v="7.5600000000000005"/>
    <n v="34.44"/>
  </r>
  <r>
    <x v="487"/>
    <x v="11"/>
    <x v="1"/>
    <x v="3"/>
    <x v="3"/>
    <x v="3"/>
    <n v="4"/>
    <n v="50"/>
    <n v="200"/>
    <n v="25.35"/>
    <n v="101.4"/>
    <n v="98.6"/>
  </r>
  <r>
    <x v="488"/>
    <x v="11"/>
    <x v="1"/>
    <x v="0"/>
    <x v="0"/>
    <x v="0"/>
    <n v="2"/>
    <n v="80"/>
    <n v="160"/>
    <n v="48"/>
    <n v="96"/>
    <n v="64"/>
  </r>
  <r>
    <x v="488"/>
    <x v="11"/>
    <x v="1"/>
    <x v="4"/>
    <x v="4"/>
    <x v="0"/>
    <n v="5"/>
    <n v="68"/>
    <n v="340"/>
    <n v="51"/>
    <n v="255"/>
    <n v="85"/>
  </r>
  <r>
    <x v="489"/>
    <x v="11"/>
    <x v="1"/>
    <x v="3"/>
    <x v="3"/>
    <x v="1"/>
    <n v="1"/>
    <n v="257"/>
    <n v="257"/>
    <n v="231.3"/>
    <n v="231.3"/>
    <n v="25.699999999999989"/>
  </r>
  <r>
    <x v="489"/>
    <x v="11"/>
    <x v="1"/>
    <x v="0"/>
    <x v="0"/>
    <x v="3"/>
    <n v="6"/>
    <n v="21"/>
    <n v="126"/>
    <n v="10.92"/>
    <n v="65.52"/>
    <n v="60.480000000000004"/>
  </r>
  <r>
    <x v="489"/>
    <x v="11"/>
    <x v="1"/>
    <x v="4"/>
    <x v="4"/>
    <x v="0"/>
    <n v="9"/>
    <n v="67"/>
    <n v="603"/>
    <n v="50.25"/>
    <n v="452.25"/>
    <n v="150.75"/>
  </r>
  <r>
    <x v="489"/>
    <x v="11"/>
    <x v="1"/>
    <x v="4"/>
    <x v="4"/>
    <x v="3"/>
    <n v="4"/>
    <n v="24"/>
    <n v="96"/>
    <n v="13.296000000000001"/>
    <n v="53.184000000000005"/>
    <n v="42.815999999999995"/>
  </r>
  <r>
    <x v="490"/>
    <x v="11"/>
    <x v="1"/>
    <x v="1"/>
    <x v="1"/>
    <x v="2"/>
    <n v="1"/>
    <n v="17"/>
    <n v="17"/>
    <n v="5.44"/>
    <n v="5.44"/>
    <n v="11.559999999999999"/>
  </r>
  <r>
    <x v="491"/>
    <x v="11"/>
    <x v="1"/>
    <x v="0"/>
    <x v="0"/>
    <x v="1"/>
    <n v="1"/>
    <n v="364"/>
    <n v="364"/>
    <n v="309.39999999999998"/>
    <n v="309.39999999999998"/>
    <n v="54.600000000000023"/>
  </r>
  <r>
    <x v="492"/>
    <x v="11"/>
    <x v="1"/>
    <x v="3"/>
    <x v="3"/>
    <x v="0"/>
    <n v="5"/>
    <n v="71"/>
    <n v="355"/>
    <n v="41.18"/>
    <n v="205.9"/>
    <n v="149.1"/>
  </r>
  <r>
    <x v="493"/>
    <x v="11"/>
    <x v="1"/>
    <x v="4"/>
    <x v="4"/>
    <x v="2"/>
    <n v="11"/>
    <n v="13"/>
    <n v="143"/>
    <n v="3.5100000000000002"/>
    <n v="38.61"/>
    <n v="104.39"/>
  </r>
  <r>
    <x v="493"/>
    <x v="11"/>
    <x v="1"/>
    <x v="2"/>
    <x v="2"/>
    <x v="2"/>
    <n v="11"/>
    <n v="22"/>
    <n v="242"/>
    <n v="9.3059999999999992"/>
    <n v="102.36599999999999"/>
    <n v="139.63400000000001"/>
  </r>
  <r>
    <x v="494"/>
    <x v="11"/>
    <x v="1"/>
    <x v="1"/>
    <x v="1"/>
    <x v="3"/>
    <n v="4"/>
    <n v="32"/>
    <n v="128"/>
    <n v="14.944000000000001"/>
    <n v="59.776000000000003"/>
    <n v="68.22399999999999"/>
  </r>
  <r>
    <x v="495"/>
    <x v="11"/>
    <x v="1"/>
    <x v="0"/>
    <x v="0"/>
    <x v="0"/>
    <n v="7"/>
    <n v="67"/>
    <n v="469"/>
    <n v="40.199999999999996"/>
    <n v="281.39999999999998"/>
    <n v="187.60000000000002"/>
  </r>
  <r>
    <x v="496"/>
    <x v="11"/>
    <x v="1"/>
    <x v="2"/>
    <x v="2"/>
    <x v="3"/>
    <n v="5"/>
    <n v="43"/>
    <n v="215"/>
    <n v="16.469000000000001"/>
    <n v="82.344999999999999"/>
    <n v="132.655"/>
  </r>
  <r>
    <x v="496"/>
    <x v="11"/>
    <x v="1"/>
    <x v="4"/>
    <x v="4"/>
    <x v="3"/>
    <n v="4"/>
    <n v="44"/>
    <n v="176"/>
    <n v="24.376000000000001"/>
    <n v="97.504000000000005"/>
    <n v="78.495999999999995"/>
  </r>
  <r>
    <x v="497"/>
    <x v="11"/>
    <x v="1"/>
    <x v="1"/>
    <x v="1"/>
    <x v="2"/>
    <n v="1"/>
    <n v="19"/>
    <n v="19"/>
    <n v="6.08"/>
    <n v="6.08"/>
    <n v="12.92"/>
  </r>
  <r>
    <x v="498"/>
    <x v="11"/>
    <x v="1"/>
    <x v="0"/>
    <x v="0"/>
    <x v="1"/>
    <n v="1"/>
    <n v="254"/>
    <n v="254"/>
    <n v="215.9"/>
    <n v="215.9"/>
    <n v="38.099999999999994"/>
  </r>
  <r>
    <x v="498"/>
    <x v="11"/>
    <x v="1"/>
    <x v="0"/>
    <x v="0"/>
    <x v="3"/>
    <n v="2"/>
    <n v="24"/>
    <n v="48"/>
    <n v="12.48"/>
    <n v="24.96"/>
    <n v="23.04"/>
  </r>
  <r>
    <x v="499"/>
    <x v="11"/>
    <x v="1"/>
    <x v="3"/>
    <x v="3"/>
    <x v="2"/>
    <n v="11"/>
    <n v="19"/>
    <n v="209"/>
    <n v="4.9020000000000001"/>
    <n v="53.922000000000004"/>
    <n v="155.078"/>
  </r>
  <r>
    <x v="499"/>
    <x v="11"/>
    <x v="1"/>
    <x v="3"/>
    <x v="3"/>
    <x v="4"/>
    <n v="2"/>
    <n v="10"/>
    <n v="20"/>
    <n v="1.62"/>
    <n v="3.24"/>
    <n v="16.759999999999998"/>
  </r>
  <r>
    <x v="500"/>
    <x v="11"/>
    <x v="1"/>
    <x v="0"/>
    <x v="0"/>
    <x v="1"/>
    <n v="2"/>
    <n v="241"/>
    <n v="482"/>
    <n v="204.85"/>
    <n v="409.7"/>
    <n v="72.300000000000011"/>
  </r>
  <r>
    <x v="501"/>
    <x v="11"/>
    <x v="1"/>
    <x v="0"/>
    <x v="0"/>
    <x v="2"/>
    <n v="18"/>
    <n v="23"/>
    <n v="414"/>
    <n v="6.8999999999999995"/>
    <n v="124.19999999999999"/>
    <n v="289.8"/>
  </r>
  <r>
    <x v="502"/>
    <x v="11"/>
    <x v="1"/>
    <x v="4"/>
    <x v="4"/>
    <x v="1"/>
    <n v="2"/>
    <n v="379"/>
    <n v="758"/>
    <n v="333.52"/>
    <n v="667.04"/>
    <n v="90.960000000000036"/>
  </r>
  <r>
    <x v="502"/>
    <x v="11"/>
    <x v="1"/>
    <x v="4"/>
    <x v="4"/>
    <x v="2"/>
    <n v="1"/>
    <n v="10"/>
    <n v="10"/>
    <n v="2.7"/>
    <n v="2.7"/>
    <n v="7.3"/>
  </r>
  <r>
    <x v="502"/>
    <x v="11"/>
    <x v="1"/>
    <x v="2"/>
    <x v="2"/>
    <x v="1"/>
    <n v="1"/>
    <n v="285"/>
    <n v="285"/>
    <n v="233.7"/>
    <n v="233.7"/>
    <n v="51.30000000000001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67EF8E-CEE1-4E4C-A2FC-4313DA21B9B4}" name="Profit_by_Agent"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8">
  <location ref="N2:O8" firstHeaderRow="1" firstDataRow="1" firstDataCol="1"/>
  <pivotFields count="14">
    <pivotField numFmtId="165" showAll="0">
      <items count="5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showAll="0"/>
    <pivotField showAll="0"/>
    <pivotField axis="axisRow" showAll="0" sortType="ascending">
      <items count="6">
        <item x="3"/>
        <item x="1"/>
        <item x="4"/>
        <item x="0"/>
        <item x="2"/>
        <item t="default"/>
      </items>
      <autoSortScope>
        <pivotArea dataOnly="0" outline="0" fieldPosition="0">
          <references count="1">
            <reference field="4294967294" count="1" selected="0">
              <x v="0"/>
            </reference>
          </references>
        </pivotArea>
      </autoSortScope>
    </pivotField>
    <pivotField showAll="0"/>
    <pivotField showAll="0"/>
    <pivotField numFmtId="1" showAll="0"/>
    <pivotField numFmtId="164" showAll="0"/>
    <pivotField numFmtId="164" showAll="0"/>
    <pivotField numFmtId="164" showAll="0"/>
    <pivotField numFmtId="164" showAll="0"/>
    <pivotField dataField="1" numFmtId="164" showAll="0"/>
    <pivotField dragToRow="0" dragToCol="0" dragToPage="0" showAll="0" defaultSubtotal="0"/>
    <pivotField dragToRow="0" dragToCol="0" dragToPage="0" showAll="0" defaultSubtotal="0"/>
  </pivotFields>
  <rowFields count="1">
    <field x="3"/>
  </rowFields>
  <rowItems count="6">
    <i>
      <x v="2"/>
    </i>
    <i>
      <x v="1"/>
    </i>
    <i>
      <x/>
    </i>
    <i>
      <x v="4"/>
    </i>
    <i>
      <x v="3"/>
    </i>
    <i t="grand">
      <x/>
    </i>
  </rowItems>
  <colItems count="1">
    <i/>
  </colItems>
  <dataFields count="1">
    <dataField name="Sum of Total Profit" fld="11" baseField="0" baseItem="0" numFmtId="166"/>
  </dataFields>
  <formats count="14">
    <format dxfId="1567">
      <pivotArea collapsedLevelsAreSubtotals="1" fieldPosition="0">
        <references count="1">
          <reference field="3" count="1">
            <x v="1"/>
          </reference>
        </references>
      </pivotArea>
    </format>
    <format dxfId="1566">
      <pivotArea outline="0" collapsedLevelsAreSubtotals="1" fieldPosition="0"/>
    </format>
    <format dxfId="1565">
      <pivotArea type="all" dataOnly="0" outline="0" fieldPosition="0"/>
    </format>
    <format dxfId="1564">
      <pivotArea outline="0" collapsedLevelsAreSubtotals="1" fieldPosition="0"/>
    </format>
    <format dxfId="1563">
      <pivotArea field="3" type="button" dataOnly="0" labelOnly="1" outline="0" axis="axisRow" fieldPosition="0"/>
    </format>
    <format dxfId="1562">
      <pivotArea dataOnly="0" labelOnly="1" fieldPosition="0">
        <references count="1">
          <reference field="3" count="0"/>
        </references>
      </pivotArea>
    </format>
    <format dxfId="1561">
      <pivotArea dataOnly="0" labelOnly="1" grandRow="1" outline="0" fieldPosition="0"/>
    </format>
    <format dxfId="1560">
      <pivotArea dataOnly="0" labelOnly="1" outline="0" axis="axisValues" fieldPosition="0"/>
    </format>
    <format dxfId="1559">
      <pivotArea type="all" dataOnly="0" outline="0" fieldPosition="0"/>
    </format>
    <format dxfId="1558">
      <pivotArea outline="0" collapsedLevelsAreSubtotals="1" fieldPosition="0"/>
    </format>
    <format dxfId="1557">
      <pivotArea field="3" type="button" dataOnly="0" labelOnly="1" outline="0" axis="axisRow" fieldPosition="0"/>
    </format>
    <format dxfId="1556">
      <pivotArea dataOnly="0" labelOnly="1" fieldPosition="0">
        <references count="1">
          <reference field="3" count="0"/>
        </references>
      </pivotArea>
    </format>
    <format dxfId="1555">
      <pivotArea dataOnly="0" labelOnly="1" grandRow="1" outline="0" fieldPosition="0"/>
    </format>
    <format dxfId="1554">
      <pivotArea dataOnly="0" labelOnly="1" outline="0" axis="axisValues" fieldPosition="0"/>
    </format>
  </formats>
  <chartFormats count="1">
    <chartFormat chart="2" format="2"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filters count="1">
    <filter fld="0" type="dateBetween" evalOrder="-1" id="25" name="Date">
      <autoFilter ref="A1">
        <filterColumn colId="0">
          <customFilters and="1">
            <customFilter operator="greaterThanOrEqual" val="438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C1E2F41-E7C9-40EA-BCA3-8982C58273CA}" name="Profit_by_BrandProduct"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5">
  <location ref="F14:L21" firstHeaderRow="1" firstDataRow="2" firstDataCol="1"/>
  <pivotFields count="14">
    <pivotField numFmtId="165" showAll="0">
      <items count="5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showAll="0"/>
    <pivotField showAll="0"/>
    <pivotField showAll="0">
      <items count="6">
        <item x="3"/>
        <item x="1"/>
        <item x="4"/>
        <item x="0"/>
        <item x="2"/>
        <item t="default"/>
      </items>
    </pivotField>
    <pivotField axis="axisRow" showAll="0">
      <items count="6">
        <item x="4"/>
        <item x="3"/>
        <item x="1"/>
        <item x="0"/>
        <item x="2"/>
        <item t="default"/>
      </items>
    </pivotField>
    <pivotField axis="axisCol" showAll="0">
      <items count="6">
        <item x="1"/>
        <item x="3"/>
        <item x="0"/>
        <item x="2"/>
        <item x="4"/>
        <item t="default"/>
      </items>
    </pivotField>
    <pivotField numFmtId="1" showAll="0"/>
    <pivotField numFmtId="164" showAll="0"/>
    <pivotField numFmtId="164" showAll="0"/>
    <pivotField numFmtId="164" showAll="0"/>
    <pivotField numFmtId="164" showAll="0"/>
    <pivotField dataField="1" numFmtId="164" showAll="0"/>
    <pivotField dragToRow="0" dragToCol="0" dragToPage="0" showAll="0" defaultSubtotal="0"/>
    <pivotField dragToRow="0" dragToCol="0" dragToPage="0" showAll="0" defaultSubtotal="0"/>
  </pivotFields>
  <rowFields count="1">
    <field x="4"/>
  </rowFields>
  <rowItems count="6">
    <i>
      <x/>
    </i>
    <i>
      <x v="1"/>
    </i>
    <i>
      <x v="2"/>
    </i>
    <i>
      <x v="3"/>
    </i>
    <i>
      <x v="4"/>
    </i>
    <i t="grand">
      <x/>
    </i>
  </rowItems>
  <colFields count="1">
    <field x="5"/>
  </colFields>
  <colItems count="6">
    <i>
      <x/>
    </i>
    <i>
      <x v="1"/>
    </i>
    <i>
      <x v="2"/>
    </i>
    <i>
      <x v="3"/>
    </i>
    <i>
      <x v="4"/>
    </i>
    <i t="grand">
      <x/>
    </i>
  </colItems>
  <dataFields count="1">
    <dataField name="Sum of Total Profit" fld="11" baseField="0" baseItem="0" numFmtId="166"/>
  </dataFields>
  <formats count="26">
    <format dxfId="1593">
      <pivotArea outline="0" collapsedLevelsAreSubtotals="1" fieldPosition="0"/>
    </format>
    <format dxfId="1592">
      <pivotArea type="origin" dataOnly="0" labelOnly="1" outline="0" fieldPosition="0"/>
    </format>
    <format dxfId="1591">
      <pivotArea field="5" type="button" dataOnly="0" labelOnly="1" outline="0" axis="axisCol" fieldPosition="0"/>
    </format>
    <format dxfId="1590">
      <pivotArea type="topRight" dataOnly="0" labelOnly="1" outline="0" fieldPosition="0"/>
    </format>
    <format dxfId="1589">
      <pivotArea field="4" type="button" dataOnly="0" labelOnly="1" outline="0" axis="axisRow" fieldPosition="0"/>
    </format>
    <format dxfId="1588">
      <pivotArea dataOnly="0" labelOnly="1" fieldPosition="0">
        <references count="1">
          <reference field="5" count="0"/>
        </references>
      </pivotArea>
    </format>
    <format dxfId="1587">
      <pivotArea type="all" dataOnly="0" outline="0" fieldPosition="0"/>
    </format>
    <format dxfId="1586">
      <pivotArea outline="0" collapsedLevelsAreSubtotals="1" fieldPosition="0"/>
    </format>
    <format dxfId="1585">
      <pivotArea type="origin" dataOnly="0" labelOnly="1" outline="0" fieldPosition="0"/>
    </format>
    <format dxfId="1584">
      <pivotArea field="5" type="button" dataOnly="0" labelOnly="1" outline="0" axis="axisCol" fieldPosition="0"/>
    </format>
    <format dxfId="1583">
      <pivotArea type="topRight" dataOnly="0" labelOnly="1" outline="0" fieldPosition="0"/>
    </format>
    <format dxfId="1582">
      <pivotArea field="4" type="button" dataOnly="0" labelOnly="1" outline="0" axis="axisRow" fieldPosition="0"/>
    </format>
    <format dxfId="1581">
      <pivotArea dataOnly="0" labelOnly="1" fieldPosition="0">
        <references count="1">
          <reference field="4" count="0"/>
        </references>
      </pivotArea>
    </format>
    <format dxfId="1580">
      <pivotArea dataOnly="0" labelOnly="1" grandRow="1" outline="0" fieldPosition="0"/>
    </format>
    <format dxfId="1579">
      <pivotArea dataOnly="0" labelOnly="1" fieldPosition="0">
        <references count="1">
          <reference field="5" count="0"/>
        </references>
      </pivotArea>
    </format>
    <format dxfId="1578">
      <pivotArea dataOnly="0" labelOnly="1" grandCol="1" outline="0" fieldPosition="0"/>
    </format>
    <format dxfId="1577">
      <pivotArea type="all" dataOnly="0" outline="0" fieldPosition="0"/>
    </format>
    <format dxfId="1576">
      <pivotArea outline="0" collapsedLevelsAreSubtotals="1" fieldPosition="0"/>
    </format>
    <format dxfId="1575">
      <pivotArea type="origin" dataOnly="0" labelOnly="1" outline="0" fieldPosition="0"/>
    </format>
    <format dxfId="1574">
      <pivotArea field="5" type="button" dataOnly="0" labelOnly="1" outline="0" axis="axisCol" fieldPosition="0"/>
    </format>
    <format dxfId="1573">
      <pivotArea type="topRight" dataOnly="0" labelOnly="1" outline="0" fieldPosition="0"/>
    </format>
    <format dxfId="1572">
      <pivotArea field="4" type="button" dataOnly="0" labelOnly="1" outline="0" axis="axisRow" fieldPosition="0"/>
    </format>
    <format dxfId="1571">
      <pivotArea dataOnly="0" labelOnly="1" fieldPosition="0">
        <references count="1">
          <reference field="4" count="0"/>
        </references>
      </pivotArea>
    </format>
    <format dxfId="1570">
      <pivotArea dataOnly="0" labelOnly="1" grandRow="1" outline="0" fieldPosition="0"/>
    </format>
    <format dxfId="1569">
      <pivotArea dataOnly="0" labelOnly="1" fieldPosition="0">
        <references count="1">
          <reference field="5" count="0"/>
        </references>
      </pivotArea>
    </format>
    <format dxfId="1568">
      <pivotArea dataOnly="0" labelOnly="1" grandCol="1" outline="0" fieldPosition="0"/>
    </format>
  </formats>
  <chartFormats count="11">
    <chartFormat chart="7" format="25" series="1">
      <pivotArea type="data" outline="0" fieldPosition="0">
        <references count="1">
          <reference field="5" count="1" selected="0">
            <x v="0"/>
          </reference>
        </references>
      </pivotArea>
    </chartFormat>
    <chartFormat chart="7" format="26" series="1">
      <pivotArea type="data" outline="0" fieldPosition="0">
        <references count="1">
          <reference field="5" count="1" selected="0">
            <x v="1"/>
          </reference>
        </references>
      </pivotArea>
    </chartFormat>
    <chartFormat chart="7" format="27" series="1">
      <pivotArea type="data" outline="0" fieldPosition="0">
        <references count="1">
          <reference field="5" count="1" selected="0">
            <x v="2"/>
          </reference>
        </references>
      </pivotArea>
    </chartFormat>
    <chartFormat chart="7" format="28" series="1">
      <pivotArea type="data" outline="0" fieldPosition="0">
        <references count="1">
          <reference field="5" count="1" selected="0">
            <x v="3"/>
          </reference>
        </references>
      </pivotArea>
    </chartFormat>
    <chartFormat chart="7" format="29" series="1">
      <pivotArea type="data" outline="0" fieldPosition="0">
        <references count="1">
          <reference field="5" count="1" selected="0">
            <x v="4"/>
          </reference>
        </references>
      </pivotArea>
    </chartFormat>
    <chartFormat chart="7" format="30" series="1">
      <pivotArea type="data" outline="0" fieldPosition="0">
        <references count="2">
          <reference field="4294967294" count="1" selected="0">
            <x v="0"/>
          </reference>
          <reference field="5" count="1" selected="0">
            <x v="0"/>
          </reference>
        </references>
      </pivotArea>
    </chartFormat>
    <chartFormat chart="7" format="31" series="1">
      <pivotArea type="data" outline="0" fieldPosition="0">
        <references count="2">
          <reference field="4294967294" count="1" selected="0">
            <x v="0"/>
          </reference>
          <reference field="5" count="1" selected="0">
            <x v="1"/>
          </reference>
        </references>
      </pivotArea>
    </chartFormat>
    <chartFormat chart="7" format="32" series="1">
      <pivotArea type="data" outline="0" fieldPosition="0">
        <references count="2">
          <reference field="4294967294" count="1" selected="0">
            <x v="0"/>
          </reference>
          <reference field="5" count="1" selected="0">
            <x v="2"/>
          </reference>
        </references>
      </pivotArea>
    </chartFormat>
    <chartFormat chart="7" format="33" series="1">
      <pivotArea type="data" outline="0" fieldPosition="0">
        <references count="2">
          <reference field="4294967294" count="1" selected="0">
            <x v="0"/>
          </reference>
          <reference field="5" count="1" selected="0">
            <x v="3"/>
          </reference>
        </references>
      </pivotArea>
    </chartFormat>
    <chartFormat chart="7" format="34" series="1">
      <pivotArea type="data" outline="0" fieldPosition="0">
        <references count="2">
          <reference field="4294967294" count="1" selected="0">
            <x v="0"/>
          </reference>
          <reference field="5" count="1" selected="0">
            <x v="4"/>
          </reference>
        </references>
      </pivotArea>
    </chartFormat>
    <chartFormat chart="7" format="35"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filters count="1">
    <filter fld="0" type="dateBetween" evalOrder="-1" id="227" name="Date">
      <autoFilter ref="A1">
        <filterColumn colId="0">
          <customFilters and="1">
            <customFilter operator="greaterThanOrEqual" val="438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F5D3402-98C7-4D00-971D-BDA05C8A32B6}" name="Profit_by_MonthYear"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2">
  <location ref="A20:D34" firstHeaderRow="1" firstDataRow="2" firstDataCol="1"/>
  <pivotFields count="14">
    <pivotField numFmtId="165" showAll="0"/>
    <pivotField axis="axisRow" showAll="0">
      <items count="13">
        <item x="0"/>
        <item x="1"/>
        <item x="2"/>
        <item x="3"/>
        <item x="4"/>
        <item x="5"/>
        <item x="6"/>
        <item x="7"/>
        <item x="8"/>
        <item x="9"/>
        <item x="10"/>
        <item x="11"/>
        <item t="default"/>
      </items>
    </pivotField>
    <pivotField axis="axisCol" showAll="0">
      <items count="3">
        <item x="0"/>
        <item x="1"/>
        <item t="default"/>
      </items>
    </pivotField>
    <pivotField showAll="0"/>
    <pivotField showAll="0"/>
    <pivotField showAll="0"/>
    <pivotField numFmtId="1" showAll="0"/>
    <pivotField numFmtId="164" showAll="0"/>
    <pivotField numFmtId="164" showAll="0"/>
    <pivotField numFmtId="164" showAll="0"/>
    <pivotField numFmtId="164" showAll="0"/>
    <pivotField dataField="1" numFmtId="164" showAll="0"/>
    <pivotField dragToRow="0" dragToCol="0" dragToPage="0" showAll="0" defaultSubtotal="0"/>
    <pivotField dragToRow="0" dragToCol="0" dragToPage="0" showAll="0" defaultSubtotal="0"/>
  </pivotFields>
  <rowFields count="1">
    <field x="1"/>
  </rowFields>
  <rowItems count="13">
    <i>
      <x/>
    </i>
    <i>
      <x v="1"/>
    </i>
    <i>
      <x v="2"/>
    </i>
    <i>
      <x v="3"/>
    </i>
    <i>
      <x v="4"/>
    </i>
    <i>
      <x v="5"/>
    </i>
    <i>
      <x v="6"/>
    </i>
    <i>
      <x v="7"/>
    </i>
    <i>
      <x v="8"/>
    </i>
    <i>
      <x v="9"/>
    </i>
    <i>
      <x v="10"/>
    </i>
    <i>
      <x v="11"/>
    </i>
    <i t="grand">
      <x/>
    </i>
  </rowItems>
  <colFields count="1">
    <field x="2"/>
  </colFields>
  <colItems count="3">
    <i>
      <x/>
    </i>
    <i>
      <x v="1"/>
    </i>
    <i t="grand">
      <x/>
    </i>
  </colItems>
  <dataFields count="1">
    <dataField name="Sum of Total Profit" fld="11" baseField="0" baseItem="0" numFmtId="166"/>
  </dataFields>
  <formats count="30">
    <format dxfId="1623">
      <pivotArea outline="0" collapsedLevelsAreSubtotals="1" fieldPosition="0"/>
    </format>
    <format dxfId="1622">
      <pivotArea grandRow="1" outline="0" collapsedLevelsAreSubtotals="1" fieldPosition="0"/>
    </format>
    <format dxfId="1621">
      <pivotArea dataOnly="0" labelOnly="1" grandRow="1" outline="0" fieldPosition="0"/>
    </format>
    <format dxfId="1620">
      <pivotArea field="1" type="button" dataOnly="0" labelOnly="1" outline="0" axis="axisRow" fieldPosition="0"/>
    </format>
    <format dxfId="1619">
      <pivotArea dataOnly="0" labelOnly="1" fieldPosition="0">
        <references count="1">
          <reference field="2" count="0"/>
        </references>
      </pivotArea>
    </format>
    <format dxfId="1618">
      <pivotArea dataOnly="0" labelOnly="1" grandCol="1" outline="0" fieldPosition="0"/>
    </format>
    <format dxfId="1617">
      <pivotArea type="origin" dataOnly="0" labelOnly="1" outline="0" fieldPosition="0"/>
    </format>
    <format dxfId="1616">
      <pivotArea field="2" type="button" dataOnly="0" labelOnly="1" outline="0" axis="axisCol" fieldPosition="0"/>
    </format>
    <format dxfId="1615">
      <pivotArea type="topRight" dataOnly="0" labelOnly="1" outline="0" fieldPosition="0"/>
    </format>
    <format dxfId="1614">
      <pivotArea type="all" dataOnly="0" outline="0" fieldPosition="0"/>
    </format>
    <format dxfId="1613">
      <pivotArea outline="0" collapsedLevelsAreSubtotals="1" fieldPosition="0"/>
    </format>
    <format dxfId="1612">
      <pivotArea dataOnly="0" labelOnly="1" grandRow="1" outline="0" fieldPosition="0"/>
    </format>
    <format dxfId="1611">
      <pivotArea type="all" dataOnly="0" outline="0" fieldPosition="0"/>
    </format>
    <format dxfId="1610">
      <pivotArea outline="0" collapsedLevelsAreSubtotals="1" fieldPosition="0"/>
    </format>
    <format dxfId="1609">
      <pivotArea type="origin" dataOnly="0" labelOnly="1" outline="0" fieldPosition="0"/>
    </format>
    <format dxfId="1608">
      <pivotArea field="2" type="button" dataOnly="0" labelOnly="1" outline="0" axis="axisCol" fieldPosition="0"/>
    </format>
    <format dxfId="1607">
      <pivotArea type="topRight" dataOnly="0" labelOnly="1" outline="0" fieldPosition="0"/>
    </format>
    <format dxfId="1606">
      <pivotArea field="1" type="button" dataOnly="0" labelOnly="1" outline="0" axis="axisRow" fieldPosition="0"/>
    </format>
    <format dxfId="1605">
      <pivotArea dataOnly="0" labelOnly="1" fieldPosition="0">
        <references count="1">
          <reference field="1" count="0"/>
        </references>
      </pivotArea>
    </format>
    <format dxfId="1604">
      <pivotArea dataOnly="0" labelOnly="1" grandRow="1" outline="0" fieldPosition="0"/>
    </format>
    <format dxfId="1603">
      <pivotArea dataOnly="0" labelOnly="1" fieldPosition="0">
        <references count="1">
          <reference field="2" count="0"/>
        </references>
      </pivotArea>
    </format>
    <format dxfId="1602">
      <pivotArea dataOnly="0" labelOnly="1" grandCol="1" outline="0" fieldPosition="0"/>
    </format>
    <format dxfId="1601">
      <pivotArea collapsedLevelsAreSubtotals="1" fieldPosition="0">
        <references count="1">
          <reference field="1" count="0"/>
        </references>
      </pivotArea>
    </format>
    <format dxfId="1600">
      <pivotArea type="origin" dataOnly="0" labelOnly="1" outline="0" fieldPosition="0"/>
    </format>
    <format dxfId="1599">
      <pivotArea field="2" type="button" dataOnly="0" labelOnly="1" outline="0" axis="axisCol" fieldPosition="0"/>
    </format>
    <format dxfId="1598">
      <pivotArea type="topRight" dataOnly="0" labelOnly="1" outline="0" fieldPosition="0"/>
    </format>
    <format dxfId="1597">
      <pivotArea field="1" type="button" dataOnly="0" labelOnly="1" outline="0" axis="axisRow" fieldPosition="0"/>
    </format>
    <format dxfId="1596">
      <pivotArea dataOnly="0" labelOnly="1" fieldPosition="0">
        <references count="1">
          <reference field="1" count="0"/>
        </references>
      </pivotArea>
    </format>
    <format dxfId="1595">
      <pivotArea dataOnly="0" labelOnly="1" fieldPosition="0">
        <references count="1">
          <reference field="2" count="0"/>
        </references>
      </pivotArea>
    </format>
    <format dxfId="1594">
      <pivotArea dataOnly="0" labelOnly="1" grandCol="1" outline="0" fieldPosition="0"/>
    </format>
  </formats>
  <chartFormats count="3">
    <chartFormat chart="0" format="0" series="1">
      <pivotArea type="data" outline="0" fieldPosition="0">
        <references count="1">
          <reference field="4294967294" count="1" selected="0">
            <x v="0"/>
          </reference>
        </references>
      </pivotArea>
    </chartFormat>
    <chartFormat chart="16" format="8" series="1">
      <pivotArea type="data" outline="0" fieldPosition="0">
        <references count="2">
          <reference field="4294967294" count="1" selected="0">
            <x v="0"/>
          </reference>
          <reference field="2" count="1" selected="0">
            <x v="0"/>
          </reference>
        </references>
      </pivotArea>
    </chartFormat>
    <chartFormat chart="16" format="9" series="1">
      <pivotArea type="data" outline="0" fieldPosition="0">
        <references count="2">
          <reference field="4294967294" count="1" selected="0">
            <x v="0"/>
          </reference>
          <reference field="2" count="1" selected="0">
            <x v="1"/>
          </reference>
        </references>
      </pivotArea>
    </chartFormat>
  </chart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98D76C9-D973-434C-89DB-C332E5BC8D4A}" name="Profit_Margin"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5:A16" firstHeaderRow="1" firstDataRow="1" firstDataCol="0"/>
  <pivotFields count="14">
    <pivotField numFmtId="165" showAll="0"/>
    <pivotField showAll="0"/>
    <pivotField showAll="0"/>
    <pivotField showAll="0"/>
    <pivotField showAll="0"/>
    <pivotField showAll="0"/>
    <pivotField numFmtId="1" showAll="0"/>
    <pivotField numFmtId="164" showAll="0"/>
    <pivotField numFmtId="164" showAll="0"/>
    <pivotField numFmtId="164" showAll="0"/>
    <pivotField numFmtId="164" showAll="0"/>
    <pivotField numFmtId="164" showAll="0"/>
    <pivotField dragToRow="0" dragToCol="0" dragToPage="0" showAll="0" defaultSubtotal="0"/>
    <pivotField dataField="1" dragToRow="0" dragToCol="0" dragToPage="0" showAll="0" defaultSubtotal="0"/>
  </pivotFields>
  <rowItems count="1">
    <i/>
  </rowItems>
  <colItems count="1">
    <i/>
  </colItems>
  <dataFields count="1">
    <dataField name="Sum of Profit Margin" fld="13" baseField="0" baseItem="0" numFmtId="168"/>
  </dataFields>
  <formats count="9">
    <format dxfId="1630">
      <pivotArea outline="0" collapsedLevelsAreSubtotals="1" fieldPosition="0"/>
    </format>
    <format dxfId="1629">
      <pivotArea type="all" dataOnly="0" outline="0" fieldPosition="0"/>
    </format>
    <format dxfId="1628">
      <pivotArea outline="0" collapsedLevelsAreSubtotals="1" fieldPosition="0"/>
    </format>
    <format dxfId="1627">
      <pivotArea dataOnly="0" labelOnly="1" outline="0" axis="axisValues" fieldPosition="0"/>
    </format>
    <format dxfId="1626">
      <pivotArea type="all" dataOnly="0" outline="0" fieldPosition="0"/>
    </format>
    <format dxfId="1625">
      <pivotArea outline="0" collapsedLevelsAreSubtotals="1" fieldPosition="0"/>
    </format>
    <format dxfId="1624">
      <pivotArea dataOnly="0" labelOnly="1" outline="0" axis="axisValues" fieldPosition="0"/>
    </format>
    <format dxfId="1553">
      <pivotArea outline="0" collapsedLevelsAreSubtotals="1" fieldPosition="0"/>
    </format>
    <format dxfId="1549">
      <pivotArea outline="0" collapsedLevelsAreSubtotals="1" fieldPosition="0"/>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44BF4EB1-CBB8-4E32-9264-26858DF4F07D}" name="Total_Cos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7:A8" firstHeaderRow="1" firstDataRow="1" firstDataCol="0"/>
  <pivotFields count="14">
    <pivotField numFmtId="165" showAll="0"/>
    <pivotField showAll="0"/>
    <pivotField showAll="0"/>
    <pivotField showAll="0"/>
    <pivotField showAll="0"/>
    <pivotField showAll="0"/>
    <pivotField numFmtId="1" showAll="0"/>
    <pivotField numFmtId="164" showAll="0"/>
    <pivotField numFmtId="164" showAll="0"/>
    <pivotField numFmtId="164" showAll="0"/>
    <pivotField dataField="1" numFmtId="164" showAll="0"/>
    <pivotField numFmtId="164" showAll="0"/>
    <pivotField dragToRow="0" dragToCol="0" dragToPage="0" showAll="0" defaultSubtotal="0"/>
    <pivotField dragToRow="0" dragToCol="0" dragToPage="0" showAll="0" defaultSubtotal="0"/>
  </pivotFields>
  <rowItems count="1">
    <i/>
  </rowItems>
  <colItems count="1">
    <i/>
  </colItems>
  <dataFields count="1">
    <dataField name="Sum of Total Cost" fld="10" baseField="0" baseItem="0" numFmtId="166"/>
  </dataFields>
  <formats count="8">
    <format dxfId="1637">
      <pivotArea outline="0" collapsedLevelsAreSubtotals="1" fieldPosition="0"/>
    </format>
    <format dxfId="1636">
      <pivotArea type="all" dataOnly="0" outline="0" fieldPosition="0"/>
    </format>
    <format dxfId="1635">
      <pivotArea outline="0" collapsedLevelsAreSubtotals="1" fieldPosition="0"/>
    </format>
    <format dxfId="1634">
      <pivotArea dataOnly="0" labelOnly="1" outline="0" axis="axisValues" fieldPosition="0"/>
    </format>
    <format dxfId="1633">
      <pivotArea type="all" dataOnly="0" outline="0" fieldPosition="0"/>
    </format>
    <format dxfId="1632">
      <pivotArea outline="0" collapsedLevelsAreSubtotals="1" fieldPosition="0"/>
    </format>
    <format dxfId="1631">
      <pivotArea dataOnly="0" labelOnly="1" outline="0" axis="axisValues" fieldPosition="0"/>
    </format>
    <format dxfId="1551">
      <pivotArea outline="0" collapsedLevelsAreSubtotals="1" fieldPosition="0"/>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1FF3EF1A-010D-4A0A-8B63-1ECCF2942D12}" name="Total_Revenue"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numFmtId="165" showAll="0"/>
    <pivotField showAll="0"/>
    <pivotField showAll="0"/>
    <pivotField showAll="0"/>
    <pivotField showAll="0"/>
    <pivotField showAll="0"/>
    <pivotField numFmtId="1" showAll="0"/>
    <pivotField numFmtId="164" showAll="0"/>
    <pivotField dataField="1" numFmtId="164" showAll="0"/>
    <pivotField numFmtId="164" showAll="0"/>
    <pivotField numFmtId="164" showAll="0"/>
    <pivotField numFmtId="164" showAll="0"/>
    <pivotField dragToRow="0" dragToCol="0" dragToPage="0" showAll="0" defaultSubtotal="0"/>
    <pivotField dragToRow="0" dragToCol="0" dragToPage="0" showAll="0" defaultSubtotal="0"/>
  </pivotFields>
  <rowItems count="1">
    <i/>
  </rowItems>
  <colItems count="1">
    <i/>
  </colItems>
  <dataFields count="1">
    <dataField name="Sum of Total Revenue" fld="8" baseField="0" baseItem="0" numFmtId="166"/>
  </dataFields>
  <formats count="8">
    <format dxfId="1644">
      <pivotArea outline="0" collapsedLevelsAreSubtotals="1" fieldPosition="0"/>
    </format>
    <format dxfId="1643">
      <pivotArea type="all" dataOnly="0" outline="0" fieldPosition="0"/>
    </format>
    <format dxfId="1642">
      <pivotArea outline="0" collapsedLevelsAreSubtotals="1" fieldPosition="0"/>
    </format>
    <format dxfId="1641">
      <pivotArea dataOnly="0" labelOnly="1" outline="0" axis="axisValues" fieldPosition="0"/>
    </format>
    <format dxfId="1640">
      <pivotArea type="all" dataOnly="0" outline="0" fieldPosition="0"/>
    </format>
    <format dxfId="1639">
      <pivotArea outline="0" collapsedLevelsAreSubtotals="1" fieldPosition="0"/>
    </format>
    <format dxfId="1638">
      <pivotArea dataOnly="0" labelOnly="1" outline="0" axis="axisValues" fieldPosition="0"/>
    </format>
    <format dxfId="1552">
      <pivotArea outline="0" collapsedLevelsAreSubtotals="1" fieldPosition="0"/>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2EC08A8-75CB-4BAF-B942-E1F5D65A819D}" name="Profit_by_BrandAgent"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39">
  <location ref="F3:L10" firstHeaderRow="1" firstDataRow="2" firstDataCol="1"/>
  <pivotFields count="14">
    <pivotField numFmtId="165" showAll="0">
      <items count="5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showAll="0"/>
    <pivotField showAll="0"/>
    <pivotField axis="axisCol" showAll="0">
      <items count="6">
        <item x="3"/>
        <item x="1"/>
        <item x="4"/>
        <item x="0"/>
        <item x="2"/>
        <item t="default"/>
      </items>
    </pivotField>
    <pivotField axis="axisRow" showAll="0">
      <items count="6">
        <item x="4"/>
        <item x="3"/>
        <item x="1"/>
        <item x="0"/>
        <item x="2"/>
        <item t="default"/>
      </items>
    </pivotField>
    <pivotField showAll="0">
      <items count="6">
        <item x="1"/>
        <item x="3"/>
        <item x="0"/>
        <item x="2"/>
        <item x="4"/>
        <item t="default"/>
      </items>
    </pivotField>
    <pivotField numFmtId="1" showAll="0"/>
    <pivotField numFmtId="164" showAll="0"/>
    <pivotField numFmtId="164" showAll="0"/>
    <pivotField numFmtId="164" showAll="0"/>
    <pivotField numFmtId="164" showAll="0"/>
    <pivotField dataField="1" numFmtId="164" showAll="0"/>
    <pivotField dragToRow="0" dragToCol="0" dragToPage="0" showAll="0" defaultSubtotal="0"/>
    <pivotField dragToRow="0" dragToCol="0" dragToPage="0" showAll="0" defaultSubtotal="0"/>
  </pivotFields>
  <rowFields count="1">
    <field x="4"/>
  </rowFields>
  <rowItems count="6">
    <i>
      <x/>
    </i>
    <i>
      <x v="1"/>
    </i>
    <i>
      <x v="2"/>
    </i>
    <i>
      <x v="3"/>
    </i>
    <i>
      <x v="4"/>
    </i>
    <i t="grand">
      <x/>
    </i>
  </rowItems>
  <colFields count="1">
    <field x="3"/>
  </colFields>
  <colItems count="6">
    <i>
      <x/>
    </i>
    <i>
      <x v="1"/>
    </i>
    <i>
      <x v="2"/>
    </i>
    <i>
      <x v="3"/>
    </i>
    <i>
      <x v="4"/>
    </i>
    <i t="grand">
      <x/>
    </i>
  </colItems>
  <dataFields count="1">
    <dataField name="Sum of Total Profit" fld="11" baseField="0" baseItem="0" numFmtId="167"/>
  </dataFields>
  <formats count="24">
    <format dxfId="1668">
      <pivotArea outline="0" collapsedLevelsAreSubtotals="1" fieldPosition="0"/>
    </format>
    <format dxfId="1667">
      <pivotArea type="origin" dataOnly="0" labelOnly="1" outline="0" fieldPosition="0"/>
    </format>
    <format dxfId="1666">
      <pivotArea type="topRight" dataOnly="0" labelOnly="1" outline="0" fieldPosition="0"/>
    </format>
    <format dxfId="1665">
      <pivotArea field="4" type="button" dataOnly="0" labelOnly="1" outline="0" axis="axisRow" fieldPosition="0"/>
    </format>
    <format dxfId="1664">
      <pivotArea type="all" dataOnly="0" outline="0" fieldPosition="0"/>
    </format>
    <format dxfId="1663">
      <pivotArea outline="0" collapsedLevelsAreSubtotals="1" fieldPosition="0"/>
    </format>
    <format dxfId="1662">
      <pivotArea type="origin" dataOnly="0" labelOnly="1" outline="0" fieldPosition="0"/>
    </format>
    <format dxfId="1661">
      <pivotArea field="3" type="button" dataOnly="0" labelOnly="1" outline="0" axis="axisCol" fieldPosition="0"/>
    </format>
    <format dxfId="1660">
      <pivotArea type="topRight" dataOnly="0" labelOnly="1" outline="0" fieldPosition="0"/>
    </format>
    <format dxfId="1659">
      <pivotArea field="4" type="button" dataOnly="0" labelOnly="1" outline="0" axis="axisRow" fieldPosition="0"/>
    </format>
    <format dxfId="1658">
      <pivotArea dataOnly="0" labelOnly="1" fieldPosition="0">
        <references count="1">
          <reference field="4" count="0"/>
        </references>
      </pivotArea>
    </format>
    <format dxfId="1657">
      <pivotArea dataOnly="0" labelOnly="1" grandRow="1" outline="0" fieldPosition="0"/>
    </format>
    <format dxfId="1656">
      <pivotArea dataOnly="0" labelOnly="1" fieldPosition="0">
        <references count="1">
          <reference field="3" count="0"/>
        </references>
      </pivotArea>
    </format>
    <format dxfId="1655">
      <pivotArea dataOnly="0" labelOnly="1" grandCol="1" outline="0" fieldPosition="0"/>
    </format>
    <format dxfId="1654">
      <pivotArea type="all" dataOnly="0" outline="0" fieldPosition="0"/>
    </format>
    <format dxfId="1653">
      <pivotArea outline="0" collapsedLevelsAreSubtotals="1" fieldPosition="0"/>
    </format>
    <format dxfId="1652">
      <pivotArea type="origin" dataOnly="0" labelOnly="1" outline="0" fieldPosition="0"/>
    </format>
    <format dxfId="1651">
      <pivotArea field="3" type="button" dataOnly="0" labelOnly="1" outline="0" axis="axisCol" fieldPosition="0"/>
    </format>
    <format dxfId="1650">
      <pivotArea type="topRight" dataOnly="0" labelOnly="1" outline="0" fieldPosition="0"/>
    </format>
    <format dxfId="1649">
      <pivotArea field="4" type="button" dataOnly="0" labelOnly="1" outline="0" axis="axisRow" fieldPosition="0"/>
    </format>
    <format dxfId="1648">
      <pivotArea dataOnly="0" labelOnly="1" fieldPosition="0">
        <references count="1">
          <reference field="4" count="0"/>
        </references>
      </pivotArea>
    </format>
    <format dxfId="1647">
      <pivotArea dataOnly="0" labelOnly="1" grandRow="1" outline="0" fieldPosition="0"/>
    </format>
    <format dxfId="1646">
      <pivotArea dataOnly="0" labelOnly="1" fieldPosition="0">
        <references count="1">
          <reference field="3" count="0"/>
        </references>
      </pivotArea>
    </format>
    <format dxfId="1645">
      <pivotArea dataOnly="0" labelOnly="1" grandCol="1" outline="0" fieldPosition="0"/>
    </format>
  </formats>
  <chartFormats count="6">
    <chartFormat chart="28" format="35" series="1">
      <pivotArea type="data" outline="0" fieldPosition="0">
        <references count="1">
          <reference field="4294967294" count="1" selected="0">
            <x v="0"/>
          </reference>
        </references>
      </pivotArea>
    </chartFormat>
    <chartFormat chart="28" format="36" series="1">
      <pivotArea type="data" outline="0" fieldPosition="0">
        <references count="2">
          <reference field="4294967294" count="1" selected="0">
            <x v="0"/>
          </reference>
          <reference field="3" count="1" selected="0">
            <x v="1"/>
          </reference>
        </references>
      </pivotArea>
    </chartFormat>
    <chartFormat chart="28" format="37" series="1">
      <pivotArea type="data" outline="0" fieldPosition="0">
        <references count="2">
          <reference field="4294967294" count="1" selected="0">
            <x v="0"/>
          </reference>
          <reference field="3" count="1" selected="0">
            <x v="2"/>
          </reference>
        </references>
      </pivotArea>
    </chartFormat>
    <chartFormat chart="28" format="38" series="1">
      <pivotArea type="data" outline="0" fieldPosition="0">
        <references count="2">
          <reference field="4294967294" count="1" selected="0">
            <x v="0"/>
          </reference>
          <reference field="3" count="1" selected="0">
            <x v="3"/>
          </reference>
        </references>
      </pivotArea>
    </chartFormat>
    <chartFormat chart="28" format="39" series="1">
      <pivotArea type="data" outline="0" fieldPosition="0">
        <references count="2">
          <reference field="4294967294" count="1" selected="0">
            <x v="0"/>
          </reference>
          <reference field="3" count="1" selected="0">
            <x v="4"/>
          </reference>
        </references>
      </pivotArea>
    </chartFormat>
    <chartFormat chart="28" format="40" series="1">
      <pivotArea type="data" outline="0" fieldPosition="0">
        <references count="2">
          <reference field="4294967294" count="1" selected="0">
            <x v="0"/>
          </reference>
          <reference field="3" count="1" selected="0">
            <x v="0"/>
          </reference>
        </references>
      </pivotArea>
    </chartFormat>
  </chartFormats>
  <pivotTableStyleInfo name="PivotStyleLight20" showRowHeaders="1" showColHeaders="1" showRowStripes="0" showColStripes="0" showLastColumn="1"/>
  <filters count="1">
    <filter fld="0" type="dateBetween" evalOrder="-1" id="227" name="Date">
      <autoFilter ref="A1">
        <filterColumn colId="0">
          <customFilters and="1">
            <customFilter operator="greaterThanOrEqual" val="438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6AEB9FF7-C52D-4F26-8E6F-7349AD7E39BE}" name="Profit_by_product"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2">
  <location ref="N20:O26" firstHeaderRow="1" firstDataRow="1" firstDataCol="1"/>
  <pivotFields count="14">
    <pivotField numFmtId="165" showAll="0">
      <items count="5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showAll="0"/>
    <pivotField showAll="0"/>
    <pivotField showAll="0"/>
    <pivotField showAll="0"/>
    <pivotField axis="axisRow" showAll="0" sortType="ascending">
      <items count="6">
        <item x="1"/>
        <item x="3"/>
        <item x="0"/>
        <item x="2"/>
        <item x="4"/>
        <item t="default"/>
      </items>
      <autoSortScope>
        <pivotArea dataOnly="0" outline="0" fieldPosition="0">
          <references count="1">
            <reference field="4294967294" count="1" selected="0">
              <x v="0"/>
            </reference>
          </references>
        </pivotArea>
      </autoSortScope>
    </pivotField>
    <pivotField numFmtId="1" showAll="0"/>
    <pivotField numFmtId="164" showAll="0"/>
    <pivotField numFmtId="164" showAll="0"/>
    <pivotField numFmtId="164" showAll="0"/>
    <pivotField numFmtId="164" showAll="0"/>
    <pivotField dataField="1" numFmtId="164" showAll="0"/>
    <pivotField dragToRow="0" dragToCol="0" dragToPage="0" showAll="0" defaultSubtotal="0"/>
    <pivotField dragToRow="0" dragToCol="0" dragToPage="0" showAll="0" defaultSubtotal="0"/>
  </pivotFields>
  <rowFields count="1">
    <field x="5"/>
  </rowFields>
  <rowItems count="6">
    <i>
      <x v="4"/>
    </i>
    <i>
      <x/>
    </i>
    <i>
      <x v="1"/>
    </i>
    <i>
      <x v="2"/>
    </i>
    <i>
      <x v="3"/>
    </i>
    <i t="grand">
      <x/>
    </i>
  </rowItems>
  <colItems count="1">
    <i/>
  </colItems>
  <dataFields count="1">
    <dataField name="Sum of Total Profit" fld="11" baseField="0" baseItem="0" numFmtId="166"/>
  </dataFields>
  <formats count="15">
    <format dxfId="1683">
      <pivotArea outline="0" collapsedLevelsAreSubtotals="1" fieldPosition="0"/>
    </format>
    <format dxfId="1682">
      <pivotArea field="5" type="button" dataOnly="0" labelOnly="1" outline="0" axis="axisRow" fieldPosition="0"/>
    </format>
    <format dxfId="1681">
      <pivotArea dataOnly="0" labelOnly="1" grandRow="1" outline="0" fieldPosition="0"/>
    </format>
    <format dxfId="1680">
      <pivotArea type="all" dataOnly="0" outline="0" fieldPosition="0"/>
    </format>
    <format dxfId="1679">
      <pivotArea outline="0" collapsedLevelsAreSubtotals="1" fieldPosition="0"/>
    </format>
    <format dxfId="1678">
      <pivotArea field="5" type="button" dataOnly="0" labelOnly="1" outline="0" axis="axisRow" fieldPosition="0"/>
    </format>
    <format dxfId="1677">
      <pivotArea dataOnly="0" labelOnly="1" fieldPosition="0">
        <references count="1">
          <reference field="5" count="0"/>
        </references>
      </pivotArea>
    </format>
    <format dxfId="1676">
      <pivotArea dataOnly="0" labelOnly="1" grandRow="1" outline="0" fieldPosition="0"/>
    </format>
    <format dxfId="1675">
      <pivotArea dataOnly="0" labelOnly="1" outline="0" axis="axisValues" fieldPosition="0"/>
    </format>
    <format dxfId="1674">
      <pivotArea type="all" dataOnly="0" outline="0" fieldPosition="0"/>
    </format>
    <format dxfId="1673">
      <pivotArea outline="0" collapsedLevelsAreSubtotals="1" fieldPosition="0"/>
    </format>
    <format dxfId="1672">
      <pivotArea field="5" type="button" dataOnly="0" labelOnly="1" outline="0" axis="axisRow" fieldPosition="0"/>
    </format>
    <format dxfId="1671">
      <pivotArea dataOnly="0" labelOnly="1" fieldPosition="0">
        <references count="1">
          <reference field="5" count="0"/>
        </references>
      </pivotArea>
    </format>
    <format dxfId="1670">
      <pivotArea dataOnly="0" labelOnly="1" grandRow="1" outline="0" fieldPosition="0"/>
    </format>
    <format dxfId="1669">
      <pivotArea dataOnly="0" labelOnly="1" outline="0" axis="axisValues" fieldPosition="0"/>
    </format>
  </formats>
  <chartFormats count="1">
    <chartFormat chart="8" format="2"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filters count="1">
    <filter fld="0" type="dateBetween" evalOrder="-1" id="227" name="Date">
      <autoFilter ref="A1">
        <filterColumn colId="0">
          <customFilters and="1">
            <customFilter operator="greaterThanOrEqual" val="438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CA0C05F-CF8F-4A99-B90A-BA9C64FC9625}" name="Profit_by_brand" cacheId="0"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chartFormat="10">
  <location ref="N11:O17" firstHeaderRow="1" firstDataRow="1" firstDataCol="1"/>
  <pivotFields count="14">
    <pivotField numFmtId="165" showAll="0">
      <items count="50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t="default"/>
      </items>
    </pivotField>
    <pivotField showAll="0"/>
    <pivotField showAll="0"/>
    <pivotField showAll="0"/>
    <pivotField axis="axisRow" showAll="0" sortType="ascending">
      <items count="6">
        <item x="4"/>
        <item x="3"/>
        <item x="1"/>
        <item x="0"/>
        <item x="2"/>
        <item t="default"/>
      </items>
      <autoSortScope>
        <pivotArea dataOnly="0" outline="0" fieldPosition="0">
          <references count="1">
            <reference field="4294967294" count="1" selected="0">
              <x v="0"/>
            </reference>
          </references>
        </pivotArea>
      </autoSortScope>
    </pivotField>
    <pivotField showAll="0"/>
    <pivotField numFmtId="1" showAll="0"/>
    <pivotField numFmtId="164" showAll="0"/>
    <pivotField numFmtId="164" showAll="0"/>
    <pivotField numFmtId="164" showAll="0"/>
    <pivotField numFmtId="164" showAll="0"/>
    <pivotField dataField="1" numFmtId="164" showAll="0"/>
    <pivotField dragToRow="0" dragToCol="0" dragToPage="0" showAll="0" defaultSubtotal="0"/>
    <pivotField dragToRow="0" dragToCol="0" dragToPage="0" showAll="0" defaultSubtotal="0"/>
  </pivotFields>
  <rowFields count="1">
    <field x="4"/>
  </rowFields>
  <rowItems count="6">
    <i>
      <x v="1"/>
    </i>
    <i>
      <x v="2"/>
    </i>
    <i>
      <x v="4"/>
    </i>
    <i>
      <x/>
    </i>
    <i>
      <x v="3"/>
    </i>
    <i t="grand">
      <x/>
    </i>
  </rowItems>
  <colItems count="1">
    <i/>
  </colItems>
  <dataFields count="1">
    <dataField name="Sum of Total Profit" fld="11" baseField="0" baseItem="0" numFmtId="166"/>
  </dataFields>
  <formats count="15">
    <format dxfId="1698">
      <pivotArea outline="0" collapsedLevelsAreSubtotals="1" fieldPosition="0"/>
    </format>
    <format dxfId="1697">
      <pivotArea field="4" type="button" dataOnly="0" labelOnly="1" outline="0" axis="axisRow" fieldPosition="0"/>
    </format>
    <format dxfId="1696">
      <pivotArea dataOnly="0" labelOnly="1" grandRow="1" outline="0" fieldPosition="0"/>
    </format>
    <format dxfId="1695">
      <pivotArea type="all" dataOnly="0" outline="0" fieldPosition="0"/>
    </format>
    <format dxfId="1694">
      <pivotArea outline="0" collapsedLevelsAreSubtotals="1" fieldPosition="0"/>
    </format>
    <format dxfId="1693">
      <pivotArea field="4" type="button" dataOnly="0" labelOnly="1" outline="0" axis="axisRow" fieldPosition="0"/>
    </format>
    <format dxfId="1692">
      <pivotArea dataOnly="0" labelOnly="1" fieldPosition="0">
        <references count="1">
          <reference field="4" count="0"/>
        </references>
      </pivotArea>
    </format>
    <format dxfId="1691">
      <pivotArea dataOnly="0" labelOnly="1" grandRow="1" outline="0" fieldPosition="0"/>
    </format>
    <format dxfId="1690">
      <pivotArea dataOnly="0" labelOnly="1" outline="0" axis="axisValues" fieldPosition="0"/>
    </format>
    <format dxfId="1689">
      <pivotArea type="all" dataOnly="0" outline="0" fieldPosition="0"/>
    </format>
    <format dxfId="1688">
      <pivotArea outline="0" collapsedLevelsAreSubtotals="1" fieldPosition="0"/>
    </format>
    <format dxfId="1687">
      <pivotArea field="4" type="button" dataOnly="0" labelOnly="1" outline="0" axis="axisRow" fieldPosition="0"/>
    </format>
    <format dxfId="1686">
      <pivotArea dataOnly="0" labelOnly="1" fieldPosition="0">
        <references count="1">
          <reference field="4" count="0"/>
        </references>
      </pivotArea>
    </format>
    <format dxfId="1685">
      <pivotArea dataOnly="0" labelOnly="1" grandRow="1" outline="0" fieldPosition="0"/>
    </format>
    <format dxfId="1684">
      <pivotArea dataOnly="0" labelOnly="1" outline="0" axis="axisValues" fieldPosition="0"/>
    </format>
  </formats>
  <chartFormats count="1">
    <chartFormat chart="9" format="4" series="1">
      <pivotArea type="data" outline="0" fieldPosition="0">
        <references count="1">
          <reference field="4294967294" count="1" selected="0">
            <x v="0"/>
          </reference>
        </references>
      </pivotArea>
    </chartFormat>
  </chartFormats>
  <pivotTableStyleInfo name="PivotStyleLight20" showRowHeaders="1" showColHeaders="1" showRowStripes="0" showColStripes="0" showLastColumn="1"/>
  <filters count="1">
    <filter fld="0" type="dateBetween" evalOrder="-1" id="239" name="Date">
      <autoFilter ref="A1">
        <filterColumn colId="0">
          <customFilters and="1">
            <customFilter operator="greaterThanOrEqual" val="43831"/>
            <customFilter operator="lessThanOrEqual" val="44561"/>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7D8A9E5-8192-4DA7-ADAD-C3F3BDE419B9}" name="Total_Profit"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1:A12" firstHeaderRow="1" firstDataRow="1" firstDataCol="0"/>
  <pivotFields count="14">
    <pivotField numFmtId="165" showAll="0"/>
    <pivotField showAll="0"/>
    <pivotField showAll="0"/>
    <pivotField showAll="0"/>
    <pivotField showAll="0"/>
    <pivotField showAll="0"/>
    <pivotField numFmtId="1" showAll="0"/>
    <pivotField numFmtId="164" showAll="0"/>
    <pivotField numFmtId="164" showAll="0"/>
    <pivotField numFmtId="164" showAll="0"/>
    <pivotField numFmtId="164" showAll="0"/>
    <pivotField dataField="1" numFmtId="164" showAll="0"/>
    <pivotField dragToRow="0" dragToCol="0" dragToPage="0" showAll="0" defaultSubtotal="0"/>
    <pivotField dragToRow="0" dragToCol="0" dragToPage="0" showAll="0" defaultSubtotal="0"/>
  </pivotFields>
  <rowItems count="1">
    <i/>
  </rowItems>
  <colItems count="1">
    <i/>
  </colItems>
  <dataFields count="1">
    <dataField name="Sum of Total Profit" fld="11" baseField="0" baseItem="0" numFmtId="166"/>
  </dataFields>
  <formats count="8">
    <format dxfId="1705">
      <pivotArea outline="0" collapsedLevelsAreSubtotals="1" fieldPosition="0"/>
    </format>
    <format dxfId="1704">
      <pivotArea type="all" dataOnly="0" outline="0" fieldPosition="0"/>
    </format>
    <format dxfId="1703">
      <pivotArea outline="0" collapsedLevelsAreSubtotals="1" fieldPosition="0"/>
    </format>
    <format dxfId="1702">
      <pivotArea dataOnly="0" labelOnly="1" outline="0" axis="axisValues" fieldPosition="0"/>
    </format>
    <format dxfId="1701">
      <pivotArea type="all" dataOnly="0" outline="0" fieldPosition="0"/>
    </format>
    <format dxfId="1700">
      <pivotArea outline="0" collapsedLevelsAreSubtotals="1" fieldPosition="0"/>
    </format>
    <format dxfId="1699">
      <pivotArea dataOnly="0" labelOnly="1" outline="0" axis="axisValues" fieldPosition="0"/>
    </format>
    <format dxfId="1550">
      <pivotArea outline="0" collapsedLevelsAreSubtotals="1" fieldPosition="0"/>
    </format>
  </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Name" xr10:uid="{7D4AFABE-25C5-4D6B-9C20-7008235C0A2A}" sourceName="Product Name">
  <pivotTables>
    <pivotTable tabId="5" name="Profit_by_BrandAgent"/>
    <pivotTable tabId="5" name="Profit_by_BrandProduct"/>
  </pivotTables>
  <data>
    <tabular pivotCacheId="1134432581">
      <items count="5">
        <i x="1" s="1"/>
        <i x="3" s="1"/>
        <i x="0" s="1"/>
        <i x="2"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d" xr10:uid="{513E643C-36E6-43F3-87F3-0DE25DDD297B}" sourceName="Brand">
  <pivotTables>
    <pivotTable tabId="5" name="Profit_by_BrandAgent"/>
    <pivotTable tabId="5" name="Profit_by_BrandProduct"/>
  </pivotTables>
  <data>
    <tabular pivotCacheId="1134432581">
      <items count="5">
        <i x="4" s="1"/>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Agent" xr10:uid="{B62026A7-170C-49E1-8CF1-96EA97562554}" sourceName="Sales Agent">
  <pivotTables>
    <pivotTable tabId="5" name="Profit_by_BrandAgent"/>
    <pivotTable tabId="5" name="Profit_by_BrandProduct"/>
  </pivotTables>
  <data>
    <tabular pivotCacheId="1134432581">
      <items count="5">
        <i x="3" s="1"/>
        <i x="1" s="1"/>
        <i x="4"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Name 1" xr10:uid="{00E43E54-AFB9-48F4-B152-C1C9A91689F8}" cache="Slicer_Product_Name" caption="Product Name" showCaption="0" style="MyDesign" rowHeight="219456"/>
  <slicer name="Brand 1" xr10:uid="{F821D155-FE05-41E9-8EE6-0E0B31478542}" cache="Slicer_Brand" caption="Brand" showCaption="0" style="MyDesign" rowHeight="219456"/>
  <slicer name="Sales Agent" xr10:uid="{9B33C7F5-9EF6-4292-BA1A-9B5A65089A60}" cache="Slicer_Sales_Agent" caption="Sales Agent" showCaption="0" style="MyDesign" rowHeight="21945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0BDA2FA-09BA-4D4E-B8E1-FF0738EEB87F}" name="dataset" displayName="dataset" ref="A1:L934" totalsRowShown="0" headerRowDxfId="1719" dataDxfId="1718">
  <autoFilter ref="A1:L934" xr:uid="{40BDA2FA-09BA-4D4E-B8E1-FF0738EEB87F}"/>
  <tableColumns count="12">
    <tableColumn id="2" xr3:uid="{FBE45684-F611-4D2F-99F2-68A8B3DAD7DC}" name="Date" dataDxfId="1717"/>
    <tableColumn id="14" xr3:uid="{44676AB5-56F6-4D74-A437-81EDA3D7EEBD}" name="Month" dataDxfId="1716">
      <calculatedColumnFormula>TEXT(dataset[[#This Row],[Date]],"mmm")</calculatedColumnFormula>
    </tableColumn>
    <tableColumn id="1" xr3:uid="{F07C7CBF-B566-446B-83B6-1A852864D139}" name="Year" dataDxfId="1715">
      <calculatedColumnFormula>TEXT(dataset[[#This Row],[Date]],"YYYY")</calculatedColumnFormula>
    </tableColumn>
    <tableColumn id="11" xr3:uid="{3E3CCF98-F746-4868-B563-2C52B789B251}" name="Sales Agent" dataDxfId="1714"/>
    <tableColumn id="3" xr3:uid="{6B81462F-CD69-4177-9A25-B008A92ED2A6}" name="Brand" dataDxfId="1713"/>
    <tableColumn id="5" xr3:uid="{8D244200-DA59-4C84-B170-5C5B27D35316}" name="Product" dataDxfId="1712"/>
    <tableColumn id="6" xr3:uid="{9C2B0C58-6F0E-40D5-B814-6EA5D7144FB0}" name="Quantity" dataDxfId="1711"/>
    <tableColumn id="7" xr3:uid="{A50D23E7-5F81-456E-A026-C30BBE72DE14}" name="Retail Price" dataDxfId="1710"/>
    <tableColumn id="8" xr3:uid="{5ED9487D-A9DA-4EC6-94C8-B208203B7129}" name="Total Revenue" dataDxfId="1709"/>
    <tableColumn id="9" xr3:uid="{CA13BFE6-1F1A-4C9F-B0DA-5CD9D60C4F27}" name="Cost Per Unit" dataDxfId="1708"/>
    <tableColumn id="15" xr3:uid="{1B0E72CE-E38A-4F2E-B0FD-EFACA0D3B931}" name="Total Cost" dataDxfId="1707">
      <calculatedColumnFormula>dataset[[#This Row],[Cost Per Unit]]*dataset[[#This Row],[Quantity]]</calculatedColumnFormula>
    </tableColumn>
    <tableColumn id="16" xr3:uid="{927F22EA-0B46-485D-A0EF-28B1B0F3683B}" name="Total Profit" dataDxfId="1706">
      <calculatedColumnFormula>dataset[[#This Row],[Total Revenue]]-dataset[[#This Row],[Total Cost]]</calculatedColumnFormula>
    </tableColumn>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Green">
      <a:dk1>
        <a:sysClr val="windowText" lastClr="000000"/>
      </a:dk1>
      <a:lt1>
        <a:sysClr val="window" lastClr="FFFFFF"/>
      </a:lt1>
      <a:dk2>
        <a:srgbClr val="455F51"/>
      </a:dk2>
      <a:lt2>
        <a:srgbClr val="E3DED1"/>
      </a:lt2>
      <a:accent1>
        <a:srgbClr val="549E39"/>
      </a:accent1>
      <a:accent2>
        <a:srgbClr val="8AB833"/>
      </a:accent2>
      <a:accent3>
        <a:srgbClr val="C0CF3A"/>
      </a:accent3>
      <a:accent4>
        <a:srgbClr val="029676"/>
      </a:accent4>
      <a:accent5>
        <a:srgbClr val="4AB5C4"/>
      </a:accent5>
      <a:accent6>
        <a:srgbClr val="0989B1"/>
      </a:accent6>
      <a:hlink>
        <a:srgbClr val="6B9F25"/>
      </a:hlink>
      <a:folHlink>
        <a:srgbClr val="BA6906"/>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 xr10:uid="{21107622-DBFD-4A77-8D8B-4AE014A4ADA9}" sourceName="Date">
  <pivotTables>
    <pivotTable tabId="5" name="Profit_by_brand"/>
    <pivotTable tabId="5" name="Profit_by_BrandProduct"/>
    <pivotTable tabId="5" name="Profit_by_product"/>
    <pivotTable tabId="5" name="Profit_by_BrandAgent"/>
    <pivotTable tabId="5" name="Profit_by_Agent"/>
  </pivotTables>
  <state minimalRefreshVersion="6" lastRefreshVersion="6" pivotCacheId="1134432581" filterType="dateBetween">
    <selection startDate="2020-01-01T00:00:00" endDate="2021-12-31T00:00:00"/>
    <bounds startDate="2020-01-01T00:00:00" endDate="2022-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1" xr10:uid="{119A2BF5-B12A-4982-8484-6A1C0E6D2003}" cache="NativeTimeline_Date" caption="Date" showHeader="0" showSelectionLabel="0" showTimeLevel="0" showHorizontalScrollbar="0" level="2" selectionLevel="0" scrollPosition="2020-01-01T00:00:00" style="My_Design"/>
</timeline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3D403-9A49-4C58-A0D6-8FE7C669CDCB}">
  <dimension ref="A1:I943"/>
  <sheetViews>
    <sheetView tabSelected="1" workbookViewId="0">
      <selection activeCell="K1" sqref="K1"/>
    </sheetView>
  </sheetViews>
  <sheetFormatPr defaultRowHeight="15"/>
  <cols>
    <col min="3" max="3" width="18.42578125" bestFit="1" customWidth="1"/>
    <col min="4" max="4" width="11.5703125" bestFit="1" customWidth="1"/>
    <col min="5" max="5" width="15.42578125" bestFit="1" customWidth="1"/>
    <col min="6" max="6" width="8.42578125" bestFit="1" customWidth="1"/>
    <col min="7" max="7" width="16.28515625" bestFit="1" customWidth="1"/>
    <col min="8" max="8" width="13.28515625" bestFit="1" customWidth="1"/>
    <col min="9" max="9" width="12.140625" bestFit="1" customWidth="1"/>
  </cols>
  <sheetData>
    <row r="1" spans="1:9">
      <c r="A1" s="16" t="s">
        <v>15</v>
      </c>
      <c r="B1" s="16" t="s">
        <v>16</v>
      </c>
      <c r="C1" s="16" t="s">
        <v>61</v>
      </c>
      <c r="D1" s="16" t="s">
        <v>0</v>
      </c>
      <c r="E1" s="16" t="s">
        <v>69</v>
      </c>
      <c r="F1" s="17" t="s">
        <v>1</v>
      </c>
      <c r="G1" s="16" t="s">
        <v>56</v>
      </c>
      <c r="H1" s="16" t="s">
        <v>65</v>
      </c>
      <c r="I1" s="16" t="s">
        <v>2</v>
      </c>
    </row>
    <row r="2" spans="1:9">
      <c r="A2" s="4">
        <v>1001</v>
      </c>
      <c r="B2" s="4">
        <v>43831</v>
      </c>
      <c r="C2" s="4" t="s">
        <v>17</v>
      </c>
      <c r="D2" s="4" t="s">
        <v>3</v>
      </c>
      <c r="E2" s="4" t="s">
        <v>4</v>
      </c>
      <c r="F2" s="5">
        <v>9</v>
      </c>
      <c r="G2" s="6">
        <v>110</v>
      </c>
      <c r="H2" s="6">
        <v>990</v>
      </c>
      <c r="I2" s="6">
        <v>66</v>
      </c>
    </row>
    <row r="3" spans="1:9">
      <c r="A3" s="4">
        <v>1002</v>
      </c>
      <c r="B3" s="4">
        <v>43832</v>
      </c>
      <c r="C3" s="4" t="s">
        <v>18</v>
      </c>
      <c r="D3" s="4" t="s">
        <v>3</v>
      </c>
      <c r="E3" s="4" t="s">
        <v>5</v>
      </c>
      <c r="F3" s="5">
        <v>1</v>
      </c>
      <c r="G3" s="6">
        <v>300</v>
      </c>
      <c r="H3" s="6">
        <v>300</v>
      </c>
      <c r="I3" s="6">
        <v>255</v>
      </c>
    </row>
    <row r="4" spans="1:9">
      <c r="A4" s="4">
        <v>1003</v>
      </c>
      <c r="B4" s="4">
        <v>43833</v>
      </c>
      <c r="C4" s="4" t="s">
        <v>19</v>
      </c>
      <c r="D4" s="4" t="s">
        <v>6</v>
      </c>
      <c r="E4" s="4" t="s">
        <v>7</v>
      </c>
      <c r="F4" s="5">
        <v>8</v>
      </c>
      <c r="G4" s="6">
        <v>10</v>
      </c>
      <c r="H4" s="6">
        <v>80</v>
      </c>
      <c r="I4" s="6">
        <v>3.2</v>
      </c>
    </row>
    <row r="5" spans="1:9">
      <c r="A5" s="4">
        <v>1004</v>
      </c>
      <c r="B5" s="4">
        <v>43833</v>
      </c>
      <c r="C5" s="4" t="s">
        <v>19</v>
      </c>
      <c r="D5" s="4" t="s">
        <v>6</v>
      </c>
      <c r="E5" s="4" t="s">
        <v>8</v>
      </c>
      <c r="F5" s="5">
        <v>1</v>
      </c>
      <c r="G5" s="6">
        <v>568.66666666666663</v>
      </c>
      <c r="H5" s="6">
        <v>568.66666666666663</v>
      </c>
      <c r="I5" s="6">
        <v>437.87333333333333</v>
      </c>
    </row>
    <row r="6" spans="1:9">
      <c r="A6" s="4">
        <v>1005</v>
      </c>
      <c r="B6" s="4">
        <v>43834</v>
      </c>
      <c r="C6" s="4" t="s">
        <v>19</v>
      </c>
      <c r="D6" s="4" t="s">
        <v>3</v>
      </c>
      <c r="E6" s="4" t="s">
        <v>9</v>
      </c>
      <c r="F6" s="5">
        <v>7</v>
      </c>
      <c r="G6" s="6">
        <v>35</v>
      </c>
      <c r="H6" s="6">
        <v>245</v>
      </c>
      <c r="I6" s="6">
        <v>18.2</v>
      </c>
    </row>
    <row r="7" spans="1:9">
      <c r="A7" s="4">
        <v>1006</v>
      </c>
      <c r="B7" s="4">
        <v>43834</v>
      </c>
      <c r="C7" s="4" t="s">
        <v>19</v>
      </c>
      <c r="D7" s="4" t="s">
        <v>10</v>
      </c>
      <c r="E7" s="4" t="s">
        <v>7</v>
      </c>
      <c r="F7" s="5">
        <v>6</v>
      </c>
      <c r="G7" s="6">
        <v>15</v>
      </c>
      <c r="H7" s="6">
        <v>90</v>
      </c>
      <c r="I7" s="6">
        <v>6.3449999999999998</v>
      </c>
    </row>
    <row r="8" spans="1:9">
      <c r="A8" s="4">
        <v>1007</v>
      </c>
      <c r="B8" s="4">
        <v>43834</v>
      </c>
      <c r="C8" s="4" t="s">
        <v>18</v>
      </c>
      <c r="D8" s="4" t="s">
        <v>6</v>
      </c>
      <c r="E8" s="4" t="s">
        <v>5</v>
      </c>
      <c r="F8" s="5">
        <v>1</v>
      </c>
      <c r="G8" s="6">
        <v>562</v>
      </c>
      <c r="H8" s="6">
        <v>562</v>
      </c>
      <c r="I8" s="6">
        <v>432.74</v>
      </c>
    </row>
    <row r="9" spans="1:9">
      <c r="A9" s="4">
        <v>1007</v>
      </c>
      <c r="B9" s="4">
        <v>43834</v>
      </c>
      <c r="C9" s="4" t="s">
        <v>18</v>
      </c>
      <c r="D9" s="4" t="s">
        <v>6</v>
      </c>
      <c r="E9" s="4" t="s">
        <v>5</v>
      </c>
      <c r="F9" s="5">
        <v>1</v>
      </c>
      <c r="G9" s="6">
        <v>562</v>
      </c>
      <c r="H9" s="6">
        <v>562</v>
      </c>
      <c r="I9" s="6">
        <v>432.74</v>
      </c>
    </row>
    <row r="10" spans="1:9">
      <c r="A10" s="4">
        <v>1008</v>
      </c>
      <c r="B10" s="4">
        <v>43836</v>
      </c>
      <c r="C10" s="4" t="s">
        <v>20</v>
      </c>
      <c r="D10" s="4" t="s">
        <v>6</v>
      </c>
      <c r="E10" s="4" t="s">
        <v>11</v>
      </c>
      <c r="F10" s="5">
        <v>10</v>
      </c>
      <c r="G10" s="6">
        <v>8</v>
      </c>
      <c r="H10" s="6">
        <v>80</v>
      </c>
      <c r="I10" s="6">
        <v>1.224</v>
      </c>
    </row>
    <row r="11" spans="1:9">
      <c r="A11" s="4">
        <v>1009</v>
      </c>
      <c r="B11" s="4">
        <v>43836</v>
      </c>
      <c r="C11" s="4" t="s">
        <v>18</v>
      </c>
      <c r="D11" s="4" t="s">
        <v>10</v>
      </c>
      <c r="E11" s="4" t="s">
        <v>7</v>
      </c>
      <c r="F11" s="5">
        <v>12</v>
      </c>
      <c r="G11" s="6">
        <v>17</v>
      </c>
      <c r="H11" s="6">
        <v>204</v>
      </c>
      <c r="I11" s="6">
        <v>7.1909999999999998</v>
      </c>
    </row>
    <row r="12" spans="1:9">
      <c r="A12" s="4">
        <v>1010</v>
      </c>
      <c r="B12" s="4">
        <v>43836</v>
      </c>
      <c r="C12" s="4" t="s">
        <v>21</v>
      </c>
      <c r="D12" s="4" t="s">
        <v>6</v>
      </c>
      <c r="E12" s="4" t="s">
        <v>4</v>
      </c>
      <c r="F12" s="5">
        <v>1</v>
      </c>
      <c r="G12" s="6">
        <v>47</v>
      </c>
      <c r="H12" s="6">
        <v>47</v>
      </c>
      <c r="I12" s="6">
        <v>25.85</v>
      </c>
    </row>
    <row r="13" spans="1:9">
      <c r="A13" s="4">
        <v>1011</v>
      </c>
      <c r="B13" s="4">
        <v>43836</v>
      </c>
      <c r="C13" s="4" t="s">
        <v>19</v>
      </c>
      <c r="D13" s="4" t="s">
        <v>12</v>
      </c>
      <c r="E13" s="4" t="s">
        <v>7</v>
      </c>
      <c r="F13" s="5">
        <v>13</v>
      </c>
      <c r="G13" s="6">
        <v>10</v>
      </c>
      <c r="H13" s="6">
        <v>130</v>
      </c>
      <c r="I13" s="6">
        <v>2.58</v>
      </c>
    </row>
    <row r="14" spans="1:9">
      <c r="A14" s="4">
        <v>1012</v>
      </c>
      <c r="B14" s="4">
        <v>43837</v>
      </c>
      <c r="C14" s="4" t="s">
        <v>19</v>
      </c>
      <c r="D14" s="4" t="s">
        <v>12</v>
      </c>
      <c r="E14" s="4" t="s">
        <v>7</v>
      </c>
      <c r="F14" s="5">
        <v>5</v>
      </c>
      <c r="G14" s="6">
        <v>6</v>
      </c>
      <c r="H14" s="6">
        <v>30</v>
      </c>
      <c r="I14" s="6">
        <v>1.548</v>
      </c>
    </row>
    <row r="15" spans="1:9">
      <c r="A15" s="4">
        <v>1013</v>
      </c>
      <c r="B15" s="4">
        <v>43837</v>
      </c>
      <c r="C15" s="4" t="s">
        <v>18</v>
      </c>
      <c r="D15" s="4" t="s">
        <v>13</v>
      </c>
      <c r="E15" s="4" t="s">
        <v>11</v>
      </c>
      <c r="F15" s="5">
        <v>4</v>
      </c>
      <c r="G15" s="6">
        <v>6</v>
      </c>
      <c r="H15" s="6">
        <v>24</v>
      </c>
      <c r="I15" s="6">
        <v>1.536</v>
      </c>
    </row>
    <row r="16" spans="1:9">
      <c r="A16" s="4">
        <v>1014</v>
      </c>
      <c r="B16" s="4">
        <v>43839</v>
      </c>
      <c r="C16" s="4" t="s">
        <v>17</v>
      </c>
      <c r="D16" s="4" t="s">
        <v>10</v>
      </c>
      <c r="E16" s="4" t="s">
        <v>5</v>
      </c>
      <c r="F16" s="5">
        <v>1</v>
      </c>
      <c r="G16" s="6">
        <v>322.66666666666669</v>
      </c>
      <c r="H16" s="6">
        <v>322.66666666666669</v>
      </c>
      <c r="I16" s="6">
        <v>264.58666666666664</v>
      </c>
    </row>
    <row r="17" spans="1:9">
      <c r="A17" s="4">
        <v>1015</v>
      </c>
      <c r="B17" s="4">
        <v>43841</v>
      </c>
      <c r="C17" s="4" t="s">
        <v>19</v>
      </c>
      <c r="D17" s="4" t="s">
        <v>13</v>
      </c>
      <c r="E17" s="4" t="s">
        <v>14</v>
      </c>
      <c r="F17" s="5">
        <v>4</v>
      </c>
      <c r="G17" s="6">
        <v>47</v>
      </c>
      <c r="H17" s="6">
        <v>188</v>
      </c>
      <c r="I17" s="6">
        <v>26.038000000000004</v>
      </c>
    </row>
    <row r="18" spans="1:9">
      <c r="A18" s="4">
        <v>1016</v>
      </c>
      <c r="B18" s="4">
        <v>43842</v>
      </c>
      <c r="C18" s="4" t="s">
        <v>18</v>
      </c>
      <c r="D18" s="4" t="s">
        <v>10</v>
      </c>
      <c r="E18" s="4" t="s">
        <v>7</v>
      </c>
      <c r="F18" s="5">
        <v>15</v>
      </c>
      <c r="G18" s="6">
        <v>18</v>
      </c>
      <c r="H18" s="6">
        <v>270</v>
      </c>
      <c r="I18" s="6">
        <v>7.6139999999999999</v>
      </c>
    </row>
    <row r="19" spans="1:9">
      <c r="A19" s="4">
        <v>1017</v>
      </c>
      <c r="B19" s="4">
        <v>43842</v>
      </c>
      <c r="C19" s="4" t="s">
        <v>17</v>
      </c>
      <c r="D19" s="4" t="s">
        <v>10</v>
      </c>
      <c r="E19" s="4" t="s">
        <v>14</v>
      </c>
      <c r="F19" s="5">
        <v>1</v>
      </c>
      <c r="G19" s="6">
        <v>25</v>
      </c>
      <c r="H19" s="6">
        <v>25</v>
      </c>
      <c r="I19" s="6">
        <v>9.5749999999999993</v>
      </c>
    </row>
    <row r="20" spans="1:9">
      <c r="A20" s="4">
        <v>1018</v>
      </c>
      <c r="B20" s="4">
        <v>43843</v>
      </c>
      <c r="C20" s="4" t="s">
        <v>21</v>
      </c>
      <c r="D20" s="4" t="s">
        <v>10</v>
      </c>
      <c r="E20" s="4" t="s">
        <v>5</v>
      </c>
      <c r="F20" s="5">
        <v>1</v>
      </c>
      <c r="G20" s="6">
        <v>214.66666666666666</v>
      </c>
      <c r="H20" s="6">
        <v>214.66666666666666</v>
      </c>
      <c r="I20" s="6">
        <v>176.02666666666664</v>
      </c>
    </row>
    <row r="21" spans="1:9">
      <c r="A21" s="4">
        <v>1019</v>
      </c>
      <c r="B21" s="4">
        <v>43843</v>
      </c>
      <c r="C21" s="4" t="s">
        <v>17</v>
      </c>
      <c r="D21" s="4" t="s">
        <v>10</v>
      </c>
      <c r="E21" s="4" t="s">
        <v>8</v>
      </c>
      <c r="F21" s="5">
        <v>1</v>
      </c>
      <c r="G21" s="6">
        <v>123.33333333333333</v>
      </c>
      <c r="H21" s="6">
        <v>123.33333333333333</v>
      </c>
      <c r="I21" s="6">
        <v>101.13333333333333</v>
      </c>
    </row>
    <row r="22" spans="1:9">
      <c r="A22" s="4">
        <v>1020</v>
      </c>
      <c r="B22" s="4">
        <v>43845</v>
      </c>
      <c r="C22" s="4" t="s">
        <v>19</v>
      </c>
      <c r="D22" s="4" t="s">
        <v>3</v>
      </c>
      <c r="E22" s="4" t="s">
        <v>9</v>
      </c>
      <c r="F22" s="5">
        <v>7</v>
      </c>
      <c r="G22" s="6">
        <v>47</v>
      </c>
      <c r="H22" s="6">
        <v>329</v>
      </c>
      <c r="I22" s="6">
        <v>24.44</v>
      </c>
    </row>
    <row r="23" spans="1:9">
      <c r="A23" s="4">
        <v>1021</v>
      </c>
      <c r="B23" s="4">
        <v>43849</v>
      </c>
      <c r="C23" s="4" t="s">
        <v>19</v>
      </c>
      <c r="D23" s="4" t="s">
        <v>12</v>
      </c>
      <c r="E23" s="4" t="s">
        <v>11</v>
      </c>
      <c r="F23" s="5">
        <v>9</v>
      </c>
      <c r="G23" s="6">
        <v>7</v>
      </c>
      <c r="H23" s="6">
        <v>63</v>
      </c>
      <c r="I23" s="6">
        <v>1.1340000000000001</v>
      </c>
    </row>
    <row r="24" spans="1:9">
      <c r="A24" s="4">
        <v>1022</v>
      </c>
      <c r="B24" s="4">
        <v>43849</v>
      </c>
      <c r="C24" s="4" t="s">
        <v>17</v>
      </c>
      <c r="D24" s="4" t="s">
        <v>3</v>
      </c>
      <c r="E24" s="4" t="s">
        <v>7</v>
      </c>
      <c r="F24" s="5">
        <v>1</v>
      </c>
      <c r="G24" s="6">
        <v>27</v>
      </c>
      <c r="H24" s="6">
        <v>27</v>
      </c>
      <c r="I24" s="6">
        <v>8.1</v>
      </c>
    </row>
    <row r="25" spans="1:9">
      <c r="A25" s="4">
        <v>1023</v>
      </c>
      <c r="B25" s="4">
        <v>43849</v>
      </c>
      <c r="C25" s="4" t="s">
        <v>20</v>
      </c>
      <c r="D25" s="4" t="s">
        <v>3</v>
      </c>
      <c r="E25" s="4" t="s">
        <v>11</v>
      </c>
      <c r="F25" s="5">
        <v>5</v>
      </c>
      <c r="G25" s="6">
        <v>8</v>
      </c>
      <c r="H25" s="6">
        <v>40</v>
      </c>
      <c r="I25" s="6">
        <v>1.44</v>
      </c>
    </row>
    <row r="26" spans="1:9">
      <c r="A26" s="4">
        <v>1024</v>
      </c>
      <c r="B26" s="4">
        <v>43850</v>
      </c>
      <c r="C26" s="4" t="s">
        <v>18</v>
      </c>
      <c r="D26" s="4" t="s">
        <v>3</v>
      </c>
      <c r="E26" s="4" t="s">
        <v>5</v>
      </c>
      <c r="F26" s="5">
        <v>1</v>
      </c>
      <c r="G26" s="6">
        <v>451.33333333333331</v>
      </c>
      <c r="H26" s="6">
        <v>451.33333333333331</v>
      </c>
      <c r="I26" s="6">
        <v>383.63333333333333</v>
      </c>
    </row>
    <row r="27" spans="1:9">
      <c r="A27" s="4">
        <v>1025</v>
      </c>
      <c r="B27" s="4">
        <v>43852</v>
      </c>
      <c r="C27" s="4" t="s">
        <v>19</v>
      </c>
      <c r="D27" s="4" t="s">
        <v>6</v>
      </c>
      <c r="E27" s="4" t="s">
        <v>7</v>
      </c>
      <c r="F27" s="5">
        <v>13</v>
      </c>
      <c r="G27" s="6">
        <v>19</v>
      </c>
      <c r="H27" s="6">
        <v>247</v>
      </c>
      <c r="I27" s="6">
        <v>6.08</v>
      </c>
    </row>
    <row r="28" spans="1:9">
      <c r="A28" s="4">
        <v>1026</v>
      </c>
      <c r="B28" s="4">
        <v>43853</v>
      </c>
      <c r="C28" s="4" t="s">
        <v>18</v>
      </c>
      <c r="D28" s="4" t="s">
        <v>10</v>
      </c>
      <c r="E28" s="4" t="s">
        <v>7</v>
      </c>
      <c r="F28" s="5">
        <v>8</v>
      </c>
      <c r="G28" s="6">
        <v>14</v>
      </c>
      <c r="H28" s="6">
        <v>112</v>
      </c>
      <c r="I28" s="6">
        <v>5.9219999999999997</v>
      </c>
    </row>
    <row r="29" spans="1:9">
      <c r="A29" s="4">
        <v>1027</v>
      </c>
      <c r="B29" s="4">
        <v>43853</v>
      </c>
      <c r="C29" s="4" t="s">
        <v>17</v>
      </c>
      <c r="D29" s="4" t="s">
        <v>3</v>
      </c>
      <c r="E29" s="4" t="s">
        <v>11</v>
      </c>
      <c r="F29" s="5">
        <v>3</v>
      </c>
      <c r="G29" s="6">
        <v>7</v>
      </c>
      <c r="H29" s="6">
        <v>21</v>
      </c>
      <c r="I29" s="6">
        <v>1.26</v>
      </c>
    </row>
    <row r="30" spans="1:9">
      <c r="A30" s="4">
        <v>1028</v>
      </c>
      <c r="B30" s="4">
        <v>43853</v>
      </c>
      <c r="C30" s="4" t="s">
        <v>20</v>
      </c>
      <c r="D30" s="4" t="s">
        <v>6</v>
      </c>
      <c r="E30" s="4" t="s">
        <v>5</v>
      </c>
      <c r="F30" s="5">
        <v>2</v>
      </c>
      <c r="G30" s="6">
        <v>302.66666666666669</v>
      </c>
      <c r="H30" s="6">
        <v>605.33333333333337</v>
      </c>
      <c r="I30" s="6">
        <v>233.05333333333334</v>
      </c>
    </row>
    <row r="31" spans="1:9">
      <c r="A31" s="4">
        <v>1029</v>
      </c>
      <c r="B31" s="4">
        <v>43854</v>
      </c>
      <c r="C31" s="4" t="s">
        <v>20</v>
      </c>
      <c r="D31" s="4" t="s">
        <v>12</v>
      </c>
      <c r="E31" s="4" t="s">
        <v>5</v>
      </c>
      <c r="F31" s="5">
        <v>2</v>
      </c>
      <c r="G31" s="6">
        <v>228</v>
      </c>
      <c r="H31" s="6">
        <v>456</v>
      </c>
      <c r="I31" s="6">
        <v>205.20000000000002</v>
      </c>
    </row>
    <row r="32" spans="1:9">
      <c r="A32" s="4">
        <v>1030</v>
      </c>
      <c r="B32" s="4">
        <v>43854</v>
      </c>
      <c r="C32" s="4" t="s">
        <v>20</v>
      </c>
      <c r="D32" s="4" t="s">
        <v>12</v>
      </c>
      <c r="E32" s="4" t="s">
        <v>9</v>
      </c>
      <c r="F32" s="5">
        <v>2</v>
      </c>
      <c r="G32" s="6">
        <v>34</v>
      </c>
      <c r="H32" s="6">
        <v>68</v>
      </c>
      <c r="I32" s="6">
        <v>17.238</v>
      </c>
    </row>
    <row r="33" spans="1:9">
      <c r="A33" s="4">
        <v>1031</v>
      </c>
      <c r="B33" s="4">
        <v>43855</v>
      </c>
      <c r="C33" s="4" t="s">
        <v>17</v>
      </c>
      <c r="D33" s="4" t="s">
        <v>10</v>
      </c>
      <c r="E33" s="4" t="s">
        <v>5</v>
      </c>
      <c r="F33" s="5">
        <v>2</v>
      </c>
      <c r="G33" s="6">
        <v>118</v>
      </c>
      <c r="H33" s="6">
        <v>236</v>
      </c>
      <c r="I33" s="6">
        <v>96.759999999999991</v>
      </c>
    </row>
    <row r="34" spans="1:9">
      <c r="A34" s="4">
        <v>1032</v>
      </c>
      <c r="B34" s="4">
        <v>43856</v>
      </c>
      <c r="C34" s="4" t="s">
        <v>17</v>
      </c>
      <c r="D34" s="4" t="s">
        <v>6</v>
      </c>
      <c r="E34" s="4" t="s">
        <v>5</v>
      </c>
      <c r="F34" s="5">
        <v>2</v>
      </c>
      <c r="G34" s="6">
        <v>471.33333333333331</v>
      </c>
      <c r="H34" s="6">
        <v>942.66666666666663</v>
      </c>
      <c r="I34" s="6">
        <v>362.92666666666668</v>
      </c>
    </row>
    <row r="35" spans="1:9">
      <c r="A35" s="4">
        <v>1033</v>
      </c>
      <c r="B35" s="4">
        <v>43856</v>
      </c>
      <c r="C35" s="4" t="s">
        <v>18</v>
      </c>
      <c r="D35" s="4" t="s">
        <v>6</v>
      </c>
      <c r="E35" s="4" t="s">
        <v>11</v>
      </c>
      <c r="F35" s="5">
        <v>10</v>
      </c>
      <c r="G35" s="6">
        <v>7</v>
      </c>
      <c r="H35" s="6">
        <v>70</v>
      </c>
      <c r="I35" s="6">
        <v>1.071</v>
      </c>
    </row>
    <row r="36" spans="1:9">
      <c r="A36" s="4">
        <v>1034</v>
      </c>
      <c r="B36" s="4">
        <v>43857</v>
      </c>
      <c r="C36" s="4" t="s">
        <v>17</v>
      </c>
      <c r="D36" s="4" t="s">
        <v>10</v>
      </c>
      <c r="E36" s="4" t="s">
        <v>11</v>
      </c>
      <c r="F36" s="5">
        <v>7</v>
      </c>
      <c r="G36" s="6">
        <v>8</v>
      </c>
      <c r="H36" s="6">
        <v>56</v>
      </c>
      <c r="I36" s="6">
        <v>1.6639999999999999</v>
      </c>
    </row>
    <row r="37" spans="1:9">
      <c r="A37" s="4">
        <v>1035</v>
      </c>
      <c r="B37" s="4">
        <v>43858</v>
      </c>
      <c r="C37" s="4" t="s">
        <v>17</v>
      </c>
      <c r="D37" s="4" t="s">
        <v>12</v>
      </c>
      <c r="E37" s="4" t="s">
        <v>9</v>
      </c>
      <c r="F37" s="5">
        <v>3</v>
      </c>
      <c r="G37" s="6">
        <v>41</v>
      </c>
      <c r="H37" s="6">
        <v>123</v>
      </c>
      <c r="I37" s="6">
        <v>20.786999999999999</v>
      </c>
    </row>
    <row r="38" spans="1:9">
      <c r="A38" s="4">
        <v>1036</v>
      </c>
      <c r="B38" s="4">
        <v>43861</v>
      </c>
      <c r="C38" s="4" t="s">
        <v>21</v>
      </c>
      <c r="D38" s="4" t="s">
        <v>6</v>
      </c>
      <c r="E38" s="4" t="s">
        <v>9</v>
      </c>
      <c r="F38" s="5">
        <v>5</v>
      </c>
      <c r="G38" s="6">
        <v>35</v>
      </c>
      <c r="H38" s="6">
        <v>175</v>
      </c>
      <c r="I38" s="6">
        <v>16.345000000000002</v>
      </c>
    </row>
    <row r="39" spans="1:9">
      <c r="A39" s="4">
        <v>1037</v>
      </c>
      <c r="B39" s="4">
        <v>43861</v>
      </c>
      <c r="C39" s="4" t="s">
        <v>17</v>
      </c>
      <c r="D39" s="4" t="s">
        <v>12</v>
      </c>
      <c r="E39" s="4" t="s">
        <v>7</v>
      </c>
      <c r="F39" s="5">
        <v>4</v>
      </c>
      <c r="G39" s="6">
        <v>8</v>
      </c>
      <c r="H39" s="6">
        <v>32</v>
      </c>
      <c r="I39" s="6">
        <v>2.0640000000000001</v>
      </c>
    </row>
    <row r="40" spans="1:9">
      <c r="A40" s="4">
        <v>1038</v>
      </c>
      <c r="B40" s="4">
        <v>43862</v>
      </c>
      <c r="C40" s="4" t="s">
        <v>20</v>
      </c>
      <c r="D40" s="4" t="s">
        <v>10</v>
      </c>
      <c r="E40" s="4" t="s">
        <v>5</v>
      </c>
      <c r="F40" s="5">
        <v>1</v>
      </c>
      <c r="G40" s="6">
        <v>178</v>
      </c>
      <c r="H40" s="6">
        <v>178</v>
      </c>
      <c r="I40" s="6">
        <v>145.95999999999998</v>
      </c>
    </row>
    <row r="41" spans="1:9">
      <c r="A41" s="4">
        <v>1039</v>
      </c>
      <c r="B41" s="4">
        <v>43863</v>
      </c>
      <c r="C41" s="4" t="s">
        <v>18</v>
      </c>
      <c r="D41" s="4" t="s">
        <v>13</v>
      </c>
      <c r="E41" s="4" t="s">
        <v>11</v>
      </c>
      <c r="F41" s="5">
        <v>2</v>
      </c>
      <c r="G41" s="6">
        <v>10</v>
      </c>
      <c r="H41" s="6">
        <v>20</v>
      </c>
      <c r="I41" s="6">
        <v>2.56</v>
      </c>
    </row>
    <row r="42" spans="1:9">
      <c r="A42" s="4">
        <v>1040</v>
      </c>
      <c r="B42" s="4">
        <v>43864</v>
      </c>
      <c r="C42" s="4" t="s">
        <v>20</v>
      </c>
      <c r="D42" s="4" t="s">
        <v>3</v>
      </c>
      <c r="E42" s="4" t="s">
        <v>11</v>
      </c>
      <c r="F42" s="5">
        <v>6</v>
      </c>
      <c r="G42" s="6">
        <v>10</v>
      </c>
      <c r="H42" s="6">
        <v>60</v>
      </c>
      <c r="I42" s="6">
        <v>1.7999999999999998</v>
      </c>
    </row>
    <row r="43" spans="1:9">
      <c r="A43" s="4">
        <v>1041</v>
      </c>
      <c r="B43" s="4">
        <v>43865</v>
      </c>
      <c r="C43" s="4" t="s">
        <v>20</v>
      </c>
      <c r="D43" s="4" t="s">
        <v>10</v>
      </c>
      <c r="E43" s="4" t="s">
        <v>5</v>
      </c>
      <c r="F43" s="5">
        <v>2</v>
      </c>
      <c r="G43" s="6">
        <v>230</v>
      </c>
      <c r="H43" s="6">
        <v>460</v>
      </c>
      <c r="I43" s="6">
        <v>188.6</v>
      </c>
    </row>
    <row r="44" spans="1:9">
      <c r="A44" s="4">
        <v>1042</v>
      </c>
      <c r="B44" s="4">
        <v>43865</v>
      </c>
      <c r="C44" s="4" t="s">
        <v>21</v>
      </c>
      <c r="D44" s="4" t="s">
        <v>3</v>
      </c>
      <c r="E44" s="4" t="s">
        <v>7</v>
      </c>
      <c r="F44" s="5">
        <v>2</v>
      </c>
      <c r="G44" s="6">
        <v>25</v>
      </c>
      <c r="H44" s="6">
        <v>50</v>
      </c>
      <c r="I44" s="6">
        <v>7.5</v>
      </c>
    </row>
    <row r="45" spans="1:9">
      <c r="A45" s="4">
        <v>1043</v>
      </c>
      <c r="B45" s="4">
        <v>43865</v>
      </c>
      <c r="C45" s="4" t="s">
        <v>20</v>
      </c>
      <c r="D45" s="4" t="s">
        <v>3</v>
      </c>
      <c r="E45" s="4" t="s">
        <v>7</v>
      </c>
      <c r="F45" s="5">
        <v>1</v>
      </c>
      <c r="G45" s="6">
        <v>30</v>
      </c>
      <c r="H45" s="6">
        <v>30</v>
      </c>
      <c r="I45" s="6">
        <v>9</v>
      </c>
    </row>
    <row r="46" spans="1:9">
      <c r="A46" s="4">
        <v>1044</v>
      </c>
      <c r="B46" s="4">
        <v>43869</v>
      </c>
      <c r="C46" s="4" t="s">
        <v>17</v>
      </c>
      <c r="D46" s="4" t="s">
        <v>12</v>
      </c>
      <c r="E46" s="4" t="s">
        <v>4</v>
      </c>
      <c r="F46" s="5">
        <v>8</v>
      </c>
      <c r="G46" s="6">
        <v>25</v>
      </c>
      <c r="H46" s="6">
        <v>200</v>
      </c>
      <c r="I46" s="6">
        <v>14.499999999999998</v>
      </c>
    </row>
    <row r="47" spans="1:9">
      <c r="A47" s="4">
        <v>1045</v>
      </c>
      <c r="B47" s="4">
        <v>43872</v>
      </c>
      <c r="C47" s="4" t="s">
        <v>20</v>
      </c>
      <c r="D47" s="4" t="s">
        <v>6</v>
      </c>
      <c r="E47" s="4" t="s">
        <v>5</v>
      </c>
      <c r="F47" s="5">
        <v>1</v>
      </c>
      <c r="G47" s="6">
        <v>146</v>
      </c>
      <c r="H47" s="6">
        <v>146</v>
      </c>
      <c r="I47" s="6">
        <v>112.42</v>
      </c>
    </row>
    <row r="48" spans="1:9">
      <c r="A48" s="4">
        <v>1046</v>
      </c>
      <c r="B48" s="4">
        <v>43872</v>
      </c>
      <c r="C48" s="4" t="s">
        <v>19</v>
      </c>
      <c r="D48" s="4" t="s">
        <v>3</v>
      </c>
      <c r="E48" s="4" t="s">
        <v>7</v>
      </c>
      <c r="F48" s="5">
        <v>14</v>
      </c>
      <c r="G48" s="6">
        <v>39</v>
      </c>
      <c r="H48" s="6">
        <v>546</v>
      </c>
      <c r="I48" s="6">
        <v>11.7</v>
      </c>
    </row>
    <row r="49" spans="1:9">
      <c r="A49" s="4">
        <v>1047</v>
      </c>
      <c r="B49" s="4">
        <v>43872</v>
      </c>
      <c r="C49" s="4" t="s">
        <v>21</v>
      </c>
      <c r="D49" s="4" t="s">
        <v>6</v>
      </c>
      <c r="E49" s="4" t="s">
        <v>5</v>
      </c>
      <c r="F49" s="5">
        <v>2</v>
      </c>
      <c r="G49" s="6">
        <v>328</v>
      </c>
      <c r="H49" s="6">
        <v>656</v>
      </c>
      <c r="I49" s="6">
        <v>252.56</v>
      </c>
    </row>
    <row r="50" spans="1:9">
      <c r="A50" s="4">
        <v>1048</v>
      </c>
      <c r="B50" s="4">
        <v>43875</v>
      </c>
      <c r="C50" s="4" t="s">
        <v>19</v>
      </c>
      <c r="D50" s="4" t="s">
        <v>13</v>
      </c>
      <c r="E50" s="4" t="s">
        <v>11</v>
      </c>
      <c r="F50" s="5">
        <v>8</v>
      </c>
      <c r="G50" s="6">
        <v>7</v>
      </c>
      <c r="H50" s="6">
        <v>56</v>
      </c>
      <c r="I50" s="6">
        <v>1.792</v>
      </c>
    </row>
    <row r="51" spans="1:9">
      <c r="A51" s="4">
        <v>1049</v>
      </c>
      <c r="B51" s="4">
        <v>43877</v>
      </c>
      <c r="C51" s="4" t="s">
        <v>19</v>
      </c>
      <c r="D51" s="4" t="s">
        <v>3</v>
      </c>
      <c r="E51" s="4" t="s">
        <v>11</v>
      </c>
      <c r="F51" s="5">
        <v>9</v>
      </c>
      <c r="G51" s="6">
        <v>10</v>
      </c>
      <c r="H51" s="6">
        <v>90</v>
      </c>
      <c r="I51" s="6">
        <v>1.7999999999999998</v>
      </c>
    </row>
    <row r="52" spans="1:9">
      <c r="A52" s="4">
        <v>1050</v>
      </c>
      <c r="B52" s="4">
        <v>43877</v>
      </c>
      <c r="C52" s="4" t="s">
        <v>19</v>
      </c>
      <c r="D52" s="4" t="s">
        <v>12</v>
      </c>
      <c r="E52" s="4" t="s">
        <v>5</v>
      </c>
      <c r="F52" s="5">
        <v>2</v>
      </c>
      <c r="G52" s="6">
        <v>270.66666666666669</v>
      </c>
      <c r="H52" s="6">
        <v>541.33333333333337</v>
      </c>
      <c r="I52" s="6">
        <v>243.60000000000002</v>
      </c>
    </row>
    <row r="53" spans="1:9">
      <c r="A53" s="4">
        <v>1051</v>
      </c>
      <c r="B53" s="4">
        <v>43877</v>
      </c>
      <c r="C53" s="4" t="s">
        <v>19</v>
      </c>
      <c r="D53" s="4" t="s">
        <v>13</v>
      </c>
      <c r="E53" s="4" t="s">
        <v>9</v>
      </c>
      <c r="F53" s="5">
        <v>1</v>
      </c>
      <c r="G53" s="6">
        <v>38</v>
      </c>
      <c r="H53" s="6">
        <v>38</v>
      </c>
      <c r="I53" s="6">
        <v>21.052000000000003</v>
      </c>
    </row>
    <row r="54" spans="1:9">
      <c r="A54" s="4">
        <v>1052</v>
      </c>
      <c r="B54" s="4">
        <v>43879</v>
      </c>
      <c r="C54" s="4" t="s">
        <v>21</v>
      </c>
      <c r="D54" s="4" t="s">
        <v>12</v>
      </c>
      <c r="E54" s="4" t="s">
        <v>11</v>
      </c>
      <c r="F54" s="5">
        <v>6</v>
      </c>
      <c r="G54" s="6">
        <v>10</v>
      </c>
      <c r="H54" s="6">
        <v>60</v>
      </c>
      <c r="I54" s="6">
        <v>1.62</v>
      </c>
    </row>
    <row r="55" spans="1:9">
      <c r="A55" s="4">
        <v>1053</v>
      </c>
      <c r="B55" s="4">
        <v>43879</v>
      </c>
      <c r="C55" s="4" t="s">
        <v>17</v>
      </c>
      <c r="D55" s="4" t="s">
        <v>10</v>
      </c>
      <c r="E55" s="4" t="s">
        <v>9</v>
      </c>
      <c r="F55" s="5">
        <v>5</v>
      </c>
      <c r="G55" s="6">
        <v>25</v>
      </c>
      <c r="H55" s="6">
        <v>125</v>
      </c>
      <c r="I55" s="6">
        <v>9.5749999999999993</v>
      </c>
    </row>
    <row r="56" spans="1:9">
      <c r="A56" s="4">
        <v>1054</v>
      </c>
      <c r="B56" s="4">
        <v>43880</v>
      </c>
      <c r="C56" s="4" t="s">
        <v>21</v>
      </c>
      <c r="D56" s="4" t="s">
        <v>12</v>
      </c>
      <c r="E56" s="4" t="s">
        <v>11</v>
      </c>
      <c r="F56" s="5">
        <v>10</v>
      </c>
      <c r="G56" s="6">
        <v>8</v>
      </c>
      <c r="H56" s="6">
        <v>80</v>
      </c>
      <c r="I56" s="6">
        <v>1.296</v>
      </c>
    </row>
    <row r="57" spans="1:9">
      <c r="A57" s="4">
        <v>1055</v>
      </c>
      <c r="B57" s="4">
        <v>43880</v>
      </c>
      <c r="C57" s="4" t="s">
        <v>19</v>
      </c>
      <c r="D57" s="4" t="s">
        <v>3</v>
      </c>
      <c r="E57" s="4" t="s">
        <v>7</v>
      </c>
      <c r="F57" s="5">
        <v>20</v>
      </c>
      <c r="G57" s="6">
        <v>28</v>
      </c>
      <c r="H57" s="6">
        <v>560</v>
      </c>
      <c r="I57" s="6">
        <v>8.4</v>
      </c>
    </row>
    <row r="58" spans="1:9">
      <c r="A58" s="4">
        <v>1056</v>
      </c>
      <c r="B58" s="4">
        <v>43881</v>
      </c>
      <c r="C58" s="4" t="s">
        <v>17</v>
      </c>
      <c r="D58" s="4" t="s">
        <v>6</v>
      </c>
      <c r="E58" s="4" t="s">
        <v>11</v>
      </c>
      <c r="F58" s="5">
        <v>9</v>
      </c>
      <c r="G58" s="6">
        <v>8</v>
      </c>
      <c r="H58" s="6">
        <v>72</v>
      </c>
      <c r="I58" s="6">
        <v>1.224</v>
      </c>
    </row>
    <row r="59" spans="1:9">
      <c r="A59" s="4">
        <v>1057</v>
      </c>
      <c r="B59" s="4">
        <v>43883</v>
      </c>
      <c r="C59" s="4" t="s">
        <v>21</v>
      </c>
      <c r="D59" s="4" t="s">
        <v>10</v>
      </c>
      <c r="E59" s="4" t="s">
        <v>4</v>
      </c>
      <c r="F59" s="5">
        <v>7</v>
      </c>
      <c r="G59" s="6">
        <v>84</v>
      </c>
      <c r="H59" s="6">
        <v>588</v>
      </c>
      <c r="I59" s="6">
        <v>54.6</v>
      </c>
    </row>
    <row r="60" spans="1:9">
      <c r="A60" s="4">
        <v>1058</v>
      </c>
      <c r="B60" s="4">
        <v>43884</v>
      </c>
      <c r="C60" s="4" t="s">
        <v>18</v>
      </c>
      <c r="D60" s="4" t="s">
        <v>12</v>
      </c>
      <c r="E60" s="4" t="s">
        <v>9</v>
      </c>
      <c r="F60" s="5">
        <v>3</v>
      </c>
      <c r="G60" s="6">
        <v>31</v>
      </c>
      <c r="H60" s="6">
        <v>93</v>
      </c>
      <c r="I60" s="6">
        <v>15.717000000000001</v>
      </c>
    </row>
    <row r="61" spans="1:9">
      <c r="A61" s="4">
        <v>1059</v>
      </c>
      <c r="B61" s="4">
        <v>43884</v>
      </c>
      <c r="C61" s="4" t="s">
        <v>18</v>
      </c>
      <c r="D61" s="4" t="s">
        <v>10</v>
      </c>
      <c r="E61" s="4" t="s">
        <v>11</v>
      </c>
      <c r="F61" s="5">
        <v>8</v>
      </c>
      <c r="G61" s="6">
        <v>8</v>
      </c>
      <c r="H61" s="6">
        <v>64</v>
      </c>
      <c r="I61" s="6">
        <v>1.6639999999999999</v>
      </c>
    </row>
    <row r="62" spans="1:9">
      <c r="A62" s="4">
        <v>1060</v>
      </c>
      <c r="B62" s="4">
        <v>43885</v>
      </c>
      <c r="C62" s="4" t="s">
        <v>21</v>
      </c>
      <c r="D62" s="4" t="s">
        <v>13</v>
      </c>
      <c r="E62" s="4" t="s">
        <v>5</v>
      </c>
      <c r="F62" s="5">
        <v>2</v>
      </c>
      <c r="G62" s="6">
        <v>524.10256410256409</v>
      </c>
      <c r="H62" s="6">
        <v>1048.2051282051282</v>
      </c>
      <c r="I62" s="6">
        <v>461.21025641025642</v>
      </c>
    </row>
    <row r="63" spans="1:9">
      <c r="A63" s="4">
        <v>1061</v>
      </c>
      <c r="B63" s="4">
        <v>43885</v>
      </c>
      <c r="C63" s="4" t="s">
        <v>17</v>
      </c>
      <c r="D63" s="4" t="s">
        <v>6</v>
      </c>
      <c r="E63" s="4" t="s">
        <v>11</v>
      </c>
      <c r="F63" s="5">
        <v>2</v>
      </c>
      <c r="G63" s="6">
        <v>5</v>
      </c>
      <c r="H63" s="6">
        <v>10</v>
      </c>
      <c r="I63" s="6">
        <v>0.76500000000000001</v>
      </c>
    </row>
    <row r="64" spans="1:9">
      <c r="A64" s="4">
        <v>1062</v>
      </c>
      <c r="B64" s="4">
        <v>43886</v>
      </c>
      <c r="C64" s="4" t="s">
        <v>21</v>
      </c>
      <c r="D64" s="4" t="s">
        <v>10</v>
      </c>
      <c r="E64" s="4" t="s">
        <v>5</v>
      </c>
      <c r="F64" s="5">
        <v>1</v>
      </c>
      <c r="G64" s="6">
        <v>180</v>
      </c>
      <c r="H64" s="6">
        <v>180</v>
      </c>
      <c r="I64" s="6">
        <v>147.6</v>
      </c>
    </row>
    <row r="65" spans="1:9">
      <c r="A65" s="4">
        <v>1063</v>
      </c>
      <c r="B65" s="4">
        <v>43887</v>
      </c>
      <c r="C65" s="4" t="s">
        <v>20</v>
      </c>
      <c r="D65" s="4" t="s">
        <v>10</v>
      </c>
      <c r="E65" s="4" t="s">
        <v>11</v>
      </c>
      <c r="F65" s="5">
        <v>10</v>
      </c>
      <c r="G65" s="6">
        <v>7</v>
      </c>
      <c r="H65" s="6">
        <v>70</v>
      </c>
      <c r="I65" s="6">
        <v>1.456</v>
      </c>
    </row>
    <row r="66" spans="1:9">
      <c r="A66" s="4">
        <v>1064</v>
      </c>
      <c r="B66" s="4">
        <v>43887</v>
      </c>
      <c r="C66" s="4" t="s">
        <v>20</v>
      </c>
      <c r="D66" s="4" t="s">
        <v>3</v>
      </c>
      <c r="E66" s="4" t="s">
        <v>9</v>
      </c>
      <c r="F66" s="5">
        <v>5</v>
      </c>
      <c r="G66" s="6">
        <v>32</v>
      </c>
      <c r="H66" s="6">
        <v>160</v>
      </c>
      <c r="I66" s="6">
        <v>16.64</v>
      </c>
    </row>
    <row r="67" spans="1:9">
      <c r="A67" s="4">
        <v>1065</v>
      </c>
      <c r="B67" s="4">
        <v>43887</v>
      </c>
      <c r="C67" s="4" t="s">
        <v>19</v>
      </c>
      <c r="D67" s="4" t="s">
        <v>3</v>
      </c>
      <c r="E67" s="4" t="s">
        <v>9</v>
      </c>
      <c r="F67" s="5">
        <v>5</v>
      </c>
      <c r="G67" s="6">
        <v>28</v>
      </c>
      <c r="H67" s="6">
        <v>140</v>
      </c>
      <c r="I67" s="6">
        <v>14.56</v>
      </c>
    </row>
    <row r="68" spans="1:9">
      <c r="A68" s="4">
        <v>1066</v>
      </c>
      <c r="B68" s="4">
        <v>43888</v>
      </c>
      <c r="C68" s="4" t="s">
        <v>17</v>
      </c>
      <c r="D68" s="4" t="s">
        <v>3</v>
      </c>
      <c r="E68" s="4" t="s">
        <v>5</v>
      </c>
      <c r="F68" s="5">
        <v>1</v>
      </c>
      <c r="G68" s="6">
        <v>438.66666666666669</v>
      </c>
      <c r="H68" s="6">
        <v>438.66666666666669</v>
      </c>
      <c r="I68" s="6">
        <v>372.86666666666667</v>
      </c>
    </row>
    <row r="69" spans="1:9">
      <c r="A69" s="4">
        <v>1067</v>
      </c>
      <c r="B69" s="4">
        <v>43889</v>
      </c>
      <c r="C69" s="4" t="s">
        <v>18</v>
      </c>
      <c r="D69" s="4" t="s">
        <v>10</v>
      </c>
      <c r="E69" s="4" t="s">
        <v>4</v>
      </c>
      <c r="F69" s="5">
        <v>7</v>
      </c>
      <c r="G69" s="6">
        <v>86</v>
      </c>
      <c r="H69" s="6">
        <v>602</v>
      </c>
      <c r="I69" s="6">
        <v>55.9</v>
      </c>
    </row>
    <row r="70" spans="1:9">
      <c r="A70" s="4">
        <v>1068</v>
      </c>
      <c r="B70" s="4">
        <v>43889</v>
      </c>
      <c r="C70" s="4" t="s">
        <v>17</v>
      </c>
      <c r="D70" s="4" t="s">
        <v>3</v>
      </c>
      <c r="E70" s="4" t="s">
        <v>5</v>
      </c>
      <c r="F70" s="5">
        <v>2</v>
      </c>
      <c r="G70" s="6">
        <v>368.66666666666669</v>
      </c>
      <c r="H70" s="6">
        <v>737.33333333333337</v>
      </c>
      <c r="I70" s="6">
        <v>313.36666666666667</v>
      </c>
    </row>
    <row r="71" spans="1:9">
      <c r="A71" s="4">
        <v>1069</v>
      </c>
      <c r="B71" s="4">
        <v>43891</v>
      </c>
      <c r="C71" s="4" t="s">
        <v>17</v>
      </c>
      <c r="D71" s="4" t="s">
        <v>3</v>
      </c>
      <c r="E71" s="4" t="s">
        <v>7</v>
      </c>
      <c r="F71" s="5">
        <v>16</v>
      </c>
      <c r="G71" s="6">
        <v>30</v>
      </c>
      <c r="H71" s="6">
        <v>480</v>
      </c>
      <c r="I71" s="6">
        <v>9</v>
      </c>
    </row>
    <row r="72" spans="1:9">
      <c r="A72" s="4">
        <v>1070</v>
      </c>
      <c r="B72" s="4">
        <v>43892</v>
      </c>
      <c r="C72" s="4" t="s">
        <v>17</v>
      </c>
      <c r="D72" s="4" t="s">
        <v>13</v>
      </c>
      <c r="E72" s="4" t="s">
        <v>9</v>
      </c>
      <c r="F72" s="5">
        <v>7</v>
      </c>
      <c r="G72" s="6">
        <v>43</v>
      </c>
      <c r="H72" s="6">
        <v>301</v>
      </c>
      <c r="I72" s="6">
        <v>23.822000000000003</v>
      </c>
    </row>
    <row r="73" spans="1:9">
      <c r="A73" s="4">
        <v>1071</v>
      </c>
      <c r="B73" s="4">
        <v>43894</v>
      </c>
      <c r="C73" s="4" t="s">
        <v>20</v>
      </c>
      <c r="D73" s="4" t="s">
        <v>12</v>
      </c>
      <c r="E73" s="4" t="s">
        <v>9</v>
      </c>
      <c r="F73" s="5">
        <v>1</v>
      </c>
      <c r="G73" s="6">
        <v>43</v>
      </c>
      <c r="H73" s="6">
        <v>43</v>
      </c>
      <c r="I73" s="6">
        <v>21.801000000000002</v>
      </c>
    </row>
    <row r="74" spans="1:9">
      <c r="A74" s="4">
        <v>1072</v>
      </c>
      <c r="B74" s="4">
        <v>43895</v>
      </c>
      <c r="C74" s="4" t="s">
        <v>19</v>
      </c>
      <c r="D74" s="4" t="s">
        <v>12</v>
      </c>
      <c r="E74" s="4" t="s">
        <v>5</v>
      </c>
      <c r="F74" s="5">
        <v>2</v>
      </c>
      <c r="G74" s="6">
        <v>172</v>
      </c>
      <c r="H74" s="6">
        <v>344</v>
      </c>
      <c r="I74" s="6">
        <v>154.80000000000001</v>
      </c>
    </row>
    <row r="75" spans="1:9">
      <c r="A75" s="4">
        <v>1073</v>
      </c>
      <c r="B75" s="4">
        <v>43897</v>
      </c>
      <c r="C75" s="4" t="s">
        <v>21</v>
      </c>
      <c r="D75" s="4" t="s">
        <v>6</v>
      </c>
      <c r="E75" s="4" t="s">
        <v>4</v>
      </c>
      <c r="F75" s="5">
        <v>6</v>
      </c>
      <c r="G75" s="6">
        <v>24</v>
      </c>
      <c r="H75" s="6">
        <v>144</v>
      </c>
      <c r="I75" s="6">
        <v>13.200000000000001</v>
      </c>
    </row>
    <row r="76" spans="1:9">
      <c r="A76" s="4">
        <v>1074</v>
      </c>
      <c r="B76" s="4">
        <v>43898</v>
      </c>
      <c r="C76" s="4" t="s">
        <v>19</v>
      </c>
      <c r="D76" s="4" t="s">
        <v>6</v>
      </c>
      <c r="E76" s="4" t="s">
        <v>11</v>
      </c>
      <c r="F76" s="5">
        <v>2</v>
      </c>
      <c r="G76" s="6">
        <v>6</v>
      </c>
      <c r="H76" s="6">
        <v>12</v>
      </c>
      <c r="I76" s="6">
        <v>0.91799999999999993</v>
      </c>
    </row>
    <row r="77" spans="1:9">
      <c r="A77" s="4">
        <v>1075</v>
      </c>
      <c r="B77" s="4">
        <v>43900</v>
      </c>
      <c r="C77" s="4" t="s">
        <v>17</v>
      </c>
      <c r="D77" s="4" t="s">
        <v>10</v>
      </c>
      <c r="E77" s="4" t="s">
        <v>11</v>
      </c>
      <c r="F77" s="5">
        <v>8</v>
      </c>
      <c r="G77" s="6">
        <v>7</v>
      </c>
      <c r="H77" s="6">
        <v>56</v>
      </c>
      <c r="I77" s="6">
        <v>1.456</v>
      </c>
    </row>
    <row r="78" spans="1:9">
      <c r="A78" s="4">
        <v>1076</v>
      </c>
      <c r="B78" s="4">
        <v>43900</v>
      </c>
      <c r="C78" s="4" t="s">
        <v>17</v>
      </c>
      <c r="D78" s="4" t="s">
        <v>3</v>
      </c>
      <c r="E78" s="4" t="s">
        <v>5</v>
      </c>
      <c r="F78" s="5">
        <v>1</v>
      </c>
      <c r="G78" s="6">
        <v>454.66666666666669</v>
      </c>
      <c r="H78" s="6">
        <v>454.66666666666669</v>
      </c>
      <c r="I78" s="6">
        <v>386.4666666666667</v>
      </c>
    </row>
    <row r="79" spans="1:9">
      <c r="A79" s="4">
        <v>1077</v>
      </c>
      <c r="B79" s="4">
        <v>43901</v>
      </c>
      <c r="C79" s="4" t="s">
        <v>21</v>
      </c>
      <c r="D79" s="4" t="s">
        <v>3</v>
      </c>
      <c r="E79" s="4" t="s">
        <v>5</v>
      </c>
      <c r="F79" s="5">
        <v>1</v>
      </c>
      <c r="G79" s="6">
        <v>531.33333333333337</v>
      </c>
      <c r="H79" s="6">
        <v>531.33333333333337</v>
      </c>
      <c r="I79" s="6">
        <v>451.63333333333333</v>
      </c>
    </row>
    <row r="80" spans="1:9">
      <c r="A80" s="4">
        <v>1078</v>
      </c>
      <c r="B80" s="4">
        <v>43902</v>
      </c>
      <c r="C80" s="4" t="s">
        <v>18</v>
      </c>
      <c r="D80" s="4" t="s">
        <v>10</v>
      </c>
      <c r="E80" s="4" t="s">
        <v>11</v>
      </c>
      <c r="F80" s="5">
        <v>5</v>
      </c>
      <c r="G80" s="6">
        <v>8</v>
      </c>
      <c r="H80" s="6">
        <v>40</v>
      </c>
      <c r="I80" s="6">
        <v>1.6639999999999999</v>
      </c>
    </row>
    <row r="81" spans="1:9">
      <c r="A81" s="4">
        <v>1079</v>
      </c>
      <c r="B81" s="4">
        <v>43903</v>
      </c>
      <c r="C81" s="4" t="s">
        <v>19</v>
      </c>
      <c r="D81" s="4" t="s">
        <v>13</v>
      </c>
      <c r="E81" s="4" t="s">
        <v>11</v>
      </c>
      <c r="F81" s="5">
        <v>7</v>
      </c>
      <c r="G81" s="6">
        <v>9</v>
      </c>
      <c r="H81" s="6">
        <v>63</v>
      </c>
      <c r="I81" s="6">
        <v>2.3040000000000003</v>
      </c>
    </row>
    <row r="82" spans="1:9">
      <c r="A82" s="4">
        <v>1080</v>
      </c>
      <c r="B82" s="4">
        <v>43903</v>
      </c>
      <c r="C82" s="4" t="s">
        <v>21</v>
      </c>
      <c r="D82" s="4" t="s">
        <v>3</v>
      </c>
      <c r="E82" s="4" t="s">
        <v>11</v>
      </c>
      <c r="F82" s="5">
        <v>2</v>
      </c>
      <c r="G82" s="6">
        <v>5</v>
      </c>
      <c r="H82" s="6">
        <v>10</v>
      </c>
      <c r="I82" s="6">
        <v>0.89999999999999991</v>
      </c>
    </row>
    <row r="83" spans="1:9">
      <c r="A83" s="4">
        <v>1081</v>
      </c>
      <c r="B83" s="4">
        <v>43904</v>
      </c>
      <c r="C83" s="4" t="s">
        <v>17</v>
      </c>
      <c r="D83" s="4" t="s">
        <v>6</v>
      </c>
      <c r="E83" s="4" t="s">
        <v>11</v>
      </c>
      <c r="F83" s="5">
        <v>5</v>
      </c>
      <c r="G83" s="6">
        <v>10</v>
      </c>
      <c r="H83" s="6">
        <v>50</v>
      </c>
      <c r="I83" s="6">
        <v>1.53</v>
      </c>
    </row>
    <row r="84" spans="1:9">
      <c r="A84" s="4">
        <v>1082</v>
      </c>
      <c r="B84" s="4">
        <v>43907</v>
      </c>
      <c r="C84" s="4" t="s">
        <v>18</v>
      </c>
      <c r="D84" s="4" t="s">
        <v>13</v>
      </c>
      <c r="E84" s="4" t="s">
        <v>8</v>
      </c>
      <c r="F84" s="5">
        <v>2</v>
      </c>
      <c r="G84" s="6">
        <v>410.76923076923077</v>
      </c>
      <c r="H84" s="6">
        <v>821.53846153846155</v>
      </c>
      <c r="I84" s="6">
        <v>361.47692307692307</v>
      </c>
    </row>
    <row r="85" spans="1:9">
      <c r="A85" s="4">
        <v>1083</v>
      </c>
      <c r="B85" s="4">
        <v>43908</v>
      </c>
      <c r="C85" s="4" t="s">
        <v>17</v>
      </c>
      <c r="D85" s="4" t="s">
        <v>10</v>
      </c>
      <c r="E85" s="4" t="s">
        <v>11</v>
      </c>
      <c r="F85" s="5">
        <v>8</v>
      </c>
      <c r="G85" s="6">
        <v>8</v>
      </c>
      <c r="H85" s="6">
        <v>64</v>
      </c>
      <c r="I85" s="6">
        <v>1.6639999999999999</v>
      </c>
    </row>
    <row r="86" spans="1:9">
      <c r="A86" s="4">
        <v>1084</v>
      </c>
      <c r="B86" s="4">
        <v>43909</v>
      </c>
      <c r="C86" s="4" t="s">
        <v>20</v>
      </c>
      <c r="D86" s="4" t="s">
        <v>3</v>
      </c>
      <c r="E86" s="4" t="s">
        <v>8</v>
      </c>
      <c r="F86" s="5">
        <v>1</v>
      </c>
      <c r="G86" s="6">
        <v>201.33333333333334</v>
      </c>
      <c r="H86" s="6">
        <v>201.33333333333334</v>
      </c>
      <c r="I86" s="6">
        <v>171.13333333333333</v>
      </c>
    </row>
    <row r="87" spans="1:9">
      <c r="A87" s="4">
        <v>1085</v>
      </c>
      <c r="B87" s="4">
        <v>43909</v>
      </c>
      <c r="C87" s="4" t="s">
        <v>19</v>
      </c>
      <c r="D87" s="4" t="s">
        <v>12</v>
      </c>
      <c r="E87" s="4" t="s">
        <v>7</v>
      </c>
      <c r="F87" s="5">
        <v>1</v>
      </c>
      <c r="G87" s="6">
        <v>9</v>
      </c>
      <c r="H87" s="6">
        <v>9</v>
      </c>
      <c r="I87" s="6">
        <v>2.3220000000000001</v>
      </c>
    </row>
    <row r="88" spans="1:9">
      <c r="A88" s="4">
        <v>1086</v>
      </c>
      <c r="B88" s="4">
        <v>43909</v>
      </c>
      <c r="C88" s="4" t="s">
        <v>19</v>
      </c>
      <c r="D88" s="4" t="s">
        <v>12</v>
      </c>
      <c r="E88" s="4" t="s">
        <v>7</v>
      </c>
      <c r="F88" s="5">
        <v>5</v>
      </c>
      <c r="G88" s="6">
        <v>10</v>
      </c>
      <c r="H88" s="6">
        <v>50</v>
      </c>
      <c r="I88" s="6">
        <v>2.58</v>
      </c>
    </row>
    <row r="89" spans="1:9">
      <c r="A89" s="4">
        <v>1087</v>
      </c>
      <c r="B89" s="4">
        <v>43910</v>
      </c>
      <c r="C89" s="4" t="s">
        <v>18</v>
      </c>
      <c r="D89" s="4" t="s">
        <v>6</v>
      </c>
      <c r="E89" s="4" t="s">
        <v>11</v>
      </c>
      <c r="F89" s="5">
        <v>8</v>
      </c>
      <c r="G89" s="6">
        <v>10</v>
      </c>
      <c r="H89" s="6">
        <v>80</v>
      </c>
      <c r="I89" s="6">
        <v>1.53</v>
      </c>
    </row>
    <row r="90" spans="1:9">
      <c r="A90" s="4">
        <v>1088</v>
      </c>
      <c r="B90" s="4">
        <v>43912</v>
      </c>
      <c r="C90" s="4" t="s">
        <v>19</v>
      </c>
      <c r="D90" s="4" t="s">
        <v>3</v>
      </c>
      <c r="E90" s="4" t="s">
        <v>9</v>
      </c>
      <c r="F90" s="5">
        <v>1</v>
      </c>
      <c r="G90" s="6">
        <v>46</v>
      </c>
      <c r="H90" s="6">
        <v>46</v>
      </c>
      <c r="I90" s="6">
        <v>23.92</v>
      </c>
    </row>
    <row r="91" spans="1:9">
      <c r="A91" s="4">
        <v>1089</v>
      </c>
      <c r="B91" s="4">
        <v>43912</v>
      </c>
      <c r="C91" s="4" t="s">
        <v>20</v>
      </c>
      <c r="D91" s="4" t="s">
        <v>12</v>
      </c>
      <c r="E91" s="4" t="s">
        <v>9</v>
      </c>
      <c r="F91" s="5">
        <v>1</v>
      </c>
      <c r="G91" s="6">
        <v>37</v>
      </c>
      <c r="H91" s="6">
        <v>37</v>
      </c>
      <c r="I91" s="6">
        <v>18.759</v>
      </c>
    </row>
    <row r="92" spans="1:9">
      <c r="A92" s="4">
        <v>1090</v>
      </c>
      <c r="B92" s="4">
        <v>43913</v>
      </c>
      <c r="C92" s="4" t="s">
        <v>21</v>
      </c>
      <c r="D92" s="4" t="s">
        <v>12</v>
      </c>
      <c r="E92" s="4" t="s">
        <v>7</v>
      </c>
      <c r="F92" s="5">
        <v>3</v>
      </c>
      <c r="G92" s="6">
        <v>7</v>
      </c>
      <c r="H92" s="6">
        <v>21</v>
      </c>
      <c r="I92" s="6">
        <v>1.806</v>
      </c>
    </row>
    <row r="93" spans="1:9">
      <c r="A93" s="4">
        <v>1091</v>
      </c>
      <c r="B93" s="4">
        <v>43915</v>
      </c>
      <c r="C93" s="4" t="s">
        <v>19</v>
      </c>
      <c r="D93" s="4" t="s">
        <v>12</v>
      </c>
      <c r="E93" s="4" t="s">
        <v>4</v>
      </c>
      <c r="F93" s="5">
        <v>3</v>
      </c>
      <c r="G93" s="6">
        <v>27</v>
      </c>
      <c r="H93" s="6">
        <v>81</v>
      </c>
      <c r="I93" s="6">
        <v>15.659999999999998</v>
      </c>
    </row>
    <row r="94" spans="1:9">
      <c r="A94" s="4">
        <v>1092</v>
      </c>
      <c r="B94" s="4">
        <v>43916</v>
      </c>
      <c r="C94" s="4" t="s">
        <v>19</v>
      </c>
      <c r="D94" s="4" t="s">
        <v>12</v>
      </c>
      <c r="E94" s="4" t="s">
        <v>9</v>
      </c>
      <c r="F94" s="5">
        <v>2</v>
      </c>
      <c r="G94" s="6">
        <v>22</v>
      </c>
      <c r="H94" s="6">
        <v>44</v>
      </c>
      <c r="I94" s="6">
        <v>11.154</v>
      </c>
    </row>
    <row r="95" spans="1:9">
      <c r="A95" s="4">
        <v>1093</v>
      </c>
      <c r="B95" s="4">
        <v>43917</v>
      </c>
      <c r="C95" s="4" t="s">
        <v>19</v>
      </c>
      <c r="D95" s="4" t="s">
        <v>10</v>
      </c>
      <c r="E95" s="4" t="s">
        <v>11</v>
      </c>
      <c r="F95" s="5">
        <v>8</v>
      </c>
      <c r="G95" s="6">
        <v>6</v>
      </c>
      <c r="H95" s="6">
        <v>48</v>
      </c>
      <c r="I95" s="6">
        <v>1.248</v>
      </c>
    </row>
    <row r="96" spans="1:9">
      <c r="A96" s="4">
        <v>1094</v>
      </c>
      <c r="B96" s="4">
        <v>43917</v>
      </c>
      <c r="C96" s="4" t="s">
        <v>20</v>
      </c>
      <c r="D96" s="4" t="s">
        <v>10</v>
      </c>
      <c r="E96" s="4" t="s">
        <v>7</v>
      </c>
      <c r="F96" s="5">
        <v>14</v>
      </c>
      <c r="G96" s="6">
        <v>5</v>
      </c>
      <c r="H96" s="6">
        <v>70</v>
      </c>
      <c r="I96" s="6">
        <v>2.1149999999999998</v>
      </c>
    </row>
    <row r="97" spans="1:9">
      <c r="A97" s="4">
        <v>1095</v>
      </c>
      <c r="B97" s="4">
        <v>43919</v>
      </c>
      <c r="C97" s="4" t="s">
        <v>21</v>
      </c>
      <c r="D97" s="4" t="s">
        <v>10</v>
      </c>
      <c r="E97" s="4" t="s">
        <v>9</v>
      </c>
      <c r="F97" s="5">
        <v>5</v>
      </c>
      <c r="G97" s="6">
        <v>32</v>
      </c>
      <c r="H97" s="6">
        <v>160</v>
      </c>
      <c r="I97" s="6">
        <v>12.256</v>
      </c>
    </row>
    <row r="98" spans="1:9">
      <c r="A98" s="4">
        <v>1096</v>
      </c>
      <c r="B98" s="4">
        <v>43919</v>
      </c>
      <c r="C98" s="4" t="s">
        <v>20</v>
      </c>
      <c r="D98" s="4" t="s">
        <v>10</v>
      </c>
      <c r="E98" s="4" t="s">
        <v>5</v>
      </c>
      <c r="F98" s="5">
        <v>1</v>
      </c>
      <c r="G98" s="6">
        <v>314</v>
      </c>
      <c r="H98" s="6">
        <v>314</v>
      </c>
      <c r="I98" s="6">
        <v>257.47999999999996</v>
      </c>
    </row>
    <row r="99" spans="1:9">
      <c r="A99" s="4">
        <v>1097</v>
      </c>
      <c r="B99" s="4">
        <v>43920</v>
      </c>
      <c r="C99" s="4" t="s">
        <v>19</v>
      </c>
      <c r="D99" s="4" t="s">
        <v>13</v>
      </c>
      <c r="E99" s="4" t="s">
        <v>5</v>
      </c>
      <c r="F99" s="5">
        <v>2</v>
      </c>
      <c r="G99" s="6">
        <v>536.92307692307691</v>
      </c>
      <c r="H99" s="6">
        <v>1073.8461538461538</v>
      </c>
      <c r="I99" s="6">
        <v>472.49230769230769</v>
      </c>
    </row>
    <row r="100" spans="1:9">
      <c r="A100" s="4">
        <v>1098</v>
      </c>
      <c r="B100" s="4">
        <v>43920</v>
      </c>
      <c r="C100" s="4" t="s">
        <v>21</v>
      </c>
      <c r="D100" s="4" t="s">
        <v>12</v>
      </c>
      <c r="E100" s="4" t="s">
        <v>11</v>
      </c>
      <c r="F100" s="5">
        <v>6</v>
      </c>
      <c r="G100" s="6">
        <v>5</v>
      </c>
      <c r="H100" s="6">
        <v>30</v>
      </c>
      <c r="I100" s="6">
        <v>0.81</v>
      </c>
    </row>
    <row r="101" spans="1:9">
      <c r="A101" s="4">
        <v>1099</v>
      </c>
      <c r="B101" s="4">
        <v>43920</v>
      </c>
      <c r="C101" s="4" t="s">
        <v>21</v>
      </c>
      <c r="D101" s="4" t="s">
        <v>12</v>
      </c>
      <c r="E101" s="4" t="s">
        <v>7</v>
      </c>
      <c r="F101" s="5">
        <v>16</v>
      </c>
      <c r="G101" s="6">
        <v>10</v>
      </c>
      <c r="H101" s="6">
        <v>160</v>
      </c>
      <c r="I101" s="6">
        <v>2.58</v>
      </c>
    </row>
    <row r="102" spans="1:9">
      <c r="A102" s="4">
        <v>1100</v>
      </c>
      <c r="B102" s="4">
        <v>43921</v>
      </c>
      <c r="C102" s="4" t="s">
        <v>19</v>
      </c>
      <c r="D102" s="4" t="s">
        <v>10</v>
      </c>
      <c r="E102" s="4" t="s">
        <v>4</v>
      </c>
      <c r="F102" s="5">
        <v>2</v>
      </c>
      <c r="G102" s="6">
        <v>84</v>
      </c>
      <c r="H102" s="6">
        <v>168</v>
      </c>
      <c r="I102" s="6">
        <v>54.6</v>
      </c>
    </row>
    <row r="103" spans="1:9">
      <c r="A103" s="4">
        <v>1101</v>
      </c>
      <c r="B103" s="4">
        <v>43923</v>
      </c>
      <c r="C103" s="4" t="s">
        <v>20</v>
      </c>
      <c r="D103" s="4" t="s">
        <v>13</v>
      </c>
      <c r="E103" s="4" t="s">
        <v>9</v>
      </c>
      <c r="F103" s="5">
        <v>3</v>
      </c>
      <c r="G103" s="6">
        <v>42</v>
      </c>
      <c r="H103" s="6">
        <v>126</v>
      </c>
      <c r="I103" s="6">
        <v>23.268000000000001</v>
      </c>
    </row>
    <row r="104" spans="1:9">
      <c r="A104" s="4">
        <v>1102</v>
      </c>
      <c r="B104" s="4">
        <v>43923</v>
      </c>
      <c r="C104" s="4" t="s">
        <v>21</v>
      </c>
      <c r="D104" s="4" t="s">
        <v>12</v>
      </c>
      <c r="E104" s="4" t="s">
        <v>9</v>
      </c>
      <c r="F104" s="5">
        <v>4</v>
      </c>
      <c r="G104" s="6">
        <v>35</v>
      </c>
      <c r="H104" s="6">
        <v>140</v>
      </c>
      <c r="I104" s="6">
        <v>17.745000000000001</v>
      </c>
    </row>
    <row r="105" spans="1:9">
      <c r="A105" s="4">
        <v>1103</v>
      </c>
      <c r="B105" s="4">
        <v>43924</v>
      </c>
      <c r="C105" s="4" t="s">
        <v>18</v>
      </c>
      <c r="D105" s="4" t="s">
        <v>12</v>
      </c>
      <c r="E105" s="4" t="s">
        <v>5</v>
      </c>
      <c r="F105" s="5">
        <v>2</v>
      </c>
      <c r="G105" s="6">
        <v>143.33333333333334</v>
      </c>
      <c r="H105" s="6">
        <v>286.66666666666669</v>
      </c>
      <c r="I105" s="6">
        <v>129</v>
      </c>
    </row>
    <row r="106" spans="1:9">
      <c r="A106" s="4">
        <v>1104</v>
      </c>
      <c r="B106" s="4">
        <v>43925</v>
      </c>
      <c r="C106" s="4" t="s">
        <v>18</v>
      </c>
      <c r="D106" s="4" t="s">
        <v>12</v>
      </c>
      <c r="E106" s="4" t="s">
        <v>9</v>
      </c>
      <c r="F106" s="5">
        <v>2</v>
      </c>
      <c r="G106" s="6">
        <v>24</v>
      </c>
      <c r="H106" s="6">
        <v>48</v>
      </c>
      <c r="I106" s="6">
        <v>12.167999999999999</v>
      </c>
    </row>
    <row r="107" spans="1:9">
      <c r="A107" s="4">
        <v>1105</v>
      </c>
      <c r="B107" s="4">
        <v>43927</v>
      </c>
      <c r="C107" s="4" t="s">
        <v>20</v>
      </c>
      <c r="D107" s="4" t="s">
        <v>3</v>
      </c>
      <c r="E107" s="4" t="s">
        <v>11</v>
      </c>
      <c r="F107" s="5">
        <v>10</v>
      </c>
      <c r="G107" s="6">
        <v>10</v>
      </c>
      <c r="H107" s="6">
        <v>100</v>
      </c>
      <c r="I107" s="6">
        <v>1.7999999999999998</v>
      </c>
    </row>
    <row r="108" spans="1:9">
      <c r="A108" s="4">
        <v>1106</v>
      </c>
      <c r="B108" s="4">
        <v>43929</v>
      </c>
      <c r="C108" s="4" t="s">
        <v>19</v>
      </c>
      <c r="D108" s="4" t="s">
        <v>6</v>
      </c>
      <c r="E108" s="4" t="s">
        <v>4</v>
      </c>
      <c r="F108" s="5">
        <v>1</v>
      </c>
      <c r="G108" s="6">
        <v>33</v>
      </c>
      <c r="H108" s="6">
        <v>33</v>
      </c>
      <c r="I108" s="6">
        <v>18.150000000000002</v>
      </c>
    </row>
    <row r="109" spans="1:9">
      <c r="A109" s="4">
        <v>1107</v>
      </c>
      <c r="B109" s="4">
        <v>43929</v>
      </c>
      <c r="C109" s="4" t="s">
        <v>17</v>
      </c>
      <c r="D109" s="4" t="s">
        <v>12</v>
      </c>
      <c r="E109" s="4" t="s">
        <v>9</v>
      </c>
      <c r="F109" s="5">
        <v>1</v>
      </c>
      <c r="G109" s="6">
        <v>33</v>
      </c>
      <c r="H109" s="6">
        <v>33</v>
      </c>
      <c r="I109" s="6">
        <v>16.731000000000002</v>
      </c>
    </row>
    <row r="110" spans="1:9">
      <c r="A110" s="4">
        <v>1108</v>
      </c>
      <c r="B110" s="4">
        <v>43933</v>
      </c>
      <c r="C110" s="4" t="s">
        <v>20</v>
      </c>
      <c r="D110" s="4" t="s">
        <v>3</v>
      </c>
      <c r="E110" s="4" t="s">
        <v>7</v>
      </c>
      <c r="F110" s="5">
        <v>1</v>
      </c>
      <c r="G110" s="6">
        <v>24</v>
      </c>
      <c r="H110" s="6">
        <v>24</v>
      </c>
      <c r="I110" s="6">
        <v>7.1999999999999993</v>
      </c>
    </row>
    <row r="111" spans="1:9">
      <c r="A111" s="4">
        <v>1109</v>
      </c>
      <c r="B111" s="4">
        <v>43933</v>
      </c>
      <c r="C111" s="4" t="s">
        <v>21</v>
      </c>
      <c r="D111" s="4" t="s">
        <v>3</v>
      </c>
      <c r="E111" s="4" t="s">
        <v>5</v>
      </c>
      <c r="F111" s="5">
        <v>2</v>
      </c>
      <c r="G111" s="6">
        <v>389.33333333333331</v>
      </c>
      <c r="H111" s="6">
        <v>778.66666666666663</v>
      </c>
      <c r="I111" s="6">
        <v>330.93333333333328</v>
      </c>
    </row>
    <row r="112" spans="1:9">
      <c r="A112" s="4">
        <v>1110</v>
      </c>
      <c r="B112" s="4">
        <v>43934</v>
      </c>
      <c r="C112" s="4" t="s">
        <v>17</v>
      </c>
      <c r="D112" s="4" t="s">
        <v>10</v>
      </c>
      <c r="E112" s="4" t="s">
        <v>4</v>
      </c>
      <c r="F112" s="5">
        <v>5</v>
      </c>
      <c r="G112" s="6">
        <v>90</v>
      </c>
      <c r="H112" s="6">
        <v>450</v>
      </c>
      <c r="I112" s="6">
        <v>58.5</v>
      </c>
    </row>
    <row r="113" spans="1:9">
      <c r="A113" s="4">
        <v>1111</v>
      </c>
      <c r="B113" s="4">
        <v>43934</v>
      </c>
      <c r="C113" s="4" t="s">
        <v>18</v>
      </c>
      <c r="D113" s="4" t="s">
        <v>12</v>
      </c>
      <c r="E113" s="4" t="s">
        <v>5</v>
      </c>
      <c r="F113" s="5">
        <v>2</v>
      </c>
      <c r="G113" s="6">
        <v>308.66666666666669</v>
      </c>
      <c r="H113" s="6">
        <v>617.33333333333337</v>
      </c>
      <c r="I113" s="6">
        <v>277.8</v>
      </c>
    </row>
    <row r="114" spans="1:9">
      <c r="A114" s="4">
        <v>1112</v>
      </c>
      <c r="B114" s="4">
        <v>43935</v>
      </c>
      <c r="C114" s="4" t="s">
        <v>21</v>
      </c>
      <c r="D114" s="4" t="s">
        <v>13</v>
      </c>
      <c r="E114" s="4" t="s">
        <v>4</v>
      </c>
      <c r="F114" s="5">
        <v>5</v>
      </c>
      <c r="G114" s="6">
        <v>244</v>
      </c>
      <c r="H114" s="6">
        <v>1220</v>
      </c>
      <c r="I114" s="6">
        <v>183</v>
      </c>
    </row>
    <row r="115" spans="1:9">
      <c r="A115" s="4">
        <v>1113</v>
      </c>
      <c r="B115" s="4">
        <v>43935</v>
      </c>
      <c r="C115" s="4" t="s">
        <v>18</v>
      </c>
      <c r="D115" s="4" t="s">
        <v>10</v>
      </c>
      <c r="E115" s="4" t="s">
        <v>4</v>
      </c>
      <c r="F115" s="5">
        <v>5</v>
      </c>
      <c r="G115" s="6">
        <v>55</v>
      </c>
      <c r="H115" s="6">
        <v>275</v>
      </c>
      <c r="I115" s="6">
        <v>35.75</v>
      </c>
    </row>
    <row r="116" spans="1:9">
      <c r="A116" s="4">
        <v>1114</v>
      </c>
      <c r="B116" s="4">
        <v>43935</v>
      </c>
      <c r="C116" s="4" t="s">
        <v>17</v>
      </c>
      <c r="D116" s="4" t="s">
        <v>12</v>
      </c>
      <c r="E116" s="4" t="s">
        <v>4</v>
      </c>
      <c r="F116" s="5">
        <v>3</v>
      </c>
      <c r="G116" s="6">
        <v>28</v>
      </c>
      <c r="H116" s="6">
        <v>84</v>
      </c>
      <c r="I116" s="6">
        <v>16.239999999999998</v>
      </c>
    </row>
    <row r="117" spans="1:9">
      <c r="A117" s="4">
        <v>1115</v>
      </c>
      <c r="B117" s="4">
        <v>43938</v>
      </c>
      <c r="C117" s="4" t="s">
        <v>20</v>
      </c>
      <c r="D117" s="4" t="s">
        <v>3</v>
      </c>
      <c r="E117" s="4" t="s">
        <v>4</v>
      </c>
      <c r="F117" s="5">
        <v>3</v>
      </c>
      <c r="G117" s="6">
        <v>100</v>
      </c>
      <c r="H117" s="6">
        <v>300</v>
      </c>
      <c r="I117" s="6">
        <v>60</v>
      </c>
    </row>
    <row r="118" spans="1:9">
      <c r="A118" s="4">
        <v>1116</v>
      </c>
      <c r="B118" s="4">
        <v>43942</v>
      </c>
      <c r="C118" s="4" t="s">
        <v>17</v>
      </c>
      <c r="D118" s="4" t="s">
        <v>12</v>
      </c>
      <c r="E118" s="4" t="s">
        <v>11</v>
      </c>
      <c r="F118" s="5">
        <v>5</v>
      </c>
      <c r="G118" s="6">
        <v>7</v>
      </c>
      <c r="H118" s="6">
        <v>35</v>
      </c>
      <c r="I118" s="6">
        <v>1.1340000000000001</v>
      </c>
    </row>
    <row r="119" spans="1:9">
      <c r="A119" s="4">
        <v>1117</v>
      </c>
      <c r="B119" s="4">
        <v>43942</v>
      </c>
      <c r="C119" s="4" t="s">
        <v>20</v>
      </c>
      <c r="D119" s="4" t="s">
        <v>12</v>
      </c>
      <c r="E119" s="4" t="s">
        <v>4</v>
      </c>
      <c r="F119" s="5">
        <v>10</v>
      </c>
      <c r="G119" s="6">
        <v>27</v>
      </c>
      <c r="H119" s="6">
        <v>270</v>
      </c>
      <c r="I119" s="6">
        <v>15.659999999999998</v>
      </c>
    </row>
    <row r="120" spans="1:9">
      <c r="A120" s="4">
        <v>1118</v>
      </c>
      <c r="B120" s="4">
        <v>43942</v>
      </c>
      <c r="C120" s="4" t="s">
        <v>18</v>
      </c>
      <c r="D120" s="4" t="s">
        <v>6</v>
      </c>
      <c r="E120" s="4" t="s">
        <v>11</v>
      </c>
      <c r="F120" s="5">
        <v>9</v>
      </c>
      <c r="G120" s="6">
        <v>6</v>
      </c>
      <c r="H120" s="6">
        <v>54</v>
      </c>
      <c r="I120" s="6">
        <v>0.91799999999999993</v>
      </c>
    </row>
    <row r="121" spans="1:9">
      <c r="A121" s="4">
        <v>1119</v>
      </c>
      <c r="B121" s="4">
        <v>43943</v>
      </c>
      <c r="C121" s="4" t="s">
        <v>18</v>
      </c>
      <c r="D121" s="4" t="s">
        <v>13</v>
      </c>
      <c r="E121" s="4" t="s">
        <v>9</v>
      </c>
      <c r="F121" s="5">
        <v>3</v>
      </c>
      <c r="G121" s="6">
        <v>46</v>
      </c>
      <c r="H121" s="6">
        <v>138</v>
      </c>
      <c r="I121" s="6">
        <v>25.484000000000002</v>
      </c>
    </row>
    <row r="122" spans="1:9">
      <c r="A122" s="4">
        <v>1120</v>
      </c>
      <c r="B122" s="4">
        <v>43944</v>
      </c>
      <c r="C122" s="4" t="s">
        <v>19</v>
      </c>
      <c r="D122" s="4" t="s">
        <v>6</v>
      </c>
      <c r="E122" s="4" t="s">
        <v>9</v>
      </c>
      <c r="F122" s="5">
        <v>3</v>
      </c>
      <c r="G122" s="6">
        <v>41</v>
      </c>
      <c r="H122" s="6">
        <v>123</v>
      </c>
      <c r="I122" s="6">
        <v>19.147000000000002</v>
      </c>
    </row>
    <row r="123" spans="1:9">
      <c r="A123" s="4">
        <v>1121</v>
      </c>
      <c r="B123" s="4">
        <v>43945</v>
      </c>
      <c r="C123" s="4" t="s">
        <v>17</v>
      </c>
      <c r="D123" s="4" t="s">
        <v>12</v>
      </c>
      <c r="E123" s="4" t="s">
        <v>7</v>
      </c>
      <c r="F123" s="5">
        <v>16</v>
      </c>
      <c r="G123" s="6">
        <v>5</v>
      </c>
      <c r="H123" s="6">
        <v>80</v>
      </c>
      <c r="I123" s="6">
        <v>1.29</v>
      </c>
    </row>
    <row r="124" spans="1:9">
      <c r="A124" s="4">
        <v>1122</v>
      </c>
      <c r="B124" s="4">
        <v>43945</v>
      </c>
      <c r="C124" s="4" t="s">
        <v>17</v>
      </c>
      <c r="D124" s="4" t="s">
        <v>13</v>
      </c>
      <c r="E124" s="4" t="s">
        <v>5</v>
      </c>
      <c r="F124" s="5">
        <v>2</v>
      </c>
      <c r="G124" s="6">
        <v>328.71794871794867</v>
      </c>
      <c r="H124" s="6">
        <v>657.43589743589735</v>
      </c>
      <c r="I124" s="6">
        <v>289.27179487179484</v>
      </c>
    </row>
    <row r="125" spans="1:9">
      <c r="A125" s="4">
        <v>1123</v>
      </c>
      <c r="B125" s="4">
        <v>43946</v>
      </c>
      <c r="C125" s="4" t="s">
        <v>18</v>
      </c>
      <c r="D125" s="4" t="s">
        <v>13</v>
      </c>
      <c r="E125" s="4" t="s">
        <v>7</v>
      </c>
      <c r="F125" s="5">
        <v>8</v>
      </c>
      <c r="G125" s="6">
        <v>19</v>
      </c>
      <c r="H125" s="6">
        <v>152</v>
      </c>
      <c r="I125" s="6">
        <v>5.1300000000000008</v>
      </c>
    </row>
    <row r="126" spans="1:9">
      <c r="A126" s="4">
        <v>1124</v>
      </c>
      <c r="B126" s="4">
        <v>43948</v>
      </c>
      <c r="C126" s="4" t="s">
        <v>19</v>
      </c>
      <c r="D126" s="4" t="s">
        <v>3</v>
      </c>
      <c r="E126" s="4" t="s">
        <v>4</v>
      </c>
      <c r="F126" s="5">
        <v>7</v>
      </c>
      <c r="G126" s="6">
        <v>170</v>
      </c>
      <c r="H126" s="6">
        <v>1190</v>
      </c>
      <c r="I126" s="6">
        <v>102</v>
      </c>
    </row>
    <row r="127" spans="1:9">
      <c r="A127" s="4">
        <v>1125</v>
      </c>
      <c r="B127" s="4">
        <v>43949</v>
      </c>
      <c r="C127" s="4" t="s">
        <v>18</v>
      </c>
      <c r="D127" s="4" t="s">
        <v>10</v>
      </c>
      <c r="E127" s="4" t="s">
        <v>9</v>
      </c>
      <c r="F127" s="5">
        <v>5</v>
      </c>
      <c r="G127" s="6">
        <v>45</v>
      </c>
      <c r="H127" s="6">
        <v>225</v>
      </c>
      <c r="I127" s="6">
        <v>17.234999999999999</v>
      </c>
    </row>
    <row r="128" spans="1:9">
      <c r="A128" s="4">
        <v>1126</v>
      </c>
      <c r="B128" s="4">
        <v>43952</v>
      </c>
      <c r="C128" s="4" t="s">
        <v>19</v>
      </c>
      <c r="D128" s="4" t="s">
        <v>6</v>
      </c>
      <c r="E128" s="4" t="s">
        <v>11</v>
      </c>
      <c r="F128" s="5">
        <v>1</v>
      </c>
      <c r="G128" s="6">
        <v>7</v>
      </c>
      <c r="H128" s="6">
        <v>7</v>
      </c>
      <c r="I128" s="6">
        <v>1.071</v>
      </c>
    </row>
    <row r="129" spans="1:9">
      <c r="A129" s="4">
        <v>1127</v>
      </c>
      <c r="B129" s="4">
        <v>43952</v>
      </c>
      <c r="C129" s="4" t="s">
        <v>20</v>
      </c>
      <c r="D129" s="4" t="s">
        <v>13</v>
      </c>
      <c r="E129" s="4" t="s">
        <v>9</v>
      </c>
      <c r="F129" s="5">
        <v>3</v>
      </c>
      <c r="G129" s="6">
        <v>44</v>
      </c>
      <c r="H129" s="6">
        <v>132</v>
      </c>
      <c r="I129" s="6">
        <v>24.376000000000001</v>
      </c>
    </row>
    <row r="130" spans="1:9">
      <c r="A130" s="4">
        <v>1128</v>
      </c>
      <c r="B130" s="4">
        <v>43953</v>
      </c>
      <c r="C130" s="4" t="s">
        <v>19</v>
      </c>
      <c r="D130" s="4" t="s">
        <v>12</v>
      </c>
      <c r="E130" s="4" t="s">
        <v>9</v>
      </c>
      <c r="F130" s="5">
        <v>3</v>
      </c>
      <c r="G130" s="6">
        <v>39</v>
      </c>
      <c r="H130" s="6">
        <v>117</v>
      </c>
      <c r="I130" s="6">
        <v>19.773</v>
      </c>
    </row>
    <row r="131" spans="1:9">
      <c r="A131" s="4">
        <v>1129</v>
      </c>
      <c r="B131" s="4">
        <v>43953</v>
      </c>
      <c r="C131" s="4" t="s">
        <v>18</v>
      </c>
      <c r="D131" s="4" t="s">
        <v>12</v>
      </c>
      <c r="E131" s="4" t="s">
        <v>9</v>
      </c>
      <c r="F131" s="5">
        <v>4</v>
      </c>
      <c r="G131" s="6">
        <v>49</v>
      </c>
      <c r="H131" s="6">
        <v>196</v>
      </c>
      <c r="I131" s="6">
        <v>24.843</v>
      </c>
    </row>
    <row r="132" spans="1:9">
      <c r="A132" s="4">
        <v>1130</v>
      </c>
      <c r="B132" s="4">
        <v>43953</v>
      </c>
      <c r="C132" s="4" t="s">
        <v>20</v>
      </c>
      <c r="D132" s="4" t="s">
        <v>6</v>
      </c>
      <c r="E132" s="4" t="s">
        <v>9</v>
      </c>
      <c r="F132" s="5">
        <v>2</v>
      </c>
      <c r="G132" s="6">
        <v>23</v>
      </c>
      <c r="H132" s="6">
        <v>46</v>
      </c>
      <c r="I132" s="6">
        <v>10.741000000000001</v>
      </c>
    </row>
    <row r="133" spans="1:9">
      <c r="A133" s="4">
        <v>1131</v>
      </c>
      <c r="B133" s="4">
        <v>43954</v>
      </c>
      <c r="C133" s="4" t="s">
        <v>21</v>
      </c>
      <c r="D133" s="4" t="s">
        <v>12</v>
      </c>
      <c r="E133" s="4" t="s">
        <v>9</v>
      </c>
      <c r="F133" s="5">
        <v>5</v>
      </c>
      <c r="G133" s="6">
        <v>34</v>
      </c>
      <c r="H133" s="6">
        <v>170</v>
      </c>
      <c r="I133" s="6">
        <v>17.238</v>
      </c>
    </row>
    <row r="134" spans="1:9">
      <c r="A134" s="4">
        <v>1132</v>
      </c>
      <c r="B134" s="4">
        <v>43956</v>
      </c>
      <c r="C134" s="4" t="s">
        <v>17</v>
      </c>
      <c r="D134" s="4" t="s">
        <v>13</v>
      </c>
      <c r="E134" s="4" t="s">
        <v>11</v>
      </c>
      <c r="F134" s="5">
        <v>1</v>
      </c>
      <c r="G134" s="6">
        <v>10</v>
      </c>
      <c r="H134" s="6">
        <v>10</v>
      </c>
      <c r="I134" s="6">
        <v>2.56</v>
      </c>
    </row>
    <row r="135" spans="1:9">
      <c r="A135" s="4">
        <v>1133</v>
      </c>
      <c r="B135" s="4">
        <v>43957</v>
      </c>
      <c r="C135" s="4" t="s">
        <v>17</v>
      </c>
      <c r="D135" s="4" t="s">
        <v>3</v>
      </c>
      <c r="E135" s="4" t="s">
        <v>5</v>
      </c>
      <c r="F135" s="5">
        <v>2</v>
      </c>
      <c r="G135" s="6">
        <v>479.33333333333331</v>
      </c>
      <c r="H135" s="6">
        <v>958.66666666666663</v>
      </c>
      <c r="I135" s="6">
        <v>407.43333333333328</v>
      </c>
    </row>
    <row r="136" spans="1:9">
      <c r="A136" s="4">
        <v>1134</v>
      </c>
      <c r="B136" s="4">
        <v>43958</v>
      </c>
      <c r="C136" s="4" t="s">
        <v>21</v>
      </c>
      <c r="D136" s="4" t="s">
        <v>13</v>
      </c>
      <c r="E136" s="4" t="s">
        <v>9</v>
      </c>
      <c r="F136" s="5">
        <v>4</v>
      </c>
      <c r="G136" s="6">
        <v>31</v>
      </c>
      <c r="H136" s="6">
        <v>124</v>
      </c>
      <c r="I136" s="6">
        <v>17.174000000000003</v>
      </c>
    </row>
    <row r="137" spans="1:9">
      <c r="A137" s="4">
        <v>1135</v>
      </c>
      <c r="B137" s="4">
        <v>43958</v>
      </c>
      <c r="C137" s="4" t="s">
        <v>21</v>
      </c>
      <c r="D137" s="4" t="s">
        <v>13</v>
      </c>
      <c r="E137" s="4" t="s">
        <v>11</v>
      </c>
      <c r="F137" s="5">
        <v>9</v>
      </c>
      <c r="G137" s="6">
        <v>9</v>
      </c>
      <c r="H137" s="6">
        <v>81</v>
      </c>
      <c r="I137" s="6">
        <v>2.3040000000000003</v>
      </c>
    </row>
    <row r="138" spans="1:9">
      <c r="A138" s="4">
        <v>1136</v>
      </c>
      <c r="B138" s="4">
        <v>43958</v>
      </c>
      <c r="C138" s="4" t="s">
        <v>21</v>
      </c>
      <c r="D138" s="4" t="s">
        <v>12</v>
      </c>
      <c r="E138" s="4" t="s">
        <v>9</v>
      </c>
      <c r="F138" s="5">
        <v>3</v>
      </c>
      <c r="G138" s="6">
        <v>22</v>
      </c>
      <c r="H138" s="6">
        <v>66</v>
      </c>
      <c r="I138" s="6">
        <v>11.154</v>
      </c>
    </row>
    <row r="139" spans="1:9">
      <c r="A139" s="4">
        <v>1137</v>
      </c>
      <c r="B139" s="4">
        <v>43961</v>
      </c>
      <c r="C139" s="4" t="s">
        <v>17</v>
      </c>
      <c r="D139" s="4" t="s">
        <v>6</v>
      </c>
      <c r="E139" s="4" t="s">
        <v>7</v>
      </c>
      <c r="F139" s="5">
        <v>20</v>
      </c>
      <c r="G139" s="6">
        <v>7</v>
      </c>
      <c r="H139" s="6">
        <v>140</v>
      </c>
      <c r="I139" s="6">
        <v>2.2400000000000002</v>
      </c>
    </row>
    <row r="140" spans="1:9">
      <c r="A140" s="4">
        <v>1138</v>
      </c>
      <c r="B140" s="4">
        <v>43962</v>
      </c>
      <c r="C140" s="4" t="s">
        <v>20</v>
      </c>
      <c r="D140" s="4" t="s">
        <v>13</v>
      </c>
      <c r="E140" s="4" t="s">
        <v>9</v>
      </c>
      <c r="F140" s="5">
        <v>6</v>
      </c>
      <c r="G140" s="6">
        <v>27</v>
      </c>
      <c r="H140" s="6">
        <v>162</v>
      </c>
      <c r="I140" s="6">
        <v>14.958000000000002</v>
      </c>
    </row>
    <row r="141" spans="1:9">
      <c r="A141" s="4">
        <v>1139</v>
      </c>
      <c r="B141" s="4">
        <v>43964</v>
      </c>
      <c r="C141" s="4" t="s">
        <v>18</v>
      </c>
      <c r="D141" s="4" t="s">
        <v>6</v>
      </c>
      <c r="E141" s="4" t="s">
        <v>5</v>
      </c>
      <c r="F141" s="5">
        <v>1</v>
      </c>
      <c r="G141" s="6">
        <v>236</v>
      </c>
      <c r="H141" s="6">
        <v>236</v>
      </c>
      <c r="I141" s="6">
        <v>181.72</v>
      </c>
    </row>
    <row r="142" spans="1:9">
      <c r="A142" s="4">
        <v>1140</v>
      </c>
      <c r="B142" s="4">
        <v>43965</v>
      </c>
      <c r="C142" s="4" t="s">
        <v>20</v>
      </c>
      <c r="D142" s="4" t="s">
        <v>13</v>
      </c>
      <c r="E142" s="4" t="s">
        <v>7</v>
      </c>
      <c r="F142" s="5">
        <v>16</v>
      </c>
      <c r="G142" s="6">
        <v>45</v>
      </c>
      <c r="H142" s="6">
        <v>720</v>
      </c>
      <c r="I142" s="6">
        <v>12.15</v>
      </c>
    </row>
    <row r="143" spans="1:9">
      <c r="A143" s="4">
        <v>1141</v>
      </c>
      <c r="B143" s="4">
        <v>43965</v>
      </c>
      <c r="C143" s="4" t="s">
        <v>20</v>
      </c>
      <c r="D143" s="4" t="s">
        <v>13</v>
      </c>
      <c r="E143" s="4" t="s">
        <v>5</v>
      </c>
      <c r="F143" s="5">
        <v>1</v>
      </c>
      <c r="G143" s="6">
        <v>569.74358974358972</v>
      </c>
      <c r="H143" s="6">
        <v>569.74358974358972</v>
      </c>
      <c r="I143" s="6">
        <v>501.37435897435898</v>
      </c>
    </row>
    <row r="144" spans="1:9">
      <c r="A144" s="4">
        <v>1142</v>
      </c>
      <c r="B144" s="4">
        <v>43965</v>
      </c>
      <c r="C144" s="4" t="s">
        <v>17</v>
      </c>
      <c r="D144" s="4" t="s">
        <v>12</v>
      </c>
      <c r="E144" s="4" t="s">
        <v>5</v>
      </c>
      <c r="F144" s="5">
        <v>1</v>
      </c>
      <c r="G144" s="6">
        <v>240</v>
      </c>
      <c r="H144" s="6">
        <v>240</v>
      </c>
      <c r="I144" s="6">
        <v>216</v>
      </c>
    </row>
    <row r="145" spans="1:9">
      <c r="A145" s="4">
        <v>1143</v>
      </c>
      <c r="B145" s="4">
        <v>43965</v>
      </c>
      <c r="C145" s="4" t="s">
        <v>17</v>
      </c>
      <c r="D145" s="4" t="s">
        <v>10</v>
      </c>
      <c r="E145" s="4" t="s">
        <v>4</v>
      </c>
      <c r="F145" s="5">
        <v>6</v>
      </c>
      <c r="G145" s="6">
        <v>58</v>
      </c>
      <c r="H145" s="6">
        <v>348</v>
      </c>
      <c r="I145" s="6">
        <v>37.700000000000003</v>
      </c>
    </row>
    <row r="146" spans="1:9">
      <c r="A146" s="4">
        <v>1144</v>
      </c>
      <c r="B146" s="4">
        <v>43967</v>
      </c>
      <c r="C146" s="4" t="s">
        <v>19</v>
      </c>
      <c r="D146" s="4" t="s">
        <v>3</v>
      </c>
      <c r="E146" s="4" t="s">
        <v>11</v>
      </c>
      <c r="F146" s="5">
        <v>9</v>
      </c>
      <c r="G146" s="6">
        <v>8</v>
      </c>
      <c r="H146" s="6">
        <v>72</v>
      </c>
      <c r="I146" s="6">
        <v>1.44</v>
      </c>
    </row>
    <row r="147" spans="1:9">
      <c r="A147" s="4">
        <v>1145</v>
      </c>
      <c r="B147" s="4">
        <v>43967</v>
      </c>
      <c r="C147" s="4" t="s">
        <v>17</v>
      </c>
      <c r="D147" s="4" t="s">
        <v>12</v>
      </c>
      <c r="E147" s="4" t="s">
        <v>11</v>
      </c>
      <c r="F147" s="5">
        <v>10</v>
      </c>
      <c r="G147" s="6">
        <v>8</v>
      </c>
      <c r="H147" s="6">
        <v>80</v>
      </c>
      <c r="I147" s="6">
        <v>1.296</v>
      </c>
    </row>
    <row r="148" spans="1:9">
      <c r="A148" s="4">
        <v>1146</v>
      </c>
      <c r="B148" s="4">
        <v>43967</v>
      </c>
      <c r="C148" s="4" t="s">
        <v>21</v>
      </c>
      <c r="D148" s="4" t="s">
        <v>6</v>
      </c>
      <c r="E148" s="4" t="s">
        <v>9</v>
      </c>
      <c r="F148" s="5">
        <v>3</v>
      </c>
      <c r="G148" s="6">
        <v>33</v>
      </c>
      <c r="H148" s="6">
        <v>99</v>
      </c>
      <c r="I148" s="6">
        <v>15.411000000000001</v>
      </c>
    </row>
    <row r="149" spans="1:9">
      <c r="A149" s="4">
        <v>1147</v>
      </c>
      <c r="B149" s="4">
        <v>43968</v>
      </c>
      <c r="C149" s="4" t="s">
        <v>17</v>
      </c>
      <c r="D149" s="4" t="s">
        <v>6</v>
      </c>
      <c r="E149" s="4" t="s">
        <v>11</v>
      </c>
      <c r="F149" s="5">
        <v>9</v>
      </c>
      <c r="G149" s="6">
        <v>9</v>
      </c>
      <c r="H149" s="6">
        <v>81</v>
      </c>
      <c r="I149" s="6">
        <v>1.377</v>
      </c>
    </row>
    <row r="150" spans="1:9">
      <c r="A150" s="4">
        <v>1148</v>
      </c>
      <c r="B150" s="4">
        <v>43969</v>
      </c>
      <c r="C150" s="4" t="s">
        <v>17</v>
      </c>
      <c r="D150" s="4" t="s">
        <v>6</v>
      </c>
      <c r="E150" s="4" t="s">
        <v>9</v>
      </c>
      <c r="F150" s="5">
        <v>8</v>
      </c>
      <c r="G150" s="6">
        <v>33</v>
      </c>
      <c r="H150" s="6">
        <v>264</v>
      </c>
      <c r="I150" s="6">
        <v>15.411000000000001</v>
      </c>
    </row>
    <row r="151" spans="1:9">
      <c r="A151" s="4">
        <v>1149</v>
      </c>
      <c r="B151" s="4">
        <v>43970</v>
      </c>
      <c r="C151" s="4" t="s">
        <v>17</v>
      </c>
      <c r="D151" s="4" t="s">
        <v>6</v>
      </c>
      <c r="E151" s="4" t="s">
        <v>7</v>
      </c>
      <c r="F151" s="5">
        <v>3</v>
      </c>
      <c r="G151" s="6">
        <v>19</v>
      </c>
      <c r="H151" s="6">
        <v>57</v>
      </c>
      <c r="I151" s="6">
        <v>6.08</v>
      </c>
    </row>
    <row r="152" spans="1:9">
      <c r="A152" s="4">
        <v>1150</v>
      </c>
      <c r="B152" s="4">
        <v>43970</v>
      </c>
      <c r="C152" s="4" t="s">
        <v>21</v>
      </c>
      <c r="D152" s="4" t="s">
        <v>6</v>
      </c>
      <c r="E152" s="4" t="s">
        <v>9</v>
      </c>
      <c r="F152" s="5">
        <v>1</v>
      </c>
      <c r="G152" s="6">
        <v>37</v>
      </c>
      <c r="H152" s="6">
        <v>37</v>
      </c>
      <c r="I152" s="6">
        <v>17.279</v>
      </c>
    </row>
    <row r="153" spans="1:9">
      <c r="A153" s="4">
        <v>1151</v>
      </c>
      <c r="B153" s="4">
        <v>43970</v>
      </c>
      <c r="C153" s="4" t="s">
        <v>18</v>
      </c>
      <c r="D153" s="4" t="s">
        <v>3</v>
      </c>
      <c r="E153" s="4" t="s">
        <v>9</v>
      </c>
      <c r="F153" s="5">
        <v>7</v>
      </c>
      <c r="G153" s="6">
        <v>40</v>
      </c>
      <c r="H153" s="6">
        <v>280</v>
      </c>
      <c r="I153" s="6">
        <v>20.8</v>
      </c>
    </row>
    <row r="154" spans="1:9">
      <c r="A154" s="4">
        <v>1152</v>
      </c>
      <c r="B154" s="4">
        <v>43973</v>
      </c>
      <c r="C154" s="4" t="s">
        <v>18</v>
      </c>
      <c r="D154" s="4" t="s">
        <v>6</v>
      </c>
      <c r="E154" s="4" t="s">
        <v>8</v>
      </c>
      <c r="F154" s="5">
        <v>2</v>
      </c>
      <c r="G154" s="6">
        <v>293.33333333333331</v>
      </c>
      <c r="H154" s="6">
        <v>586.66666666666663</v>
      </c>
      <c r="I154" s="6">
        <v>225.86666666666665</v>
      </c>
    </row>
    <row r="155" spans="1:9">
      <c r="A155" s="4">
        <v>1153</v>
      </c>
      <c r="B155" s="4">
        <v>43973</v>
      </c>
      <c r="C155" s="4" t="s">
        <v>20</v>
      </c>
      <c r="D155" s="4" t="s">
        <v>13</v>
      </c>
      <c r="E155" s="4" t="s">
        <v>9</v>
      </c>
      <c r="F155" s="5">
        <v>1</v>
      </c>
      <c r="G155" s="6">
        <v>26</v>
      </c>
      <c r="H155" s="6">
        <v>26</v>
      </c>
      <c r="I155" s="6">
        <v>14.404000000000002</v>
      </c>
    </row>
    <row r="156" spans="1:9">
      <c r="A156" s="4">
        <v>1154</v>
      </c>
      <c r="B156" s="4">
        <v>43975</v>
      </c>
      <c r="C156" s="4" t="s">
        <v>17</v>
      </c>
      <c r="D156" s="4" t="s">
        <v>12</v>
      </c>
      <c r="E156" s="4" t="s">
        <v>11</v>
      </c>
      <c r="F156" s="5">
        <v>2</v>
      </c>
      <c r="G156" s="6">
        <v>10</v>
      </c>
      <c r="H156" s="6">
        <v>20</v>
      </c>
      <c r="I156" s="6">
        <v>1.62</v>
      </c>
    </row>
    <row r="157" spans="1:9">
      <c r="A157" s="4">
        <v>1155</v>
      </c>
      <c r="B157" s="4">
        <v>43977</v>
      </c>
      <c r="C157" s="4" t="s">
        <v>20</v>
      </c>
      <c r="D157" s="4" t="s">
        <v>12</v>
      </c>
      <c r="E157" s="4" t="s">
        <v>5</v>
      </c>
      <c r="F157" s="5">
        <v>1</v>
      </c>
      <c r="G157" s="6">
        <v>194</v>
      </c>
      <c r="H157" s="6">
        <v>194</v>
      </c>
      <c r="I157" s="6">
        <v>174.6</v>
      </c>
    </row>
    <row r="158" spans="1:9">
      <c r="A158" s="4">
        <v>1155</v>
      </c>
      <c r="B158" s="4">
        <v>43977</v>
      </c>
      <c r="C158" s="4" t="s">
        <v>20</v>
      </c>
      <c r="D158" s="4" t="s">
        <v>12</v>
      </c>
      <c r="E158" s="4" t="s">
        <v>5</v>
      </c>
      <c r="F158" s="5">
        <v>1</v>
      </c>
      <c r="G158" s="6">
        <v>194</v>
      </c>
      <c r="H158" s="6">
        <v>194</v>
      </c>
      <c r="I158" s="6">
        <v>174.6</v>
      </c>
    </row>
    <row r="159" spans="1:9">
      <c r="A159" s="4">
        <v>1156</v>
      </c>
      <c r="B159" s="4">
        <v>43977</v>
      </c>
      <c r="C159" s="4" t="s">
        <v>21</v>
      </c>
      <c r="D159" s="4" t="s">
        <v>12</v>
      </c>
      <c r="E159" s="4" t="s">
        <v>5</v>
      </c>
      <c r="F159" s="5">
        <v>2</v>
      </c>
      <c r="G159" s="6">
        <v>109.33333333333333</v>
      </c>
      <c r="H159" s="6">
        <v>218.66666666666666</v>
      </c>
      <c r="I159" s="6">
        <v>98.399999999999991</v>
      </c>
    </row>
    <row r="160" spans="1:9">
      <c r="A160" s="4">
        <v>1156</v>
      </c>
      <c r="B160" s="4">
        <v>43977</v>
      </c>
      <c r="C160" s="4" t="s">
        <v>21</v>
      </c>
      <c r="D160" s="4" t="s">
        <v>12</v>
      </c>
      <c r="E160" s="4" t="s">
        <v>5</v>
      </c>
      <c r="F160" s="5">
        <v>2</v>
      </c>
      <c r="G160" s="6">
        <v>109.33333333333333</v>
      </c>
      <c r="H160" s="6">
        <v>218.66666666666666</v>
      </c>
      <c r="I160" s="6">
        <v>98.399999999999991</v>
      </c>
    </row>
    <row r="161" spans="1:9">
      <c r="A161" s="4">
        <v>1157</v>
      </c>
      <c r="B161" s="4">
        <v>43978</v>
      </c>
      <c r="C161" s="4" t="s">
        <v>20</v>
      </c>
      <c r="D161" s="4" t="s">
        <v>3</v>
      </c>
      <c r="E161" s="4" t="s">
        <v>11</v>
      </c>
      <c r="F161" s="5">
        <v>9</v>
      </c>
      <c r="G161" s="6">
        <v>7</v>
      </c>
      <c r="H161" s="6">
        <v>63</v>
      </c>
      <c r="I161" s="6">
        <v>1.26</v>
      </c>
    </row>
    <row r="162" spans="1:9">
      <c r="A162" s="4">
        <v>1157</v>
      </c>
      <c r="B162" s="4">
        <v>43978</v>
      </c>
      <c r="C162" s="4" t="s">
        <v>20</v>
      </c>
      <c r="D162" s="4" t="s">
        <v>3</v>
      </c>
      <c r="E162" s="4" t="s">
        <v>11</v>
      </c>
      <c r="F162" s="5">
        <v>9</v>
      </c>
      <c r="G162" s="6">
        <v>7</v>
      </c>
      <c r="H162" s="6">
        <v>63</v>
      </c>
      <c r="I162" s="6">
        <v>1.26</v>
      </c>
    </row>
    <row r="163" spans="1:9">
      <c r="A163" s="4">
        <v>1158</v>
      </c>
      <c r="B163" s="4">
        <v>43978</v>
      </c>
      <c r="C163" s="4" t="s">
        <v>18</v>
      </c>
      <c r="D163" s="4" t="s">
        <v>10</v>
      </c>
      <c r="E163" s="4" t="s">
        <v>4</v>
      </c>
      <c r="F163" s="5">
        <v>1</v>
      </c>
      <c r="G163" s="6">
        <v>85</v>
      </c>
      <c r="H163" s="6">
        <v>85</v>
      </c>
      <c r="I163" s="6">
        <v>55.25</v>
      </c>
    </row>
    <row r="164" spans="1:9">
      <c r="A164" s="4">
        <v>1159</v>
      </c>
      <c r="B164" s="4">
        <v>43979</v>
      </c>
      <c r="C164" s="4" t="s">
        <v>18</v>
      </c>
      <c r="D164" s="4" t="s">
        <v>10</v>
      </c>
      <c r="E164" s="4" t="s">
        <v>11</v>
      </c>
      <c r="F164" s="5">
        <v>8</v>
      </c>
      <c r="G164" s="6">
        <v>9</v>
      </c>
      <c r="H164" s="6">
        <v>72</v>
      </c>
      <c r="I164" s="6">
        <v>1.8719999999999999</v>
      </c>
    </row>
    <row r="165" spans="1:9">
      <c r="A165" s="4">
        <v>1160</v>
      </c>
      <c r="B165" s="4">
        <v>43980</v>
      </c>
      <c r="C165" s="4" t="s">
        <v>17</v>
      </c>
      <c r="D165" s="4" t="s">
        <v>10</v>
      </c>
      <c r="E165" s="4" t="s">
        <v>9</v>
      </c>
      <c r="F165" s="5">
        <v>4</v>
      </c>
      <c r="G165" s="6">
        <v>45</v>
      </c>
      <c r="H165" s="6">
        <v>180</v>
      </c>
      <c r="I165" s="6">
        <v>17.234999999999999</v>
      </c>
    </row>
    <row r="166" spans="1:9">
      <c r="A166" s="4">
        <v>1161</v>
      </c>
      <c r="B166" s="4">
        <v>43980</v>
      </c>
      <c r="C166" s="4" t="s">
        <v>20</v>
      </c>
      <c r="D166" s="4" t="s">
        <v>3</v>
      </c>
      <c r="E166" s="4" t="s">
        <v>4</v>
      </c>
      <c r="F166" s="5">
        <v>3</v>
      </c>
      <c r="G166" s="6">
        <v>113</v>
      </c>
      <c r="H166" s="6">
        <v>339</v>
      </c>
      <c r="I166" s="6">
        <v>67.8</v>
      </c>
    </row>
    <row r="167" spans="1:9">
      <c r="A167" s="4">
        <v>1162</v>
      </c>
      <c r="B167" s="4">
        <v>43980</v>
      </c>
      <c r="C167" s="4" t="s">
        <v>17</v>
      </c>
      <c r="D167" s="4" t="s">
        <v>12</v>
      </c>
      <c r="E167" s="4" t="s">
        <v>5</v>
      </c>
      <c r="F167" s="5">
        <v>1</v>
      </c>
      <c r="G167" s="6">
        <v>240</v>
      </c>
      <c r="H167" s="6">
        <v>240</v>
      </c>
      <c r="I167" s="6">
        <v>216</v>
      </c>
    </row>
    <row r="168" spans="1:9">
      <c r="A168" s="4">
        <v>1163</v>
      </c>
      <c r="B168" s="4">
        <v>43981</v>
      </c>
      <c r="C168" s="4" t="s">
        <v>20</v>
      </c>
      <c r="D168" s="4" t="s">
        <v>6</v>
      </c>
      <c r="E168" s="4" t="s">
        <v>9</v>
      </c>
      <c r="F168" s="5">
        <v>3</v>
      </c>
      <c r="G168" s="6">
        <v>35</v>
      </c>
      <c r="H168" s="6">
        <v>105</v>
      </c>
      <c r="I168" s="6">
        <v>16.345000000000002</v>
      </c>
    </row>
    <row r="169" spans="1:9">
      <c r="A169" s="4">
        <v>1164</v>
      </c>
      <c r="B169" s="4">
        <v>43982</v>
      </c>
      <c r="C169" s="4" t="s">
        <v>17</v>
      </c>
      <c r="D169" s="4" t="s">
        <v>10</v>
      </c>
      <c r="E169" s="4" t="s">
        <v>5</v>
      </c>
      <c r="F169" s="5">
        <v>2</v>
      </c>
      <c r="G169" s="6">
        <v>251.33333333333334</v>
      </c>
      <c r="H169" s="6">
        <v>502.66666666666669</v>
      </c>
      <c r="I169" s="6">
        <v>206.09333333333333</v>
      </c>
    </row>
    <row r="170" spans="1:9">
      <c r="A170" s="4">
        <v>1165</v>
      </c>
      <c r="B170" s="4">
        <v>43983</v>
      </c>
      <c r="C170" s="4" t="s">
        <v>18</v>
      </c>
      <c r="D170" s="4" t="s">
        <v>13</v>
      </c>
      <c r="E170" s="4" t="s">
        <v>4</v>
      </c>
      <c r="F170" s="5">
        <v>6</v>
      </c>
      <c r="G170" s="6">
        <v>162</v>
      </c>
      <c r="H170" s="6">
        <v>972</v>
      </c>
      <c r="I170" s="6">
        <v>121.5</v>
      </c>
    </row>
    <row r="171" spans="1:9">
      <c r="A171" s="4">
        <v>1166</v>
      </c>
      <c r="B171" s="4">
        <v>43983</v>
      </c>
      <c r="C171" s="4" t="s">
        <v>20</v>
      </c>
      <c r="D171" s="4" t="s">
        <v>3</v>
      </c>
      <c r="E171" s="4" t="s">
        <v>9</v>
      </c>
      <c r="F171" s="5">
        <v>2</v>
      </c>
      <c r="G171" s="6">
        <v>28</v>
      </c>
      <c r="H171" s="6">
        <v>56</v>
      </c>
      <c r="I171" s="6">
        <v>14.56</v>
      </c>
    </row>
    <row r="172" spans="1:9">
      <c r="A172" s="4">
        <v>1167</v>
      </c>
      <c r="B172" s="4">
        <v>43985</v>
      </c>
      <c r="C172" s="4" t="s">
        <v>20</v>
      </c>
      <c r="D172" s="4" t="s">
        <v>10</v>
      </c>
      <c r="E172" s="4" t="s">
        <v>9</v>
      </c>
      <c r="F172" s="5">
        <v>1</v>
      </c>
      <c r="G172" s="6">
        <v>48</v>
      </c>
      <c r="H172" s="6">
        <v>48</v>
      </c>
      <c r="I172" s="6">
        <v>18.384</v>
      </c>
    </row>
    <row r="173" spans="1:9">
      <c r="A173" s="4">
        <v>1168</v>
      </c>
      <c r="B173" s="4">
        <v>43986</v>
      </c>
      <c r="C173" s="4" t="s">
        <v>17</v>
      </c>
      <c r="D173" s="4" t="s">
        <v>10</v>
      </c>
      <c r="E173" s="4" t="s">
        <v>9</v>
      </c>
      <c r="F173" s="5">
        <v>1</v>
      </c>
      <c r="G173" s="6">
        <v>25</v>
      </c>
      <c r="H173" s="6">
        <v>25</v>
      </c>
      <c r="I173" s="6">
        <v>9.5749999999999993</v>
      </c>
    </row>
    <row r="174" spans="1:9">
      <c r="A174" s="4">
        <v>1169</v>
      </c>
      <c r="B174" s="4">
        <v>43987</v>
      </c>
      <c r="C174" s="4" t="s">
        <v>21</v>
      </c>
      <c r="D174" s="4" t="s">
        <v>12</v>
      </c>
      <c r="E174" s="4" t="s">
        <v>11</v>
      </c>
      <c r="F174" s="5">
        <v>4</v>
      </c>
      <c r="G174" s="6">
        <v>8</v>
      </c>
      <c r="H174" s="6">
        <v>32</v>
      </c>
      <c r="I174" s="6">
        <v>1.296</v>
      </c>
    </row>
    <row r="175" spans="1:9">
      <c r="A175" s="4">
        <v>1170</v>
      </c>
      <c r="B175" s="4">
        <v>43987</v>
      </c>
      <c r="C175" s="4" t="s">
        <v>19</v>
      </c>
      <c r="D175" s="4" t="s">
        <v>3</v>
      </c>
      <c r="E175" s="4" t="s">
        <v>11</v>
      </c>
      <c r="F175" s="5">
        <v>10</v>
      </c>
      <c r="G175" s="6">
        <v>8</v>
      </c>
      <c r="H175" s="6">
        <v>80</v>
      </c>
      <c r="I175" s="6">
        <v>1.44</v>
      </c>
    </row>
    <row r="176" spans="1:9">
      <c r="A176" s="4">
        <v>1171</v>
      </c>
      <c r="B176" s="4">
        <v>43989</v>
      </c>
      <c r="C176" s="4" t="s">
        <v>17</v>
      </c>
      <c r="D176" s="4" t="s">
        <v>10</v>
      </c>
      <c r="E176" s="4" t="s">
        <v>11</v>
      </c>
      <c r="F176" s="5">
        <v>5</v>
      </c>
      <c r="G176" s="6">
        <v>8</v>
      </c>
      <c r="H176" s="6">
        <v>40</v>
      </c>
      <c r="I176" s="6">
        <v>1.6639999999999999</v>
      </c>
    </row>
    <row r="177" spans="1:9">
      <c r="A177" s="4">
        <v>1172</v>
      </c>
      <c r="B177" s="4">
        <v>43989</v>
      </c>
      <c r="C177" s="4" t="s">
        <v>21</v>
      </c>
      <c r="D177" s="4" t="s">
        <v>10</v>
      </c>
      <c r="E177" s="4" t="s">
        <v>11</v>
      </c>
      <c r="F177" s="5">
        <v>7</v>
      </c>
      <c r="G177" s="6">
        <v>7</v>
      </c>
      <c r="H177" s="6">
        <v>49</v>
      </c>
      <c r="I177" s="6">
        <v>1.456</v>
      </c>
    </row>
    <row r="178" spans="1:9">
      <c r="A178" s="4">
        <v>1173</v>
      </c>
      <c r="B178" s="4">
        <v>43990</v>
      </c>
      <c r="C178" s="4" t="s">
        <v>20</v>
      </c>
      <c r="D178" s="4" t="s">
        <v>10</v>
      </c>
      <c r="E178" s="4" t="s">
        <v>4</v>
      </c>
      <c r="F178" s="5">
        <v>7</v>
      </c>
      <c r="G178" s="6">
        <v>73</v>
      </c>
      <c r="H178" s="6">
        <v>511</v>
      </c>
      <c r="I178" s="6">
        <v>47.45</v>
      </c>
    </row>
    <row r="179" spans="1:9">
      <c r="A179" s="4">
        <v>1174</v>
      </c>
      <c r="B179" s="4">
        <v>43991</v>
      </c>
      <c r="C179" s="4" t="s">
        <v>17</v>
      </c>
      <c r="D179" s="4" t="s">
        <v>12</v>
      </c>
      <c r="E179" s="4" t="s">
        <v>7</v>
      </c>
      <c r="F179" s="5">
        <v>2</v>
      </c>
      <c r="G179" s="6">
        <v>7</v>
      </c>
      <c r="H179" s="6">
        <v>14</v>
      </c>
      <c r="I179" s="6">
        <v>1.806</v>
      </c>
    </row>
    <row r="180" spans="1:9">
      <c r="A180" s="4">
        <v>1175</v>
      </c>
      <c r="B180" s="4">
        <v>43991</v>
      </c>
      <c r="C180" s="4" t="s">
        <v>19</v>
      </c>
      <c r="D180" s="4" t="s">
        <v>3</v>
      </c>
      <c r="E180" s="4" t="s">
        <v>9</v>
      </c>
      <c r="F180" s="5">
        <v>1</v>
      </c>
      <c r="G180" s="6">
        <v>26</v>
      </c>
      <c r="H180" s="6">
        <v>26</v>
      </c>
      <c r="I180" s="6">
        <v>13.52</v>
      </c>
    </row>
    <row r="181" spans="1:9">
      <c r="A181" s="4">
        <v>1176</v>
      </c>
      <c r="B181" s="4">
        <v>43991</v>
      </c>
      <c r="C181" s="4" t="s">
        <v>19</v>
      </c>
      <c r="D181" s="4" t="s">
        <v>6</v>
      </c>
      <c r="E181" s="4" t="s">
        <v>11</v>
      </c>
      <c r="F181" s="5">
        <v>4</v>
      </c>
      <c r="G181" s="6">
        <v>6</v>
      </c>
      <c r="H181" s="6">
        <v>24</v>
      </c>
      <c r="I181" s="6">
        <v>0.91799999999999993</v>
      </c>
    </row>
    <row r="182" spans="1:9">
      <c r="A182" s="4">
        <v>1177</v>
      </c>
      <c r="B182" s="4">
        <v>43991</v>
      </c>
      <c r="C182" s="4" t="s">
        <v>17</v>
      </c>
      <c r="D182" s="4" t="s">
        <v>13</v>
      </c>
      <c r="E182" s="4" t="s">
        <v>9</v>
      </c>
      <c r="F182" s="5">
        <v>2</v>
      </c>
      <c r="G182" s="6">
        <v>40</v>
      </c>
      <c r="H182" s="6">
        <v>80</v>
      </c>
      <c r="I182" s="6">
        <v>22.160000000000004</v>
      </c>
    </row>
    <row r="183" spans="1:9">
      <c r="A183" s="4">
        <v>1178</v>
      </c>
      <c r="B183" s="4">
        <v>43992</v>
      </c>
      <c r="C183" s="4" t="s">
        <v>18</v>
      </c>
      <c r="D183" s="4" t="s">
        <v>3</v>
      </c>
      <c r="E183" s="4" t="s">
        <v>7</v>
      </c>
      <c r="F183" s="5">
        <v>11</v>
      </c>
      <c r="G183" s="6">
        <v>30</v>
      </c>
      <c r="H183" s="6">
        <v>330</v>
      </c>
      <c r="I183" s="6">
        <v>9</v>
      </c>
    </row>
    <row r="184" spans="1:9">
      <c r="A184" s="4">
        <v>1179</v>
      </c>
      <c r="B184" s="4">
        <v>43992</v>
      </c>
      <c r="C184" s="4" t="s">
        <v>19</v>
      </c>
      <c r="D184" s="4" t="s">
        <v>12</v>
      </c>
      <c r="E184" s="4" t="s">
        <v>7</v>
      </c>
      <c r="F184" s="5">
        <v>6</v>
      </c>
      <c r="G184" s="6">
        <v>6</v>
      </c>
      <c r="H184" s="6">
        <v>36</v>
      </c>
      <c r="I184" s="6">
        <v>1.548</v>
      </c>
    </row>
    <row r="185" spans="1:9">
      <c r="A185" s="4">
        <v>1180</v>
      </c>
      <c r="B185" s="4">
        <v>43993</v>
      </c>
      <c r="C185" s="4" t="s">
        <v>17</v>
      </c>
      <c r="D185" s="4" t="s">
        <v>13</v>
      </c>
      <c r="E185" s="4" t="s">
        <v>9</v>
      </c>
      <c r="F185" s="5">
        <v>7</v>
      </c>
      <c r="G185" s="6">
        <v>33</v>
      </c>
      <c r="H185" s="6">
        <v>231</v>
      </c>
      <c r="I185" s="6">
        <v>18.282</v>
      </c>
    </row>
    <row r="186" spans="1:9">
      <c r="A186" s="4">
        <v>1181</v>
      </c>
      <c r="B186" s="4">
        <v>43993</v>
      </c>
      <c r="C186" s="4" t="s">
        <v>18</v>
      </c>
      <c r="D186" s="4" t="s">
        <v>6</v>
      </c>
      <c r="E186" s="4" t="s">
        <v>4</v>
      </c>
      <c r="F186" s="5">
        <v>5</v>
      </c>
      <c r="G186" s="6">
        <v>44</v>
      </c>
      <c r="H186" s="6">
        <v>220</v>
      </c>
      <c r="I186" s="6">
        <v>24.200000000000003</v>
      </c>
    </row>
    <row r="187" spans="1:9">
      <c r="A187" s="4">
        <v>1182</v>
      </c>
      <c r="B187" s="4">
        <v>43999</v>
      </c>
      <c r="C187" s="4" t="s">
        <v>19</v>
      </c>
      <c r="D187" s="4" t="s">
        <v>10</v>
      </c>
      <c r="E187" s="4" t="s">
        <v>5</v>
      </c>
      <c r="F187" s="5">
        <v>2</v>
      </c>
      <c r="G187" s="6">
        <v>260.66666666666669</v>
      </c>
      <c r="H187" s="6">
        <v>521.33333333333337</v>
      </c>
      <c r="I187" s="6">
        <v>213.74666666666667</v>
      </c>
    </row>
    <row r="188" spans="1:9">
      <c r="A188" s="4">
        <v>1183</v>
      </c>
      <c r="B188" s="4">
        <v>43999</v>
      </c>
      <c r="C188" s="4" t="s">
        <v>17</v>
      </c>
      <c r="D188" s="4" t="s">
        <v>6</v>
      </c>
      <c r="E188" s="4" t="s">
        <v>7</v>
      </c>
      <c r="F188" s="5">
        <v>16</v>
      </c>
      <c r="G188" s="6">
        <v>20</v>
      </c>
      <c r="H188" s="6">
        <v>320</v>
      </c>
      <c r="I188" s="6">
        <v>6.4</v>
      </c>
    </row>
    <row r="189" spans="1:9">
      <c r="A189" s="4">
        <v>1184</v>
      </c>
      <c r="B189" s="4">
        <v>44001</v>
      </c>
      <c r="C189" s="4" t="s">
        <v>18</v>
      </c>
      <c r="D189" s="4" t="s">
        <v>6</v>
      </c>
      <c r="E189" s="4" t="s">
        <v>11</v>
      </c>
      <c r="F189" s="5">
        <v>3</v>
      </c>
      <c r="G189" s="6">
        <v>10</v>
      </c>
      <c r="H189" s="6">
        <v>30</v>
      </c>
      <c r="I189" s="6">
        <v>1.53</v>
      </c>
    </row>
    <row r="190" spans="1:9">
      <c r="A190" s="4">
        <v>1185</v>
      </c>
      <c r="B190" s="4">
        <v>44001</v>
      </c>
      <c r="C190" s="4" t="s">
        <v>20</v>
      </c>
      <c r="D190" s="4" t="s">
        <v>12</v>
      </c>
      <c r="E190" s="4" t="s">
        <v>7</v>
      </c>
      <c r="F190" s="5">
        <v>6</v>
      </c>
      <c r="G190" s="6">
        <v>5</v>
      </c>
      <c r="H190" s="6">
        <v>30</v>
      </c>
      <c r="I190" s="6">
        <v>1.29</v>
      </c>
    </row>
    <row r="191" spans="1:9">
      <c r="A191" s="4">
        <v>1186</v>
      </c>
      <c r="B191" s="4">
        <v>44002</v>
      </c>
      <c r="C191" s="4" t="s">
        <v>19</v>
      </c>
      <c r="D191" s="4" t="s">
        <v>6</v>
      </c>
      <c r="E191" s="4" t="s">
        <v>5</v>
      </c>
      <c r="F191" s="5">
        <v>2</v>
      </c>
      <c r="G191" s="6">
        <v>316</v>
      </c>
      <c r="H191" s="6">
        <v>632</v>
      </c>
      <c r="I191" s="6">
        <v>243.32</v>
      </c>
    </row>
    <row r="192" spans="1:9">
      <c r="A192" s="4">
        <v>1187</v>
      </c>
      <c r="B192" s="4">
        <v>44004</v>
      </c>
      <c r="C192" s="4" t="s">
        <v>18</v>
      </c>
      <c r="D192" s="4" t="s">
        <v>10</v>
      </c>
      <c r="E192" s="4" t="s">
        <v>7</v>
      </c>
      <c r="F192" s="5">
        <v>9</v>
      </c>
      <c r="G192" s="6">
        <v>11</v>
      </c>
      <c r="H192" s="6">
        <v>99</v>
      </c>
      <c r="I192" s="6">
        <v>4.6529999999999996</v>
      </c>
    </row>
    <row r="193" spans="1:9">
      <c r="A193" s="4">
        <v>1188</v>
      </c>
      <c r="B193" s="4">
        <v>44006</v>
      </c>
      <c r="C193" s="4" t="s">
        <v>17</v>
      </c>
      <c r="D193" s="4" t="s">
        <v>6</v>
      </c>
      <c r="E193" s="4" t="s">
        <v>7</v>
      </c>
      <c r="F193" s="5">
        <v>15</v>
      </c>
      <c r="G193" s="6">
        <v>11</v>
      </c>
      <c r="H193" s="6">
        <v>165</v>
      </c>
      <c r="I193" s="6">
        <v>3.52</v>
      </c>
    </row>
    <row r="194" spans="1:9">
      <c r="A194" s="4">
        <v>1189</v>
      </c>
      <c r="B194" s="4">
        <v>44008</v>
      </c>
      <c r="C194" s="4" t="s">
        <v>18</v>
      </c>
      <c r="D194" s="4" t="s">
        <v>13</v>
      </c>
      <c r="E194" s="4" t="s">
        <v>9</v>
      </c>
      <c r="F194" s="5">
        <v>3</v>
      </c>
      <c r="G194" s="6">
        <v>32</v>
      </c>
      <c r="H194" s="6">
        <v>96</v>
      </c>
      <c r="I194" s="6">
        <v>17.728000000000002</v>
      </c>
    </row>
    <row r="195" spans="1:9">
      <c r="A195" s="4">
        <v>1190</v>
      </c>
      <c r="B195" s="4">
        <v>44009</v>
      </c>
      <c r="C195" s="4" t="s">
        <v>20</v>
      </c>
      <c r="D195" s="4" t="s">
        <v>12</v>
      </c>
      <c r="E195" s="4" t="s">
        <v>4</v>
      </c>
      <c r="F195" s="5">
        <v>3</v>
      </c>
      <c r="G195" s="6">
        <v>12</v>
      </c>
      <c r="H195" s="6">
        <v>36</v>
      </c>
      <c r="I195" s="6">
        <v>6.9599999999999991</v>
      </c>
    </row>
    <row r="196" spans="1:9">
      <c r="A196" s="4">
        <v>1191</v>
      </c>
      <c r="B196" s="4">
        <v>44009</v>
      </c>
      <c r="C196" s="4" t="s">
        <v>17</v>
      </c>
      <c r="D196" s="4" t="s">
        <v>3</v>
      </c>
      <c r="E196" s="4" t="s">
        <v>4</v>
      </c>
      <c r="F196" s="5">
        <v>4</v>
      </c>
      <c r="G196" s="6">
        <v>132</v>
      </c>
      <c r="H196" s="6">
        <v>528</v>
      </c>
      <c r="I196" s="6">
        <v>79.2</v>
      </c>
    </row>
    <row r="197" spans="1:9">
      <c r="A197" s="4">
        <v>1192</v>
      </c>
      <c r="B197" s="4">
        <v>44010</v>
      </c>
      <c r="C197" s="4" t="s">
        <v>17</v>
      </c>
      <c r="D197" s="4" t="s">
        <v>12</v>
      </c>
      <c r="E197" s="4" t="s">
        <v>11</v>
      </c>
      <c r="F197" s="5">
        <v>5</v>
      </c>
      <c r="G197" s="6">
        <v>5</v>
      </c>
      <c r="H197" s="6">
        <v>25</v>
      </c>
      <c r="I197" s="6">
        <v>0.81</v>
      </c>
    </row>
    <row r="198" spans="1:9">
      <c r="A198" s="4">
        <v>1193</v>
      </c>
      <c r="B198" s="4">
        <v>44011</v>
      </c>
      <c r="C198" s="4" t="s">
        <v>21</v>
      </c>
      <c r="D198" s="4" t="s">
        <v>12</v>
      </c>
      <c r="E198" s="4" t="s">
        <v>4</v>
      </c>
      <c r="F198" s="5">
        <v>9</v>
      </c>
      <c r="G198" s="6">
        <v>19</v>
      </c>
      <c r="H198" s="6">
        <v>171</v>
      </c>
      <c r="I198" s="6">
        <v>11.02</v>
      </c>
    </row>
    <row r="199" spans="1:9">
      <c r="A199" s="4">
        <v>1194</v>
      </c>
      <c r="B199" s="4">
        <v>44012</v>
      </c>
      <c r="C199" s="4" t="s">
        <v>20</v>
      </c>
      <c r="D199" s="4" t="s">
        <v>6</v>
      </c>
      <c r="E199" s="4" t="s">
        <v>11</v>
      </c>
      <c r="F199" s="5">
        <v>10</v>
      </c>
      <c r="G199" s="6">
        <v>8</v>
      </c>
      <c r="H199" s="6">
        <v>80</v>
      </c>
      <c r="I199" s="6">
        <v>1.224</v>
      </c>
    </row>
    <row r="200" spans="1:9">
      <c r="A200" s="4">
        <v>1195</v>
      </c>
      <c r="B200" s="4">
        <v>44012</v>
      </c>
      <c r="C200" s="4" t="s">
        <v>21</v>
      </c>
      <c r="D200" s="4" t="s">
        <v>10</v>
      </c>
      <c r="E200" s="4" t="s">
        <v>9</v>
      </c>
      <c r="F200" s="5">
        <v>6</v>
      </c>
      <c r="G200" s="6">
        <v>35</v>
      </c>
      <c r="H200" s="6">
        <v>210</v>
      </c>
      <c r="I200" s="6">
        <v>13.405000000000001</v>
      </c>
    </row>
    <row r="201" spans="1:9">
      <c r="A201" s="4">
        <v>1196</v>
      </c>
      <c r="B201" s="4">
        <v>44013</v>
      </c>
      <c r="C201" s="4" t="s">
        <v>20</v>
      </c>
      <c r="D201" s="4" t="s">
        <v>10</v>
      </c>
      <c r="E201" s="4" t="s">
        <v>11</v>
      </c>
      <c r="F201" s="5">
        <v>9</v>
      </c>
      <c r="G201" s="6">
        <v>9</v>
      </c>
      <c r="H201" s="6">
        <v>81</v>
      </c>
      <c r="I201" s="6">
        <v>1.8719999999999999</v>
      </c>
    </row>
    <row r="202" spans="1:9">
      <c r="A202" s="4">
        <v>1197</v>
      </c>
      <c r="B202" s="4">
        <v>44013</v>
      </c>
      <c r="C202" s="4" t="s">
        <v>17</v>
      </c>
      <c r="D202" s="4" t="s">
        <v>12</v>
      </c>
      <c r="E202" s="4" t="s">
        <v>11</v>
      </c>
      <c r="F202" s="5">
        <v>2</v>
      </c>
      <c r="G202" s="6">
        <v>9</v>
      </c>
      <c r="H202" s="6">
        <v>18</v>
      </c>
      <c r="I202" s="6">
        <v>1.458</v>
      </c>
    </row>
    <row r="203" spans="1:9">
      <c r="A203" s="4">
        <v>1198</v>
      </c>
      <c r="B203" s="4">
        <v>44014</v>
      </c>
      <c r="C203" s="4" t="s">
        <v>18</v>
      </c>
      <c r="D203" s="4" t="s">
        <v>6</v>
      </c>
      <c r="E203" s="4" t="s">
        <v>7</v>
      </c>
      <c r="F203" s="5">
        <v>15</v>
      </c>
      <c r="G203" s="6">
        <v>25</v>
      </c>
      <c r="H203" s="6">
        <v>375</v>
      </c>
      <c r="I203" s="6">
        <v>8</v>
      </c>
    </row>
    <row r="204" spans="1:9">
      <c r="A204" s="4">
        <v>1199</v>
      </c>
      <c r="B204" s="4">
        <v>44014</v>
      </c>
      <c r="C204" s="4" t="s">
        <v>17</v>
      </c>
      <c r="D204" s="4" t="s">
        <v>6</v>
      </c>
      <c r="E204" s="4" t="s">
        <v>5</v>
      </c>
      <c r="F204" s="5">
        <v>2</v>
      </c>
      <c r="G204" s="6">
        <v>405.33333333333331</v>
      </c>
      <c r="H204" s="6">
        <v>810.66666666666663</v>
      </c>
      <c r="I204" s="6">
        <v>312.10666666666668</v>
      </c>
    </row>
    <row r="205" spans="1:9">
      <c r="A205" s="4">
        <v>1200</v>
      </c>
      <c r="B205" s="4">
        <v>44014</v>
      </c>
      <c r="C205" s="4" t="s">
        <v>20</v>
      </c>
      <c r="D205" s="4" t="s">
        <v>12</v>
      </c>
      <c r="E205" s="4" t="s">
        <v>4</v>
      </c>
      <c r="F205" s="5">
        <v>6</v>
      </c>
      <c r="G205" s="6">
        <v>25</v>
      </c>
      <c r="H205" s="6">
        <v>150</v>
      </c>
      <c r="I205" s="6">
        <v>14.499999999999998</v>
      </c>
    </row>
    <row r="206" spans="1:9">
      <c r="A206" s="4">
        <v>1201</v>
      </c>
      <c r="B206" s="4">
        <v>44015</v>
      </c>
      <c r="C206" s="4" t="s">
        <v>18</v>
      </c>
      <c r="D206" s="4" t="s">
        <v>6</v>
      </c>
      <c r="E206" s="4" t="s">
        <v>7</v>
      </c>
      <c r="F206" s="5">
        <v>1</v>
      </c>
      <c r="G206" s="6">
        <v>10</v>
      </c>
      <c r="H206" s="6">
        <v>10</v>
      </c>
      <c r="I206" s="6">
        <v>3.2</v>
      </c>
    </row>
    <row r="207" spans="1:9">
      <c r="A207" s="4">
        <v>1202</v>
      </c>
      <c r="B207" s="4">
        <v>44015</v>
      </c>
      <c r="C207" s="4" t="s">
        <v>17</v>
      </c>
      <c r="D207" s="4" t="s">
        <v>3</v>
      </c>
      <c r="E207" s="4" t="s">
        <v>7</v>
      </c>
      <c r="F207" s="5">
        <v>2</v>
      </c>
      <c r="G207" s="6">
        <v>36</v>
      </c>
      <c r="H207" s="6">
        <v>72</v>
      </c>
      <c r="I207" s="6">
        <v>10.799999999999999</v>
      </c>
    </row>
    <row r="208" spans="1:9">
      <c r="A208" s="4">
        <v>1203</v>
      </c>
      <c r="B208" s="4">
        <v>44016</v>
      </c>
      <c r="C208" s="4" t="s">
        <v>17</v>
      </c>
      <c r="D208" s="4" t="s">
        <v>10</v>
      </c>
      <c r="E208" s="4" t="s">
        <v>5</v>
      </c>
      <c r="F208" s="5">
        <v>1</v>
      </c>
      <c r="G208" s="6">
        <v>148.66666666666666</v>
      </c>
      <c r="H208" s="6">
        <v>148.66666666666666</v>
      </c>
      <c r="I208" s="6">
        <v>121.90666666666665</v>
      </c>
    </row>
    <row r="209" spans="1:9">
      <c r="A209" s="4">
        <v>1204</v>
      </c>
      <c r="B209" s="4">
        <v>44016</v>
      </c>
      <c r="C209" s="4" t="s">
        <v>17</v>
      </c>
      <c r="D209" s="4" t="s">
        <v>13</v>
      </c>
      <c r="E209" s="4" t="s">
        <v>9</v>
      </c>
      <c r="F209" s="5">
        <v>5</v>
      </c>
      <c r="G209" s="6">
        <v>41</v>
      </c>
      <c r="H209" s="6">
        <v>205</v>
      </c>
      <c r="I209" s="6">
        <v>22.714000000000002</v>
      </c>
    </row>
    <row r="210" spans="1:9">
      <c r="A210" s="4">
        <v>1205</v>
      </c>
      <c r="B210" s="4">
        <v>44017</v>
      </c>
      <c r="C210" s="4" t="s">
        <v>19</v>
      </c>
      <c r="D210" s="4" t="s">
        <v>6</v>
      </c>
      <c r="E210" s="4" t="s">
        <v>5</v>
      </c>
      <c r="F210" s="5">
        <v>2</v>
      </c>
      <c r="G210" s="6">
        <v>424</v>
      </c>
      <c r="H210" s="6">
        <v>848</v>
      </c>
      <c r="I210" s="6">
        <v>326.48</v>
      </c>
    </row>
    <row r="211" spans="1:9">
      <c r="A211" s="4">
        <v>1206</v>
      </c>
      <c r="B211" s="4">
        <v>44017</v>
      </c>
      <c r="C211" s="4" t="s">
        <v>17</v>
      </c>
      <c r="D211" s="4" t="s">
        <v>12</v>
      </c>
      <c r="E211" s="4" t="s">
        <v>9</v>
      </c>
      <c r="F211" s="5">
        <v>3</v>
      </c>
      <c r="G211" s="6">
        <v>37</v>
      </c>
      <c r="H211" s="6">
        <v>111</v>
      </c>
      <c r="I211" s="6">
        <v>18.759</v>
      </c>
    </row>
    <row r="212" spans="1:9">
      <c r="A212" s="4">
        <v>1207</v>
      </c>
      <c r="B212" s="4">
        <v>44019</v>
      </c>
      <c r="C212" s="4" t="s">
        <v>21</v>
      </c>
      <c r="D212" s="4" t="s">
        <v>6</v>
      </c>
      <c r="E212" s="4" t="s">
        <v>4</v>
      </c>
      <c r="F212" s="5">
        <v>10</v>
      </c>
      <c r="G212" s="6">
        <v>41</v>
      </c>
      <c r="H212" s="6">
        <v>410</v>
      </c>
      <c r="I212" s="6">
        <v>22.55</v>
      </c>
    </row>
    <row r="213" spans="1:9">
      <c r="A213" s="4">
        <v>1208</v>
      </c>
      <c r="B213" s="4">
        <v>44019</v>
      </c>
      <c r="C213" s="4" t="s">
        <v>20</v>
      </c>
      <c r="D213" s="4" t="s">
        <v>10</v>
      </c>
      <c r="E213" s="4" t="s">
        <v>7</v>
      </c>
      <c r="F213" s="5">
        <v>17</v>
      </c>
      <c r="G213" s="6">
        <v>14</v>
      </c>
      <c r="H213" s="6">
        <v>238</v>
      </c>
      <c r="I213" s="6">
        <v>5.9219999999999997</v>
      </c>
    </row>
    <row r="214" spans="1:9">
      <c r="A214" s="4">
        <v>1209</v>
      </c>
      <c r="B214" s="4">
        <v>44020</v>
      </c>
      <c r="C214" s="4" t="s">
        <v>17</v>
      </c>
      <c r="D214" s="4" t="s">
        <v>12</v>
      </c>
      <c r="E214" s="4" t="s">
        <v>5</v>
      </c>
      <c r="F214" s="5">
        <v>1</v>
      </c>
      <c r="G214" s="6">
        <v>259.33333333333331</v>
      </c>
      <c r="H214" s="6">
        <v>259.33333333333331</v>
      </c>
      <c r="I214" s="6">
        <v>233.39999999999998</v>
      </c>
    </row>
    <row r="215" spans="1:9">
      <c r="A215" s="4">
        <v>1210</v>
      </c>
      <c r="B215" s="4">
        <v>44020</v>
      </c>
      <c r="C215" s="4" t="s">
        <v>17</v>
      </c>
      <c r="D215" s="4" t="s">
        <v>3</v>
      </c>
      <c r="E215" s="4" t="s">
        <v>11</v>
      </c>
      <c r="F215" s="5">
        <v>4</v>
      </c>
      <c r="G215" s="6">
        <v>7</v>
      </c>
      <c r="H215" s="6">
        <v>28</v>
      </c>
      <c r="I215" s="6">
        <v>1.26</v>
      </c>
    </row>
    <row r="216" spans="1:9">
      <c r="A216" s="4">
        <v>1211</v>
      </c>
      <c r="B216" s="4">
        <v>44020</v>
      </c>
      <c r="C216" s="4" t="s">
        <v>19</v>
      </c>
      <c r="D216" s="4" t="s">
        <v>3</v>
      </c>
      <c r="E216" s="4" t="s">
        <v>7</v>
      </c>
      <c r="F216" s="5">
        <v>2</v>
      </c>
      <c r="G216" s="6">
        <v>28</v>
      </c>
      <c r="H216" s="6">
        <v>56</v>
      </c>
      <c r="I216" s="6">
        <v>8.4</v>
      </c>
    </row>
    <row r="217" spans="1:9">
      <c r="A217" s="4">
        <v>1212</v>
      </c>
      <c r="B217" s="4">
        <v>44021</v>
      </c>
      <c r="C217" s="4" t="s">
        <v>20</v>
      </c>
      <c r="D217" s="4" t="s">
        <v>10</v>
      </c>
      <c r="E217" s="4" t="s">
        <v>7</v>
      </c>
      <c r="F217" s="5">
        <v>14</v>
      </c>
      <c r="G217" s="6">
        <v>11</v>
      </c>
      <c r="H217" s="6">
        <v>154</v>
      </c>
      <c r="I217" s="6">
        <v>4.6529999999999996</v>
      </c>
    </row>
    <row r="218" spans="1:9">
      <c r="A218" s="4">
        <v>1213</v>
      </c>
      <c r="B218" s="4">
        <v>44021</v>
      </c>
      <c r="C218" s="4" t="s">
        <v>17</v>
      </c>
      <c r="D218" s="4" t="s">
        <v>6</v>
      </c>
      <c r="E218" s="4" t="s">
        <v>4</v>
      </c>
      <c r="F218" s="5">
        <v>3</v>
      </c>
      <c r="G218" s="6">
        <v>26</v>
      </c>
      <c r="H218" s="6">
        <v>78</v>
      </c>
      <c r="I218" s="6">
        <v>14.3</v>
      </c>
    </row>
    <row r="219" spans="1:9">
      <c r="A219" s="4">
        <v>1214</v>
      </c>
      <c r="B219" s="4">
        <v>44022</v>
      </c>
      <c r="C219" s="4" t="s">
        <v>19</v>
      </c>
      <c r="D219" s="4" t="s">
        <v>13</v>
      </c>
      <c r="E219" s="4" t="s">
        <v>9</v>
      </c>
      <c r="F219" s="5">
        <v>3</v>
      </c>
      <c r="G219" s="6">
        <v>37</v>
      </c>
      <c r="H219" s="6">
        <v>111</v>
      </c>
      <c r="I219" s="6">
        <v>20.498000000000001</v>
      </c>
    </row>
    <row r="220" spans="1:9">
      <c r="A220" s="4">
        <v>1215</v>
      </c>
      <c r="B220" s="4">
        <v>44023</v>
      </c>
      <c r="C220" s="4" t="s">
        <v>18</v>
      </c>
      <c r="D220" s="4" t="s">
        <v>10</v>
      </c>
      <c r="E220" s="4" t="s">
        <v>5</v>
      </c>
      <c r="F220" s="5">
        <v>2</v>
      </c>
      <c r="G220" s="6">
        <v>220.66666666666666</v>
      </c>
      <c r="H220" s="6">
        <v>441.33333333333331</v>
      </c>
      <c r="I220" s="6">
        <v>180.94666666666666</v>
      </c>
    </row>
    <row r="221" spans="1:9">
      <c r="A221" s="4">
        <v>1216</v>
      </c>
      <c r="B221" s="4">
        <v>44024</v>
      </c>
      <c r="C221" s="4" t="s">
        <v>19</v>
      </c>
      <c r="D221" s="4" t="s">
        <v>12</v>
      </c>
      <c r="E221" s="4" t="s">
        <v>4</v>
      </c>
      <c r="F221" s="5">
        <v>8</v>
      </c>
      <c r="G221" s="6">
        <v>28</v>
      </c>
      <c r="H221" s="6">
        <v>224</v>
      </c>
      <c r="I221" s="6">
        <v>16.239999999999998</v>
      </c>
    </row>
    <row r="222" spans="1:9">
      <c r="A222" s="4">
        <v>1217</v>
      </c>
      <c r="B222" s="4">
        <v>44024</v>
      </c>
      <c r="C222" s="4" t="s">
        <v>18</v>
      </c>
      <c r="D222" s="4" t="s">
        <v>6</v>
      </c>
      <c r="E222" s="4" t="s">
        <v>4</v>
      </c>
      <c r="F222" s="5">
        <v>1</v>
      </c>
      <c r="G222" s="6">
        <v>27</v>
      </c>
      <c r="H222" s="6">
        <v>27</v>
      </c>
      <c r="I222" s="6">
        <v>14.850000000000001</v>
      </c>
    </row>
    <row r="223" spans="1:9">
      <c r="A223" s="4">
        <v>1218</v>
      </c>
      <c r="B223" s="4">
        <v>44028</v>
      </c>
      <c r="C223" s="4" t="s">
        <v>17</v>
      </c>
      <c r="D223" s="4" t="s">
        <v>10</v>
      </c>
      <c r="E223" s="4" t="s">
        <v>9</v>
      </c>
      <c r="F223" s="5">
        <v>3</v>
      </c>
      <c r="G223" s="6">
        <v>34</v>
      </c>
      <c r="H223" s="6">
        <v>102</v>
      </c>
      <c r="I223" s="6">
        <v>13.022</v>
      </c>
    </row>
    <row r="224" spans="1:9">
      <c r="A224" s="4">
        <v>1219</v>
      </c>
      <c r="B224" s="4">
        <v>44028</v>
      </c>
      <c r="C224" s="4" t="s">
        <v>19</v>
      </c>
      <c r="D224" s="4" t="s">
        <v>6</v>
      </c>
      <c r="E224" s="4" t="s">
        <v>9</v>
      </c>
      <c r="F224" s="5">
        <v>4</v>
      </c>
      <c r="G224" s="6">
        <v>36</v>
      </c>
      <c r="H224" s="6">
        <v>144</v>
      </c>
      <c r="I224" s="6">
        <v>16.812000000000001</v>
      </c>
    </row>
    <row r="225" spans="1:9">
      <c r="A225" s="4">
        <v>1220</v>
      </c>
      <c r="B225" s="4">
        <v>44028</v>
      </c>
      <c r="C225" s="4" t="s">
        <v>19</v>
      </c>
      <c r="D225" s="4" t="s">
        <v>13</v>
      </c>
      <c r="E225" s="4" t="s">
        <v>7</v>
      </c>
      <c r="F225" s="5">
        <v>20</v>
      </c>
      <c r="G225" s="6">
        <v>42</v>
      </c>
      <c r="H225" s="6">
        <v>840</v>
      </c>
      <c r="I225" s="6">
        <v>11.34</v>
      </c>
    </row>
    <row r="226" spans="1:9">
      <c r="A226" s="4">
        <v>1221</v>
      </c>
      <c r="B226" s="4">
        <v>44029</v>
      </c>
      <c r="C226" s="4" t="s">
        <v>18</v>
      </c>
      <c r="D226" s="4" t="s">
        <v>13</v>
      </c>
      <c r="E226" s="4" t="s">
        <v>7</v>
      </c>
      <c r="F226" s="5">
        <v>19</v>
      </c>
      <c r="G226" s="6">
        <v>20</v>
      </c>
      <c r="H226" s="6">
        <v>380</v>
      </c>
      <c r="I226" s="6">
        <v>5.4</v>
      </c>
    </row>
    <row r="227" spans="1:9">
      <c r="A227" s="4">
        <v>1222</v>
      </c>
      <c r="B227" s="4">
        <v>44029</v>
      </c>
      <c r="C227" s="4" t="s">
        <v>17</v>
      </c>
      <c r="D227" s="4" t="s">
        <v>3</v>
      </c>
      <c r="E227" s="4" t="s">
        <v>11</v>
      </c>
      <c r="F227" s="5">
        <v>7</v>
      </c>
      <c r="G227" s="6">
        <v>7</v>
      </c>
      <c r="H227" s="6">
        <v>49</v>
      </c>
      <c r="I227" s="6">
        <v>1.26</v>
      </c>
    </row>
    <row r="228" spans="1:9">
      <c r="A228" s="4">
        <v>1223</v>
      </c>
      <c r="B228" s="4">
        <v>44030</v>
      </c>
      <c r="C228" s="4" t="s">
        <v>17</v>
      </c>
      <c r="D228" s="4" t="s">
        <v>3</v>
      </c>
      <c r="E228" s="4" t="s">
        <v>9</v>
      </c>
      <c r="F228" s="5">
        <v>4</v>
      </c>
      <c r="G228" s="6">
        <v>21</v>
      </c>
      <c r="H228" s="6">
        <v>84</v>
      </c>
      <c r="I228" s="6">
        <v>10.92</v>
      </c>
    </row>
    <row r="229" spans="1:9">
      <c r="A229" s="4">
        <v>1224</v>
      </c>
      <c r="B229" s="4">
        <v>44031</v>
      </c>
      <c r="C229" s="4" t="s">
        <v>17</v>
      </c>
      <c r="D229" s="4" t="s">
        <v>3</v>
      </c>
      <c r="E229" s="4" t="s">
        <v>9</v>
      </c>
      <c r="F229" s="5">
        <v>4</v>
      </c>
      <c r="G229" s="6">
        <v>50</v>
      </c>
      <c r="H229" s="6">
        <v>200</v>
      </c>
      <c r="I229" s="6">
        <v>26</v>
      </c>
    </row>
    <row r="230" spans="1:9">
      <c r="A230" s="4">
        <v>1225</v>
      </c>
      <c r="B230" s="4">
        <v>44031</v>
      </c>
      <c r="C230" s="4" t="s">
        <v>18</v>
      </c>
      <c r="D230" s="4" t="s">
        <v>13</v>
      </c>
      <c r="E230" s="4" t="s">
        <v>5</v>
      </c>
      <c r="F230" s="5">
        <v>2</v>
      </c>
      <c r="G230" s="6">
        <v>374.35897435897436</v>
      </c>
      <c r="H230" s="6">
        <v>748.71794871794873</v>
      </c>
      <c r="I230" s="6">
        <v>329.43589743589746</v>
      </c>
    </row>
    <row r="231" spans="1:9">
      <c r="A231" s="4">
        <v>1226</v>
      </c>
      <c r="B231" s="4">
        <v>44031</v>
      </c>
      <c r="C231" s="4" t="s">
        <v>20</v>
      </c>
      <c r="D231" s="4" t="s">
        <v>13</v>
      </c>
      <c r="E231" s="4" t="s">
        <v>4</v>
      </c>
      <c r="F231" s="5">
        <v>3</v>
      </c>
      <c r="G231" s="6">
        <v>151</v>
      </c>
      <c r="H231" s="6">
        <v>453</v>
      </c>
      <c r="I231" s="6">
        <v>113.25</v>
      </c>
    </row>
    <row r="232" spans="1:9">
      <c r="A232" s="4">
        <v>1227</v>
      </c>
      <c r="B232" s="4">
        <v>44032</v>
      </c>
      <c r="C232" s="4" t="s">
        <v>19</v>
      </c>
      <c r="D232" s="4" t="s">
        <v>10</v>
      </c>
      <c r="E232" s="4" t="s">
        <v>5</v>
      </c>
      <c r="F232" s="5">
        <v>1</v>
      </c>
      <c r="G232" s="6">
        <v>157.33333333333334</v>
      </c>
      <c r="H232" s="6">
        <v>157.33333333333334</v>
      </c>
      <c r="I232" s="6">
        <v>129.01333333333332</v>
      </c>
    </row>
    <row r="233" spans="1:9">
      <c r="A233" s="4">
        <v>1228</v>
      </c>
      <c r="B233" s="4">
        <v>44032</v>
      </c>
      <c r="C233" s="4" t="s">
        <v>17</v>
      </c>
      <c r="D233" s="4" t="s">
        <v>12</v>
      </c>
      <c r="E233" s="4" t="s">
        <v>9</v>
      </c>
      <c r="F233" s="5">
        <v>8</v>
      </c>
      <c r="G233" s="6">
        <v>43</v>
      </c>
      <c r="H233" s="6">
        <v>344</v>
      </c>
      <c r="I233" s="6">
        <v>21.801000000000002</v>
      </c>
    </row>
    <row r="234" spans="1:9">
      <c r="A234" s="4">
        <v>1229</v>
      </c>
      <c r="B234" s="4">
        <v>44033</v>
      </c>
      <c r="C234" s="4" t="s">
        <v>19</v>
      </c>
      <c r="D234" s="4" t="s">
        <v>3</v>
      </c>
      <c r="E234" s="4" t="s">
        <v>11</v>
      </c>
      <c r="F234" s="5">
        <v>9</v>
      </c>
      <c r="G234" s="6">
        <v>8</v>
      </c>
      <c r="H234" s="6">
        <v>72</v>
      </c>
      <c r="I234" s="6">
        <v>1.44</v>
      </c>
    </row>
    <row r="235" spans="1:9">
      <c r="A235" s="4">
        <v>1230</v>
      </c>
      <c r="B235" s="4">
        <v>44034</v>
      </c>
      <c r="C235" s="4" t="s">
        <v>20</v>
      </c>
      <c r="D235" s="4" t="s">
        <v>12</v>
      </c>
      <c r="E235" s="4" t="s">
        <v>7</v>
      </c>
      <c r="F235" s="5">
        <v>4</v>
      </c>
      <c r="G235" s="6">
        <v>8</v>
      </c>
      <c r="H235" s="6">
        <v>32</v>
      </c>
      <c r="I235" s="6">
        <v>2.0640000000000001</v>
      </c>
    </row>
    <row r="236" spans="1:9">
      <c r="A236" s="4">
        <v>1231</v>
      </c>
      <c r="B236" s="4">
        <v>44035</v>
      </c>
      <c r="C236" s="4" t="s">
        <v>19</v>
      </c>
      <c r="D236" s="4" t="s">
        <v>10</v>
      </c>
      <c r="E236" s="4" t="s">
        <v>5</v>
      </c>
      <c r="F236" s="5">
        <v>2</v>
      </c>
      <c r="G236" s="6">
        <v>231.33333333333334</v>
      </c>
      <c r="H236" s="6">
        <v>462.66666666666669</v>
      </c>
      <c r="I236" s="6">
        <v>189.69333333333333</v>
      </c>
    </row>
    <row r="237" spans="1:9">
      <c r="A237" s="4">
        <v>1232</v>
      </c>
      <c r="B237" s="4">
        <v>44035</v>
      </c>
      <c r="C237" s="4" t="s">
        <v>18</v>
      </c>
      <c r="D237" s="4" t="s">
        <v>10</v>
      </c>
      <c r="E237" s="4" t="s">
        <v>9</v>
      </c>
      <c r="F237" s="5">
        <v>8</v>
      </c>
      <c r="G237" s="6">
        <v>39</v>
      </c>
      <c r="H237" s="6">
        <v>312</v>
      </c>
      <c r="I237" s="6">
        <v>14.937000000000001</v>
      </c>
    </row>
    <row r="238" spans="1:9">
      <c r="A238" s="4">
        <v>1233</v>
      </c>
      <c r="B238" s="4">
        <v>44036</v>
      </c>
      <c r="C238" s="4" t="s">
        <v>20</v>
      </c>
      <c r="D238" s="4" t="s">
        <v>12</v>
      </c>
      <c r="E238" s="4" t="s">
        <v>5</v>
      </c>
      <c r="F238" s="5">
        <v>2</v>
      </c>
      <c r="G238" s="6">
        <v>298</v>
      </c>
      <c r="H238" s="6">
        <v>596</v>
      </c>
      <c r="I238" s="6">
        <v>268.2</v>
      </c>
    </row>
    <row r="239" spans="1:9">
      <c r="A239" s="4">
        <v>1234</v>
      </c>
      <c r="B239" s="4">
        <v>44036</v>
      </c>
      <c r="C239" s="4" t="s">
        <v>21</v>
      </c>
      <c r="D239" s="4" t="s">
        <v>13</v>
      </c>
      <c r="E239" s="4" t="s">
        <v>9</v>
      </c>
      <c r="F239" s="5">
        <v>3</v>
      </c>
      <c r="G239" s="6">
        <v>28</v>
      </c>
      <c r="H239" s="6">
        <v>84</v>
      </c>
      <c r="I239" s="6">
        <v>15.512</v>
      </c>
    </row>
    <row r="240" spans="1:9">
      <c r="A240" s="4">
        <v>1235</v>
      </c>
      <c r="B240" s="4">
        <v>44036</v>
      </c>
      <c r="C240" s="4" t="s">
        <v>18</v>
      </c>
      <c r="D240" s="4" t="s">
        <v>13</v>
      </c>
      <c r="E240" s="4" t="s">
        <v>9</v>
      </c>
      <c r="F240" s="5">
        <v>3</v>
      </c>
      <c r="G240" s="6">
        <v>25</v>
      </c>
      <c r="H240" s="6">
        <v>75</v>
      </c>
      <c r="I240" s="6">
        <v>13.850000000000001</v>
      </c>
    </row>
    <row r="241" spans="1:9">
      <c r="A241" s="4">
        <v>1236</v>
      </c>
      <c r="B241" s="4">
        <v>44036</v>
      </c>
      <c r="C241" s="4" t="s">
        <v>17</v>
      </c>
      <c r="D241" s="4" t="s">
        <v>3</v>
      </c>
      <c r="E241" s="4" t="s">
        <v>9</v>
      </c>
      <c r="F241" s="5">
        <v>5</v>
      </c>
      <c r="G241" s="6">
        <v>45</v>
      </c>
      <c r="H241" s="6">
        <v>225</v>
      </c>
      <c r="I241" s="6">
        <v>23.400000000000002</v>
      </c>
    </row>
    <row r="242" spans="1:9">
      <c r="A242" s="4">
        <v>1237</v>
      </c>
      <c r="B242" s="4">
        <v>44037</v>
      </c>
      <c r="C242" s="4" t="s">
        <v>18</v>
      </c>
      <c r="D242" s="4" t="s">
        <v>10</v>
      </c>
      <c r="E242" s="4" t="s">
        <v>5</v>
      </c>
      <c r="F242" s="5">
        <v>2</v>
      </c>
      <c r="G242" s="6">
        <v>222</v>
      </c>
      <c r="H242" s="6">
        <v>444</v>
      </c>
      <c r="I242" s="6">
        <v>182.04</v>
      </c>
    </row>
    <row r="243" spans="1:9">
      <c r="A243" s="4">
        <v>1238</v>
      </c>
      <c r="B243" s="4">
        <v>44038</v>
      </c>
      <c r="C243" s="4" t="s">
        <v>21</v>
      </c>
      <c r="D243" s="4" t="s">
        <v>12</v>
      </c>
      <c r="E243" s="4" t="s">
        <v>9</v>
      </c>
      <c r="F243" s="5">
        <v>5</v>
      </c>
      <c r="G243" s="6">
        <v>42</v>
      </c>
      <c r="H243" s="6">
        <v>210</v>
      </c>
      <c r="I243" s="6">
        <v>21.294</v>
      </c>
    </row>
    <row r="244" spans="1:9">
      <c r="A244" s="4">
        <v>1239</v>
      </c>
      <c r="B244" s="4">
        <v>44039</v>
      </c>
      <c r="C244" s="4" t="s">
        <v>18</v>
      </c>
      <c r="D244" s="4" t="s">
        <v>12</v>
      </c>
      <c r="E244" s="4" t="s">
        <v>7</v>
      </c>
      <c r="F244" s="5">
        <v>17</v>
      </c>
      <c r="G244" s="6">
        <v>5</v>
      </c>
      <c r="H244" s="6">
        <v>85</v>
      </c>
      <c r="I244" s="6">
        <v>1.29</v>
      </c>
    </row>
    <row r="245" spans="1:9">
      <c r="A245" s="4">
        <v>1240</v>
      </c>
      <c r="B245" s="4">
        <v>44040</v>
      </c>
      <c r="C245" s="4" t="s">
        <v>21</v>
      </c>
      <c r="D245" s="4" t="s">
        <v>10</v>
      </c>
      <c r="E245" s="4" t="s">
        <v>11</v>
      </c>
      <c r="F245" s="5">
        <v>9</v>
      </c>
      <c r="G245" s="6">
        <v>7</v>
      </c>
      <c r="H245" s="6">
        <v>63</v>
      </c>
      <c r="I245" s="6">
        <v>1.456</v>
      </c>
    </row>
    <row r="246" spans="1:9">
      <c r="A246" s="4">
        <v>1241</v>
      </c>
      <c r="B246" s="4">
        <v>44041</v>
      </c>
      <c r="C246" s="4" t="s">
        <v>21</v>
      </c>
      <c r="D246" s="4" t="s">
        <v>10</v>
      </c>
      <c r="E246" s="4" t="s">
        <v>4</v>
      </c>
      <c r="F246" s="5">
        <v>5</v>
      </c>
      <c r="G246" s="6">
        <v>60</v>
      </c>
      <c r="H246" s="6">
        <v>300</v>
      </c>
      <c r="I246" s="6">
        <v>39</v>
      </c>
    </row>
    <row r="247" spans="1:9">
      <c r="A247" s="4">
        <v>1242</v>
      </c>
      <c r="B247" s="4">
        <v>44041</v>
      </c>
      <c r="C247" s="4" t="s">
        <v>17</v>
      </c>
      <c r="D247" s="4" t="s">
        <v>13</v>
      </c>
      <c r="E247" s="4" t="s">
        <v>7</v>
      </c>
      <c r="F247" s="5">
        <v>18</v>
      </c>
      <c r="G247" s="6">
        <v>43</v>
      </c>
      <c r="H247" s="6">
        <v>774</v>
      </c>
      <c r="I247" s="6">
        <v>11.610000000000001</v>
      </c>
    </row>
    <row r="248" spans="1:9">
      <c r="A248" s="4">
        <v>1243</v>
      </c>
      <c r="B248" s="4">
        <v>44041</v>
      </c>
      <c r="C248" s="4" t="s">
        <v>17</v>
      </c>
      <c r="D248" s="4" t="s">
        <v>6</v>
      </c>
      <c r="E248" s="4" t="s">
        <v>7</v>
      </c>
      <c r="F248" s="5">
        <v>15</v>
      </c>
      <c r="G248" s="6">
        <v>12</v>
      </c>
      <c r="H248" s="6">
        <v>180</v>
      </c>
      <c r="I248" s="6">
        <v>3.84</v>
      </c>
    </row>
    <row r="249" spans="1:9">
      <c r="A249" s="4">
        <v>1244</v>
      </c>
      <c r="B249" s="4">
        <v>44041</v>
      </c>
      <c r="C249" s="4" t="s">
        <v>20</v>
      </c>
      <c r="D249" s="4" t="s">
        <v>6</v>
      </c>
      <c r="E249" s="4" t="s">
        <v>11</v>
      </c>
      <c r="F249" s="5">
        <v>6</v>
      </c>
      <c r="G249" s="6">
        <v>10</v>
      </c>
      <c r="H249" s="6">
        <v>60</v>
      </c>
      <c r="I249" s="6">
        <v>1.53</v>
      </c>
    </row>
    <row r="250" spans="1:9">
      <c r="A250" s="4">
        <v>1245</v>
      </c>
      <c r="B250" s="4">
        <v>44042</v>
      </c>
      <c r="C250" s="4" t="s">
        <v>18</v>
      </c>
      <c r="D250" s="4" t="s">
        <v>6</v>
      </c>
      <c r="E250" s="4" t="s">
        <v>4</v>
      </c>
      <c r="F250" s="5">
        <v>7</v>
      </c>
      <c r="G250" s="6">
        <v>36</v>
      </c>
      <c r="H250" s="6">
        <v>252</v>
      </c>
      <c r="I250" s="6">
        <v>19.8</v>
      </c>
    </row>
    <row r="251" spans="1:9">
      <c r="A251" s="4">
        <v>1246</v>
      </c>
      <c r="B251" s="4">
        <v>44043</v>
      </c>
      <c r="C251" s="4" t="s">
        <v>17</v>
      </c>
      <c r="D251" s="4" t="s">
        <v>13</v>
      </c>
      <c r="E251" s="4" t="s">
        <v>9</v>
      </c>
      <c r="F251" s="5">
        <v>7</v>
      </c>
      <c r="G251" s="6">
        <v>29</v>
      </c>
      <c r="H251" s="6">
        <v>203</v>
      </c>
      <c r="I251" s="6">
        <v>16.066000000000003</v>
      </c>
    </row>
    <row r="252" spans="1:9">
      <c r="A252" s="4">
        <v>1247</v>
      </c>
      <c r="B252" s="4">
        <v>44044</v>
      </c>
      <c r="C252" s="4" t="s">
        <v>21</v>
      </c>
      <c r="D252" s="4" t="s">
        <v>13</v>
      </c>
      <c r="E252" s="4" t="s">
        <v>11</v>
      </c>
      <c r="F252" s="5">
        <v>9</v>
      </c>
      <c r="G252" s="6">
        <v>6</v>
      </c>
      <c r="H252" s="6">
        <v>54</v>
      </c>
      <c r="I252" s="6">
        <v>1.536</v>
      </c>
    </row>
    <row r="253" spans="1:9">
      <c r="A253" s="4">
        <v>1248</v>
      </c>
      <c r="B253" s="4">
        <v>44045</v>
      </c>
      <c r="C253" s="4" t="s">
        <v>20</v>
      </c>
      <c r="D253" s="4" t="s">
        <v>3</v>
      </c>
      <c r="E253" s="4" t="s">
        <v>7</v>
      </c>
      <c r="F253" s="5">
        <v>15</v>
      </c>
      <c r="G253" s="6">
        <v>31</v>
      </c>
      <c r="H253" s="6">
        <v>465</v>
      </c>
      <c r="I253" s="6">
        <v>9.2999999999999989</v>
      </c>
    </row>
    <row r="254" spans="1:9">
      <c r="A254" s="4">
        <v>1249</v>
      </c>
      <c r="B254" s="4">
        <v>44046</v>
      </c>
      <c r="C254" s="4" t="s">
        <v>20</v>
      </c>
      <c r="D254" s="4" t="s">
        <v>3</v>
      </c>
      <c r="E254" s="4" t="s">
        <v>11</v>
      </c>
      <c r="F254" s="5">
        <v>6</v>
      </c>
      <c r="G254" s="6">
        <v>10</v>
      </c>
      <c r="H254" s="6">
        <v>60</v>
      </c>
      <c r="I254" s="6">
        <v>1.7999999999999998</v>
      </c>
    </row>
    <row r="255" spans="1:9">
      <c r="A255" s="4">
        <v>1250</v>
      </c>
      <c r="B255" s="4">
        <v>44046</v>
      </c>
      <c r="C255" s="4" t="s">
        <v>21</v>
      </c>
      <c r="D255" s="4" t="s">
        <v>12</v>
      </c>
      <c r="E255" s="4" t="s">
        <v>9</v>
      </c>
      <c r="F255" s="5">
        <v>6</v>
      </c>
      <c r="G255" s="6">
        <v>28</v>
      </c>
      <c r="H255" s="6">
        <v>168</v>
      </c>
      <c r="I255" s="6">
        <v>14.196</v>
      </c>
    </row>
    <row r="256" spans="1:9">
      <c r="A256" s="4">
        <v>1251</v>
      </c>
      <c r="B256" s="4">
        <v>44046</v>
      </c>
      <c r="C256" s="4" t="s">
        <v>19</v>
      </c>
      <c r="D256" s="4" t="s">
        <v>3</v>
      </c>
      <c r="E256" s="4" t="s">
        <v>5</v>
      </c>
      <c r="F256" s="5">
        <v>1</v>
      </c>
      <c r="G256" s="6">
        <v>400.66666666666669</v>
      </c>
      <c r="H256" s="6">
        <v>400.66666666666669</v>
      </c>
      <c r="I256" s="6">
        <v>340.56666666666666</v>
      </c>
    </row>
    <row r="257" spans="1:9">
      <c r="A257" s="4">
        <v>1252</v>
      </c>
      <c r="B257" s="4">
        <v>44048</v>
      </c>
      <c r="C257" s="4" t="s">
        <v>19</v>
      </c>
      <c r="D257" s="4" t="s">
        <v>3</v>
      </c>
      <c r="E257" s="4" t="s">
        <v>11</v>
      </c>
      <c r="F257" s="5">
        <v>6</v>
      </c>
      <c r="G257" s="6">
        <v>5</v>
      </c>
      <c r="H257" s="6">
        <v>30</v>
      </c>
      <c r="I257" s="6">
        <v>0.89999999999999991</v>
      </c>
    </row>
    <row r="258" spans="1:9">
      <c r="A258" s="4">
        <v>1253</v>
      </c>
      <c r="B258" s="4">
        <v>44048</v>
      </c>
      <c r="C258" s="4" t="s">
        <v>17</v>
      </c>
      <c r="D258" s="4" t="s">
        <v>12</v>
      </c>
      <c r="E258" s="4" t="s">
        <v>5</v>
      </c>
      <c r="F258" s="5">
        <v>1</v>
      </c>
      <c r="G258" s="6">
        <v>274</v>
      </c>
      <c r="H258" s="6">
        <v>274</v>
      </c>
      <c r="I258" s="6">
        <v>246.6</v>
      </c>
    </row>
    <row r="259" spans="1:9">
      <c r="A259" s="4">
        <v>1254</v>
      </c>
      <c r="B259" s="4">
        <v>44049</v>
      </c>
      <c r="C259" s="4" t="s">
        <v>17</v>
      </c>
      <c r="D259" s="4" t="s">
        <v>13</v>
      </c>
      <c r="E259" s="4" t="s">
        <v>9</v>
      </c>
      <c r="F259" s="5">
        <v>7</v>
      </c>
      <c r="G259" s="6">
        <v>45</v>
      </c>
      <c r="H259" s="6">
        <v>315</v>
      </c>
      <c r="I259" s="6">
        <v>24.930000000000003</v>
      </c>
    </row>
    <row r="260" spans="1:9">
      <c r="A260" s="4">
        <v>1255</v>
      </c>
      <c r="B260" s="4">
        <v>44049</v>
      </c>
      <c r="C260" s="4" t="s">
        <v>20</v>
      </c>
      <c r="D260" s="4" t="s">
        <v>6</v>
      </c>
      <c r="E260" s="4" t="s">
        <v>11</v>
      </c>
      <c r="F260" s="5">
        <v>1</v>
      </c>
      <c r="G260" s="6">
        <v>6</v>
      </c>
      <c r="H260" s="6">
        <v>6</v>
      </c>
      <c r="I260" s="6">
        <v>0.91799999999999993</v>
      </c>
    </row>
    <row r="261" spans="1:9">
      <c r="A261" s="4">
        <v>1256</v>
      </c>
      <c r="B261" s="4">
        <v>44049</v>
      </c>
      <c r="C261" s="4" t="s">
        <v>17</v>
      </c>
      <c r="D261" s="4" t="s">
        <v>12</v>
      </c>
      <c r="E261" s="4" t="s">
        <v>4</v>
      </c>
      <c r="F261" s="5">
        <v>6</v>
      </c>
      <c r="G261" s="6">
        <v>25</v>
      </c>
      <c r="H261" s="6">
        <v>150</v>
      </c>
      <c r="I261" s="6">
        <v>14.499999999999998</v>
      </c>
    </row>
    <row r="262" spans="1:9">
      <c r="A262" s="4">
        <v>1257</v>
      </c>
      <c r="B262" s="4">
        <v>44051</v>
      </c>
      <c r="C262" s="4" t="s">
        <v>20</v>
      </c>
      <c r="D262" s="4" t="s">
        <v>12</v>
      </c>
      <c r="E262" s="4" t="s">
        <v>9</v>
      </c>
      <c r="F262" s="5">
        <v>4</v>
      </c>
      <c r="G262" s="6">
        <v>31</v>
      </c>
      <c r="H262" s="6">
        <v>124</v>
      </c>
      <c r="I262" s="6">
        <v>15.717000000000001</v>
      </c>
    </row>
    <row r="263" spans="1:9">
      <c r="A263" s="4">
        <v>1258</v>
      </c>
      <c r="B263" s="4">
        <v>44053</v>
      </c>
      <c r="C263" s="4" t="s">
        <v>18</v>
      </c>
      <c r="D263" s="4" t="s">
        <v>10</v>
      </c>
      <c r="E263" s="4" t="s">
        <v>5</v>
      </c>
      <c r="F263" s="5">
        <v>1</v>
      </c>
      <c r="G263" s="6">
        <v>147.33333333333334</v>
      </c>
      <c r="H263" s="6">
        <v>147.33333333333334</v>
      </c>
      <c r="I263" s="6">
        <v>120.81333333333333</v>
      </c>
    </row>
    <row r="264" spans="1:9">
      <c r="A264" s="4">
        <v>1259</v>
      </c>
      <c r="B264" s="4">
        <v>44053</v>
      </c>
      <c r="C264" s="4" t="s">
        <v>17</v>
      </c>
      <c r="D264" s="4" t="s">
        <v>13</v>
      </c>
      <c r="E264" s="4" t="s">
        <v>9</v>
      </c>
      <c r="F264" s="5">
        <v>4</v>
      </c>
      <c r="G264" s="6">
        <v>22</v>
      </c>
      <c r="H264" s="6">
        <v>88</v>
      </c>
      <c r="I264" s="6">
        <v>12.188000000000001</v>
      </c>
    </row>
    <row r="265" spans="1:9">
      <c r="A265" s="4">
        <v>1260</v>
      </c>
      <c r="B265" s="4">
        <v>44056</v>
      </c>
      <c r="C265" s="4" t="s">
        <v>20</v>
      </c>
      <c r="D265" s="4" t="s">
        <v>3</v>
      </c>
      <c r="E265" s="4" t="s">
        <v>4</v>
      </c>
      <c r="F265" s="5">
        <v>4</v>
      </c>
      <c r="G265" s="6">
        <v>120</v>
      </c>
      <c r="H265" s="6">
        <v>480</v>
      </c>
      <c r="I265" s="6">
        <v>72</v>
      </c>
    </row>
    <row r="266" spans="1:9">
      <c r="A266" s="4">
        <v>1261</v>
      </c>
      <c r="B266" s="4">
        <v>44060</v>
      </c>
      <c r="C266" s="4" t="s">
        <v>21</v>
      </c>
      <c r="D266" s="4" t="s">
        <v>6</v>
      </c>
      <c r="E266" s="4" t="s">
        <v>5</v>
      </c>
      <c r="F266" s="5">
        <v>2</v>
      </c>
      <c r="G266" s="6">
        <v>232.66666666666666</v>
      </c>
      <c r="H266" s="6">
        <v>465.33333333333331</v>
      </c>
      <c r="I266" s="6">
        <v>179.15333333333334</v>
      </c>
    </row>
    <row r="267" spans="1:9">
      <c r="A267" s="4">
        <v>1262</v>
      </c>
      <c r="B267" s="4">
        <v>44061</v>
      </c>
      <c r="C267" s="4" t="s">
        <v>20</v>
      </c>
      <c r="D267" s="4" t="s">
        <v>10</v>
      </c>
      <c r="E267" s="4" t="s">
        <v>7</v>
      </c>
      <c r="F267" s="5">
        <v>19</v>
      </c>
      <c r="G267" s="6">
        <v>12</v>
      </c>
      <c r="H267" s="6">
        <v>228</v>
      </c>
      <c r="I267" s="6">
        <v>5.0759999999999996</v>
      </c>
    </row>
    <row r="268" spans="1:9">
      <c r="A268" s="4">
        <v>1263</v>
      </c>
      <c r="B268" s="4">
        <v>44062</v>
      </c>
      <c r="C268" s="4" t="s">
        <v>21</v>
      </c>
      <c r="D268" s="4" t="s">
        <v>12</v>
      </c>
      <c r="E268" s="4" t="s">
        <v>5</v>
      </c>
      <c r="F268" s="5">
        <v>1</v>
      </c>
      <c r="G268" s="6">
        <v>100.66666666666667</v>
      </c>
      <c r="H268" s="6">
        <v>100.66666666666667</v>
      </c>
      <c r="I268" s="6">
        <v>90.600000000000009</v>
      </c>
    </row>
    <row r="269" spans="1:9">
      <c r="A269" s="4">
        <v>1264</v>
      </c>
      <c r="B269" s="4">
        <v>44062</v>
      </c>
      <c r="C269" s="4" t="s">
        <v>21</v>
      </c>
      <c r="D269" s="4" t="s">
        <v>12</v>
      </c>
      <c r="E269" s="4" t="s">
        <v>5</v>
      </c>
      <c r="F269" s="5">
        <v>2</v>
      </c>
      <c r="G269" s="6">
        <v>246.66666666666666</v>
      </c>
      <c r="H269" s="6">
        <v>493.33333333333331</v>
      </c>
      <c r="I269" s="6">
        <v>222</v>
      </c>
    </row>
    <row r="270" spans="1:9">
      <c r="A270" s="4">
        <v>1265</v>
      </c>
      <c r="B270" s="4">
        <v>44064</v>
      </c>
      <c r="C270" s="4" t="s">
        <v>18</v>
      </c>
      <c r="D270" s="4" t="s">
        <v>3</v>
      </c>
      <c r="E270" s="4" t="s">
        <v>4</v>
      </c>
      <c r="F270" s="5">
        <v>7</v>
      </c>
      <c r="G270" s="6">
        <v>109</v>
      </c>
      <c r="H270" s="6">
        <v>763</v>
      </c>
      <c r="I270" s="6">
        <v>65.399999999999991</v>
      </c>
    </row>
    <row r="271" spans="1:9">
      <c r="A271" s="4">
        <v>1266</v>
      </c>
      <c r="B271" s="4">
        <v>44064</v>
      </c>
      <c r="C271" s="4" t="s">
        <v>21</v>
      </c>
      <c r="D271" s="4" t="s">
        <v>13</v>
      </c>
      <c r="E271" s="4" t="s">
        <v>9</v>
      </c>
      <c r="F271" s="5">
        <v>1</v>
      </c>
      <c r="G271" s="6">
        <v>32</v>
      </c>
      <c r="H271" s="6">
        <v>32</v>
      </c>
      <c r="I271" s="6">
        <v>17.728000000000002</v>
      </c>
    </row>
    <row r="272" spans="1:9">
      <c r="A272" s="4">
        <v>1267</v>
      </c>
      <c r="B272" s="4">
        <v>44064</v>
      </c>
      <c r="C272" s="4" t="s">
        <v>21</v>
      </c>
      <c r="D272" s="4" t="s">
        <v>6</v>
      </c>
      <c r="E272" s="4" t="s">
        <v>7</v>
      </c>
      <c r="F272" s="5">
        <v>8</v>
      </c>
      <c r="G272" s="6">
        <v>17</v>
      </c>
      <c r="H272" s="6">
        <v>136</v>
      </c>
      <c r="I272" s="6">
        <v>5.44</v>
      </c>
    </row>
    <row r="273" spans="1:9">
      <c r="A273" s="4">
        <v>1268</v>
      </c>
      <c r="B273" s="4">
        <v>44065</v>
      </c>
      <c r="C273" s="4" t="s">
        <v>19</v>
      </c>
      <c r="D273" s="4" t="s">
        <v>6</v>
      </c>
      <c r="E273" s="4" t="s">
        <v>7</v>
      </c>
      <c r="F273" s="5">
        <v>17</v>
      </c>
      <c r="G273" s="6">
        <v>23</v>
      </c>
      <c r="H273" s="6">
        <v>391</v>
      </c>
      <c r="I273" s="6">
        <v>7.36</v>
      </c>
    </row>
    <row r="274" spans="1:9">
      <c r="A274" s="4">
        <v>1269</v>
      </c>
      <c r="B274" s="4">
        <v>44067</v>
      </c>
      <c r="C274" s="4" t="s">
        <v>20</v>
      </c>
      <c r="D274" s="4" t="s">
        <v>13</v>
      </c>
      <c r="E274" s="4" t="s">
        <v>11</v>
      </c>
      <c r="F274" s="5">
        <v>1</v>
      </c>
      <c r="G274" s="6">
        <v>6</v>
      </c>
      <c r="H274" s="6">
        <v>6</v>
      </c>
      <c r="I274" s="6">
        <v>1.536</v>
      </c>
    </row>
    <row r="275" spans="1:9">
      <c r="A275" s="4">
        <v>1270</v>
      </c>
      <c r="B275" s="4">
        <v>44067</v>
      </c>
      <c r="C275" s="4" t="s">
        <v>21</v>
      </c>
      <c r="D275" s="4" t="s">
        <v>13</v>
      </c>
      <c r="E275" s="4" t="s">
        <v>9</v>
      </c>
      <c r="F275" s="5">
        <v>5</v>
      </c>
      <c r="G275" s="6">
        <v>38</v>
      </c>
      <c r="H275" s="6">
        <v>190</v>
      </c>
      <c r="I275" s="6">
        <v>21.052000000000003</v>
      </c>
    </row>
    <row r="276" spans="1:9">
      <c r="A276" s="4">
        <v>1271</v>
      </c>
      <c r="B276" s="4">
        <v>44069</v>
      </c>
      <c r="C276" s="4" t="s">
        <v>17</v>
      </c>
      <c r="D276" s="4" t="s">
        <v>13</v>
      </c>
      <c r="E276" s="4" t="s">
        <v>7</v>
      </c>
      <c r="F276" s="5">
        <v>9</v>
      </c>
      <c r="G276" s="6">
        <v>16</v>
      </c>
      <c r="H276" s="6">
        <v>144</v>
      </c>
      <c r="I276" s="6">
        <v>4.32</v>
      </c>
    </row>
    <row r="277" spans="1:9">
      <c r="A277" s="4">
        <v>1272</v>
      </c>
      <c r="B277" s="4">
        <v>44069</v>
      </c>
      <c r="C277" s="4" t="s">
        <v>19</v>
      </c>
      <c r="D277" s="4" t="s">
        <v>13</v>
      </c>
      <c r="E277" s="4" t="s">
        <v>11</v>
      </c>
      <c r="F277" s="5">
        <v>1</v>
      </c>
      <c r="G277" s="6">
        <v>9</v>
      </c>
      <c r="H277" s="6">
        <v>9</v>
      </c>
      <c r="I277" s="6">
        <v>2.3040000000000003</v>
      </c>
    </row>
    <row r="278" spans="1:9">
      <c r="A278" s="4">
        <v>1273</v>
      </c>
      <c r="B278" s="4">
        <v>44071</v>
      </c>
      <c r="C278" s="4" t="s">
        <v>18</v>
      </c>
      <c r="D278" s="4" t="s">
        <v>13</v>
      </c>
      <c r="E278" s="4" t="s">
        <v>7</v>
      </c>
      <c r="F278" s="5">
        <v>5</v>
      </c>
      <c r="G278" s="6">
        <v>20</v>
      </c>
      <c r="H278" s="6">
        <v>100</v>
      </c>
      <c r="I278" s="6">
        <v>5.4</v>
      </c>
    </row>
    <row r="279" spans="1:9">
      <c r="A279" s="4">
        <v>1274</v>
      </c>
      <c r="B279" s="4">
        <v>44071</v>
      </c>
      <c r="C279" s="4" t="s">
        <v>21</v>
      </c>
      <c r="D279" s="4" t="s">
        <v>3</v>
      </c>
      <c r="E279" s="4" t="s">
        <v>9</v>
      </c>
      <c r="F279" s="5">
        <v>6</v>
      </c>
      <c r="G279" s="6">
        <v>25</v>
      </c>
      <c r="H279" s="6">
        <v>150</v>
      </c>
      <c r="I279" s="6">
        <v>13</v>
      </c>
    </row>
    <row r="280" spans="1:9">
      <c r="A280" s="4">
        <v>1275</v>
      </c>
      <c r="B280" s="4">
        <v>44071</v>
      </c>
      <c r="C280" s="4" t="s">
        <v>18</v>
      </c>
      <c r="D280" s="4" t="s">
        <v>10</v>
      </c>
      <c r="E280" s="4" t="s">
        <v>11</v>
      </c>
      <c r="F280" s="5">
        <v>4</v>
      </c>
      <c r="G280" s="6">
        <v>9</v>
      </c>
      <c r="H280" s="6">
        <v>36</v>
      </c>
      <c r="I280" s="6">
        <v>1.8719999999999999</v>
      </c>
    </row>
    <row r="281" spans="1:9">
      <c r="A281" s="4">
        <v>1276</v>
      </c>
      <c r="B281" s="4">
        <v>44071</v>
      </c>
      <c r="C281" s="4" t="s">
        <v>21</v>
      </c>
      <c r="D281" s="4" t="s">
        <v>12</v>
      </c>
      <c r="E281" s="4" t="s">
        <v>7</v>
      </c>
      <c r="F281" s="5">
        <v>7</v>
      </c>
      <c r="G281" s="6">
        <v>9</v>
      </c>
      <c r="H281" s="6">
        <v>63</v>
      </c>
      <c r="I281" s="6">
        <v>2.3220000000000001</v>
      </c>
    </row>
    <row r="282" spans="1:9">
      <c r="A282" s="4">
        <v>1277</v>
      </c>
      <c r="B282" s="4">
        <v>44073</v>
      </c>
      <c r="C282" s="4" t="s">
        <v>18</v>
      </c>
      <c r="D282" s="4" t="s">
        <v>13</v>
      </c>
      <c r="E282" s="4" t="s">
        <v>5</v>
      </c>
      <c r="F282" s="5">
        <v>1</v>
      </c>
      <c r="G282" s="6">
        <v>380</v>
      </c>
      <c r="H282" s="6">
        <v>380</v>
      </c>
      <c r="I282" s="6">
        <v>334.4</v>
      </c>
    </row>
    <row r="283" spans="1:9">
      <c r="A283" s="4">
        <v>1278</v>
      </c>
      <c r="B283" s="4">
        <v>44074</v>
      </c>
      <c r="C283" s="4" t="s">
        <v>18</v>
      </c>
      <c r="D283" s="4" t="s">
        <v>13</v>
      </c>
      <c r="E283" s="4" t="s">
        <v>7</v>
      </c>
      <c r="F283" s="5">
        <v>4</v>
      </c>
      <c r="G283" s="6">
        <v>18</v>
      </c>
      <c r="H283" s="6">
        <v>72</v>
      </c>
      <c r="I283" s="6">
        <v>4.8600000000000003</v>
      </c>
    </row>
    <row r="284" spans="1:9">
      <c r="A284" s="4">
        <v>1279</v>
      </c>
      <c r="B284" s="4">
        <v>44074</v>
      </c>
      <c r="C284" s="4" t="s">
        <v>20</v>
      </c>
      <c r="D284" s="4" t="s">
        <v>10</v>
      </c>
      <c r="E284" s="4" t="s">
        <v>9</v>
      </c>
      <c r="F284" s="5">
        <v>6</v>
      </c>
      <c r="G284" s="6">
        <v>47</v>
      </c>
      <c r="H284" s="6">
        <v>282</v>
      </c>
      <c r="I284" s="6">
        <v>18.001000000000001</v>
      </c>
    </row>
    <row r="285" spans="1:9">
      <c r="A285" s="4">
        <v>1280</v>
      </c>
      <c r="B285" s="4">
        <v>44075</v>
      </c>
      <c r="C285" s="4" t="s">
        <v>18</v>
      </c>
      <c r="D285" s="4" t="s">
        <v>13</v>
      </c>
      <c r="E285" s="4" t="s">
        <v>7</v>
      </c>
      <c r="F285" s="5">
        <v>20</v>
      </c>
      <c r="G285" s="6">
        <v>41</v>
      </c>
      <c r="H285" s="6">
        <v>820</v>
      </c>
      <c r="I285" s="6">
        <v>11.07</v>
      </c>
    </row>
    <row r="286" spans="1:9">
      <c r="A286" s="4">
        <v>1281</v>
      </c>
      <c r="B286" s="4">
        <v>44076</v>
      </c>
      <c r="C286" s="4" t="s">
        <v>17</v>
      </c>
      <c r="D286" s="4" t="s">
        <v>13</v>
      </c>
      <c r="E286" s="4" t="s">
        <v>7</v>
      </c>
      <c r="F286" s="5">
        <v>18</v>
      </c>
      <c r="G286" s="6">
        <v>42</v>
      </c>
      <c r="H286" s="6">
        <v>756</v>
      </c>
      <c r="I286" s="6">
        <v>11.34</v>
      </c>
    </row>
    <row r="287" spans="1:9">
      <c r="A287" s="4">
        <v>1282</v>
      </c>
      <c r="B287" s="4">
        <v>44076</v>
      </c>
      <c r="C287" s="4" t="s">
        <v>18</v>
      </c>
      <c r="D287" s="4" t="s">
        <v>6</v>
      </c>
      <c r="E287" s="4" t="s">
        <v>7</v>
      </c>
      <c r="F287" s="5">
        <v>1</v>
      </c>
      <c r="G287" s="6">
        <v>12</v>
      </c>
      <c r="H287" s="6">
        <v>12</v>
      </c>
      <c r="I287" s="6">
        <v>3.84</v>
      </c>
    </row>
    <row r="288" spans="1:9">
      <c r="A288" s="4">
        <v>1283</v>
      </c>
      <c r="B288" s="4">
        <v>44077</v>
      </c>
      <c r="C288" s="4" t="s">
        <v>17</v>
      </c>
      <c r="D288" s="4" t="s">
        <v>6</v>
      </c>
      <c r="E288" s="4" t="s">
        <v>7</v>
      </c>
      <c r="F288" s="5">
        <v>3</v>
      </c>
      <c r="G288" s="6">
        <v>9</v>
      </c>
      <c r="H288" s="6">
        <v>27</v>
      </c>
      <c r="I288" s="6">
        <v>2.88</v>
      </c>
    </row>
    <row r="289" spans="1:9">
      <c r="A289" s="4">
        <v>1284</v>
      </c>
      <c r="B289" s="4">
        <v>44078</v>
      </c>
      <c r="C289" s="4" t="s">
        <v>19</v>
      </c>
      <c r="D289" s="4" t="s">
        <v>3</v>
      </c>
      <c r="E289" s="4" t="s">
        <v>9</v>
      </c>
      <c r="F289" s="5">
        <v>4</v>
      </c>
      <c r="G289" s="6">
        <v>42</v>
      </c>
      <c r="H289" s="6">
        <v>168</v>
      </c>
      <c r="I289" s="6">
        <v>21.84</v>
      </c>
    </row>
    <row r="290" spans="1:9">
      <c r="A290" s="4">
        <v>1285</v>
      </c>
      <c r="B290" s="4">
        <v>44078</v>
      </c>
      <c r="C290" s="4" t="s">
        <v>17</v>
      </c>
      <c r="D290" s="4" t="s">
        <v>10</v>
      </c>
      <c r="E290" s="4" t="s">
        <v>7</v>
      </c>
      <c r="F290" s="5">
        <v>9</v>
      </c>
      <c r="G290" s="6">
        <v>6</v>
      </c>
      <c r="H290" s="6">
        <v>54</v>
      </c>
      <c r="I290" s="6">
        <v>2.5379999999999998</v>
      </c>
    </row>
    <row r="291" spans="1:9">
      <c r="A291" s="4">
        <v>1286</v>
      </c>
      <c r="B291" s="4">
        <v>44079</v>
      </c>
      <c r="C291" s="4" t="s">
        <v>18</v>
      </c>
      <c r="D291" s="4" t="s">
        <v>6</v>
      </c>
      <c r="E291" s="4" t="s">
        <v>7</v>
      </c>
      <c r="F291" s="5">
        <v>1</v>
      </c>
      <c r="G291" s="6">
        <v>12</v>
      </c>
      <c r="H291" s="6">
        <v>12</v>
      </c>
      <c r="I291" s="6">
        <v>3.84</v>
      </c>
    </row>
    <row r="292" spans="1:9">
      <c r="A292" s="4">
        <v>1287</v>
      </c>
      <c r="B292" s="4">
        <v>44083</v>
      </c>
      <c r="C292" s="4" t="s">
        <v>20</v>
      </c>
      <c r="D292" s="4" t="s">
        <v>10</v>
      </c>
      <c r="E292" s="4" t="s">
        <v>11</v>
      </c>
      <c r="F292" s="5">
        <v>3</v>
      </c>
      <c r="G292" s="6">
        <v>7</v>
      </c>
      <c r="H292" s="6">
        <v>21</v>
      </c>
      <c r="I292" s="6">
        <v>1.456</v>
      </c>
    </row>
    <row r="293" spans="1:9">
      <c r="A293" s="4">
        <v>1288</v>
      </c>
      <c r="B293" s="4">
        <v>44085</v>
      </c>
      <c r="C293" s="4" t="s">
        <v>18</v>
      </c>
      <c r="D293" s="4" t="s">
        <v>3</v>
      </c>
      <c r="E293" s="4" t="s">
        <v>5</v>
      </c>
      <c r="F293" s="5">
        <v>2</v>
      </c>
      <c r="G293" s="6">
        <v>283.33333333333331</v>
      </c>
      <c r="H293" s="6">
        <v>566.66666666666663</v>
      </c>
      <c r="I293" s="6">
        <v>240.83333333333331</v>
      </c>
    </row>
    <row r="294" spans="1:9">
      <c r="A294" s="4">
        <v>1289</v>
      </c>
      <c r="B294" s="4">
        <v>44086</v>
      </c>
      <c r="C294" s="4" t="s">
        <v>20</v>
      </c>
      <c r="D294" s="4" t="s">
        <v>12</v>
      </c>
      <c r="E294" s="4" t="s">
        <v>5</v>
      </c>
      <c r="F294" s="5">
        <v>2</v>
      </c>
      <c r="G294" s="6">
        <v>282</v>
      </c>
      <c r="H294" s="6">
        <v>564</v>
      </c>
      <c r="I294" s="6">
        <v>253.8</v>
      </c>
    </row>
    <row r="295" spans="1:9">
      <c r="A295" s="4">
        <v>1290</v>
      </c>
      <c r="B295" s="4">
        <v>44086</v>
      </c>
      <c r="C295" s="4" t="s">
        <v>17</v>
      </c>
      <c r="D295" s="4" t="s">
        <v>10</v>
      </c>
      <c r="E295" s="4" t="s">
        <v>4</v>
      </c>
      <c r="F295" s="5">
        <v>8</v>
      </c>
      <c r="G295" s="6">
        <v>80</v>
      </c>
      <c r="H295" s="6">
        <v>640</v>
      </c>
      <c r="I295" s="6">
        <v>52</v>
      </c>
    </row>
    <row r="296" spans="1:9">
      <c r="A296" s="4">
        <v>1291</v>
      </c>
      <c r="B296" s="4">
        <v>44086</v>
      </c>
      <c r="C296" s="4" t="s">
        <v>21</v>
      </c>
      <c r="D296" s="4" t="s">
        <v>12</v>
      </c>
      <c r="E296" s="4" t="s">
        <v>5</v>
      </c>
      <c r="F296" s="5">
        <v>1</v>
      </c>
      <c r="G296" s="6">
        <v>231.33333333333334</v>
      </c>
      <c r="H296" s="6">
        <v>231.33333333333334</v>
      </c>
      <c r="I296" s="6">
        <v>208.20000000000002</v>
      </c>
    </row>
    <row r="297" spans="1:9">
      <c r="A297" s="4">
        <v>1292</v>
      </c>
      <c r="B297" s="4">
        <v>44086</v>
      </c>
      <c r="C297" s="4" t="s">
        <v>21</v>
      </c>
      <c r="D297" s="4" t="s">
        <v>3</v>
      </c>
      <c r="E297" s="4" t="s">
        <v>5</v>
      </c>
      <c r="F297" s="5">
        <v>1</v>
      </c>
      <c r="G297" s="6">
        <v>425.33333333333331</v>
      </c>
      <c r="H297" s="6">
        <v>425.33333333333331</v>
      </c>
      <c r="I297" s="6">
        <v>361.5333333333333</v>
      </c>
    </row>
    <row r="298" spans="1:9">
      <c r="A298" s="4">
        <v>1293</v>
      </c>
      <c r="B298" s="4">
        <v>44087</v>
      </c>
      <c r="C298" s="4" t="s">
        <v>19</v>
      </c>
      <c r="D298" s="4" t="s">
        <v>13</v>
      </c>
      <c r="E298" s="4" t="s">
        <v>9</v>
      </c>
      <c r="F298" s="5">
        <v>7</v>
      </c>
      <c r="G298" s="6">
        <v>50</v>
      </c>
      <c r="H298" s="6">
        <v>350</v>
      </c>
      <c r="I298" s="6">
        <v>27.700000000000003</v>
      </c>
    </row>
    <row r="299" spans="1:9">
      <c r="A299" s="4">
        <v>1294</v>
      </c>
      <c r="B299" s="4">
        <v>44087</v>
      </c>
      <c r="C299" s="4" t="s">
        <v>19</v>
      </c>
      <c r="D299" s="4" t="s">
        <v>3</v>
      </c>
      <c r="E299" s="4" t="s">
        <v>7</v>
      </c>
      <c r="F299" s="5">
        <v>7</v>
      </c>
      <c r="G299" s="6">
        <v>20</v>
      </c>
      <c r="H299" s="6">
        <v>140</v>
      </c>
      <c r="I299" s="6">
        <v>6</v>
      </c>
    </row>
    <row r="300" spans="1:9">
      <c r="A300" s="4">
        <v>1295</v>
      </c>
      <c r="B300" s="4">
        <v>44087</v>
      </c>
      <c r="C300" s="4" t="s">
        <v>17</v>
      </c>
      <c r="D300" s="4" t="s">
        <v>3</v>
      </c>
      <c r="E300" s="4" t="s">
        <v>7</v>
      </c>
      <c r="F300" s="5">
        <v>20</v>
      </c>
      <c r="G300" s="6">
        <v>37</v>
      </c>
      <c r="H300" s="6">
        <v>740</v>
      </c>
      <c r="I300" s="6">
        <v>11.1</v>
      </c>
    </row>
    <row r="301" spans="1:9">
      <c r="A301" s="4">
        <v>1296</v>
      </c>
      <c r="B301" s="4">
        <v>44088</v>
      </c>
      <c r="C301" s="4" t="s">
        <v>19</v>
      </c>
      <c r="D301" s="4" t="s">
        <v>10</v>
      </c>
      <c r="E301" s="4" t="s">
        <v>4</v>
      </c>
      <c r="F301" s="5">
        <v>10</v>
      </c>
      <c r="G301" s="6">
        <v>57</v>
      </c>
      <c r="H301" s="6">
        <v>570</v>
      </c>
      <c r="I301" s="6">
        <v>37.050000000000004</v>
      </c>
    </row>
    <row r="302" spans="1:9">
      <c r="A302" s="4">
        <v>1297</v>
      </c>
      <c r="B302" s="4">
        <v>44088</v>
      </c>
      <c r="C302" s="4" t="s">
        <v>20</v>
      </c>
      <c r="D302" s="4" t="s">
        <v>3</v>
      </c>
      <c r="E302" s="4" t="s">
        <v>11</v>
      </c>
      <c r="F302" s="5">
        <v>8</v>
      </c>
      <c r="G302" s="6">
        <v>9</v>
      </c>
      <c r="H302" s="6">
        <v>72</v>
      </c>
      <c r="I302" s="6">
        <v>1.6199999999999999</v>
      </c>
    </row>
    <row r="303" spans="1:9">
      <c r="A303" s="4">
        <v>1298</v>
      </c>
      <c r="B303" s="4">
        <v>44089</v>
      </c>
      <c r="C303" s="4" t="s">
        <v>17</v>
      </c>
      <c r="D303" s="4" t="s">
        <v>13</v>
      </c>
      <c r="E303" s="4" t="s">
        <v>11</v>
      </c>
      <c r="F303" s="5">
        <v>5</v>
      </c>
      <c r="G303" s="6">
        <v>5</v>
      </c>
      <c r="H303" s="6">
        <v>25</v>
      </c>
      <c r="I303" s="6">
        <v>1.28</v>
      </c>
    </row>
    <row r="304" spans="1:9">
      <c r="A304" s="4">
        <v>1299</v>
      </c>
      <c r="B304" s="4">
        <v>44090</v>
      </c>
      <c r="C304" s="4" t="s">
        <v>21</v>
      </c>
      <c r="D304" s="4" t="s">
        <v>10</v>
      </c>
      <c r="E304" s="4" t="s">
        <v>9</v>
      </c>
      <c r="F304" s="5">
        <v>4</v>
      </c>
      <c r="G304" s="6">
        <v>37</v>
      </c>
      <c r="H304" s="6">
        <v>148</v>
      </c>
      <c r="I304" s="6">
        <v>14.170999999999999</v>
      </c>
    </row>
    <row r="305" spans="1:9">
      <c r="A305" s="4">
        <v>1300</v>
      </c>
      <c r="B305" s="4">
        <v>44090</v>
      </c>
      <c r="C305" s="4" t="s">
        <v>20</v>
      </c>
      <c r="D305" s="4" t="s">
        <v>12</v>
      </c>
      <c r="E305" s="4" t="s">
        <v>4</v>
      </c>
      <c r="F305" s="5">
        <v>6</v>
      </c>
      <c r="G305" s="6">
        <v>16</v>
      </c>
      <c r="H305" s="6">
        <v>96</v>
      </c>
      <c r="I305" s="6">
        <v>9.2799999999999994</v>
      </c>
    </row>
    <row r="306" spans="1:9">
      <c r="A306" s="4">
        <v>1301</v>
      </c>
      <c r="B306" s="4">
        <v>44091</v>
      </c>
      <c r="C306" s="4" t="s">
        <v>19</v>
      </c>
      <c r="D306" s="4" t="s">
        <v>6</v>
      </c>
      <c r="E306" s="4" t="s">
        <v>5</v>
      </c>
      <c r="F306" s="5">
        <v>2</v>
      </c>
      <c r="G306" s="6">
        <v>240</v>
      </c>
      <c r="H306" s="6">
        <v>480</v>
      </c>
      <c r="I306" s="6">
        <v>184.8</v>
      </c>
    </row>
    <row r="307" spans="1:9">
      <c r="A307" s="4">
        <v>1302</v>
      </c>
      <c r="B307" s="4">
        <v>44093</v>
      </c>
      <c r="C307" s="4" t="s">
        <v>19</v>
      </c>
      <c r="D307" s="4" t="s">
        <v>12</v>
      </c>
      <c r="E307" s="4" t="s">
        <v>11</v>
      </c>
      <c r="F307" s="5">
        <v>1</v>
      </c>
      <c r="G307" s="6">
        <v>7</v>
      </c>
      <c r="H307" s="6">
        <v>7</v>
      </c>
      <c r="I307" s="6">
        <v>1.1340000000000001</v>
      </c>
    </row>
    <row r="308" spans="1:9">
      <c r="A308" s="4">
        <v>1303</v>
      </c>
      <c r="B308" s="4">
        <v>44093</v>
      </c>
      <c r="C308" s="4" t="s">
        <v>17</v>
      </c>
      <c r="D308" s="4" t="s">
        <v>10</v>
      </c>
      <c r="E308" s="4" t="s">
        <v>5</v>
      </c>
      <c r="F308" s="5">
        <v>2</v>
      </c>
      <c r="G308" s="6">
        <v>320</v>
      </c>
      <c r="H308" s="6">
        <v>640</v>
      </c>
      <c r="I308" s="6">
        <v>262.39999999999998</v>
      </c>
    </row>
    <row r="309" spans="1:9">
      <c r="A309" s="4">
        <v>1304</v>
      </c>
      <c r="B309" s="4">
        <v>44094</v>
      </c>
      <c r="C309" s="4" t="s">
        <v>18</v>
      </c>
      <c r="D309" s="4" t="s">
        <v>12</v>
      </c>
      <c r="E309" s="4" t="s">
        <v>11</v>
      </c>
      <c r="F309" s="5">
        <v>7</v>
      </c>
      <c r="G309" s="6">
        <v>10</v>
      </c>
      <c r="H309" s="6">
        <v>70</v>
      </c>
      <c r="I309" s="6">
        <v>1.62</v>
      </c>
    </row>
    <row r="310" spans="1:9">
      <c r="A310" s="4">
        <v>1305</v>
      </c>
      <c r="B310" s="4">
        <v>44098</v>
      </c>
      <c r="C310" s="4" t="s">
        <v>20</v>
      </c>
      <c r="D310" s="4" t="s">
        <v>6</v>
      </c>
      <c r="E310" s="4" t="s">
        <v>4</v>
      </c>
      <c r="F310" s="5">
        <v>9</v>
      </c>
      <c r="G310" s="6">
        <v>36</v>
      </c>
      <c r="H310" s="6">
        <v>324</v>
      </c>
      <c r="I310" s="6">
        <v>19.8</v>
      </c>
    </row>
    <row r="311" spans="1:9">
      <c r="A311" s="4">
        <v>1306</v>
      </c>
      <c r="B311" s="4">
        <v>44098</v>
      </c>
      <c r="C311" s="4" t="s">
        <v>20</v>
      </c>
      <c r="D311" s="4" t="s">
        <v>13</v>
      </c>
      <c r="E311" s="4" t="s">
        <v>4</v>
      </c>
      <c r="F311" s="5">
        <v>9</v>
      </c>
      <c r="G311" s="6">
        <v>208</v>
      </c>
      <c r="H311" s="6">
        <v>1872</v>
      </c>
      <c r="I311" s="6">
        <v>156</v>
      </c>
    </row>
    <row r="312" spans="1:9">
      <c r="A312" s="4">
        <v>1307</v>
      </c>
      <c r="B312" s="4">
        <v>44102</v>
      </c>
      <c r="C312" s="4" t="s">
        <v>17</v>
      </c>
      <c r="D312" s="4" t="s">
        <v>10</v>
      </c>
      <c r="E312" s="4" t="s">
        <v>5</v>
      </c>
      <c r="F312" s="5">
        <v>2</v>
      </c>
      <c r="G312" s="6">
        <v>173.33333333333334</v>
      </c>
      <c r="H312" s="6">
        <v>346.66666666666669</v>
      </c>
      <c r="I312" s="6">
        <v>142.13333333333333</v>
      </c>
    </row>
    <row r="313" spans="1:9">
      <c r="A313" s="4">
        <v>1308</v>
      </c>
      <c r="B313" s="4">
        <v>44105</v>
      </c>
      <c r="C313" s="4" t="s">
        <v>20</v>
      </c>
      <c r="D313" s="4" t="s">
        <v>10</v>
      </c>
      <c r="E313" s="4" t="s">
        <v>11</v>
      </c>
      <c r="F313" s="5">
        <v>9</v>
      </c>
      <c r="G313" s="6">
        <v>9</v>
      </c>
      <c r="H313" s="6">
        <v>81</v>
      </c>
      <c r="I313" s="6">
        <v>1.8719999999999999</v>
      </c>
    </row>
    <row r="314" spans="1:9">
      <c r="A314" s="4">
        <v>1309</v>
      </c>
      <c r="B314" s="4">
        <v>44107</v>
      </c>
      <c r="C314" s="4" t="s">
        <v>20</v>
      </c>
      <c r="D314" s="4" t="s">
        <v>3</v>
      </c>
      <c r="E314" s="4" t="s">
        <v>9</v>
      </c>
      <c r="F314" s="5">
        <v>8</v>
      </c>
      <c r="G314" s="6">
        <v>45</v>
      </c>
      <c r="H314" s="6">
        <v>360</v>
      </c>
      <c r="I314" s="6">
        <v>23.400000000000002</v>
      </c>
    </row>
    <row r="315" spans="1:9">
      <c r="A315" s="4">
        <v>1310</v>
      </c>
      <c r="B315" s="4">
        <v>44108</v>
      </c>
      <c r="C315" s="4" t="s">
        <v>20</v>
      </c>
      <c r="D315" s="4" t="s">
        <v>12</v>
      </c>
      <c r="E315" s="4" t="s">
        <v>11</v>
      </c>
      <c r="F315" s="5">
        <v>1</v>
      </c>
      <c r="G315" s="6">
        <v>9</v>
      </c>
      <c r="H315" s="6">
        <v>9</v>
      </c>
      <c r="I315" s="6">
        <v>1.458</v>
      </c>
    </row>
    <row r="316" spans="1:9">
      <c r="A316" s="4">
        <v>1311</v>
      </c>
      <c r="B316" s="4">
        <v>44108</v>
      </c>
      <c r="C316" s="4" t="s">
        <v>20</v>
      </c>
      <c r="D316" s="4" t="s">
        <v>12</v>
      </c>
      <c r="E316" s="4" t="s">
        <v>11</v>
      </c>
      <c r="F316" s="5">
        <v>5</v>
      </c>
      <c r="G316" s="6">
        <v>5</v>
      </c>
      <c r="H316" s="6">
        <v>25</v>
      </c>
      <c r="I316" s="6">
        <v>0.81</v>
      </c>
    </row>
    <row r="317" spans="1:9">
      <c r="A317" s="4">
        <v>1312</v>
      </c>
      <c r="B317" s="4">
        <v>44108</v>
      </c>
      <c r="C317" s="4" t="s">
        <v>19</v>
      </c>
      <c r="D317" s="4" t="s">
        <v>10</v>
      </c>
      <c r="E317" s="4" t="s">
        <v>9</v>
      </c>
      <c r="F317" s="5">
        <v>3</v>
      </c>
      <c r="G317" s="6">
        <v>50</v>
      </c>
      <c r="H317" s="6">
        <v>150</v>
      </c>
      <c r="I317" s="6">
        <v>19.149999999999999</v>
      </c>
    </row>
    <row r="318" spans="1:9">
      <c r="A318" s="4">
        <v>1313</v>
      </c>
      <c r="B318" s="4">
        <v>44109</v>
      </c>
      <c r="C318" s="4" t="s">
        <v>19</v>
      </c>
      <c r="D318" s="4" t="s">
        <v>13</v>
      </c>
      <c r="E318" s="4" t="s">
        <v>11</v>
      </c>
      <c r="F318" s="5">
        <v>6</v>
      </c>
      <c r="G318" s="6">
        <v>10</v>
      </c>
      <c r="H318" s="6">
        <v>60</v>
      </c>
      <c r="I318" s="6">
        <v>2.56</v>
      </c>
    </row>
    <row r="319" spans="1:9">
      <c r="A319" s="4">
        <v>1314</v>
      </c>
      <c r="B319" s="4">
        <v>44110</v>
      </c>
      <c r="C319" s="4" t="s">
        <v>19</v>
      </c>
      <c r="D319" s="4" t="s">
        <v>3</v>
      </c>
      <c r="E319" s="4" t="s">
        <v>5</v>
      </c>
      <c r="F319" s="5">
        <v>1</v>
      </c>
      <c r="G319" s="6">
        <v>566.66666666666663</v>
      </c>
      <c r="H319" s="6">
        <v>566.66666666666663</v>
      </c>
      <c r="I319" s="6">
        <v>481.66666666666663</v>
      </c>
    </row>
    <row r="320" spans="1:9">
      <c r="A320" s="4">
        <v>1315</v>
      </c>
      <c r="B320" s="4">
        <v>44112</v>
      </c>
      <c r="C320" s="4" t="s">
        <v>20</v>
      </c>
      <c r="D320" s="4" t="s">
        <v>13</v>
      </c>
      <c r="E320" s="4" t="s">
        <v>11</v>
      </c>
      <c r="F320" s="5">
        <v>4</v>
      </c>
      <c r="G320" s="6">
        <v>6</v>
      </c>
      <c r="H320" s="6">
        <v>24</v>
      </c>
      <c r="I320" s="6">
        <v>1.536</v>
      </c>
    </row>
    <row r="321" spans="1:9">
      <c r="A321" s="4">
        <v>1316</v>
      </c>
      <c r="B321" s="4">
        <v>44112</v>
      </c>
      <c r="C321" s="4" t="s">
        <v>20</v>
      </c>
      <c r="D321" s="4" t="s">
        <v>13</v>
      </c>
      <c r="E321" s="4" t="s">
        <v>5</v>
      </c>
      <c r="F321" s="5">
        <v>1</v>
      </c>
      <c r="G321" s="6">
        <v>527.69230769230762</v>
      </c>
      <c r="H321" s="6">
        <v>527.69230769230762</v>
      </c>
      <c r="I321" s="6">
        <v>464.36923076923068</v>
      </c>
    </row>
    <row r="322" spans="1:9">
      <c r="A322" s="4">
        <v>1317</v>
      </c>
      <c r="B322" s="4">
        <v>44114</v>
      </c>
      <c r="C322" s="4" t="s">
        <v>21</v>
      </c>
      <c r="D322" s="4" t="s">
        <v>13</v>
      </c>
      <c r="E322" s="4" t="s">
        <v>11</v>
      </c>
      <c r="F322" s="5">
        <v>9</v>
      </c>
      <c r="G322" s="6">
        <v>8</v>
      </c>
      <c r="H322" s="6">
        <v>72</v>
      </c>
      <c r="I322" s="6">
        <v>2.048</v>
      </c>
    </row>
    <row r="323" spans="1:9">
      <c r="A323" s="4">
        <v>1318</v>
      </c>
      <c r="B323" s="4">
        <v>44114</v>
      </c>
      <c r="C323" s="4" t="s">
        <v>19</v>
      </c>
      <c r="D323" s="4" t="s">
        <v>12</v>
      </c>
      <c r="E323" s="4" t="s">
        <v>9</v>
      </c>
      <c r="F323" s="5">
        <v>4</v>
      </c>
      <c r="G323" s="6">
        <v>24</v>
      </c>
      <c r="H323" s="6">
        <v>96</v>
      </c>
      <c r="I323" s="6">
        <v>12.167999999999999</v>
      </c>
    </row>
    <row r="324" spans="1:9">
      <c r="A324" s="4">
        <v>1319</v>
      </c>
      <c r="B324" s="4">
        <v>44115</v>
      </c>
      <c r="C324" s="4" t="s">
        <v>20</v>
      </c>
      <c r="D324" s="4" t="s">
        <v>10</v>
      </c>
      <c r="E324" s="4" t="s">
        <v>4</v>
      </c>
      <c r="F324" s="5">
        <v>10</v>
      </c>
      <c r="G324" s="6">
        <v>65</v>
      </c>
      <c r="H324" s="6">
        <v>650</v>
      </c>
      <c r="I324" s="6">
        <v>42.25</v>
      </c>
    </row>
    <row r="325" spans="1:9">
      <c r="A325" s="4">
        <v>1320</v>
      </c>
      <c r="B325" s="4">
        <v>44117</v>
      </c>
      <c r="C325" s="4" t="s">
        <v>17</v>
      </c>
      <c r="D325" s="4" t="s">
        <v>6</v>
      </c>
      <c r="E325" s="4" t="s">
        <v>4</v>
      </c>
      <c r="F325" s="5">
        <v>9</v>
      </c>
      <c r="G325" s="6">
        <v>21</v>
      </c>
      <c r="H325" s="6">
        <v>189</v>
      </c>
      <c r="I325" s="6">
        <v>11.55</v>
      </c>
    </row>
    <row r="326" spans="1:9">
      <c r="A326" s="4">
        <v>1321</v>
      </c>
      <c r="B326" s="4">
        <v>44117</v>
      </c>
      <c r="C326" s="4" t="s">
        <v>19</v>
      </c>
      <c r="D326" s="4" t="s">
        <v>6</v>
      </c>
      <c r="E326" s="4" t="s">
        <v>7</v>
      </c>
      <c r="F326" s="5">
        <v>10</v>
      </c>
      <c r="G326" s="6">
        <v>11</v>
      </c>
      <c r="H326" s="6">
        <v>110</v>
      </c>
      <c r="I326" s="6">
        <v>3.52</v>
      </c>
    </row>
    <row r="327" spans="1:9">
      <c r="A327" s="4">
        <v>1322</v>
      </c>
      <c r="B327" s="4">
        <v>44117</v>
      </c>
      <c r="C327" s="4" t="s">
        <v>19</v>
      </c>
      <c r="D327" s="4" t="s">
        <v>13</v>
      </c>
      <c r="E327" s="4" t="s">
        <v>7</v>
      </c>
      <c r="F327" s="5">
        <v>18</v>
      </c>
      <c r="G327" s="6">
        <v>43</v>
      </c>
      <c r="H327" s="6">
        <v>774</v>
      </c>
      <c r="I327" s="6">
        <v>11.610000000000001</v>
      </c>
    </row>
    <row r="328" spans="1:9">
      <c r="A328" s="4">
        <v>1323</v>
      </c>
      <c r="B328" s="4">
        <v>44118</v>
      </c>
      <c r="C328" s="4" t="s">
        <v>19</v>
      </c>
      <c r="D328" s="4" t="s">
        <v>12</v>
      </c>
      <c r="E328" s="4" t="s">
        <v>11</v>
      </c>
      <c r="F328" s="5">
        <v>5</v>
      </c>
      <c r="G328" s="6">
        <v>9</v>
      </c>
      <c r="H328" s="6">
        <v>45</v>
      </c>
      <c r="I328" s="6">
        <v>1.458</v>
      </c>
    </row>
    <row r="329" spans="1:9">
      <c r="A329" s="4">
        <v>1324</v>
      </c>
      <c r="B329" s="4">
        <v>44119</v>
      </c>
      <c r="C329" s="4" t="s">
        <v>19</v>
      </c>
      <c r="D329" s="4" t="s">
        <v>6</v>
      </c>
      <c r="E329" s="4" t="s">
        <v>11</v>
      </c>
      <c r="F329" s="5">
        <v>8</v>
      </c>
      <c r="G329" s="6">
        <v>5</v>
      </c>
      <c r="H329" s="6">
        <v>40</v>
      </c>
      <c r="I329" s="6">
        <v>0.76500000000000001</v>
      </c>
    </row>
    <row r="330" spans="1:9">
      <c r="A330" s="4">
        <v>1325</v>
      </c>
      <c r="B330" s="4">
        <v>44119</v>
      </c>
      <c r="C330" s="4" t="s">
        <v>18</v>
      </c>
      <c r="D330" s="4" t="s">
        <v>6</v>
      </c>
      <c r="E330" s="4" t="s">
        <v>7</v>
      </c>
      <c r="F330" s="5">
        <v>10</v>
      </c>
      <c r="G330" s="6">
        <v>8</v>
      </c>
      <c r="H330" s="6">
        <v>80</v>
      </c>
      <c r="I330" s="6">
        <v>2.56</v>
      </c>
    </row>
    <row r="331" spans="1:9">
      <c r="A331" s="4">
        <v>1326</v>
      </c>
      <c r="B331" s="4">
        <v>44121</v>
      </c>
      <c r="C331" s="4" t="s">
        <v>20</v>
      </c>
      <c r="D331" s="4" t="s">
        <v>10</v>
      </c>
      <c r="E331" s="4" t="s">
        <v>9</v>
      </c>
      <c r="F331" s="5">
        <v>7</v>
      </c>
      <c r="G331" s="6">
        <v>41</v>
      </c>
      <c r="H331" s="6">
        <v>287</v>
      </c>
      <c r="I331" s="6">
        <v>15.702999999999999</v>
      </c>
    </row>
    <row r="332" spans="1:9">
      <c r="A332" s="4">
        <v>1327</v>
      </c>
      <c r="B332" s="4">
        <v>44121</v>
      </c>
      <c r="C332" s="4" t="s">
        <v>17</v>
      </c>
      <c r="D332" s="4" t="s">
        <v>12</v>
      </c>
      <c r="E332" s="4" t="s">
        <v>11</v>
      </c>
      <c r="F332" s="5">
        <v>1</v>
      </c>
      <c r="G332" s="6">
        <v>7</v>
      </c>
      <c r="H332" s="6">
        <v>7</v>
      </c>
      <c r="I332" s="6">
        <v>1.1340000000000001</v>
      </c>
    </row>
    <row r="333" spans="1:9">
      <c r="A333" s="4">
        <v>1328</v>
      </c>
      <c r="B333" s="4">
        <v>44122</v>
      </c>
      <c r="C333" s="4" t="s">
        <v>18</v>
      </c>
      <c r="D333" s="4" t="s">
        <v>3</v>
      </c>
      <c r="E333" s="4" t="s">
        <v>4</v>
      </c>
      <c r="F333" s="5">
        <v>9</v>
      </c>
      <c r="G333" s="6">
        <v>186</v>
      </c>
      <c r="H333" s="6">
        <v>1674</v>
      </c>
      <c r="I333" s="6">
        <v>111.6</v>
      </c>
    </row>
    <row r="334" spans="1:9">
      <c r="A334" s="4">
        <v>1329</v>
      </c>
      <c r="B334" s="4">
        <v>44122</v>
      </c>
      <c r="C334" s="4" t="s">
        <v>19</v>
      </c>
      <c r="D334" s="4" t="s">
        <v>3</v>
      </c>
      <c r="E334" s="4" t="s">
        <v>4</v>
      </c>
      <c r="F334" s="5">
        <v>3</v>
      </c>
      <c r="G334" s="6">
        <v>143</v>
      </c>
      <c r="H334" s="6">
        <v>429</v>
      </c>
      <c r="I334" s="6">
        <v>85.8</v>
      </c>
    </row>
    <row r="335" spans="1:9">
      <c r="A335" s="4">
        <v>1330</v>
      </c>
      <c r="B335" s="4">
        <v>44123</v>
      </c>
      <c r="C335" s="4" t="s">
        <v>20</v>
      </c>
      <c r="D335" s="4" t="s">
        <v>13</v>
      </c>
      <c r="E335" s="4" t="s">
        <v>7</v>
      </c>
      <c r="F335" s="5">
        <v>6</v>
      </c>
      <c r="G335" s="6">
        <v>46</v>
      </c>
      <c r="H335" s="6">
        <v>276</v>
      </c>
      <c r="I335" s="6">
        <v>12.420000000000002</v>
      </c>
    </row>
    <row r="336" spans="1:9">
      <c r="A336" s="4">
        <v>1331</v>
      </c>
      <c r="B336" s="4">
        <v>44123</v>
      </c>
      <c r="C336" s="4" t="s">
        <v>17</v>
      </c>
      <c r="D336" s="4" t="s">
        <v>6</v>
      </c>
      <c r="E336" s="4" t="s">
        <v>9</v>
      </c>
      <c r="F336" s="5">
        <v>8</v>
      </c>
      <c r="G336" s="6">
        <v>35</v>
      </c>
      <c r="H336" s="6">
        <v>280</v>
      </c>
      <c r="I336" s="6">
        <v>16.345000000000002</v>
      </c>
    </row>
    <row r="337" spans="1:9">
      <c r="A337" s="4">
        <v>1332</v>
      </c>
      <c r="B337" s="4">
        <v>44123</v>
      </c>
      <c r="C337" s="4" t="s">
        <v>18</v>
      </c>
      <c r="D337" s="4" t="s">
        <v>13</v>
      </c>
      <c r="E337" s="4" t="s">
        <v>7</v>
      </c>
      <c r="F337" s="5">
        <v>11</v>
      </c>
      <c r="G337" s="6">
        <v>25</v>
      </c>
      <c r="H337" s="6">
        <v>275</v>
      </c>
      <c r="I337" s="6">
        <v>6.75</v>
      </c>
    </row>
    <row r="338" spans="1:9">
      <c r="A338" s="4">
        <v>1333</v>
      </c>
      <c r="B338" s="4">
        <v>44124</v>
      </c>
      <c r="C338" s="4" t="s">
        <v>17</v>
      </c>
      <c r="D338" s="4" t="s">
        <v>6</v>
      </c>
      <c r="E338" s="4" t="s">
        <v>11</v>
      </c>
      <c r="F338" s="5">
        <v>1</v>
      </c>
      <c r="G338" s="6">
        <v>10</v>
      </c>
      <c r="H338" s="6">
        <v>10</v>
      </c>
      <c r="I338" s="6">
        <v>1.53</v>
      </c>
    </row>
    <row r="339" spans="1:9">
      <c r="A339" s="4">
        <v>1334</v>
      </c>
      <c r="B339" s="4">
        <v>44125</v>
      </c>
      <c r="C339" s="4" t="s">
        <v>21</v>
      </c>
      <c r="D339" s="4" t="s">
        <v>13</v>
      </c>
      <c r="E339" s="4" t="s">
        <v>9</v>
      </c>
      <c r="F339" s="5">
        <v>5</v>
      </c>
      <c r="G339" s="6">
        <v>29</v>
      </c>
      <c r="H339" s="6">
        <v>145</v>
      </c>
      <c r="I339" s="6">
        <v>16.066000000000003</v>
      </c>
    </row>
    <row r="340" spans="1:9">
      <c r="A340" s="4">
        <v>1335</v>
      </c>
      <c r="B340" s="4">
        <v>44125</v>
      </c>
      <c r="C340" s="4" t="s">
        <v>18</v>
      </c>
      <c r="D340" s="4" t="s">
        <v>12</v>
      </c>
      <c r="E340" s="4" t="s">
        <v>7</v>
      </c>
      <c r="F340" s="5">
        <v>10</v>
      </c>
      <c r="G340" s="6">
        <v>8</v>
      </c>
      <c r="H340" s="6">
        <v>80</v>
      </c>
      <c r="I340" s="6">
        <v>2.0640000000000001</v>
      </c>
    </row>
    <row r="341" spans="1:9">
      <c r="A341" s="4">
        <v>1336</v>
      </c>
      <c r="B341" s="4">
        <v>44127</v>
      </c>
      <c r="C341" s="4" t="s">
        <v>19</v>
      </c>
      <c r="D341" s="4" t="s">
        <v>12</v>
      </c>
      <c r="E341" s="4" t="s">
        <v>5</v>
      </c>
      <c r="F341" s="5">
        <v>2</v>
      </c>
      <c r="G341" s="6">
        <v>91.333333333333329</v>
      </c>
      <c r="H341" s="6">
        <v>182.66666666666666</v>
      </c>
      <c r="I341" s="6">
        <v>82.2</v>
      </c>
    </row>
    <row r="342" spans="1:9">
      <c r="A342" s="4">
        <v>1337</v>
      </c>
      <c r="B342" s="4">
        <v>44128</v>
      </c>
      <c r="C342" s="4" t="s">
        <v>20</v>
      </c>
      <c r="D342" s="4" t="s">
        <v>6</v>
      </c>
      <c r="E342" s="4" t="s">
        <v>9</v>
      </c>
      <c r="F342" s="5">
        <v>2</v>
      </c>
      <c r="G342" s="6">
        <v>44</v>
      </c>
      <c r="H342" s="6">
        <v>88</v>
      </c>
      <c r="I342" s="6">
        <v>20.548000000000002</v>
      </c>
    </row>
    <row r="343" spans="1:9">
      <c r="A343" s="4">
        <v>1338</v>
      </c>
      <c r="B343" s="4">
        <v>44128</v>
      </c>
      <c r="C343" s="4" t="s">
        <v>20</v>
      </c>
      <c r="D343" s="4" t="s">
        <v>12</v>
      </c>
      <c r="E343" s="4" t="s">
        <v>4</v>
      </c>
      <c r="F343" s="5">
        <v>5</v>
      </c>
      <c r="G343" s="6">
        <v>23</v>
      </c>
      <c r="H343" s="6">
        <v>115</v>
      </c>
      <c r="I343" s="6">
        <v>13.34</v>
      </c>
    </row>
    <row r="344" spans="1:9">
      <c r="A344" s="4">
        <v>1339</v>
      </c>
      <c r="B344" s="4">
        <v>44128</v>
      </c>
      <c r="C344" s="4" t="s">
        <v>21</v>
      </c>
      <c r="D344" s="4" t="s">
        <v>10</v>
      </c>
      <c r="E344" s="4" t="s">
        <v>7</v>
      </c>
      <c r="F344" s="5">
        <v>10</v>
      </c>
      <c r="G344" s="6">
        <v>20</v>
      </c>
      <c r="H344" s="6">
        <v>200</v>
      </c>
      <c r="I344" s="6">
        <v>8.4599999999999991</v>
      </c>
    </row>
    <row r="345" spans="1:9">
      <c r="A345" s="4">
        <v>1340</v>
      </c>
      <c r="B345" s="4">
        <v>44128</v>
      </c>
      <c r="C345" s="4" t="s">
        <v>18</v>
      </c>
      <c r="D345" s="4" t="s">
        <v>12</v>
      </c>
      <c r="E345" s="4" t="s">
        <v>9</v>
      </c>
      <c r="F345" s="5">
        <v>3</v>
      </c>
      <c r="G345" s="6">
        <v>40</v>
      </c>
      <c r="H345" s="6">
        <v>120</v>
      </c>
      <c r="I345" s="6">
        <v>20.28</v>
      </c>
    </row>
    <row r="346" spans="1:9">
      <c r="A346" s="4">
        <v>1341</v>
      </c>
      <c r="B346" s="4">
        <v>44128</v>
      </c>
      <c r="C346" s="4" t="s">
        <v>19</v>
      </c>
      <c r="D346" s="4" t="s">
        <v>10</v>
      </c>
      <c r="E346" s="4" t="s">
        <v>11</v>
      </c>
      <c r="F346" s="5">
        <v>2</v>
      </c>
      <c r="G346" s="6">
        <v>6</v>
      </c>
      <c r="H346" s="6">
        <v>12</v>
      </c>
      <c r="I346" s="6">
        <v>1.248</v>
      </c>
    </row>
    <row r="347" spans="1:9">
      <c r="A347" s="4">
        <v>1342</v>
      </c>
      <c r="B347" s="4">
        <v>44129</v>
      </c>
      <c r="C347" s="4" t="s">
        <v>20</v>
      </c>
      <c r="D347" s="4" t="s">
        <v>13</v>
      </c>
      <c r="E347" s="4" t="s">
        <v>11</v>
      </c>
      <c r="F347" s="5">
        <v>1</v>
      </c>
      <c r="G347" s="6">
        <v>9</v>
      </c>
      <c r="H347" s="6">
        <v>9</v>
      </c>
      <c r="I347" s="6">
        <v>2.3040000000000003</v>
      </c>
    </row>
    <row r="348" spans="1:9">
      <c r="A348" s="4">
        <v>1343</v>
      </c>
      <c r="B348" s="4">
        <v>44129</v>
      </c>
      <c r="C348" s="4" t="s">
        <v>19</v>
      </c>
      <c r="D348" s="4" t="s">
        <v>13</v>
      </c>
      <c r="E348" s="4" t="s">
        <v>11</v>
      </c>
      <c r="F348" s="5">
        <v>6</v>
      </c>
      <c r="G348" s="6">
        <v>5</v>
      </c>
      <c r="H348" s="6">
        <v>30</v>
      </c>
      <c r="I348" s="6">
        <v>1.28</v>
      </c>
    </row>
    <row r="349" spans="1:9">
      <c r="A349" s="4">
        <v>1344</v>
      </c>
      <c r="B349" s="4">
        <v>44130</v>
      </c>
      <c r="C349" s="4" t="s">
        <v>19</v>
      </c>
      <c r="D349" s="4" t="s">
        <v>3</v>
      </c>
      <c r="E349" s="4" t="s">
        <v>11</v>
      </c>
      <c r="F349" s="5">
        <v>5</v>
      </c>
      <c r="G349" s="6">
        <v>9</v>
      </c>
      <c r="H349" s="6">
        <v>45</v>
      </c>
      <c r="I349" s="6">
        <v>1.6199999999999999</v>
      </c>
    </row>
    <row r="350" spans="1:9">
      <c r="A350" s="4">
        <v>1345</v>
      </c>
      <c r="B350" s="4">
        <v>44130</v>
      </c>
      <c r="C350" s="4" t="s">
        <v>18</v>
      </c>
      <c r="D350" s="4" t="s">
        <v>3</v>
      </c>
      <c r="E350" s="4" t="s">
        <v>9</v>
      </c>
      <c r="F350" s="5">
        <v>2</v>
      </c>
      <c r="G350" s="6">
        <v>24</v>
      </c>
      <c r="H350" s="6">
        <v>48</v>
      </c>
      <c r="I350" s="6">
        <v>12.48</v>
      </c>
    </row>
    <row r="351" spans="1:9">
      <c r="A351" s="4">
        <v>1346</v>
      </c>
      <c r="B351" s="4">
        <v>44131</v>
      </c>
      <c r="C351" s="4" t="s">
        <v>21</v>
      </c>
      <c r="D351" s="4" t="s">
        <v>12</v>
      </c>
      <c r="E351" s="4" t="s">
        <v>5</v>
      </c>
      <c r="F351" s="5">
        <v>2</v>
      </c>
      <c r="G351" s="6">
        <v>176</v>
      </c>
      <c r="H351" s="6">
        <v>352</v>
      </c>
      <c r="I351" s="6">
        <v>158.4</v>
      </c>
    </row>
    <row r="352" spans="1:9">
      <c r="A352" s="4">
        <v>1347</v>
      </c>
      <c r="B352" s="4">
        <v>44132</v>
      </c>
      <c r="C352" s="4" t="s">
        <v>17</v>
      </c>
      <c r="D352" s="4" t="s">
        <v>3</v>
      </c>
      <c r="E352" s="4" t="s">
        <v>5</v>
      </c>
      <c r="F352" s="5">
        <v>1</v>
      </c>
      <c r="G352" s="6">
        <v>573.33333333333337</v>
      </c>
      <c r="H352" s="6">
        <v>573.33333333333337</v>
      </c>
      <c r="I352" s="6">
        <v>487.33333333333337</v>
      </c>
    </row>
    <row r="353" spans="1:9">
      <c r="A353" s="4">
        <v>1348</v>
      </c>
      <c r="B353" s="4">
        <v>44134</v>
      </c>
      <c r="C353" s="4" t="s">
        <v>18</v>
      </c>
      <c r="D353" s="4" t="s">
        <v>13</v>
      </c>
      <c r="E353" s="4" t="s">
        <v>11</v>
      </c>
      <c r="F353" s="5">
        <v>8</v>
      </c>
      <c r="G353" s="6">
        <v>6</v>
      </c>
      <c r="H353" s="6">
        <v>48</v>
      </c>
      <c r="I353" s="6">
        <v>1.536</v>
      </c>
    </row>
    <row r="354" spans="1:9">
      <c r="A354" s="4">
        <v>1349</v>
      </c>
      <c r="B354" s="4">
        <v>44136</v>
      </c>
      <c r="C354" s="4" t="s">
        <v>17</v>
      </c>
      <c r="D354" s="4" t="s">
        <v>10</v>
      </c>
      <c r="E354" s="4" t="s">
        <v>4</v>
      </c>
      <c r="F354" s="5">
        <v>7</v>
      </c>
      <c r="G354" s="6">
        <v>63</v>
      </c>
      <c r="H354" s="6">
        <v>441</v>
      </c>
      <c r="I354" s="6">
        <v>40.950000000000003</v>
      </c>
    </row>
    <row r="355" spans="1:9">
      <c r="A355" s="4">
        <v>1350</v>
      </c>
      <c r="B355" s="4">
        <v>44136</v>
      </c>
      <c r="C355" s="4" t="s">
        <v>21</v>
      </c>
      <c r="D355" s="4" t="s">
        <v>10</v>
      </c>
      <c r="E355" s="4" t="s">
        <v>11</v>
      </c>
      <c r="F355" s="5">
        <v>6</v>
      </c>
      <c r="G355" s="6">
        <v>6</v>
      </c>
      <c r="H355" s="6">
        <v>36</v>
      </c>
      <c r="I355" s="6">
        <v>1.248</v>
      </c>
    </row>
    <row r="356" spans="1:9">
      <c r="A356" s="4">
        <v>1351</v>
      </c>
      <c r="B356" s="4">
        <v>44139</v>
      </c>
      <c r="C356" s="4" t="s">
        <v>17</v>
      </c>
      <c r="D356" s="4" t="s">
        <v>6</v>
      </c>
      <c r="E356" s="4" t="s">
        <v>9</v>
      </c>
      <c r="F356" s="5">
        <v>6</v>
      </c>
      <c r="G356" s="6">
        <v>48</v>
      </c>
      <c r="H356" s="6">
        <v>288</v>
      </c>
      <c r="I356" s="6">
        <v>22.416</v>
      </c>
    </row>
    <row r="357" spans="1:9">
      <c r="A357" s="4">
        <v>1351</v>
      </c>
      <c r="B357" s="4">
        <v>44139</v>
      </c>
      <c r="C357" s="4" t="s">
        <v>17</v>
      </c>
      <c r="D357" s="4" t="s">
        <v>6</v>
      </c>
      <c r="E357" s="4" t="s">
        <v>9</v>
      </c>
      <c r="F357" s="5">
        <v>6</v>
      </c>
      <c r="G357" s="6">
        <v>48</v>
      </c>
      <c r="H357" s="6">
        <v>288</v>
      </c>
      <c r="I357" s="6">
        <v>22.416</v>
      </c>
    </row>
    <row r="358" spans="1:9">
      <c r="A358" s="4">
        <v>1352</v>
      </c>
      <c r="B358" s="4">
        <v>44142</v>
      </c>
      <c r="C358" s="4" t="s">
        <v>20</v>
      </c>
      <c r="D358" s="4" t="s">
        <v>6</v>
      </c>
      <c r="E358" s="4" t="s">
        <v>4</v>
      </c>
      <c r="F358" s="5">
        <v>5</v>
      </c>
      <c r="G358" s="6">
        <v>15</v>
      </c>
      <c r="H358" s="6">
        <v>75</v>
      </c>
      <c r="I358" s="6">
        <v>8.25</v>
      </c>
    </row>
    <row r="359" spans="1:9">
      <c r="A359" s="4">
        <v>1353</v>
      </c>
      <c r="B359" s="4">
        <v>44142</v>
      </c>
      <c r="C359" s="4" t="s">
        <v>20</v>
      </c>
      <c r="D359" s="4" t="s">
        <v>10</v>
      </c>
      <c r="E359" s="4" t="s">
        <v>7</v>
      </c>
      <c r="F359" s="5">
        <v>20</v>
      </c>
      <c r="G359" s="6">
        <v>6</v>
      </c>
      <c r="H359" s="6">
        <v>120</v>
      </c>
      <c r="I359" s="6">
        <v>2.5379999999999998</v>
      </c>
    </row>
    <row r="360" spans="1:9">
      <c r="A360" s="4">
        <v>1354</v>
      </c>
      <c r="B360" s="4">
        <v>44143</v>
      </c>
      <c r="C360" s="4" t="s">
        <v>19</v>
      </c>
      <c r="D360" s="4" t="s">
        <v>3</v>
      </c>
      <c r="E360" s="4" t="s">
        <v>4</v>
      </c>
      <c r="F360" s="5">
        <v>2</v>
      </c>
      <c r="G360" s="6">
        <v>198</v>
      </c>
      <c r="H360" s="6">
        <v>396</v>
      </c>
      <c r="I360" s="6">
        <v>118.8</v>
      </c>
    </row>
    <row r="361" spans="1:9">
      <c r="A361" s="4">
        <v>1355</v>
      </c>
      <c r="B361" s="4">
        <v>44143</v>
      </c>
      <c r="C361" s="4" t="s">
        <v>21</v>
      </c>
      <c r="D361" s="4" t="s">
        <v>3</v>
      </c>
      <c r="E361" s="4" t="s">
        <v>5</v>
      </c>
      <c r="F361" s="5">
        <v>1</v>
      </c>
      <c r="G361" s="6">
        <v>414</v>
      </c>
      <c r="H361" s="6">
        <v>414</v>
      </c>
      <c r="I361" s="6">
        <v>351.9</v>
      </c>
    </row>
    <row r="362" spans="1:9">
      <c r="A362" s="4">
        <v>1356</v>
      </c>
      <c r="B362" s="4">
        <v>44144</v>
      </c>
      <c r="C362" s="4" t="s">
        <v>17</v>
      </c>
      <c r="D362" s="4" t="s">
        <v>13</v>
      </c>
      <c r="E362" s="4" t="s">
        <v>7</v>
      </c>
      <c r="F362" s="5">
        <v>18</v>
      </c>
      <c r="G362" s="6">
        <v>16</v>
      </c>
      <c r="H362" s="6">
        <v>288</v>
      </c>
      <c r="I362" s="6">
        <v>4.32</v>
      </c>
    </row>
    <row r="363" spans="1:9">
      <c r="A363" s="4">
        <v>1357</v>
      </c>
      <c r="B363" s="4">
        <v>44144</v>
      </c>
      <c r="C363" s="4" t="s">
        <v>21</v>
      </c>
      <c r="D363" s="4" t="s">
        <v>6</v>
      </c>
      <c r="E363" s="4" t="s">
        <v>4</v>
      </c>
      <c r="F363" s="5">
        <v>3</v>
      </c>
      <c r="G363" s="6">
        <v>31</v>
      </c>
      <c r="H363" s="6">
        <v>93</v>
      </c>
      <c r="I363" s="6">
        <v>17.05</v>
      </c>
    </row>
    <row r="364" spans="1:9">
      <c r="A364" s="4">
        <v>1358</v>
      </c>
      <c r="B364" s="4">
        <v>44144</v>
      </c>
      <c r="C364" s="4" t="s">
        <v>17</v>
      </c>
      <c r="D364" s="4" t="s">
        <v>13</v>
      </c>
      <c r="E364" s="4" t="s">
        <v>5</v>
      </c>
      <c r="F364" s="5">
        <v>2</v>
      </c>
      <c r="G364" s="6">
        <v>340</v>
      </c>
      <c r="H364" s="6">
        <v>680</v>
      </c>
      <c r="I364" s="6">
        <v>299.2</v>
      </c>
    </row>
    <row r="365" spans="1:9">
      <c r="A365" s="4">
        <v>1359</v>
      </c>
      <c r="B365" s="4">
        <v>44145</v>
      </c>
      <c r="C365" s="4" t="s">
        <v>19</v>
      </c>
      <c r="D365" s="4" t="s">
        <v>13</v>
      </c>
      <c r="E365" s="4" t="s">
        <v>7</v>
      </c>
      <c r="F365" s="5">
        <v>15</v>
      </c>
      <c r="G365" s="6">
        <v>22</v>
      </c>
      <c r="H365" s="6">
        <v>330</v>
      </c>
      <c r="I365" s="6">
        <v>5.94</v>
      </c>
    </row>
    <row r="366" spans="1:9">
      <c r="A366" s="4">
        <v>1360</v>
      </c>
      <c r="B366" s="4">
        <v>44145</v>
      </c>
      <c r="C366" s="4" t="s">
        <v>18</v>
      </c>
      <c r="D366" s="4" t="s">
        <v>13</v>
      </c>
      <c r="E366" s="4" t="s">
        <v>11</v>
      </c>
      <c r="F366" s="5">
        <v>6</v>
      </c>
      <c r="G366" s="6">
        <v>7</v>
      </c>
      <c r="H366" s="6">
        <v>42</v>
      </c>
      <c r="I366" s="6">
        <v>1.792</v>
      </c>
    </row>
    <row r="367" spans="1:9">
      <c r="A367" s="4">
        <v>1361</v>
      </c>
      <c r="B367" s="4">
        <v>44146</v>
      </c>
      <c r="C367" s="4" t="s">
        <v>19</v>
      </c>
      <c r="D367" s="4" t="s">
        <v>3</v>
      </c>
      <c r="E367" s="4" t="s">
        <v>7</v>
      </c>
      <c r="F367" s="5">
        <v>12</v>
      </c>
      <c r="G367" s="6">
        <v>21</v>
      </c>
      <c r="H367" s="6">
        <v>252</v>
      </c>
      <c r="I367" s="6">
        <v>6.3</v>
      </c>
    </row>
    <row r="368" spans="1:9">
      <c r="A368" s="4">
        <v>1362</v>
      </c>
      <c r="B368" s="4">
        <v>44147</v>
      </c>
      <c r="C368" s="4" t="s">
        <v>17</v>
      </c>
      <c r="D368" s="4" t="s">
        <v>6</v>
      </c>
      <c r="E368" s="4" t="s">
        <v>7</v>
      </c>
      <c r="F368" s="5">
        <v>7</v>
      </c>
      <c r="G368" s="6">
        <v>15</v>
      </c>
      <c r="H368" s="6">
        <v>105</v>
      </c>
      <c r="I368" s="6">
        <v>4.8</v>
      </c>
    </row>
    <row r="369" spans="1:9">
      <c r="A369" s="4">
        <v>1363</v>
      </c>
      <c r="B369" s="4">
        <v>44148</v>
      </c>
      <c r="C369" s="4" t="s">
        <v>18</v>
      </c>
      <c r="D369" s="4" t="s">
        <v>3</v>
      </c>
      <c r="E369" s="4" t="s">
        <v>5</v>
      </c>
      <c r="F369" s="5">
        <v>1</v>
      </c>
      <c r="G369" s="6">
        <v>219.33333333333334</v>
      </c>
      <c r="H369" s="6">
        <v>219.33333333333334</v>
      </c>
      <c r="I369" s="6">
        <v>186.43333333333334</v>
      </c>
    </row>
    <row r="370" spans="1:9">
      <c r="A370" s="4">
        <v>1364</v>
      </c>
      <c r="B370" s="4">
        <v>44149</v>
      </c>
      <c r="C370" s="4" t="s">
        <v>17</v>
      </c>
      <c r="D370" s="4" t="s">
        <v>3</v>
      </c>
      <c r="E370" s="4" t="s">
        <v>11</v>
      </c>
      <c r="F370" s="5">
        <v>5</v>
      </c>
      <c r="G370" s="6">
        <v>6</v>
      </c>
      <c r="H370" s="6">
        <v>30</v>
      </c>
      <c r="I370" s="6">
        <v>1.08</v>
      </c>
    </row>
    <row r="371" spans="1:9">
      <c r="A371" s="4">
        <v>1365</v>
      </c>
      <c r="B371" s="4">
        <v>44151</v>
      </c>
      <c r="C371" s="4" t="s">
        <v>17</v>
      </c>
      <c r="D371" s="4" t="s">
        <v>13</v>
      </c>
      <c r="E371" s="4" t="s">
        <v>4</v>
      </c>
      <c r="F371" s="5">
        <v>4</v>
      </c>
      <c r="G371" s="6">
        <v>244</v>
      </c>
      <c r="H371" s="6">
        <v>976</v>
      </c>
      <c r="I371" s="6">
        <v>183</v>
      </c>
    </row>
    <row r="372" spans="1:9">
      <c r="A372" s="4">
        <v>1366</v>
      </c>
      <c r="B372" s="4">
        <v>44152</v>
      </c>
      <c r="C372" s="4" t="s">
        <v>19</v>
      </c>
      <c r="D372" s="4" t="s">
        <v>13</v>
      </c>
      <c r="E372" s="4" t="s">
        <v>11</v>
      </c>
      <c r="F372" s="5">
        <v>1</v>
      </c>
      <c r="G372" s="6">
        <v>8</v>
      </c>
      <c r="H372" s="6">
        <v>8</v>
      </c>
      <c r="I372" s="6">
        <v>2.048</v>
      </c>
    </row>
    <row r="373" spans="1:9">
      <c r="A373" s="4">
        <v>1367</v>
      </c>
      <c r="B373" s="4">
        <v>44153</v>
      </c>
      <c r="C373" s="4" t="s">
        <v>20</v>
      </c>
      <c r="D373" s="4" t="s">
        <v>10</v>
      </c>
      <c r="E373" s="4" t="s">
        <v>7</v>
      </c>
      <c r="F373" s="5">
        <v>13</v>
      </c>
      <c r="G373" s="6">
        <v>12</v>
      </c>
      <c r="H373" s="6">
        <v>156</v>
      </c>
      <c r="I373" s="6">
        <v>5.0759999999999996</v>
      </c>
    </row>
    <row r="374" spans="1:9">
      <c r="A374" s="4">
        <v>1368</v>
      </c>
      <c r="B374" s="4">
        <v>44156</v>
      </c>
      <c r="C374" s="4" t="s">
        <v>18</v>
      </c>
      <c r="D374" s="4" t="s">
        <v>3</v>
      </c>
      <c r="E374" s="4" t="s">
        <v>9</v>
      </c>
      <c r="F374" s="5">
        <v>4</v>
      </c>
      <c r="G374" s="6">
        <v>35</v>
      </c>
      <c r="H374" s="6">
        <v>140</v>
      </c>
      <c r="I374" s="6">
        <v>18.2</v>
      </c>
    </row>
    <row r="375" spans="1:9">
      <c r="A375" s="4">
        <v>1369</v>
      </c>
      <c r="B375" s="4">
        <v>44156</v>
      </c>
      <c r="C375" s="4" t="s">
        <v>19</v>
      </c>
      <c r="D375" s="4" t="s">
        <v>6</v>
      </c>
      <c r="E375" s="4" t="s">
        <v>11</v>
      </c>
      <c r="F375" s="5">
        <v>7</v>
      </c>
      <c r="G375" s="6">
        <v>8</v>
      </c>
      <c r="H375" s="6">
        <v>56</v>
      </c>
      <c r="I375" s="6">
        <v>1.224</v>
      </c>
    </row>
    <row r="376" spans="1:9">
      <c r="A376" s="4">
        <v>1370</v>
      </c>
      <c r="B376" s="4">
        <v>44159</v>
      </c>
      <c r="C376" s="4" t="s">
        <v>20</v>
      </c>
      <c r="D376" s="4" t="s">
        <v>12</v>
      </c>
      <c r="E376" s="4" t="s">
        <v>4</v>
      </c>
      <c r="F376" s="5">
        <v>8</v>
      </c>
      <c r="G376" s="6">
        <v>20</v>
      </c>
      <c r="H376" s="6">
        <v>160</v>
      </c>
      <c r="I376" s="6">
        <v>11.6</v>
      </c>
    </row>
    <row r="377" spans="1:9">
      <c r="A377" s="4">
        <v>1371</v>
      </c>
      <c r="B377" s="4">
        <v>44159</v>
      </c>
      <c r="C377" s="4" t="s">
        <v>21</v>
      </c>
      <c r="D377" s="4" t="s">
        <v>6</v>
      </c>
      <c r="E377" s="4" t="s">
        <v>9</v>
      </c>
      <c r="F377" s="5">
        <v>4</v>
      </c>
      <c r="G377" s="6">
        <v>21</v>
      </c>
      <c r="H377" s="6">
        <v>84</v>
      </c>
      <c r="I377" s="6">
        <v>9.8070000000000004</v>
      </c>
    </row>
    <row r="378" spans="1:9">
      <c r="A378" s="4">
        <v>1372</v>
      </c>
      <c r="B378" s="4">
        <v>44161</v>
      </c>
      <c r="C378" s="4" t="s">
        <v>17</v>
      </c>
      <c r="D378" s="4" t="s">
        <v>3</v>
      </c>
      <c r="E378" s="4" t="s">
        <v>9</v>
      </c>
      <c r="F378" s="5">
        <v>3</v>
      </c>
      <c r="G378" s="6">
        <v>36</v>
      </c>
      <c r="H378" s="6">
        <v>108</v>
      </c>
      <c r="I378" s="6">
        <v>18.72</v>
      </c>
    </row>
    <row r="379" spans="1:9">
      <c r="A379" s="4">
        <v>1373</v>
      </c>
      <c r="B379" s="4">
        <v>44161</v>
      </c>
      <c r="C379" s="4" t="s">
        <v>19</v>
      </c>
      <c r="D379" s="4" t="s">
        <v>12</v>
      </c>
      <c r="E379" s="4" t="s">
        <v>4</v>
      </c>
      <c r="F379" s="5">
        <v>2</v>
      </c>
      <c r="G379" s="6">
        <v>23</v>
      </c>
      <c r="H379" s="6">
        <v>46</v>
      </c>
      <c r="I379" s="6">
        <v>13.34</v>
      </c>
    </row>
    <row r="380" spans="1:9">
      <c r="A380" s="4">
        <v>1374</v>
      </c>
      <c r="B380" s="4">
        <v>44162</v>
      </c>
      <c r="C380" s="4" t="s">
        <v>21</v>
      </c>
      <c r="D380" s="4" t="s">
        <v>12</v>
      </c>
      <c r="E380" s="4" t="s">
        <v>5</v>
      </c>
      <c r="F380" s="5">
        <v>2</v>
      </c>
      <c r="G380" s="6">
        <v>133.33333333333334</v>
      </c>
      <c r="H380" s="6">
        <v>266.66666666666669</v>
      </c>
      <c r="I380" s="6">
        <v>120.00000000000001</v>
      </c>
    </row>
    <row r="381" spans="1:9">
      <c r="A381" s="4">
        <v>1375</v>
      </c>
      <c r="B381" s="4">
        <v>44162</v>
      </c>
      <c r="C381" s="4" t="s">
        <v>17</v>
      </c>
      <c r="D381" s="4" t="s">
        <v>13</v>
      </c>
      <c r="E381" s="4" t="s">
        <v>9</v>
      </c>
      <c r="F381" s="5">
        <v>1</v>
      </c>
      <c r="G381" s="6">
        <v>43</v>
      </c>
      <c r="H381" s="6">
        <v>43</v>
      </c>
      <c r="I381" s="6">
        <v>23.822000000000003</v>
      </c>
    </row>
    <row r="382" spans="1:9">
      <c r="A382" s="4">
        <v>1376</v>
      </c>
      <c r="B382" s="4">
        <v>44165</v>
      </c>
      <c r="C382" s="4" t="s">
        <v>18</v>
      </c>
      <c r="D382" s="4" t="s">
        <v>10</v>
      </c>
      <c r="E382" s="4" t="s">
        <v>9</v>
      </c>
      <c r="F382" s="5">
        <v>5</v>
      </c>
      <c r="G382" s="6">
        <v>50</v>
      </c>
      <c r="H382" s="6">
        <v>250</v>
      </c>
      <c r="I382" s="6">
        <v>19.149999999999999</v>
      </c>
    </row>
    <row r="383" spans="1:9">
      <c r="A383" s="4">
        <v>1377</v>
      </c>
      <c r="B383" s="4">
        <v>44167</v>
      </c>
      <c r="C383" s="4" t="s">
        <v>20</v>
      </c>
      <c r="D383" s="4" t="s">
        <v>3</v>
      </c>
      <c r="E383" s="4" t="s">
        <v>4</v>
      </c>
      <c r="F383" s="5">
        <v>6</v>
      </c>
      <c r="G383" s="6">
        <v>140</v>
      </c>
      <c r="H383" s="6">
        <v>840</v>
      </c>
      <c r="I383" s="6">
        <v>84</v>
      </c>
    </row>
    <row r="384" spans="1:9">
      <c r="A384" s="4">
        <v>1378</v>
      </c>
      <c r="B384" s="4">
        <v>44168</v>
      </c>
      <c r="C384" s="4" t="s">
        <v>18</v>
      </c>
      <c r="D384" s="4" t="s">
        <v>13</v>
      </c>
      <c r="E384" s="4" t="s">
        <v>11</v>
      </c>
      <c r="F384" s="5">
        <v>4</v>
      </c>
      <c r="G384" s="6">
        <v>5</v>
      </c>
      <c r="H384" s="6">
        <v>20</v>
      </c>
      <c r="I384" s="6">
        <v>1.28</v>
      </c>
    </row>
    <row r="385" spans="1:9">
      <c r="A385" s="4">
        <v>1379</v>
      </c>
      <c r="B385" s="4">
        <v>44170</v>
      </c>
      <c r="C385" s="4" t="s">
        <v>21</v>
      </c>
      <c r="D385" s="4" t="s">
        <v>10</v>
      </c>
      <c r="E385" s="4" t="s">
        <v>5</v>
      </c>
      <c r="F385" s="5">
        <v>1</v>
      </c>
      <c r="G385" s="6">
        <v>184.66666666666666</v>
      </c>
      <c r="H385" s="6">
        <v>184.66666666666666</v>
      </c>
      <c r="I385" s="6">
        <v>151.42666666666665</v>
      </c>
    </row>
    <row r="386" spans="1:9">
      <c r="A386" s="4">
        <v>1380</v>
      </c>
      <c r="B386" s="4">
        <v>44170</v>
      </c>
      <c r="C386" s="4" t="s">
        <v>21</v>
      </c>
      <c r="D386" s="4" t="s">
        <v>10</v>
      </c>
      <c r="E386" s="4" t="s">
        <v>7</v>
      </c>
      <c r="F386" s="5">
        <v>8</v>
      </c>
      <c r="G386" s="6">
        <v>6</v>
      </c>
      <c r="H386" s="6">
        <v>48</v>
      </c>
      <c r="I386" s="6">
        <v>2.5379999999999998</v>
      </c>
    </row>
    <row r="387" spans="1:9">
      <c r="A387" s="4">
        <v>1381</v>
      </c>
      <c r="B387" s="4">
        <v>44172</v>
      </c>
      <c r="C387" s="4" t="s">
        <v>19</v>
      </c>
      <c r="D387" s="4" t="s">
        <v>3</v>
      </c>
      <c r="E387" s="4" t="s">
        <v>5</v>
      </c>
      <c r="F387" s="5">
        <v>1</v>
      </c>
      <c r="G387" s="6">
        <v>556</v>
      </c>
      <c r="H387" s="6">
        <v>556</v>
      </c>
      <c r="I387" s="6">
        <v>472.59999999999997</v>
      </c>
    </row>
    <row r="388" spans="1:9">
      <c r="A388" s="4">
        <v>1382</v>
      </c>
      <c r="B388" s="4">
        <v>44173</v>
      </c>
      <c r="C388" s="4" t="s">
        <v>21</v>
      </c>
      <c r="D388" s="4" t="s">
        <v>6</v>
      </c>
      <c r="E388" s="4" t="s">
        <v>9</v>
      </c>
      <c r="F388" s="5">
        <v>1</v>
      </c>
      <c r="G388" s="6">
        <v>48</v>
      </c>
      <c r="H388" s="6">
        <v>48</v>
      </c>
      <c r="I388" s="6">
        <v>22.416</v>
      </c>
    </row>
    <row r="389" spans="1:9">
      <c r="A389" s="4">
        <v>1383</v>
      </c>
      <c r="B389" s="4">
        <v>44174</v>
      </c>
      <c r="C389" s="4" t="s">
        <v>21</v>
      </c>
      <c r="D389" s="4" t="s">
        <v>10</v>
      </c>
      <c r="E389" s="4" t="s">
        <v>11</v>
      </c>
      <c r="F389" s="5">
        <v>1</v>
      </c>
      <c r="G389" s="6">
        <v>7</v>
      </c>
      <c r="H389" s="6">
        <v>7</v>
      </c>
      <c r="I389" s="6">
        <v>1.456</v>
      </c>
    </row>
    <row r="390" spans="1:9">
      <c r="A390" s="4">
        <v>1384</v>
      </c>
      <c r="B390" s="4">
        <v>44175</v>
      </c>
      <c r="C390" s="4" t="s">
        <v>19</v>
      </c>
      <c r="D390" s="4" t="s">
        <v>3</v>
      </c>
      <c r="E390" s="4" t="s">
        <v>11</v>
      </c>
      <c r="F390" s="5">
        <v>5</v>
      </c>
      <c r="G390" s="6">
        <v>6</v>
      </c>
      <c r="H390" s="6">
        <v>30</v>
      </c>
      <c r="I390" s="6">
        <v>1.08</v>
      </c>
    </row>
    <row r="391" spans="1:9">
      <c r="A391" s="4">
        <v>1385</v>
      </c>
      <c r="B391" s="4">
        <v>44177</v>
      </c>
      <c r="C391" s="4" t="s">
        <v>21</v>
      </c>
      <c r="D391" s="4" t="s">
        <v>12</v>
      </c>
      <c r="E391" s="4" t="s">
        <v>9</v>
      </c>
      <c r="F391" s="5">
        <v>4</v>
      </c>
      <c r="G391" s="6">
        <v>28</v>
      </c>
      <c r="H391" s="6">
        <v>112</v>
      </c>
      <c r="I391" s="6">
        <v>14.196</v>
      </c>
    </row>
    <row r="392" spans="1:9">
      <c r="A392" s="4">
        <v>1386</v>
      </c>
      <c r="B392" s="4">
        <v>44178</v>
      </c>
      <c r="C392" s="4" t="s">
        <v>20</v>
      </c>
      <c r="D392" s="4" t="s">
        <v>12</v>
      </c>
      <c r="E392" s="4" t="s">
        <v>9</v>
      </c>
      <c r="F392" s="5">
        <v>9</v>
      </c>
      <c r="G392" s="6">
        <v>23</v>
      </c>
      <c r="H392" s="6">
        <v>207</v>
      </c>
      <c r="I392" s="6">
        <v>11.661</v>
      </c>
    </row>
    <row r="393" spans="1:9">
      <c r="A393" s="4">
        <v>1387</v>
      </c>
      <c r="B393" s="4">
        <v>44180</v>
      </c>
      <c r="C393" s="4" t="s">
        <v>21</v>
      </c>
      <c r="D393" s="4" t="s">
        <v>10</v>
      </c>
      <c r="E393" s="4" t="s">
        <v>11</v>
      </c>
      <c r="F393" s="5">
        <v>3</v>
      </c>
      <c r="G393" s="6">
        <v>6</v>
      </c>
      <c r="H393" s="6">
        <v>18</v>
      </c>
      <c r="I393" s="6">
        <v>1.248</v>
      </c>
    </row>
    <row r="394" spans="1:9">
      <c r="A394" s="4">
        <v>1388</v>
      </c>
      <c r="B394" s="4">
        <v>44181</v>
      </c>
      <c r="C394" s="4" t="s">
        <v>19</v>
      </c>
      <c r="D394" s="4" t="s">
        <v>3</v>
      </c>
      <c r="E394" s="4" t="s">
        <v>9</v>
      </c>
      <c r="F394" s="5">
        <v>2</v>
      </c>
      <c r="G394" s="6">
        <v>38</v>
      </c>
      <c r="H394" s="6">
        <v>76</v>
      </c>
      <c r="I394" s="6">
        <v>19.760000000000002</v>
      </c>
    </row>
    <row r="395" spans="1:9">
      <c r="A395" s="4">
        <v>1389</v>
      </c>
      <c r="B395" s="4">
        <v>44184</v>
      </c>
      <c r="C395" s="4" t="s">
        <v>17</v>
      </c>
      <c r="D395" s="4" t="s">
        <v>12</v>
      </c>
      <c r="E395" s="4" t="s">
        <v>9</v>
      </c>
      <c r="F395" s="5">
        <v>1</v>
      </c>
      <c r="G395" s="6">
        <v>39</v>
      </c>
      <c r="H395" s="6">
        <v>39</v>
      </c>
      <c r="I395" s="6">
        <v>19.773</v>
      </c>
    </row>
    <row r="396" spans="1:9">
      <c r="A396" s="4">
        <v>1390</v>
      </c>
      <c r="B396" s="4">
        <v>44184</v>
      </c>
      <c r="C396" s="4" t="s">
        <v>21</v>
      </c>
      <c r="D396" s="4" t="s">
        <v>12</v>
      </c>
      <c r="E396" s="4" t="s">
        <v>5</v>
      </c>
      <c r="F396" s="5">
        <v>1</v>
      </c>
      <c r="G396" s="6">
        <v>157.33333333333334</v>
      </c>
      <c r="H396" s="6">
        <v>157.33333333333334</v>
      </c>
      <c r="I396" s="6">
        <v>141.60000000000002</v>
      </c>
    </row>
    <row r="397" spans="1:9">
      <c r="A397" s="4">
        <v>1391</v>
      </c>
      <c r="B397" s="4">
        <v>44184</v>
      </c>
      <c r="C397" s="4" t="s">
        <v>18</v>
      </c>
      <c r="D397" s="4" t="s">
        <v>10</v>
      </c>
      <c r="E397" s="4" t="s">
        <v>4</v>
      </c>
      <c r="F397" s="5">
        <v>8</v>
      </c>
      <c r="G397" s="6">
        <v>81</v>
      </c>
      <c r="H397" s="6">
        <v>648</v>
      </c>
      <c r="I397" s="6">
        <v>52.65</v>
      </c>
    </row>
    <row r="398" spans="1:9">
      <c r="A398" s="4">
        <v>1392</v>
      </c>
      <c r="B398" s="4">
        <v>44185</v>
      </c>
      <c r="C398" s="4" t="s">
        <v>18</v>
      </c>
      <c r="D398" s="4" t="s">
        <v>6</v>
      </c>
      <c r="E398" s="4" t="s">
        <v>5</v>
      </c>
      <c r="F398" s="5">
        <v>2</v>
      </c>
      <c r="G398" s="6">
        <v>202.66666666666666</v>
      </c>
      <c r="H398" s="6">
        <v>405.33333333333331</v>
      </c>
      <c r="I398" s="6">
        <v>156.05333333333334</v>
      </c>
    </row>
    <row r="399" spans="1:9">
      <c r="A399" s="4">
        <v>1393</v>
      </c>
      <c r="B399" s="4">
        <v>44185</v>
      </c>
      <c r="C399" s="4" t="s">
        <v>19</v>
      </c>
      <c r="D399" s="4" t="s">
        <v>12</v>
      </c>
      <c r="E399" s="4" t="s">
        <v>7</v>
      </c>
      <c r="F399" s="5">
        <v>15</v>
      </c>
      <c r="G399" s="6">
        <v>9</v>
      </c>
      <c r="H399" s="6">
        <v>135</v>
      </c>
      <c r="I399" s="6">
        <v>2.3220000000000001</v>
      </c>
    </row>
    <row r="400" spans="1:9">
      <c r="A400" s="4">
        <v>1394</v>
      </c>
      <c r="B400" s="4">
        <v>44185</v>
      </c>
      <c r="C400" s="4" t="s">
        <v>21</v>
      </c>
      <c r="D400" s="4" t="s">
        <v>10</v>
      </c>
      <c r="E400" s="4" t="s">
        <v>7</v>
      </c>
      <c r="F400" s="5">
        <v>18</v>
      </c>
      <c r="G400" s="6">
        <v>8</v>
      </c>
      <c r="H400" s="6">
        <v>144</v>
      </c>
      <c r="I400" s="6">
        <v>3.3839999999999999</v>
      </c>
    </row>
    <row r="401" spans="1:9">
      <c r="A401" s="4">
        <v>1395</v>
      </c>
      <c r="B401" s="4">
        <v>44187</v>
      </c>
      <c r="C401" s="4" t="s">
        <v>20</v>
      </c>
      <c r="D401" s="4" t="s">
        <v>6</v>
      </c>
      <c r="E401" s="4" t="s">
        <v>4</v>
      </c>
      <c r="F401" s="5">
        <v>9</v>
      </c>
      <c r="G401" s="6">
        <v>31</v>
      </c>
      <c r="H401" s="6">
        <v>279</v>
      </c>
      <c r="I401" s="6">
        <v>17.05</v>
      </c>
    </row>
    <row r="402" spans="1:9">
      <c r="A402" s="4">
        <v>1396</v>
      </c>
      <c r="B402" s="4">
        <v>44187</v>
      </c>
      <c r="C402" s="4" t="s">
        <v>20</v>
      </c>
      <c r="D402" s="4" t="s">
        <v>13</v>
      </c>
      <c r="E402" s="4" t="s">
        <v>7</v>
      </c>
      <c r="F402" s="5">
        <v>10</v>
      </c>
      <c r="G402" s="6">
        <v>25</v>
      </c>
      <c r="H402" s="6">
        <v>250</v>
      </c>
      <c r="I402" s="6">
        <v>6.75</v>
      </c>
    </row>
    <row r="403" spans="1:9">
      <c r="A403" s="4">
        <v>1397</v>
      </c>
      <c r="B403" s="4">
        <v>44192</v>
      </c>
      <c r="C403" s="4" t="s">
        <v>17</v>
      </c>
      <c r="D403" s="4" t="s">
        <v>13</v>
      </c>
      <c r="E403" s="4" t="s">
        <v>5</v>
      </c>
      <c r="F403" s="5">
        <v>1</v>
      </c>
      <c r="G403" s="6">
        <v>480</v>
      </c>
      <c r="H403" s="6">
        <v>480</v>
      </c>
      <c r="I403" s="6">
        <v>422.4</v>
      </c>
    </row>
    <row r="404" spans="1:9">
      <c r="A404" s="4">
        <v>1398</v>
      </c>
      <c r="B404" s="4">
        <v>44193</v>
      </c>
      <c r="C404" s="4" t="s">
        <v>17</v>
      </c>
      <c r="D404" s="4" t="s">
        <v>6</v>
      </c>
      <c r="E404" s="4" t="s">
        <v>4</v>
      </c>
      <c r="F404" s="5">
        <v>10</v>
      </c>
      <c r="G404" s="6">
        <v>50</v>
      </c>
      <c r="H404" s="6">
        <v>500</v>
      </c>
      <c r="I404" s="6">
        <v>27.500000000000004</v>
      </c>
    </row>
    <row r="405" spans="1:9">
      <c r="A405" s="4">
        <v>1399</v>
      </c>
      <c r="B405" s="4">
        <v>44194</v>
      </c>
      <c r="C405" s="4" t="s">
        <v>17</v>
      </c>
      <c r="D405" s="4" t="s">
        <v>12</v>
      </c>
      <c r="E405" s="4" t="s">
        <v>7</v>
      </c>
      <c r="F405" s="5">
        <v>19</v>
      </c>
      <c r="G405" s="6">
        <v>7</v>
      </c>
      <c r="H405" s="6">
        <v>133</v>
      </c>
      <c r="I405" s="6">
        <v>1.806</v>
      </c>
    </row>
    <row r="406" spans="1:9">
      <c r="A406" s="4">
        <v>1400</v>
      </c>
      <c r="B406" s="4">
        <v>44194</v>
      </c>
      <c r="C406" s="4" t="s">
        <v>20</v>
      </c>
      <c r="D406" s="4" t="s">
        <v>10</v>
      </c>
      <c r="E406" s="4" t="s">
        <v>11</v>
      </c>
      <c r="F406" s="5">
        <v>8</v>
      </c>
      <c r="G406" s="6">
        <v>8</v>
      </c>
      <c r="H406" s="6">
        <v>64</v>
      </c>
      <c r="I406" s="6">
        <v>1.6639999999999999</v>
      </c>
    </row>
    <row r="407" spans="1:9">
      <c r="A407" s="4">
        <v>1401</v>
      </c>
      <c r="B407" s="4">
        <v>44195</v>
      </c>
      <c r="C407" s="4" t="s">
        <v>19</v>
      </c>
      <c r="D407" s="4" t="s">
        <v>3</v>
      </c>
      <c r="E407" s="4" t="s">
        <v>5</v>
      </c>
      <c r="F407" s="5">
        <v>2</v>
      </c>
      <c r="G407" s="6">
        <v>596</v>
      </c>
      <c r="H407" s="6">
        <v>1192</v>
      </c>
      <c r="I407" s="6">
        <v>506.59999999999997</v>
      </c>
    </row>
    <row r="408" spans="1:9">
      <c r="A408" s="4">
        <v>1402</v>
      </c>
      <c r="B408" s="4">
        <v>44196</v>
      </c>
      <c r="C408" s="4" t="s">
        <v>21</v>
      </c>
      <c r="D408" s="4" t="s">
        <v>12</v>
      </c>
      <c r="E408" s="4" t="s">
        <v>9</v>
      </c>
      <c r="F408" s="5">
        <v>6</v>
      </c>
      <c r="G408" s="6">
        <v>47</v>
      </c>
      <c r="H408" s="6">
        <v>282</v>
      </c>
      <c r="I408" s="6">
        <v>23.829000000000001</v>
      </c>
    </row>
    <row r="409" spans="1:9">
      <c r="A409" s="4">
        <v>1403</v>
      </c>
      <c r="B409" s="4">
        <v>44197</v>
      </c>
      <c r="C409" s="4" t="s">
        <v>19</v>
      </c>
      <c r="D409" s="4" t="s">
        <v>6</v>
      </c>
      <c r="E409" s="4" t="s">
        <v>5</v>
      </c>
      <c r="F409" s="5">
        <v>1</v>
      </c>
      <c r="G409" s="6">
        <v>310</v>
      </c>
      <c r="H409" s="6">
        <v>310</v>
      </c>
      <c r="I409" s="6">
        <v>238.70000000000002</v>
      </c>
    </row>
    <row r="410" spans="1:9">
      <c r="A410" s="4">
        <v>1404</v>
      </c>
      <c r="B410" s="4">
        <v>44198</v>
      </c>
      <c r="C410" s="4" t="s">
        <v>19</v>
      </c>
      <c r="D410" s="4" t="s">
        <v>13</v>
      </c>
      <c r="E410" s="4" t="s">
        <v>7</v>
      </c>
      <c r="F410" s="5">
        <v>19</v>
      </c>
      <c r="G410" s="6">
        <v>49</v>
      </c>
      <c r="H410" s="6">
        <v>931</v>
      </c>
      <c r="I410" s="6">
        <v>13.23</v>
      </c>
    </row>
    <row r="411" spans="1:9">
      <c r="A411" s="4">
        <v>1405</v>
      </c>
      <c r="B411" s="4">
        <v>44199</v>
      </c>
      <c r="C411" s="4" t="s">
        <v>19</v>
      </c>
      <c r="D411" s="4" t="s">
        <v>6</v>
      </c>
      <c r="E411" s="4" t="s">
        <v>9</v>
      </c>
      <c r="F411" s="5">
        <v>2</v>
      </c>
      <c r="G411" s="6">
        <v>50</v>
      </c>
      <c r="H411" s="6">
        <v>100</v>
      </c>
      <c r="I411" s="6">
        <v>23.35</v>
      </c>
    </row>
    <row r="412" spans="1:9">
      <c r="A412" s="4">
        <v>1406</v>
      </c>
      <c r="B412" s="4">
        <v>44199</v>
      </c>
      <c r="C412" s="4" t="s">
        <v>19</v>
      </c>
      <c r="D412" s="4" t="s">
        <v>10</v>
      </c>
      <c r="E412" s="4" t="s">
        <v>11</v>
      </c>
      <c r="F412" s="5">
        <v>4</v>
      </c>
      <c r="G412" s="6">
        <v>8</v>
      </c>
      <c r="H412" s="6">
        <v>32</v>
      </c>
      <c r="I412" s="6">
        <v>1.6639999999999999</v>
      </c>
    </row>
    <row r="413" spans="1:9">
      <c r="A413" s="4">
        <v>1407</v>
      </c>
      <c r="B413" s="4">
        <v>44199</v>
      </c>
      <c r="C413" s="4" t="s">
        <v>18</v>
      </c>
      <c r="D413" s="4" t="s">
        <v>10</v>
      </c>
      <c r="E413" s="4" t="s">
        <v>5</v>
      </c>
      <c r="F413" s="5">
        <v>2</v>
      </c>
      <c r="G413" s="6">
        <v>219.33333333333334</v>
      </c>
      <c r="H413" s="6">
        <v>438.66666666666669</v>
      </c>
      <c r="I413" s="6">
        <v>179.85333333333332</v>
      </c>
    </row>
    <row r="414" spans="1:9">
      <c r="A414" s="4">
        <v>1408</v>
      </c>
      <c r="B414" s="4">
        <v>44200</v>
      </c>
      <c r="C414" s="4" t="s">
        <v>17</v>
      </c>
      <c r="D414" s="4" t="s">
        <v>6</v>
      </c>
      <c r="E414" s="4" t="s">
        <v>11</v>
      </c>
      <c r="F414" s="5">
        <v>10</v>
      </c>
      <c r="G414" s="6">
        <v>9</v>
      </c>
      <c r="H414" s="6">
        <v>90</v>
      </c>
      <c r="I414" s="6">
        <v>1.377</v>
      </c>
    </row>
    <row r="415" spans="1:9">
      <c r="A415" s="4">
        <v>1409</v>
      </c>
      <c r="B415" s="4">
        <v>44201</v>
      </c>
      <c r="C415" s="4" t="s">
        <v>20</v>
      </c>
      <c r="D415" s="4" t="s">
        <v>12</v>
      </c>
      <c r="E415" s="4" t="s">
        <v>5</v>
      </c>
      <c r="F415" s="5">
        <v>1</v>
      </c>
      <c r="G415" s="6">
        <v>200</v>
      </c>
      <c r="H415" s="6">
        <v>200</v>
      </c>
      <c r="I415" s="6">
        <v>180</v>
      </c>
    </row>
    <row r="416" spans="1:9">
      <c r="A416" s="4">
        <v>1410</v>
      </c>
      <c r="B416" s="4">
        <v>44204</v>
      </c>
      <c r="C416" s="4" t="s">
        <v>19</v>
      </c>
      <c r="D416" s="4" t="s">
        <v>3</v>
      </c>
      <c r="E416" s="4" t="s">
        <v>9</v>
      </c>
      <c r="F416" s="5">
        <v>6</v>
      </c>
      <c r="G416" s="6">
        <v>38</v>
      </c>
      <c r="H416" s="6">
        <v>228</v>
      </c>
      <c r="I416" s="6">
        <v>19.760000000000002</v>
      </c>
    </row>
    <row r="417" spans="1:9">
      <c r="A417" s="4">
        <v>1411</v>
      </c>
      <c r="B417" s="4">
        <v>44204</v>
      </c>
      <c r="C417" s="4" t="s">
        <v>21</v>
      </c>
      <c r="D417" s="4" t="s">
        <v>6</v>
      </c>
      <c r="E417" s="4" t="s">
        <v>11</v>
      </c>
      <c r="F417" s="5">
        <v>8</v>
      </c>
      <c r="G417" s="6">
        <v>9</v>
      </c>
      <c r="H417" s="6">
        <v>72</v>
      </c>
      <c r="I417" s="6">
        <v>1.377</v>
      </c>
    </row>
    <row r="418" spans="1:9">
      <c r="A418" s="4">
        <v>1412</v>
      </c>
      <c r="B418" s="4">
        <v>44206</v>
      </c>
      <c r="C418" s="4" t="s">
        <v>20</v>
      </c>
      <c r="D418" s="4" t="s">
        <v>3</v>
      </c>
      <c r="E418" s="4" t="s">
        <v>11</v>
      </c>
      <c r="F418" s="5">
        <v>4</v>
      </c>
      <c r="G418" s="6">
        <v>7</v>
      </c>
      <c r="H418" s="6">
        <v>28</v>
      </c>
      <c r="I418" s="6">
        <v>1.26</v>
      </c>
    </row>
    <row r="419" spans="1:9">
      <c r="A419" s="4">
        <v>1413</v>
      </c>
      <c r="B419" s="4">
        <v>44207</v>
      </c>
      <c r="C419" s="4" t="s">
        <v>20</v>
      </c>
      <c r="D419" s="4" t="s">
        <v>13</v>
      </c>
      <c r="E419" s="4" t="s">
        <v>5</v>
      </c>
      <c r="F419" s="5">
        <v>2</v>
      </c>
      <c r="G419" s="6">
        <v>315.89743589743591</v>
      </c>
      <c r="H419" s="6">
        <v>631.79487179487182</v>
      </c>
      <c r="I419" s="6">
        <v>277.98974358974363</v>
      </c>
    </row>
    <row r="420" spans="1:9">
      <c r="A420" s="4">
        <v>1414</v>
      </c>
      <c r="B420" s="4">
        <v>44207</v>
      </c>
      <c r="C420" s="4" t="s">
        <v>18</v>
      </c>
      <c r="D420" s="4" t="s">
        <v>3</v>
      </c>
      <c r="E420" s="4" t="s">
        <v>11</v>
      </c>
      <c r="F420" s="5">
        <v>1</v>
      </c>
      <c r="G420" s="6">
        <v>7</v>
      </c>
      <c r="H420" s="6">
        <v>7</v>
      </c>
      <c r="I420" s="6">
        <v>1.26</v>
      </c>
    </row>
    <row r="421" spans="1:9">
      <c r="A421" s="4">
        <v>1415</v>
      </c>
      <c r="B421" s="4">
        <v>44208</v>
      </c>
      <c r="C421" s="4" t="s">
        <v>21</v>
      </c>
      <c r="D421" s="4" t="s">
        <v>12</v>
      </c>
      <c r="E421" s="4" t="s">
        <v>9</v>
      </c>
      <c r="F421" s="5">
        <v>2</v>
      </c>
      <c r="G421" s="6">
        <v>23</v>
      </c>
      <c r="H421" s="6">
        <v>46</v>
      </c>
      <c r="I421" s="6">
        <v>11.661</v>
      </c>
    </row>
    <row r="422" spans="1:9">
      <c r="A422" s="4">
        <v>1416</v>
      </c>
      <c r="B422" s="4">
        <v>44208</v>
      </c>
      <c r="C422" s="4" t="s">
        <v>21</v>
      </c>
      <c r="D422" s="4" t="s">
        <v>13</v>
      </c>
      <c r="E422" s="4" t="s">
        <v>7</v>
      </c>
      <c r="F422" s="5">
        <v>14</v>
      </c>
      <c r="G422" s="6">
        <v>23</v>
      </c>
      <c r="H422" s="6">
        <v>322</v>
      </c>
      <c r="I422" s="6">
        <v>6.2100000000000009</v>
      </c>
    </row>
    <row r="423" spans="1:9">
      <c r="A423" s="4">
        <v>1417</v>
      </c>
      <c r="B423" s="4">
        <v>44209</v>
      </c>
      <c r="C423" s="4" t="s">
        <v>19</v>
      </c>
      <c r="D423" s="4" t="s">
        <v>3</v>
      </c>
      <c r="E423" s="4" t="s">
        <v>7</v>
      </c>
      <c r="F423" s="5">
        <v>9</v>
      </c>
      <c r="G423" s="6">
        <v>28</v>
      </c>
      <c r="H423" s="6">
        <v>252</v>
      </c>
      <c r="I423" s="6">
        <v>8.4</v>
      </c>
    </row>
    <row r="424" spans="1:9">
      <c r="A424" s="4">
        <v>1418</v>
      </c>
      <c r="B424" s="4">
        <v>44209</v>
      </c>
      <c r="C424" s="4" t="s">
        <v>19</v>
      </c>
      <c r="D424" s="4" t="s">
        <v>13</v>
      </c>
      <c r="E424" s="4" t="s">
        <v>11</v>
      </c>
      <c r="F424" s="5">
        <v>9</v>
      </c>
      <c r="G424" s="6">
        <v>7</v>
      </c>
      <c r="H424" s="6">
        <v>63</v>
      </c>
      <c r="I424" s="6">
        <v>1.792</v>
      </c>
    </row>
    <row r="425" spans="1:9">
      <c r="A425" s="4">
        <v>1419</v>
      </c>
      <c r="B425" s="4">
        <v>44211</v>
      </c>
      <c r="C425" s="4" t="s">
        <v>21</v>
      </c>
      <c r="D425" s="4" t="s">
        <v>13</v>
      </c>
      <c r="E425" s="4" t="s">
        <v>9</v>
      </c>
      <c r="F425" s="5">
        <v>1</v>
      </c>
      <c r="G425" s="6">
        <v>29</v>
      </c>
      <c r="H425" s="6">
        <v>29</v>
      </c>
      <c r="I425" s="6">
        <v>16.066000000000003</v>
      </c>
    </row>
    <row r="426" spans="1:9">
      <c r="A426" s="4">
        <v>1420</v>
      </c>
      <c r="B426" s="4">
        <v>44213</v>
      </c>
      <c r="C426" s="4" t="s">
        <v>20</v>
      </c>
      <c r="D426" s="4" t="s">
        <v>6</v>
      </c>
      <c r="E426" s="4" t="s">
        <v>4</v>
      </c>
      <c r="F426" s="5">
        <v>2</v>
      </c>
      <c r="G426" s="6">
        <v>19</v>
      </c>
      <c r="H426" s="6">
        <v>38</v>
      </c>
      <c r="I426" s="6">
        <v>10.450000000000001</v>
      </c>
    </row>
    <row r="427" spans="1:9">
      <c r="A427" s="4">
        <v>1421</v>
      </c>
      <c r="B427" s="4">
        <v>44213</v>
      </c>
      <c r="C427" s="4" t="s">
        <v>19</v>
      </c>
      <c r="D427" s="4" t="s">
        <v>13</v>
      </c>
      <c r="E427" s="4" t="s">
        <v>4</v>
      </c>
      <c r="F427" s="5">
        <v>10</v>
      </c>
      <c r="G427" s="6">
        <v>211</v>
      </c>
      <c r="H427" s="6">
        <v>2110</v>
      </c>
      <c r="I427" s="6">
        <v>158.25</v>
      </c>
    </row>
    <row r="428" spans="1:9">
      <c r="A428" s="4">
        <v>1422</v>
      </c>
      <c r="B428" s="4">
        <v>44213</v>
      </c>
      <c r="C428" s="4" t="s">
        <v>17</v>
      </c>
      <c r="D428" s="4" t="s">
        <v>12</v>
      </c>
      <c r="E428" s="4" t="s">
        <v>5</v>
      </c>
      <c r="F428" s="5">
        <v>2</v>
      </c>
      <c r="G428" s="6">
        <v>324.66666666666669</v>
      </c>
      <c r="H428" s="6">
        <v>649.33333333333337</v>
      </c>
      <c r="I428" s="6">
        <v>292.20000000000005</v>
      </c>
    </row>
    <row r="429" spans="1:9">
      <c r="A429" s="4">
        <v>1423</v>
      </c>
      <c r="B429" s="4">
        <v>44214</v>
      </c>
      <c r="C429" s="4" t="s">
        <v>20</v>
      </c>
      <c r="D429" s="4" t="s">
        <v>3</v>
      </c>
      <c r="E429" s="4" t="s">
        <v>9</v>
      </c>
      <c r="F429" s="5">
        <v>9</v>
      </c>
      <c r="G429" s="6">
        <v>42</v>
      </c>
      <c r="H429" s="6">
        <v>378</v>
      </c>
      <c r="I429" s="6">
        <v>21.84</v>
      </c>
    </row>
    <row r="430" spans="1:9">
      <c r="A430" s="4">
        <v>1424</v>
      </c>
      <c r="B430" s="4">
        <v>44215</v>
      </c>
      <c r="C430" s="4" t="s">
        <v>17</v>
      </c>
      <c r="D430" s="4" t="s">
        <v>13</v>
      </c>
      <c r="E430" s="4" t="s">
        <v>9</v>
      </c>
      <c r="F430" s="5">
        <v>1</v>
      </c>
      <c r="G430" s="6">
        <v>29</v>
      </c>
      <c r="H430" s="6">
        <v>29</v>
      </c>
      <c r="I430" s="6">
        <v>16.066000000000003</v>
      </c>
    </row>
    <row r="431" spans="1:9">
      <c r="A431" s="4">
        <v>1425</v>
      </c>
      <c r="B431" s="4">
        <v>44215</v>
      </c>
      <c r="C431" s="4" t="s">
        <v>17</v>
      </c>
      <c r="D431" s="4" t="s">
        <v>6</v>
      </c>
      <c r="E431" s="4" t="s">
        <v>4</v>
      </c>
      <c r="F431" s="5">
        <v>1</v>
      </c>
      <c r="G431" s="6">
        <v>22</v>
      </c>
      <c r="H431" s="6">
        <v>22</v>
      </c>
      <c r="I431" s="6">
        <v>12.100000000000001</v>
      </c>
    </row>
    <row r="432" spans="1:9">
      <c r="A432" s="4">
        <v>1426</v>
      </c>
      <c r="B432" s="4">
        <v>44216</v>
      </c>
      <c r="C432" s="4" t="s">
        <v>17</v>
      </c>
      <c r="D432" s="4" t="s">
        <v>3</v>
      </c>
      <c r="E432" s="4" t="s">
        <v>7</v>
      </c>
      <c r="F432" s="5">
        <v>16</v>
      </c>
      <c r="G432" s="6">
        <v>24</v>
      </c>
      <c r="H432" s="6">
        <v>384</v>
      </c>
      <c r="I432" s="6">
        <v>7.1999999999999993</v>
      </c>
    </row>
    <row r="433" spans="1:9">
      <c r="A433" s="4">
        <v>1427</v>
      </c>
      <c r="B433" s="4">
        <v>44217</v>
      </c>
      <c r="C433" s="4" t="s">
        <v>20</v>
      </c>
      <c r="D433" s="4" t="s">
        <v>6</v>
      </c>
      <c r="E433" s="4" t="s">
        <v>7</v>
      </c>
      <c r="F433" s="5">
        <v>6</v>
      </c>
      <c r="G433" s="6">
        <v>18</v>
      </c>
      <c r="H433" s="6">
        <v>108</v>
      </c>
      <c r="I433" s="6">
        <v>5.76</v>
      </c>
    </row>
    <row r="434" spans="1:9">
      <c r="A434" s="4">
        <v>1428</v>
      </c>
      <c r="B434" s="4">
        <v>44217</v>
      </c>
      <c r="C434" s="4" t="s">
        <v>17</v>
      </c>
      <c r="D434" s="4" t="s">
        <v>6</v>
      </c>
      <c r="E434" s="4" t="s">
        <v>11</v>
      </c>
      <c r="F434" s="5">
        <v>6</v>
      </c>
      <c r="G434" s="6">
        <v>5</v>
      </c>
      <c r="H434" s="6">
        <v>30</v>
      </c>
      <c r="I434" s="6">
        <v>0.76500000000000001</v>
      </c>
    </row>
    <row r="435" spans="1:9">
      <c r="A435" s="4">
        <v>1429</v>
      </c>
      <c r="B435" s="4">
        <v>44219</v>
      </c>
      <c r="C435" s="4" t="s">
        <v>17</v>
      </c>
      <c r="D435" s="4" t="s">
        <v>12</v>
      </c>
      <c r="E435" s="4" t="s">
        <v>11</v>
      </c>
      <c r="F435" s="5">
        <v>9</v>
      </c>
      <c r="G435" s="6">
        <v>5</v>
      </c>
      <c r="H435" s="6">
        <v>45</v>
      </c>
      <c r="I435" s="6">
        <v>0.81</v>
      </c>
    </row>
    <row r="436" spans="1:9">
      <c r="A436" s="4">
        <v>1430</v>
      </c>
      <c r="B436" s="4">
        <v>44220</v>
      </c>
      <c r="C436" s="4" t="s">
        <v>20</v>
      </c>
      <c r="D436" s="4" t="s">
        <v>10</v>
      </c>
      <c r="E436" s="4" t="s">
        <v>5</v>
      </c>
      <c r="F436" s="5">
        <v>2</v>
      </c>
      <c r="G436" s="6">
        <v>186</v>
      </c>
      <c r="H436" s="6">
        <v>372</v>
      </c>
      <c r="I436" s="6">
        <v>152.51999999999998</v>
      </c>
    </row>
    <row r="437" spans="1:9">
      <c r="A437" s="4">
        <v>1431</v>
      </c>
      <c r="B437" s="4">
        <v>44221</v>
      </c>
      <c r="C437" s="4" t="s">
        <v>21</v>
      </c>
      <c r="D437" s="4" t="s">
        <v>12</v>
      </c>
      <c r="E437" s="4" t="s">
        <v>4</v>
      </c>
      <c r="F437" s="5">
        <v>4</v>
      </c>
      <c r="G437" s="6">
        <v>14</v>
      </c>
      <c r="H437" s="6">
        <v>56</v>
      </c>
      <c r="I437" s="6">
        <v>8.1199999999999992</v>
      </c>
    </row>
    <row r="438" spans="1:9">
      <c r="A438" s="4">
        <v>1432</v>
      </c>
      <c r="B438" s="4">
        <v>44221</v>
      </c>
      <c r="C438" s="4" t="s">
        <v>19</v>
      </c>
      <c r="D438" s="4" t="s">
        <v>6</v>
      </c>
      <c r="E438" s="4" t="s">
        <v>5</v>
      </c>
      <c r="F438" s="5">
        <v>2</v>
      </c>
      <c r="G438" s="6">
        <v>270</v>
      </c>
      <c r="H438" s="6">
        <v>540</v>
      </c>
      <c r="I438" s="6">
        <v>207.9</v>
      </c>
    </row>
    <row r="439" spans="1:9">
      <c r="A439" s="4">
        <v>1433</v>
      </c>
      <c r="B439" s="4">
        <v>44221</v>
      </c>
      <c r="C439" s="4" t="s">
        <v>18</v>
      </c>
      <c r="D439" s="4" t="s">
        <v>10</v>
      </c>
      <c r="E439" s="4" t="s">
        <v>5</v>
      </c>
      <c r="F439" s="5">
        <v>2</v>
      </c>
      <c r="G439" s="6">
        <v>154</v>
      </c>
      <c r="H439" s="6">
        <v>308</v>
      </c>
      <c r="I439" s="6">
        <v>126.27999999999999</v>
      </c>
    </row>
    <row r="440" spans="1:9">
      <c r="A440" s="4">
        <v>1434</v>
      </c>
      <c r="B440" s="4">
        <v>44221</v>
      </c>
      <c r="C440" s="4" t="s">
        <v>21</v>
      </c>
      <c r="D440" s="4" t="s">
        <v>12</v>
      </c>
      <c r="E440" s="4" t="s">
        <v>5</v>
      </c>
      <c r="F440" s="5">
        <v>2</v>
      </c>
      <c r="G440" s="6">
        <v>100</v>
      </c>
      <c r="H440" s="6">
        <v>200</v>
      </c>
      <c r="I440" s="6">
        <v>90</v>
      </c>
    </row>
    <row r="441" spans="1:9">
      <c r="A441" s="4">
        <v>1435</v>
      </c>
      <c r="B441" s="4">
        <v>44223</v>
      </c>
      <c r="C441" s="4" t="s">
        <v>19</v>
      </c>
      <c r="D441" s="4" t="s">
        <v>3</v>
      </c>
      <c r="E441" s="4" t="s">
        <v>11</v>
      </c>
      <c r="F441" s="5">
        <v>4</v>
      </c>
      <c r="G441" s="6">
        <v>8</v>
      </c>
      <c r="H441" s="6">
        <v>32</v>
      </c>
      <c r="I441" s="6">
        <v>1.44</v>
      </c>
    </row>
    <row r="442" spans="1:9">
      <c r="A442" s="4">
        <v>1436</v>
      </c>
      <c r="B442" s="4">
        <v>44223</v>
      </c>
      <c r="C442" s="4" t="s">
        <v>19</v>
      </c>
      <c r="D442" s="4" t="s">
        <v>12</v>
      </c>
      <c r="E442" s="4" t="s">
        <v>11</v>
      </c>
      <c r="F442" s="5">
        <v>4</v>
      </c>
      <c r="G442" s="6">
        <v>9</v>
      </c>
      <c r="H442" s="6">
        <v>36</v>
      </c>
      <c r="I442" s="6">
        <v>1.458</v>
      </c>
    </row>
    <row r="443" spans="1:9">
      <c r="A443" s="4">
        <v>1437</v>
      </c>
      <c r="B443" s="4">
        <v>44223</v>
      </c>
      <c r="C443" s="4" t="s">
        <v>19</v>
      </c>
      <c r="D443" s="4" t="s">
        <v>10</v>
      </c>
      <c r="E443" s="4" t="s">
        <v>4</v>
      </c>
      <c r="F443" s="5">
        <v>8</v>
      </c>
      <c r="G443" s="6">
        <v>58</v>
      </c>
      <c r="H443" s="6">
        <v>464</v>
      </c>
      <c r="I443" s="6">
        <v>37.700000000000003</v>
      </c>
    </row>
    <row r="444" spans="1:9">
      <c r="A444" s="4">
        <v>1438</v>
      </c>
      <c r="B444" s="4">
        <v>44225</v>
      </c>
      <c r="C444" s="4" t="s">
        <v>19</v>
      </c>
      <c r="D444" s="4" t="s">
        <v>13</v>
      </c>
      <c r="E444" s="4" t="s">
        <v>7</v>
      </c>
      <c r="F444" s="5">
        <v>3</v>
      </c>
      <c r="G444" s="6">
        <v>48</v>
      </c>
      <c r="H444" s="6">
        <v>144</v>
      </c>
      <c r="I444" s="6">
        <v>12.96</v>
      </c>
    </row>
    <row r="445" spans="1:9">
      <c r="A445" s="4">
        <v>1439</v>
      </c>
      <c r="B445" s="4">
        <v>44226</v>
      </c>
      <c r="C445" s="4" t="s">
        <v>21</v>
      </c>
      <c r="D445" s="4" t="s">
        <v>10</v>
      </c>
      <c r="E445" s="4" t="s">
        <v>9</v>
      </c>
      <c r="F445" s="5">
        <v>5</v>
      </c>
      <c r="G445" s="6">
        <v>49</v>
      </c>
      <c r="H445" s="6">
        <v>245</v>
      </c>
      <c r="I445" s="6">
        <v>18.766999999999999</v>
      </c>
    </row>
    <row r="446" spans="1:9">
      <c r="A446" s="4">
        <v>1440</v>
      </c>
      <c r="B446" s="4">
        <v>44226</v>
      </c>
      <c r="C446" s="4" t="s">
        <v>17</v>
      </c>
      <c r="D446" s="4" t="s">
        <v>6</v>
      </c>
      <c r="E446" s="4" t="s">
        <v>7</v>
      </c>
      <c r="F446" s="5">
        <v>13</v>
      </c>
      <c r="G446" s="6">
        <v>6</v>
      </c>
      <c r="H446" s="6">
        <v>78</v>
      </c>
      <c r="I446" s="6">
        <v>1.92</v>
      </c>
    </row>
    <row r="447" spans="1:9">
      <c r="A447" s="4">
        <v>1441</v>
      </c>
      <c r="B447" s="4">
        <v>44228</v>
      </c>
      <c r="C447" s="4" t="s">
        <v>21</v>
      </c>
      <c r="D447" s="4" t="s">
        <v>10</v>
      </c>
      <c r="E447" s="4" t="s">
        <v>4</v>
      </c>
      <c r="F447" s="5">
        <v>10</v>
      </c>
      <c r="G447" s="6">
        <v>63</v>
      </c>
      <c r="H447" s="6">
        <v>630</v>
      </c>
      <c r="I447" s="6">
        <v>40.950000000000003</v>
      </c>
    </row>
    <row r="448" spans="1:9">
      <c r="A448" s="4">
        <v>1442</v>
      </c>
      <c r="B448" s="4">
        <v>44235</v>
      </c>
      <c r="C448" s="4" t="s">
        <v>17</v>
      </c>
      <c r="D448" s="4" t="s">
        <v>6</v>
      </c>
      <c r="E448" s="4" t="s">
        <v>9</v>
      </c>
      <c r="F448" s="5">
        <v>5</v>
      </c>
      <c r="G448" s="6">
        <v>36</v>
      </c>
      <c r="H448" s="6">
        <v>180</v>
      </c>
      <c r="I448" s="6">
        <v>16.812000000000001</v>
      </c>
    </row>
    <row r="449" spans="1:9">
      <c r="A449" s="4">
        <v>1443</v>
      </c>
      <c r="B449" s="4">
        <v>44235</v>
      </c>
      <c r="C449" s="4" t="s">
        <v>21</v>
      </c>
      <c r="D449" s="4" t="s">
        <v>10</v>
      </c>
      <c r="E449" s="4" t="s">
        <v>5</v>
      </c>
      <c r="F449" s="5">
        <v>1</v>
      </c>
      <c r="G449" s="6">
        <v>314</v>
      </c>
      <c r="H449" s="6">
        <v>314</v>
      </c>
      <c r="I449" s="6">
        <v>257.47999999999996</v>
      </c>
    </row>
    <row r="450" spans="1:9">
      <c r="A450" s="4">
        <v>1444</v>
      </c>
      <c r="B450" s="4">
        <v>44235</v>
      </c>
      <c r="C450" s="4" t="s">
        <v>19</v>
      </c>
      <c r="D450" s="4" t="s">
        <v>3</v>
      </c>
      <c r="E450" s="4" t="s">
        <v>11</v>
      </c>
      <c r="F450" s="5">
        <v>6</v>
      </c>
      <c r="G450" s="6">
        <v>8</v>
      </c>
      <c r="H450" s="6">
        <v>48</v>
      </c>
      <c r="I450" s="6">
        <v>1.44</v>
      </c>
    </row>
    <row r="451" spans="1:9">
      <c r="A451" s="4">
        <v>1445</v>
      </c>
      <c r="B451" s="4">
        <v>44236</v>
      </c>
      <c r="C451" s="4" t="s">
        <v>18</v>
      </c>
      <c r="D451" s="4" t="s">
        <v>10</v>
      </c>
      <c r="E451" s="4" t="s">
        <v>4</v>
      </c>
      <c r="F451" s="5">
        <v>3</v>
      </c>
      <c r="G451" s="6">
        <v>63</v>
      </c>
      <c r="H451" s="6">
        <v>189</v>
      </c>
      <c r="I451" s="6">
        <v>40.950000000000003</v>
      </c>
    </row>
    <row r="452" spans="1:9">
      <c r="A452" s="4">
        <v>1446</v>
      </c>
      <c r="B452" s="4">
        <v>44239</v>
      </c>
      <c r="C452" s="4" t="s">
        <v>18</v>
      </c>
      <c r="D452" s="4" t="s">
        <v>10</v>
      </c>
      <c r="E452" s="4" t="s">
        <v>4</v>
      </c>
      <c r="F452" s="5">
        <v>3</v>
      </c>
      <c r="G452" s="6">
        <v>81</v>
      </c>
      <c r="H452" s="6">
        <v>243</v>
      </c>
      <c r="I452" s="6">
        <v>52.65</v>
      </c>
    </row>
    <row r="453" spans="1:9">
      <c r="A453" s="4">
        <v>1447</v>
      </c>
      <c r="B453" s="4">
        <v>44242</v>
      </c>
      <c r="C453" s="4" t="s">
        <v>21</v>
      </c>
      <c r="D453" s="4" t="s">
        <v>6</v>
      </c>
      <c r="E453" s="4" t="s">
        <v>5</v>
      </c>
      <c r="F453" s="5">
        <v>1</v>
      </c>
      <c r="G453" s="6">
        <v>268</v>
      </c>
      <c r="H453" s="6">
        <v>268</v>
      </c>
      <c r="I453" s="6">
        <v>206.36</v>
      </c>
    </row>
    <row r="454" spans="1:9">
      <c r="A454" s="4">
        <v>1448</v>
      </c>
      <c r="B454" s="4">
        <v>44243</v>
      </c>
      <c r="C454" s="4" t="s">
        <v>21</v>
      </c>
      <c r="D454" s="4" t="s">
        <v>3</v>
      </c>
      <c r="E454" s="4" t="s">
        <v>4</v>
      </c>
      <c r="F454" s="5">
        <v>10</v>
      </c>
      <c r="G454" s="6">
        <v>174</v>
      </c>
      <c r="H454" s="6">
        <v>1740</v>
      </c>
      <c r="I454" s="6">
        <v>104.39999999999999</v>
      </c>
    </row>
    <row r="455" spans="1:9">
      <c r="A455" s="4">
        <v>1449</v>
      </c>
      <c r="B455" s="4">
        <v>44243</v>
      </c>
      <c r="C455" s="4" t="s">
        <v>21</v>
      </c>
      <c r="D455" s="4" t="s">
        <v>6</v>
      </c>
      <c r="E455" s="4" t="s">
        <v>5</v>
      </c>
      <c r="F455" s="5">
        <v>2</v>
      </c>
      <c r="G455" s="6">
        <v>144.66666666666666</v>
      </c>
      <c r="H455" s="6">
        <v>289.33333333333331</v>
      </c>
      <c r="I455" s="6">
        <v>111.39333333333333</v>
      </c>
    </row>
    <row r="456" spans="1:9">
      <c r="A456" s="4">
        <v>1450</v>
      </c>
      <c r="B456" s="4">
        <v>44245</v>
      </c>
      <c r="C456" s="4" t="s">
        <v>17</v>
      </c>
      <c r="D456" s="4" t="s">
        <v>10</v>
      </c>
      <c r="E456" s="4" t="s">
        <v>5</v>
      </c>
      <c r="F456" s="5">
        <v>2</v>
      </c>
      <c r="G456" s="6">
        <v>256.66666666666669</v>
      </c>
      <c r="H456" s="6">
        <v>513.33333333333337</v>
      </c>
      <c r="I456" s="6">
        <v>210.46666666666667</v>
      </c>
    </row>
    <row r="457" spans="1:9">
      <c r="A457" s="4">
        <v>1451</v>
      </c>
      <c r="B457" s="4">
        <v>44246</v>
      </c>
      <c r="C457" s="4" t="s">
        <v>18</v>
      </c>
      <c r="D457" s="4" t="s">
        <v>10</v>
      </c>
      <c r="E457" s="4" t="s">
        <v>11</v>
      </c>
      <c r="F457" s="5">
        <v>7</v>
      </c>
      <c r="G457" s="6">
        <v>8</v>
      </c>
      <c r="H457" s="6">
        <v>56</v>
      </c>
      <c r="I457" s="6">
        <v>1.6639999999999999</v>
      </c>
    </row>
    <row r="458" spans="1:9">
      <c r="A458" s="4">
        <v>1452</v>
      </c>
      <c r="B458" s="4">
        <v>44246</v>
      </c>
      <c r="C458" s="4" t="s">
        <v>18</v>
      </c>
      <c r="D458" s="4" t="s">
        <v>12</v>
      </c>
      <c r="E458" s="4" t="s">
        <v>7</v>
      </c>
      <c r="F458" s="5">
        <v>17</v>
      </c>
      <c r="G458" s="6">
        <v>9</v>
      </c>
      <c r="H458" s="6">
        <v>153</v>
      </c>
      <c r="I458" s="6">
        <v>2.3220000000000001</v>
      </c>
    </row>
    <row r="459" spans="1:9">
      <c r="A459" s="4">
        <v>1453</v>
      </c>
      <c r="B459" s="4">
        <v>44247</v>
      </c>
      <c r="C459" s="4" t="s">
        <v>19</v>
      </c>
      <c r="D459" s="4" t="s">
        <v>12</v>
      </c>
      <c r="E459" s="4" t="s">
        <v>11</v>
      </c>
      <c r="F459" s="5">
        <v>1</v>
      </c>
      <c r="G459" s="6">
        <v>9</v>
      </c>
      <c r="H459" s="6">
        <v>9</v>
      </c>
      <c r="I459" s="6">
        <v>1.458</v>
      </c>
    </row>
    <row r="460" spans="1:9">
      <c r="A460" s="4">
        <v>1454</v>
      </c>
      <c r="B460" s="4">
        <v>44248</v>
      </c>
      <c r="C460" s="4" t="s">
        <v>19</v>
      </c>
      <c r="D460" s="4" t="s">
        <v>6</v>
      </c>
      <c r="E460" s="4" t="s">
        <v>5</v>
      </c>
      <c r="F460" s="5">
        <v>1</v>
      </c>
      <c r="G460" s="6">
        <v>536</v>
      </c>
      <c r="H460" s="6">
        <v>536</v>
      </c>
      <c r="I460" s="6">
        <v>412.72</v>
      </c>
    </row>
    <row r="461" spans="1:9">
      <c r="A461" s="4">
        <v>1455</v>
      </c>
      <c r="B461" s="4">
        <v>44248</v>
      </c>
      <c r="C461" s="4" t="s">
        <v>21</v>
      </c>
      <c r="D461" s="4" t="s">
        <v>10</v>
      </c>
      <c r="E461" s="4" t="s">
        <v>7</v>
      </c>
      <c r="F461" s="5">
        <v>10</v>
      </c>
      <c r="G461" s="6">
        <v>12</v>
      </c>
      <c r="H461" s="6">
        <v>120</v>
      </c>
      <c r="I461" s="6">
        <v>5.0759999999999996</v>
      </c>
    </row>
    <row r="462" spans="1:9">
      <c r="A462" s="4">
        <v>1456</v>
      </c>
      <c r="B462" s="4">
        <v>44248</v>
      </c>
      <c r="C462" s="4" t="s">
        <v>17</v>
      </c>
      <c r="D462" s="4" t="s">
        <v>10</v>
      </c>
      <c r="E462" s="4" t="s">
        <v>5</v>
      </c>
      <c r="F462" s="5">
        <v>1</v>
      </c>
      <c r="G462" s="6">
        <v>283.33333333333331</v>
      </c>
      <c r="H462" s="6">
        <v>283.33333333333331</v>
      </c>
      <c r="I462" s="6">
        <v>232.33333333333331</v>
      </c>
    </row>
    <row r="463" spans="1:9">
      <c r="A463" s="4">
        <v>1457</v>
      </c>
      <c r="B463" s="4">
        <v>44248</v>
      </c>
      <c r="C463" s="4" t="s">
        <v>20</v>
      </c>
      <c r="D463" s="4" t="s">
        <v>13</v>
      </c>
      <c r="E463" s="4" t="s">
        <v>4</v>
      </c>
      <c r="F463" s="5">
        <v>5</v>
      </c>
      <c r="G463" s="6">
        <v>113</v>
      </c>
      <c r="H463" s="6">
        <v>565</v>
      </c>
      <c r="I463" s="6">
        <v>84.75</v>
      </c>
    </row>
    <row r="464" spans="1:9">
      <c r="A464" s="4">
        <v>1458</v>
      </c>
      <c r="B464" s="4">
        <v>44249</v>
      </c>
      <c r="C464" s="4" t="s">
        <v>20</v>
      </c>
      <c r="D464" s="4" t="s">
        <v>10</v>
      </c>
      <c r="E464" s="4" t="s">
        <v>7</v>
      </c>
      <c r="F464" s="5">
        <v>19</v>
      </c>
      <c r="G464" s="6">
        <v>5</v>
      </c>
      <c r="H464" s="6">
        <v>95</v>
      </c>
      <c r="I464" s="6">
        <v>2.1149999999999998</v>
      </c>
    </row>
    <row r="465" spans="1:9">
      <c r="A465" s="4">
        <v>1459</v>
      </c>
      <c r="B465" s="4">
        <v>44249</v>
      </c>
      <c r="C465" s="4" t="s">
        <v>17</v>
      </c>
      <c r="D465" s="4" t="s">
        <v>13</v>
      </c>
      <c r="E465" s="4" t="s">
        <v>7</v>
      </c>
      <c r="F465" s="5">
        <v>5</v>
      </c>
      <c r="G465" s="6">
        <v>34</v>
      </c>
      <c r="H465" s="6">
        <v>170</v>
      </c>
      <c r="I465" s="6">
        <v>9.18</v>
      </c>
    </row>
    <row r="466" spans="1:9">
      <c r="A466" s="4">
        <v>1460</v>
      </c>
      <c r="B466" s="4">
        <v>44249</v>
      </c>
      <c r="C466" s="4" t="s">
        <v>19</v>
      </c>
      <c r="D466" s="4" t="s">
        <v>13</v>
      </c>
      <c r="E466" s="4" t="s">
        <v>9</v>
      </c>
      <c r="F466" s="5">
        <v>1</v>
      </c>
      <c r="G466" s="6">
        <v>47</v>
      </c>
      <c r="H466" s="6">
        <v>47</v>
      </c>
      <c r="I466" s="6">
        <v>26.038000000000004</v>
      </c>
    </row>
    <row r="467" spans="1:9">
      <c r="A467" s="4">
        <v>1461</v>
      </c>
      <c r="B467" s="4">
        <v>44250</v>
      </c>
      <c r="C467" s="4" t="s">
        <v>21</v>
      </c>
      <c r="D467" s="4" t="s">
        <v>13</v>
      </c>
      <c r="E467" s="4" t="s">
        <v>11</v>
      </c>
      <c r="F467" s="5">
        <v>2</v>
      </c>
      <c r="G467" s="6">
        <v>7</v>
      </c>
      <c r="H467" s="6">
        <v>14</v>
      </c>
      <c r="I467" s="6">
        <v>1.792</v>
      </c>
    </row>
    <row r="468" spans="1:9">
      <c r="A468" s="4">
        <v>1462</v>
      </c>
      <c r="B468" s="4">
        <v>44251</v>
      </c>
      <c r="C468" s="4" t="s">
        <v>21</v>
      </c>
      <c r="D468" s="4" t="s">
        <v>3</v>
      </c>
      <c r="E468" s="4" t="s">
        <v>5</v>
      </c>
      <c r="F468" s="5">
        <v>2</v>
      </c>
      <c r="G468" s="6">
        <v>557.33333333333337</v>
      </c>
      <c r="H468" s="6">
        <v>1114.6666666666667</v>
      </c>
      <c r="I468" s="6">
        <v>473.73333333333335</v>
      </c>
    </row>
    <row r="469" spans="1:9">
      <c r="A469" s="4">
        <v>1463</v>
      </c>
      <c r="B469" s="4">
        <v>44251</v>
      </c>
      <c r="C469" s="4" t="s">
        <v>19</v>
      </c>
      <c r="D469" s="4" t="s">
        <v>3</v>
      </c>
      <c r="E469" s="4" t="s">
        <v>11</v>
      </c>
      <c r="F469" s="5">
        <v>3</v>
      </c>
      <c r="G469" s="6">
        <v>7</v>
      </c>
      <c r="H469" s="6">
        <v>21</v>
      </c>
      <c r="I469" s="6">
        <v>1.26</v>
      </c>
    </row>
    <row r="470" spans="1:9">
      <c r="A470" s="4">
        <v>1464</v>
      </c>
      <c r="B470" s="4">
        <v>44252</v>
      </c>
      <c r="C470" s="4" t="s">
        <v>18</v>
      </c>
      <c r="D470" s="4" t="s">
        <v>6</v>
      </c>
      <c r="E470" s="4" t="s">
        <v>7</v>
      </c>
      <c r="F470" s="5">
        <v>19</v>
      </c>
      <c r="G470" s="6">
        <v>17</v>
      </c>
      <c r="H470" s="6">
        <v>323</v>
      </c>
      <c r="I470" s="6">
        <v>5.44</v>
      </c>
    </row>
    <row r="471" spans="1:9">
      <c r="A471" s="4">
        <v>1465</v>
      </c>
      <c r="B471" s="4">
        <v>44254</v>
      </c>
      <c r="C471" s="4" t="s">
        <v>19</v>
      </c>
      <c r="D471" s="4" t="s">
        <v>10</v>
      </c>
      <c r="E471" s="4" t="s">
        <v>7</v>
      </c>
      <c r="F471" s="5">
        <v>10</v>
      </c>
      <c r="G471" s="6">
        <v>9</v>
      </c>
      <c r="H471" s="6">
        <v>90</v>
      </c>
      <c r="I471" s="6">
        <v>3.8069999999999999</v>
      </c>
    </row>
    <row r="472" spans="1:9">
      <c r="A472" s="4">
        <v>1466</v>
      </c>
      <c r="B472" s="4">
        <v>44254</v>
      </c>
      <c r="C472" s="4" t="s">
        <v>17</v>
      </c>
      <c r="D472" s="4" t="s">
        <v>6</v>
      </c>
      <c r="E472" s="4" t="s">
        <v>7</v>
      </c>
      <c r="F472" s="5">
        <v>8</v>
      </c>
      <c r="G472" s="6">
        <v>20</v>
      </c>
      <c r="H472" s="6">
        <v>160</v>
      </c>
      <c r="I472" s="6">
        <v>6.4</v>
      </c>
    </row>
    <row r="473" spans="1:9">
      <c r="A473" s="4">
        <v>1467</v>
      </c>
      <c r="B473" s="4">
        <v>44256</v>
      </c>
      <c r="C473" s="4" t="s">
        <v>17</v>
      </c>
      <c r="D473" s="4" t="s">
        <v>12</v>
      </c>
      <c r="E473" s="4" t="s">
        <v>4</v>
      </c>
      <c r="F473" s="5">
        <v>5</v>
      </c>
      <c r="G473" s="6">
        <v>11</v>
      </c>
      <c r="H473" s="6">
        <v>55</v>
      </c>
      <c r="I473" s="6">
        <v>6.38</v>
      </c>
    </row>
    <row r="474" spans="1:9">
      <c r="A474" s="4">
        <v>1468</v>
      </c>
      <c r="B474" s="4">
        <v>44256</v>
      </c>
      <c r="C474" s="4" t="s">
        <v>21</v>
      </c>
      <c r="D474" s="4" t="s">
        <v>12</v>
      </c>
      <c r="E474" s="4" t="s">
        <v>11</v>
      </c>
      <c r="F474" s="5">
        <v>1</v>
      </c>
      <c r="G474" s="6">
        <v>9</v>
      </c>
      <c r="H474" s="6">
        <v>9</v>
      </c>
      <c r="I474" s="6">
        <v>1.458</v>
      </c>
    </row>
    <row r="475" spans="1:9">
      <c r="A475" s="4">
        <v>1469</v>
      </c>
      <c r="B475" s="4">
        <v>44257</v>
      </c>
      <c r="C475" s="4" t="s">
        <v>19</v>
      </c>
      <c r="D475" s="4" t="s">
        <v>12</v>
      </c>
      <c r="E475" s="4" t="s">
        <v>5</v>
      </c>
      <c r="F475" s="5">
        <v>1</v>
      </c>
      <c r="G475" s="6">
        <v>240.66666666666666</v>
      </c>
      <c r="H475" s="6">
        <v>240.66666666666666</v>
      </c>
      <c r="I475" s="6">
        <v>216.6</v>
      </c>
    </row>
    <row r="476" spans="1:9">
      <c r="A476" s="4">
        <v>1470</v>
      </c>
      <c r="B476" s="4">
        <v>44258</v>
      </c>
      <c r="C476" s="4" t="s">
        <v>20</v>
      </c>
      <c r="D476" s="4" t="s">
        <v>10</v>
      </c>
      <c r="E476" s="4" t="s">
        <v>11</v>
      </c>
      <c r="F476" s="5">
        <v>8</v>
      </c>
      <c r="G476" s="6">
        <v>7</v>
      </c>
      <c r="H476" s="6">
        <v>56</v>
      </c>
      <c r="I476" s="6">
        <v>1.456</v>
      </c>
    </row>
    <row r="477" spans="1:9">
      <c r="A477" s="4">
        <v>1471</v>
      </c>
      <c r="B477" s="4">
        <v>44260</v>
      </c>
      <c r="C477" s="4" t="s">
        <v>21</v>
      </c>
      <c r="D477" s="4" t="s">
        <v>6</v>
      </c>
      <c r="E477" s="4" t="s">
        <v>11</v>
      </c>
      <c r="F477" s="5">
        <v>9</v>
      </c>
      <c r="G477" s="6">
        <v>6</v>
      </c>
      <c r="H477" s="6">
        <v>54</v>
      </c>
      <c r="I477" s="6">
        <v>0.91799999999999993</v>
      </c>
    </row>
    <row r="478" spans="1:9">
      <c r="A478" s="4">
        <v>1472</v>
      </c>
      <c r="B478" s="4">
        <v>44260</v>
      </c>
      <c r="C478" s="4" t="s">
        <v>20</v>
      </c>
      <c r="D478" s="4" t="s">
        <v>3</v>
      </c>
      <c r="E478" s="4" t="s">
        <v>4</v>
      </c>
      <c r="F478" s="5">
        <v>4</v>
      </c>
      <c r="G478" s="6">
        <v>146</v>
      </c>
      <c r="H478" s="6">
        <v>584</v>
      </c>
      <c r="I478" s="6">
        <v>87.6</v>
      </c>
    </row>
    <row r="479" spans="1:9">
      <c r="A479" s="4">
        <v>1473</v>
      </c>
      <c r="B479" s="4">
        <v>44263</v>
      </c>
      <c r="C479" s="4" t="s">
        <v>20</v>
      </c>
      <c r="D479" s="4" t="s">
        <v>3</v>
      </c>
      <c r="E479" s="4" t="s">
        <v>4</v>
      </c>
      <c r="F479" s="5">
        <v>4</v>
      </c>
      <c r="G479" s="6">
        <v>116</v>
      </c>
      <c r="H479" s="6">
        <v>464</v>
      </c>
      <c r="I479" s="6">
        <v>69.599999999999994</v>
      </c>
    </row>
    <row r="480" spans="1:9">
      <c r="A480" s="4">
        <v>1474</v>
      </c>
      <c r="B480" s="4">
        <v>44263</v>
      </c>
      <c r="C480" s="4" t="s">
        <v>17</v>
      </c>
      <c r="D480" s="4" t="s">
        <v>12</v>
      </c>
      <c r="E480" s="4" t="s">
        <v>5</v>
      </c>
      <c r="F480" s="5">
        <v>2</v>
      </c>
      <c r="G480" s="6">
        <v>304.66666666666669</v>
      </c>
      <c r="H480" s="6">
        <v>609.33333333333337</v>
      </c>
      <c r="I480" s="6">
        <v>274.20000000000005</v>
      </c>
    </row>
    <row r="481" spans="1:9">
      <c r="A481" s="4">
        <v>1475</v>
      </c>
      <c r="B481" s="4">
        <v>44263</v>
      </c>
      <c r="C481" s="4" t="s">
        <v>21</v>
      </c>
      <c r="D481" s="4" t="s">
        <v>10</v>
      </c>
      <c r="E481" s="4" t="s">
        <v>7</v>
      </c>
      <c r="F481" s="5">
        <v>19</v>
      </c>
      <c r="G481" s="6">
        <v>8</v>
      </c>
      <c r="H481" s="6">
        <v>152</v>
      </c>
      <c r="I481" s="6">
        <v>3.3839999999999999</v>
      </c>
    </row>
    <row r="482" spans="1:9">
      <c r="A482" s="4">
        <v>1476</v>
      </c>
      <c r="B482" s="4">
        <v>44264</v>
      </c>
      <c r="C482" s="4" t="s">
        <v>18</v>
      </c>
      <c r="D482" s="4" t="s">
        <v>6</v>
      </c>
      <c r="E482" s="4" t="s">
        <v>11</v>
      </c>
      <c r="F482" s="5">
        <v>8</v>
      </c>
      <c r="G482" s="6">
        <v>5</v>
      </c>
      <c r="H482" s="6">
        <v>40</v>
      </c>
      <c r="I482" s="6">
        <v>0.76500000000000001</v>
      </c>
    </row>
    <row r="483" spans="1:9">
      <c r="A483" s="4">
        <v>1477</v>
      </c>
      <c r="B483" s="4">
        <v>44265</v>
      </c>
      <c r="C483" s="4" t="s">
        <v>18</v>
      </c>
      <c r="D483" s="4" t="s">
        <v>3</v>
      </c>
      <c r="E483" s="4" t="s">
        <v>11</v>
      </c>
      <c r="F483" s="5">
        <v>10</v>
      </c>
      <c r="G483" s="6">
        <v>7</v>
      </c>
      <c r="H483" s="6">
        <v>70</v>
      </c>
      <c r="I483" s="6">
        <v>1.26</v>
      </c>
    </row>
    <row r="484" spans="1:9">
      <c r="A484" s="4">
        <v>1478</v>
      </c>
      <c r="B484" s="4">
        <v>44266</v>
      </c>
      <c r="C484" s="4" t="s">
        <v>21</v>
      </c>
      <c r="D484" s="4" t="s">
        <v>12</v>
      </c>
      <c r="E484" s="4" t="s">
        <v>9</v>
      </c>
      <c r="F484" s="5">
        <v>9</v>
      </c>
      <c r="G484" s="6">
        <v>42</v>
      </c>
      <c r="H484" s="6">
        <v>378</v>
      </c>
      <c r="I484" s="6">
        <v>21.294</v>
      </c>
    </row>
    <row r="485" spans="1:9">
      <c r="A485" s="4">
        <v>1479</v>
      </c>
      <c r="B485" s="4">
        <v>44267</v>
      </c>
      <c r="C485" s="4" t="s">
        <v>17</v>
      </c>
      <c r="D485" s="4" t="s">
        <v>10</v>
      </c>
      <c r="E485" s="4" t="s">
        <v>11</v>
      </c>
      <c r="F485" s="5">
        <v>4</v>
      </c>
      <c r="G485" s="6">
        <v>9</v>
      </c>
      <c r="H485" s="6">
        <v>36</v>
      </c>
      <c r="I485" s="6">
        <v>1.8719999999999999</v>
      </c>
    </row>
    <row r="486" spans="1:9">
      <c r="A486" s="4">
        <v>1480</v>
      </c>
      <c r="B486" s="4">
        <v>44268</v>
      </c>
      <c r="C486" s="4" t="s">
        <v>21</v>
      </c>
      <c r="D486" s="4" t="s">
        <v>10</v>
      </c>
      <c r="E486" s="4" t="s">
        <v>7</v>
      </c>
      <c r="F486" s="5">
        <v>15</v>
      </c>
      <c r="G486" s="6">
        <v>7</v>
      </c>
      <c r="H486" s="6">
        <v>105</v>
      </c>
      <c r="I486" s="6">
        <v>2.9609999999999999</v>
      </c>
    </row>
    <row r="487" spans="1:9">
      <c r="A487" s="4">
        <v>1481</v>
      </c>
      <c r="B487" s="4">
        <v>44271</v>
      </c>
      <c r="C487" s="4" t="s">
        <v>17</v>
      </c>
      <c r="D487" s="4" t="s">
        <v>3</v>
      </c>
      <c r="E487" s="4" t="s">
        <v>4</v>
      </c>
      <c r="F487" s="5">
        <v>6</v>
      </c>
      <c r="G487" s="6">
        <v>170</v>
      </c>
      <c r="H487" s="6">
        <v>1020</v>
      </c>
      <c r="I487" s="6">
        <v>102</v>
      </c>
    </row>
    <row r="488" spans="1:9">
      <c r="A488" s="4">
        <v>1482</v>
      </c>
      <c r="B488" s="4">
        <v>44273</v>
      </c>
      <c r="C488" s="4" t="s">
        <v>20</v>
      </c>
      <c r="D488" s="4" t="s">
        <v>10</v>
      </c>
      <c r="E488" s="4" t="s">
        <v>5</v>
      </c>
      <c r="F488" s="5">
        <v>2</v>
      </c>
      <c r="G488" s="6">
        <v>304</v>
      </c>
      <c r="H488" s="6">
        <v>608</v>
      </c>
      <c r="I488" s="6">
        <v>249.27999999999997</v>
      </c>
    </row>
    <row r="489" spans="1:9">
      <c r="A489" s="4">
        <v>1483</v>
      </c>
      <c r="B489" s="4">
        <v>44273</v>
      </c>
      <c r="C489" s="4" t="s">
        <v>21</v>
      </c>
      <c r="D489" s="4" t="s">
        <v>13</v>
      </c>
      <c r="E489" s="4" t="s">
        <v>5</v>
      </c>
      <c r="F489" s="5">
        <v>2</v>
      </c>
      <c r="G489" s="6">
        <v>366.66666666666669</v>
      </c>
      <c r="H489" s="6">
        <v>733.33333333333337</v>
      </c>
      <c r="I489" s="6">
        <v>322.66666666666669</v>
      </c>
    </row>
    <row r="490" spans="1:9">
      <c r="A490" s="4">
        <v>1484</v>
      </c>
      <c r="B490" s="4">
        <v>44274</v>
      </c>
      <c r="C490" s="4" t="s">
        <v>18</v>
      </c>
      <c r="D490" s="4" t="s">
        <v>13</v>
      </c>
      <c r="E490" s="4" t="s">
        <v>7</v>
      </c>
      <c r="F490" s="5">
        <v>14</v>
      </c>
      <c r="G490" s="6">
        <v>32</v>
      </c>
      <c r="H490" s="6">
        <v>448</v>
      </c>
      <c r="I490" s="6">
        <v>8.64</v>
      </c>
    </row>
    <row r="491" spans="1:9">
      <c r="A491" s="4">
        <v>1485</v>
      </c>
      <c r="B491" s="4">
        <v>44275</v>
      </c>
      <c r="C491" s="4" t="s">
        <v>19</v>
      </c>
      <c r="D491" s="4" t="s">
        <v>3</v>
      </c>
      <c r="E491" s="4" t="s">
        <v>5</v>
      </c>
      <c r="F491" s="5">
        <v>2</v>
      </c>
      <c r="G491" s="6">
        <v>314.66666666666669</v>
      </c>
      <c r="H491" s="6">
        <v>629.33333333333337</v>
      </c>
      <c r="I491" s="6">
        <v>267.4666666666667</v>
      </c>
    </row>
    <row r="492" spans="1:9">
      <c r="A492" s="4">
        <v>1486</v>
      </c>
      <c r="B492" s="4">
        <v>44276</v>
      </c>
      <c r="C492" s="4" t="s">
        <v>18</v>
      </c>
      <c r="D492" s="4" t="s">
        <v>6</v>
      </c>
      <c r="E492" s="4" t="s">
        <v>4</v>
      </c>
      <c r="F492" s="5">
        <v>3</v>
      </c>
      <c r="G492" s="6">
        <v>31</v>
      </c>
      <c r="H492" s="6">
        <v>93</v>
      </c>
      <c r="I492" s="6">
        <v>17.05</v>
      </c>
    </row>
    <row r="493" spans="1:9">
      <c r="A493" s="4">
        <v>1487</v>
      </c>
      <c r="B493" s="4">
        <v>44277</v>
      </c>
      <c r="C493" s="4" t="s">
        <v>18</v>
      </c>
      <c r="D493" s="4" t="s">
        <v>10</v>
      </c>
      <c r="E493" s="4" t="s">
        <v>11</v>
      </c>
      <c r="F493" s="5">
        <v>8</v>
      </c>
      <c r="G493" s="6">
        <v>9</v>
      </c>
      <c r="H493" s="6">
        <v>72</v>
      </c>
      <c r="I493" s="6">
        <v>1.8719999999999999</v>
      </c>
    </row>
    <row r="494" spans="1:9">
      <c r="A494" s="4">
        <v>1488</v>
      </c>
      <c r="B494" s="4">
        <v>44278</v>
      </c>
      <c r="C494" s="4" t="s">
        <v>18</v>
      </c>
      <c r="D494" s="4" t="s">
        <v>13</v>
      </c>
      <c r="E494" s="4" t="s">
        <v>4</v>
      </c>
      <c r="F494" s="5">
        <v>9</v>
      </c>
      <c r="G494" s="6">
        <v>192</v>
      </c>
      <c r="H494" s="6">
        <v>1728</v>
      </c>
      <c r="I494" s="6">
        <v>144</v>
      </c>
    </row>
    <row r="495" spans="1:9">
      <c r="A495" s="4">
        <v>1489</v>
      </c>
      <c r="B495" s="4">
        <v>44278</v>
      </c>
      <c r="C495" s="4" t="s">
        <v>17</v>
      </c>
      <c r="D495" s="4" t="s">
        <v>10</v>
      </c>
      <c r="E495" s="4" t="s">
        <v>11</v>
      </c>
      <c r="F495" s="5">
        <v>4</v>
      </c>
      <c r="G495" s="6">
        <v>10</v>
      </c>
      <c r="H495" s="6">
        <v>40</v>
      </c>
      <c r="I495" s="6">
        <v>2.08</v>
      </c>
    </row>
    <row r="496" spans="1:9">
      <c r="A496" s="4">
        <v>1490</v>
      </c>
      <c r="B496" s="4">
        <v>44279</v>
      </c>
      <c r="C496" s="4" t="s">
        <v>17</v>
      </c>
      <c r="D496" s="4" t="s">
        <v>13</v>
      </c>
      <c r="E496" s="4" t="s">
        <v>7</v>
      </c>
      <c r="F496" s="5">
        <v>7</v>
      </c>
      <c r="G496" s="6">
        <v>19</v>
      </c>
      <c r="H496" s="6">
        <v>133</v>
      </c>
      <c r="I496" s="6">
        <v>5.1300000000000008</v>
      </c>
    </row>
    <row r="497" spans="1:9">
      <c r="A497" s="4">
        <v>1491</v>
      </c>
      <c r="B497" s="4">
        <v>44280</v>
      </c>
      <c r="C497" s="4" t="s">
        <v>18</v>
      </c>
      <c r="D497" s="4" t="s">
        <v>6</v>
      </c>
      <c r="E497" s="4" t="s">
        <v>7</v>
      </c>
      <c r="F497" s="5">
        <v>5</v>
      </c>
      <c r="G497" s="6">
        <v>23</v>
      </c>
      <c r="H497" s="6">
        <v>115</v>
      </c>
      <c r="I497" s="6">
        <v>7.36</v>
      </c>
    </row>
    <row r="498" spans="1:9">
      <c r="A498" s="4">
        <v>1492</v>
      </c>
      <c r="B498" s="4">
        <v>44281</v>
      </c>
      <c r="C498" s="4" t="s">
        <v>21</v>
      </c>
      <c r="D498" s="4" t="s">
        <v>10</v>
      </c>
      <c r="E498" s="4" t="s">
        <v>7</v>
      </c>
      <c r="F498" s="5">
        <v>7</v>
      </c>
      <c r="G498" s="6">
        <v>10</v>
      </c>
      <c r="H498" s="6">
        <v>70</v>
      </c>
      <c r="I498" s="6">
        <v>4.2299999999999995</v>
      </c>
    </row>
    <row r="499" spans="1:9">
      <c r="A499" s="4">
        <v>1493</v>
      </c>
      <c r="B499" s="4">
        <v>44282</v>
      </c>
      <c r="C499" s="4" t="s">
        <v>21</v>
      </c>
      <c r="D499" s="4" t="s">
        <v>3</v>
      </c>
      <c r="E499" s="4" t="s">
        <v>4</v>
      </c>
      <c r="F499" s="5">
        <v>4</v>
      </c>
      <c r="G499" s="6">
        <v>180</v>
      </c>
      <c r="H499" s="6">
        <v>720</v>
      </c>
      <c r="I499" s="6">
        <v>108</v>
      </c>
    </row>
    <row r="500" spans="1:9">
      <c r="A500" s="4">
        <v>1494</v>
      </c>
      <c r="B500" s="4">
        <v>44282</v>
      </c>
      <c r="C500" s="4" t="s">
        <v>18</v>
      </c>
      <c r="D500" s="4" t="s">
        <v>13</v>
      </c>
      <c r="E500" s="4" t="s">
        <v>4</v>
      </c>
      <c r="F500" s="5">
        <v>9</v>
      </c>
      <c r="G500" s="6">
        <v>250</v>
      </c>
      <c r="H500" s="6">
        <v>2250</v>
      </c>
      <c r="I500" s="6">
        <v>187.5</v>
      </c>
    </row>
    <row r="501" spans="1:9">
      <c r="A501" s="4">
        <v>1495</v>
      </c>
      <c r="B501" s="4">
        <v>44282</v>
      </c>
      <c r="C501" s="4" t="s">
        <v>17</v>
      </c>
      <c r="D501" s="4" t="s">
        <v>3</v>
      </c>
      <c r="E501" s="4" t="s">
        <v>5</v>
      </c>
      <c r="F501" s="5">
        <v>2</v>
      </c>
      <c r="G501" s="6">
        <v>376.66666666666669</v>
      </c>
      <c r="H501" s="6">
        <v>753.33333333333337</v>
      </c>
      <c r="I501" s="6">
        <v>320.16666666666669</v>
      </c>
    </row>
    <row r="502" spans="1:9">
      <c r="A502" s="4">
        <v>1496</v>
      </c>
      <c r="B502" s="4">
        <v>44283</v>
      </c>
      <c r="C502" s="4" t="s">
        <v>20</v>
      </c>
      <c r="D502" s="4" t="s">
        <v>3</v>
      </c>
      <c r="E502" s="4" t="s">
        <v>7</v>
      </c>
      <c r="F502" s="5">
        <v>16</v>
      </c>
      <c r="G502" s="6">
        <v>36</v>
      </c>
      <c r="H502" s="6">
        <v>576</v>
      </c>
      <c r="I502" s="6">
        <v>10.799999999999999</v>
      </c>
    </row>
    <row r="503" spans="1:9">
      <c r="A503" s="4">
        <v>1497</v>
      </c>
      <c r="B503" s="4">
        <v>44284</v>
      </c>
      <c r="C503" s="4" t="s">
        <v>21</v>
      </c>
      <c r="D503" s="4" t="s">
        <v>3</v>
      </c>
      <c r="E503" s="4" t="s">
        <v>4</v>
      </c>
      <c r="F503" s="5">
        <v>6</v>
      </c>
      <c r="G503" s="6">
        <v>134</v>
      </c>
      <c r="H503" s="6">
        <v>804</v>
      </c>
      <c r="I503" s="6">
        <v>80.399999999999991</v>
      </c>
    </row>
    <row r="504" spans="1:9">
      <c r="A504" s="4">
        <v>1498</v>
      </c>
      <c r="B504" s="4">
        <v>44285</v>
      </c>
      <c r="C504" s="4" t="s">
        <v>19</v>
      </c>
      <c r="D504" s="4" t="s">
        <v>10</v>
      </c>
      <c r="E504" s="4" t="s">
        <v>9</v>
      </c>
      <c r="F504" s="5">
        <v>9</v>
      </c>
      <c r="G504" s="6">
        <v>27</v>
      </c>
      <c r="H504" s="6">
        <v>243</v>
      </c>
      <c r="I504" s="6">
        <v>10.341000000000001</v>
      </c>
    </row>
    <row r="505" spans="1:9">
      <c r="A505" s="4">
        <v>1499</v>
      </c>
      <c r="B505" s="4">
        <v>44287</v>
      </c>
      <c r="C505" s="4" t="s">
        <v>17</v>
      </c>
      <c r="D505" s="4" t="s">
        <v>10</v>
      </c>
      <c r="E505" s="4" t="s">
        <v>5</v>
      </c>
      <c r="F505" s="5">
        <v>2</v>
      </c>
      <c r="G505" s="6">
        <v>278</v>
      </c>
      <c r="H505" s="6">
        <v>556</v>
      </c>
      <c r="I505" s="6">
        <v>227.95999999999998</v>
      </c>
    </row>
    <row r="506" spans="1:9">
      <c r="A506" s="4">
        <v>1500</v>
      </c>
      <c r="B506" s="4">
        <v>44290</v>
      </c>
      <c r="C506" s="4" t="s">
        <v>18</v>
      </c>
      <c r="D506" s="4" t="s">
        <v>12</v>
      </c>
      <c r="E506" s="4" t="s">
        <v>11</v>
      </c>
      <c r="F506" s="5">
        <v>10</v>
      </c>
      <c r="G506" s="6">
        <v>6</v>
      </c>
      <c r="H506" s="6">
        <v>60</v>
      </c>
      <c r="I506" s="6">
        <v>0.97199999999999998</v>
      </c>
    </row>
    <row r="507" spans="1:9">
      <c r="A507" s="4">
        <v>1501</v>
      </c>
      <c r="B507" s="4">
        <v>44290</v>
      </c>
      <c r="C507" s="4" t="s">
        <v>21</v>
      </c>
      <c r="D507" s="4" t="s">
        <v>3</v>
      </c>
      <c r="E507" s="4" t="s">
        <v>11</v>
      </c>
      <c r="F507" s="5">
        <v>7</v>
      </c>
      <c r="G507" s="6">
        <v>8</v>
      </c>
      <c r="H507" s="6">
        <v>56</v>
      </c>
      <c r="I507" s="6">
        <v>1.44</v>
      </c>
    </row>
    <row r="508" spans="1:9">
      <c r="A508" s="4">
        <v>1502</v>
      </c>
      <c r="B508" s="4">
        <v>44291</v>
      </c>
      <c r="C508" s="4" t="s">
        <v>21</v>
      </c>
      <c r="D508" s="4" t="s">
        <v>6</v>
      </c>
      <c r="E508" s="4" t="s">
        <v>11</v>
      </c>
      <c r="F508" s="5">
        <v>8</v>
      </c>
      <c r="G508" s="6">
        <v>9</v>
      </c>
      <c r="H508" s="6">
        <v>72</v>
      </c>
      <c r="I508" s="6">
        <v>1.377</v>
      </c>
    </row>
    <row r="509" spans="1:9">
      <c r="A509" s="4">
        <v>1503</v>
      </c>
      <c r="B509" s="4">
        <v>44293</v>
      </c>
      <c r="C509" s="4" t="s">
        <v>19</v>
      </c>
      <c r="D509" s="4" t="s">
        <v>3</v>
      </c>
      <c r="E509" s="4" t="s">
        <v>9</v>
      </c>
      <c r="F509" s="5">
        <v>2</v>
      </c>
      <c r="G509" s="6">
        <v>30</v>
      </c>
      <c r="H509" s="6">
        <v>60</v>
      </c>
      <c r="I509" s="6">
        <v>15.600000000000001</v>
      </c>
    </row>
    <row r="510" spans="1:9">
      <c r="A510" s="4">
        <v>1504</v>
      </c>
      <c r="B510" s="4">
        <v>44295</v>
      </c>
      <c r="C510" s="4" t="s">
        <v>18</v>
      </c>
      <c r="D510" s="4" t="s">
        <v>13</v>
      </c>
      <c r="E510" s="4" t="s">
        <v>5</v>
      </c>
      <c r="F510" s="5">
        <v>2</v>
      </c>
      <c r="G510" s="6">
        <v>391.28205128205127</v>
      </c>
      <c r="H510" s="6">
        <v>782.56410256410254</v>
      </c>
      <c r="I510" s="6">
        <v>344.32820512820513</v>
      </c>
    </row>
    <row r="511" spans="1:9">
      <c r="A511" s="4">
        <v>1505</v>
      </c>
      <c r="B511" s="4">
        <v>44295</v>
      </c>
      <c r="C511" s="4" t="s">
        <v>19</v>
      </c>
      <c r="D511" s="4" t="s">
        <v>12</v>
      </c>
      <c r="E511" s="4" t="s">
        <v>4</v>
      </c>
      <c r="F511" s="5">
        <v>2</v>
      </c>
      <c r="G511" s="6">
        <v>25</v>
      </c>
      <c r="H511" s="6">
        <v>50</v>
      </c>
      <c r="I511" s="6">
        <v>14.499999999999998</v>
      </c>
    </row>
    <row r="512" spans="1:9">
      <c r="A512" s="4">
        <v>1506</v>
      </c>
      <c r="B512" s="4">
        <v>44296</v>
      </c>
      <c r="C512" s="4" t="s">
        <v>17</v>
      </c>
      <c r="D512" s="4" t="s">
        <v>10</v>
      </c>
      <c r="E512" s="4" t="s">
        <v>9</v>
      </c>
      <c r="F512" s="5">
        <v>4</v>
      </c>
      <c r="G512" s="6">
        <v>45</v>
      </c>
      <c r="H512" s="6">
        <v>180</v>
      </c>
      <c r="I512" s="6">
        <v>17.234999999999999</v>
      </c>
    </row>
    <row r="513" spans="1:9">
      <c r="A513" s="4">
        <v>1507</v>
      </c>
      <c r="B513" s="4">
        <v>44296</v>
      </c>
      <c r="C513" s="4" t="s">
        <v>19</v>
      </c>
      <c r="D513" s="4" t="s">
        <v>13</v>
      </c>
      <c r="E513" s="4" t="s">
        <v>4</v>
      </c>
      <c r="F513" s="5">
        <v>3</v>
      </c>
      <c r="G513" s="6">
        <v>268</v>
      </c>
      <c r="H513" s="6">
        <v>804</v>
      </c>
      <c r="I513" s="6">
        <v>201</v>
      </c>
    </row>
    <row r="514" spans="1:9">
      <c r="A514" s="4">
        <v>1508</v>
      </c>
      <c r="B514" s="4">
        <v>44297</v>
      </c>
      <c r="C514" s="4" t="s">
        <v>17</v>
      </c>
      <c r="D514" s="4" t="s">
        <v>6</v>
      </c>
      <c r="E514" s="4" t="s">
        <v>7</v>
      </c>
      <c r="F514" s="5">
        <v>18</v>
      </c>
      <c r="G514" s="6">
        <v>18</v>
      </c>
      <c r="H514" s="6">
        <v>324</v>
      </c>
      <c r="I514" s="6">
        <v>5.76</v>
      </c>
    </row>
    <row r="515" spans="1:9">
      <c r="A515" s="4">
        <v>1509</v>
      </c>
      <c r="B515" s="4">
        <v>44298</v>
      </c>
      <c r="C515" s="4" t="s">
        <v>19</v>
      </c>
      <c r="D515" s="4" t="s">
        <v>10</v>
      </c>
      <c r="E515" s="4" t="s">
        <v>5</v>
      </c>
      <c r="F515" s="5">
        <v>2</v>
      </c>
      <c r="G515" s="6">
        <v>330.66666666666669</v>
      </c>
      <c r="H515" s="6">
        <v>661.33333333333337</v>
      </c>
      <c r="I515" s="6">
        <v>271.14666666666665</v>
      </c>
    </row>
    <row r="516" spans="1:9">
      <c r="A516" s="4">
        <v>1510</v>
      </c>
      <c r="B516" s="4">
        <v>44299</v>
      </c>
      <c r="C516" s="4" t="s">
        <v>17</v>
      </c>
      <c r="D516" s="4" t="s">
        <v>6</v>
      </c>
      <c r="E516" s="4" t="s">
        <v>9</v>
      </c>
      <c r="F516" s="5">
        <v>4</v>
      </c>
      <c r="G516" s="6">
        <v>39</v>
      </c>
      <c r="H516" s="6">
        <v>156</v>
      </c>
      <c r="I516" s="6">
        <v>18.213000000000001</v>
      </c>
    </row>
    <row r="517" spans="1:9">
      <c r="A517" s="4">
        <v>1511</v>
      </c>
      <c r="B517" s="4">
        <v>44300</v>
      </c>
      <c r="C517" s="4" t="s">
        <v>20</v>
      </c>
      <c r="D517" s="4" t="s">
        <v>12</v>
      </c>
      <c r="E517" s="4" t="s">
        <v>7</v>
      </c>
      <c r="F517" s="5">
        <v>20</v>
      </c>
      <c r="G517" s="6">
        <v>10</v>
      </c>
      <c r="H517" s="6">
        <v>200</v>
      </c>
      <c r="I517" s="6">
        <v>2.58</v>
      </c>
    </row>
    <row r="518" spans="1:9">
      <c r="A518" s="4">
        <v>1512</v>
      </c>
      <c r="B518" s="4">
        <v>44301</v>
      </c>
      <c r="C518" s="4" t="s">
        <v>21</v>
      </c>
      <c r="D518" s="4" t="s">
        <v>6</v>
      </c>
      <c r="E518" s="4" t="s">
        <v>4</v>
      </c>
      <c r="F518" s="5">
        <v>5</v>
      </c>
      <c r="G518" s="6">
        <v>10</v>
      </c>
      <c r="H518" s="6">
        <v>50</v>
      </c>
      <c r="I518" s="6">
        <v>5.5</v>
      </c>
    </row>
    <row r="519" spans="1:9">
      <c r="A519" s="4">
        <v>1513</v>
      </c>
      <c r="B519" s="4">
        <v>44301</v>
      </c>
      <c r="C519" s="4" t="s">
        <v>21</v>
      </c>
      <c r="D519" s="4" t="s">
        <v>12</v>
      </c>
      <c r="E519" s="4" t="s">
        <v>9</v>
      </c>
      <c r="F519" s="5">
        <v>2</v>
      </c>
      <c r="G519" s="6">
        <v>21</v>
      </c>
      <c r="H519" s="6">
        <v>42</v>
      </c>
      <c r="I519" s="6">
        <v>10.647</v>
      </c>
    </row>
    <row r="520" spans="1:9">
      <c r="A520" s="4">
        <v>1514</v>
      </c>
      <c r="B520" s="4">
        <v>44301</v>
      </c>
      <c r="C520" s="4" t="s">
        <v>19</v>
      </c>
      <c r="D520" s="4" t="s">
        <v>12</v>
      </c>
      <c r="E520" s="4" t="s">
        <v>5</v>
      </c>
      <c r="F520" s="5">
        <v>1</v>
      </c>
      <c r="G520" s="6">
        <v>110.66666666666667</v>
      </c>
      <c r="H520" s="6">
        <v>110.66666666666667</v>
      </c>
      <c r="I520" s="6">
        <v>99.600000000000009</v>
      </c>
    </row>
    <row r="521" spans="1:9">
      <c r="A521" s="4">
        <v>1515</v>
      </c>
      <c r="B521" s="4">
        <v>44303</v>
      </c>
      <c r="C521" s="4" t="s">
        <v>18</v>
      </c>
      <c r="D521" s="4" t="s">
        <v>10</v>
      </c>
      <c r="E521" s="4" t="s">
        <v>11</v>
      </c>
      <c r="F521" s="5">
        <v>9</v>
      </c>
      <c r="G521" s="6">
        <v>5</v>
      </c>
      <c r="H521" s="6">
        <v>45</v>
      </c>
      <c r="I521" s="6">
        <v>1.04</v>
      </c>
    </row>
    <row r="522" spans="1:9">
      <c r="A522" s="4">
        <v>1516</v>
      </c>
      <c r="B522" s="4">
        <v>44303</v>
      </c>
      <c r="C522" s="4" t="s">
        <v>17</v>
      </c>
      <c r="D522" s="4" t="s">
        <v>10</v>
      </c>
      <c r="E522" s="4" t="s">
        <v>11</v>
      </c>
      <c r="F522" s="5">
        <v>2</v>
      </c>
      <c r="G522" s="6">
        <v>9</v>
      </c>
      <c r="H522" s="6">
        <v>18</v>
      </c>
      <c r="I522" s="6">
        <v>1.8719999999999999</v>
      </c>
    </row>
    <row r="523" spans="1:9">
      <c r="A523" s="4">
        <v>1517</v>
      </c>
      <c r="B523" s="4">
        <v>44304</v>
      </c>
      <c r="C523" s="4" t="s">
        <v>21</v>
      </c>
      <c r="D523" s="4" t="s">
        <v>6</v>
      </c>
      <c r="E523" s="4" t="s">
        <v>4</v>
      </c>
      <c r="F523" s="5">
        <v>8</v>
      </c>
      <c r="G523" s="6">
        <v>45</v>
      </c>
      <c r="H523" s="6">
        <v>360</v>
      </c>
      <c r="I523" s="6">
        <v>24.750000000000004</v>
      </c>
    </row>
    <row r="524" spans="1:9">
      <c r="A524" s="4">
        <v>1518</v>
      </c>
      <c r="B524" s="4">
        <v>44304</v>
      </c>
      <c r="C524" s="4" t="s">
        <v>17</v>
      </c>
      <c r="D524" s="4" t="s">
        <v>3</v>
      </c>
      <c r="E524" s="4" t="s">
        <v>11</v>
      </c>
      <c r="F524" s="5">
        <v>4</v>
      </c>
      <c r="G524" s="6">
        <v>9</v>
      </c>
      <c r="H524" s="6">
        <v>36</v>
      </c>
      <c r="I524" s="6">
        <v>1.6199999999999999</v>
      </c>
    </row>
    <row r="525" spans="1:9">
      <c r="A525" s="4">
        <v>1519</v>
      </c>
      <c r="B525" s="4">
        <v>44307</v>
      </c>
      <c r="C525" s="4" t="s">
        <v>17</v>
      </c>
      <c r="D525" s="4" t="s">
        <v>10</v>
      </c>
      <c r="E525" s="4" t="s">
        <v>9</v>
      </c>
      <c r="F525" s="5">
        <v>3</v>
      </c>
      <c r="G525" s="6">
        <v>34</v>
      </c>
      <c r="H525" s="6">
        <v>102</v>
      </c>
      <c r="I525" s="6">
        <v>13.022</v>
      </c>
    </row>
    <row r="526" spans="1:9">
      <c r="A526" s="4">
        <v>1520</v>
      </c>
      <c r="B526" s="4">
        <v>44307</v>
      </c>
      <c r="C526" s="4" t="s">
        <v>17</v>
      </c>
      <c r="D526" s="4" t="s">
        <v>13</v>
      </c>
      <c r="E526" s="4" t="s">
        <v>5</v>
      </c>
      <c r="F526" s="5">
        <v>1</v>
      </c>
      <c r="G526" s="6">
        <v>457.4358974358974</v>
      </c>
      <c r="H526" s="6">
        <v>457.4358974358974</v>
      </c>
      <c r="I526" s="6">
        <v>402.54358974358973</v>
      </c>
    </row>
    <row r="527" spans="1:9">
      <c r="A527" s="4">
        <v>1521</v>
      </c>
      <c r="B527" s="4">
        <v>44307</v>
      </c>
      <c r="C527" s="4" t="s">
        <v>21</v>
      </c>
      <c r="D527" s="4" t="s">
        <v>3</v>
      </c>
      <c r="E527" s="4" t="s">
        <v>5</v>
      </c>
      <c r="F527" s="5">
        <v>2</v>
      </c>
      <c r="G527" s="6">
        <v>278.66666666666669</v>
      </c>
      <c r="H527" s="6">
        <v>557.33333333333337</v>
      </c>
      <c r="I527" s="6">
        <v>236.86666666666667</v>
      </c>
    </row>
    <row r="528" spans="1:9">
      <c r="A528" s="4">
        <v>1522</v>
      </c>
      <c r="B528" s="4">
        <v>44307</v>
      </c>
      <c r="C528" s="4" t="s">
        <v>19</v>
      </c>
      <c r="D528" s="4" t="s">
        <v>12</v>
      </c>
      <c r="E528" s="4" t="s">
        <v>9</v>
      </c>
      <c r="F528" s="5">
        <v>4</v>
      </c>
      <c r="G528" s="6">
        <v>34</v>
      </c>
      <c r="H528" s="6">
        <v>136</v>
      </c>
      <c r="I528" s="6">
        <v>17.238</v>
      </c>
    </row>
    <row r="529" spans="1:9">
      <c r="A529" s="4">
        <v>1523</v>
      </c>
      <c r="B529" s="4">
        <v>44308</v>
      </c>
      <c r="C529" s="4" t="s">
        <v>19</v>
      </c>
      <c r="D529" s="4" t="s">
        <v>3</v>
      </c>
      <c r="E529" s="4" t="s">
        <v>9</v>
      </c>
      <c r="F529" s="5">
        <v>5</v>
      </c>
      <c r="G529" s="6">
        <v>29</v>
      </c>
      <c r="H529" s="6">
        <v>145</v>
      </c>
      <c r="I529" s="6">
        <v>15.08</v>
      </c>
    </row>
    <row r="530" spans="1:9">
      <c r="A530" s="4">
        <v>1524</v>
      </c>
      <c r="B530" s="4">
        <v>44308</v>
      </c>
      <c r="C530" s="4" t="s">
        <v>21</v>
      </c>
      <c r="D530" s="4" t="s">
        <v>12</v>
      </c>
      <c r="E530" s="4" t="s">
        <v>4</v>
      </c>
      <c r="F530" s="5">
        <v>3</v>
      </c>
      <c r="G530" s="6">
        <v>24</v>
      </c>
      <c r="H530" s="6">
        <v>72</v>
      </c>
      <c r="I530" s="6">
        <v>13.919999999999998</v>
      </c>
    </row>
    <row r="531" spans="1:9">
      <c r="A531" s="4">
        <v>1525</v>
      </c>
      <c r="B531" s="4">
        <v>44309</v>
      </c>
      <c r="C531" s="4" t="s">
        <v>18</v>
      </c>
      <c r="D531" s="4" t="s">
        <v>3</v>
      </c>
      <c r="E531" s="4" t="s">
        <v>9</v>
      </c>
      <c r="F531" s="5">
        <v>5</v>
      </c>
      <c r="G531" s="6">
        <v>47</v>
      </c>
      <c r="H531" s="6">
        <v>235</v>
      </c>
      <c r="I531" s="6">
        <v>24.44</v>
      </c>
    </row>
    <row r="532" spans="1:9">
      <c r="A532" s="4">
        <v>1526</v>
      </c>
      <c r="B532" s="4">
        <v>44310</v>
      </c>
      <c r="C532" s="4" t="s">
        <v>18</v>
      </c>
      <c r="D532" s="4" t="s">
        <v>13</v>
      </c>
      <c r="E532" s="4" t="s">
        <v>5</v>
      </c>
      <c r="F532" s="5">
        <v>1</v>
      </c>
      <c r="G532" s="6">
        <v>360</v>
      </c>
      <c r="H532" s="6">
        <v>360</v>
      </c>
      <c r="I532" s="6">
        <v>316.8</v>
      </c>
    </row>
    <row r="533" spans="1:9">
      <c r="A533" s="4">
        <v>1527</v>
      </c>
      <c r="B533" s="4">
        <v>44311</v>
      </c>
      <c r="C533" s="4" t="s">
        <v>20</v>
      </c>
      <c r="D533" s="4" t="s">
        <v>12</v>
      </c>
      <c r="E533" s="4" t="s">
        <v>5</v>
      </c>
      <c r="F533" s="5">
        <v>1</v>
      </c>
      <c r="G533" s="6">
        <v>124.66666666666667</v>
      </c>
      <c r="H533" s="6">
        <v>124.66666666666667</v>
      </c>
      <c r="I533" s="6">
        <v>112.2</v>
      </c>
    </row>
    <row r="534" spans="1:9">
      <c r="A534" s="4">
        <v>1528</v>
      </c>
      <c r="B534" s="4">
        <v>44311</v>
      </c>
      <c r="C534" s="4" t="s">
        <v>21</v>
      </c>
      <c r="D534" s="4" t="s">
        <v>10</v>
      </c>
      <c r="E534" s="4" t="s">
        <v>4</v>
      </c>
      <c r="F534" s="5">
        <v>2</v>
      </c>
      <c r="G534" s="6">
        <v>72</v>
      </c>
      <c r="H534" s="6">
        <v>144</v>
      </c>
      <c r="I534" s="6">
        <v>46.800000000000004</v>
      </c>
    </row>
    <row r="535" spans="1:9">
      <c r="A535" s="4">
        <v>1529</v>
      </c>
      <c r="B535" s="4">
        <v>44311</v>
      </c>
      <c r="C535" s="4" t="s">
        <v>18</v>
      </c>
      <c r="D535" s="4" t="s">
        <v>13</v>
      </c>
      <c r="E535" s="4" t="s">
        <v>9</v>
      </c>
      <c r="F535" s="5">
        <v>5</v>
      </c>
      <c r="G535" s="6">
        <v>42</v>
      </c>
      <c r="H535" s="6">
        <v>210</v>
      </c>
      <c r="I535" s="6">
        <v>23.268000000000001</v>
      </c>
    </row>
    <row r="536" spans="1:9">
      <c r="A536" s="4">
        <v>1530</v>
      </c>
      <c r="B536" s="4">
        <v>44311</v>
      </c>
      <c r="C536" s="4" t="s">
        <v>20</v>
      </c>
      <c r="D536" s="4" t="s">
        <v>13</v>
      </c>
      <c r="E536" s="4" t="s">
        <v>7</v>
      </c>
      <c r="F536" s="5">
        <v>1</v>
      </c>
      <c r="G536" s="6">
        <v>30</v>
      </c>
      <c r="H536" s="6">
        <v>30</v>
      </c>
      <c r="I536" s="6">
        <v>8.1000000000000014</v>
      </c>
    </row>
    <row r="537" spans="1:9">
      <c r="A537" s="4">
        <v>1531</v>
      </c>
      <c r="B537" s="4">
        <v>44312</v>
      </c>
      <c r="C537" s="4" t="s">
        <v>21</v>
      </c>
      <c r="D537" s="4" t="s">
        <v>10</v>
      </c>
      <c r="E537" s="4" t="s">
        <v>4</v>
      </c>
      <c r="F537" s="5">
        <v>1</v>
      </c>
      <c r="G537" s="6">
        <v>62</v>
      </c>
      <c r="H537" s="6">
        <v>62</v>
      </c>
      <c r="I537" s="6">
        <v>40.300000000000004</v>
      </c>
    </row>
    <row r="538" spans="1:9">
      <c r="A538" s="4">
        <v>1532</v>
      </c>
      <c r="B538" s="4">
        <v>44312</v>
      </c>
      <c r="C538" s="4" t="s">
        <v>20</v>
      </c>
      <c r="D538" s="4" t="s">
        <v>13</v>
      </c>
      <c r="E538" s="4" t="s">
        <v>11</v>
      </c>
      <c r="F538" s="5">
        <v>7</v>
      </c>
      <c r="G538" s="6">
        <v>9</v>
      </c>
      <c r="H538" s="6">
        <v>63</v>
      </c>
      <c r="I538" s="6">
        <v>2.3040000000000003</v>
      </c>
    </row>
    <row r="539" spans="1:9">
      <c r="A539" s="4">
        <v>1533</v>
      </c>
      <c r="B539" s="4">
        <v>44313</v>
      </c>
      <c r="C539" s="4" t="s">
        <v>17</v>
      </c>
      <c r="D539" s="4" t="s">
        <v>12</v>
      </c>
      <c r="E539" s="4" t="s">
        <v>5</v>
      </c>
      <c r="F539" s="5">
        <v>1</v>
      </c>
      <c r="G539" s="6">
        <v>328</v>
      </c>
      <c r="H539" s="6">
        <v>328</v>
      </c>
      <c r="I539" s="6">
        <v>295.2</v>
      </c>
    </row>
    <row r="540" spans="1:9">
      <c r="A540" s="4">
        <v>1534</v>
      </c>
      <c r="B540" s="4">
        <v>44313</v>
      </c>
      <c r="C540" s="4" t="s">
        <v>21</v>
      </c>
      <c r="D540" s="4" t="s">
        <v>3</v>
      </c>
      <c r="E540" s="4" t="s">
        <v>4</v>
      </c>
      <c r="F540" s="5">
        <v>5</v>
      </c>
      <c r="G540" s="6">
        <v>132</v>
      </c>
      <c r="H540" s="6">
        <v>660</v>
      </c>
      <c r="I540" s="6">
        <v>79.2</v>
      </c>
    </row>
    <row r="541" spans="1:9">
      <c r="A541" s="4">
        <v>1535</v>
      </c>
      <c r="B541" s="4">
        <v>44314</v>
      </c>
      <c r="C541" s="4" t="s">
        <v>18</v>
      </c>
      <c r="D541" s="4" t="s">
        <v>3</v>
      </c>
      <c r="E541" s="4" t="s">
        <v>5</v>
      </c>
      <c r="F541" s="5">
        <v>1</v>
      </c>
      <c r="G541" s="6">
        <v>564.66666666666663</v>
      </c>
      <c r="H541" s="6">
        <v>564.66666666666663</v>
      </c>
      <c r="I541" s="6">
        <v>479.96666666666664</v>
      </c>
    </row>
    <row r="542" spans="1:9">
      <c r="A542" s="4">
        <v>1536</v>
      </c>
      <c r="B542" s="4">
        <v>44317</v>
      </c>
      <c r="C542" s="4" t="s">
        <v>18</v>
      </c>
      <c r="D542" s="4" t="s">
        <v>3</v>
      </c>
      <c r="E542" s="4" t="s">
        <v>7</v>
      </c>
      <c r="F542" s="5">
        <v>15</v>
      </c>
      <c r="G542" s="6">
        <v>34</v>
      </c>
      <c r="H542" s="6">
        <v>510</v>
      </c>
      <c r="I542" s="6">
        <v>10.199999999999999</v>
      </c>
    </row>
    <row r="543" spans="1:9">
      <c r="A543" s="4">
        <v>1537</v>
      </c>
      <c r="B543" s="4">
        <v>44318</v>
      </c>
      <c r="C543" s="4" t="s">
        <v>19</v>
      </c>
      <c r="D543" s="4" t="s">
        <v>6</v>
      </c>
      <c r="E543" s="4" t="s">
        <v>11</v>
      </c>
      <c r="F543" s="5">
        <v>8</v>
      </c>
      <c r="G543" s="6">
        <v>5</v>
      </c>
      <c r="H543" s="6">
        <v>40</v>
      </c>
      <c r="I543" s="6">
        <v>0.76500000000000001</v>
      </c>
    </row>
    <row r="544" spans="1:9">
      <c r="A544" s="4">
        <v>1538</v>
      </c>
      <c r="B544" s="4">
        <v>44319</v>
      </c>
      <c r="C544" s="4" t="s">
        <v>19</v>
      </c>
      <c r="D544" s="4" t="s">
        <v>6</v>
      </c>
      <c r="E544" s="4" t="s">
        <v>4</v>
      </c>
      <c r="F544" s="5">
        <v>7</v>
      </c>
      <c r="G544" s="6">
        <v>28</v>
      </c>
      <c r="H544" s="6">
        <v>196</v>
      </c>
      <c r="I544" s="6">
        <v>15.400000000000002</v>
      </c>
    </row>
    <row r="545" spans="1:9">
      <c r="A545" s="4">
        <v>1539</v>
      </c>
      <c r="B545" s="4">
        <v>44320</v>
      </c>
      <c r="C545" s="4" t="s">
        <v>19</v>
      </c>
      <c r="D545" s="4" t="s">
        <v>3</v>
      </c>
      <c r="E545" s="4" t="s">
        <v>4</v>
      </c>
      <c r="F545" s="5">
        <v>8</v>
      </c>
      <c r="G545" s="6">
        <v>156</v>
      </c>
      <c r="H545" s="6">
        <v>1248</v>
      </c>
      <c r="I545" s="6">
        <v>93.6</v>
      </c>
    </row>
    <row r="546" spans="1:9">
      <c r="A546" s="4">
        <v>1540</v>
      </c>
      <c r="B546" s="4">
        <v>44320</v>
      </c>
      <c r="C546" s="4" t="s">
        <v>17</v>
      </c>
      <c r="D546" s="4" t="s">
        <v>6</v>
      </c>
      <c r="E546" s="4" t="s">
        <v>7</v>
      </c>
      <c r="F546" s="5">
        <v>1</v>
      </c>
      <c r="G546" s="6">
        <v>21</v>
      </c>
      <c r="H546" s="6">
        <v>21</v>
      </c>
      <c r="I546" s="6">
        <v>6.72</v>
      </c>
    </row>
    <row r="547" spans="1:9">
      <c r="A547" s="4">
        <v>1541</v>
      </c>
      <c r="B547" s="4">
        <v>44320</v>
      </c>
      <c r="C547" s="4" t="s">
        <v>20</v>
      </c>
      <c r="D547" s="4" t="s">
        <v>10</v>
      </c>
      <c r="E547" s="4" t="s">
        <v>9</v>
      </c>
      <c r="F547" s="5">
        <v>4</v>
      </c>
      <c r="G547" s="6">
        <v>23</v>
      </c>
      <c r="H547" s="6">
        <v>92</v>
      </c>
      <c r="I547" s="6">
        <v>8.8090000000000011</v>
      </c>
    </row>
    <row r="548" spans="1:9">
      <c r="A548" s="4">
        <v>1542</v>
      </c>
      <c r="B548" s="4">
        <v>44321</v>
      </c>
      <c r="C548" s="4" t="s">
        <v>18</v>
      </c>
      <c r="D548" s="4" t="s">
        <v>13</v>
      </c>
      <c r="E548" s="4" t="s">
        <v>11</v>
      </c>
      <c r="F548" s="5">
        <v>1</v>
      </c>
      <c r="G548" s="6">
        <v>9</v>
      </c>
      <c r="H548" s="6">
        <v>9</v>
      </c>
      <c r="I548" s="6">
        <v>2.3040000000000003</v>
      </c>
    </row>
    <row r="549" spans="1:9">
      <c r="A549" s="4">
        <v>1543</v>
      </c>
      <c r="B549" s="4">
        <v>44321</v>
      </c>
      <c r="C549" s="4" t="s">
        <v>21</v>
      </c>
      <c r="D549" s="4" t="s">
        <v>3</v>
      </c>
      <c r="E549" s="4" t="s">
        <v>11</v>
      </c>
      <c r="F549" s="5">
        <v>9</v>
      </c>
      <c r="G549" s="6">
        <v>9</v>
      </c>
      <c r="H549" s="6">
        <v>81</v>
      </c>
      <c r="I549" s="6">
        <v>1.6199999999999999</v>
      </c>
    </row>
    <row r="550" spans="1:9">
      <c r="A550" s="4">
        <v>1544</v>
      </c>
      <c r="B550" s="4">
        <v>44321</v>
      </c>
      <c r="C550" s="4" t="s">
        <v>20</v>
      </c>
      <c r="D550" s="4" t="s">
        <v>10</v>
      </c>
      <c r="E550" s="4" t="s">
        <v>5</v>
      </c>
      <c r="F550" s="5">
        <v>2</v>
      </c>
      <c r="G550" s="6">
        <v>147.33333333333334</v>
      </c>
      <c r="H550" s="6">
        <v>294.66666666666669</v>
      </c>
      <c r="I550" s="6">
        <v>120.81333333333333</v>
      </c>
    </row>
    <row r="551" spans="1:9">
      <c r="A551" s="4">
        <v>1545</v>
      </c>
      <c r="B551" s="4">
        <v>44322</v>
      </c>
      <c r="C551" s="4" t="s">
        <v>18</v>
      </c>
      <c r="D551" s="4" t="s">
        <v>3</v>
      </c>
      <c r="E551" s="4" t="s">
        <v>9</v>
      </c>
      <c r="F551" s="5">
        <v>6</v>
      </c>
      <c r="G551" s="6">
        <v>49</v>
      </c>
      <c r="H551" s="6">
        <v>294</v>
      </c>
      <c r="I551" s="6">
        <v>25.48</v>
      </c>
    </row>
    <row r="552" spans="1:9">
      <c r="A552" s="4">
        <v>1546</v>
      </c>
      <c r="B552" s="4">
        <v>44323</v>
      </c>
      <c r="C552" s="4" t="s">
        <v>17</v>
      </c>
      <c r="D552" s="4" t="s">
        <v>12</v>
      </c>
      <c r="E552" s="4" t="s">
        <v>9</v>
      </c>
      <c r="F552" s="5">
        <v>9</v>
      </c>
      <c r="G552" s="6">
        <v>39</v>
      </c>
      <c r="H552" s="6">
        <v>351</v>
      </c>
      <c r="I552" s="6">
        <v>19.773</v>
      </c>
    </row>
    <row r="553" spans="1:9">
      <c r="A553" s="4">
        <v>1547</v>
      </c>
      <c r="B553" s="4">
        <v>44324</v>
      </c>
      <c r="C553" s="4" t="s">
        <v>17</v>
      </c>
      <c r="D553" s="4" t="s">
        <v>10</v>
      </c>
      <c r="E553" s="4" t="s">
        <v>11</v>
      </c>
      <c r="F553" s="5">
        <v>7</v>
      </c>
      <c r="G553" s="6">
        <v>8</v>
      </c>
      <c r="H553" s="6">
        <v>56</v>
      </c>
      <c r="I553" s="6">
        <v>1.6639999999999999</v>
      </c>
    </row>
    <row r="554" spans="1:9">
      <c r="A554" s="4">
        <v>1548</v>
      </c>
      <c r="B554" s="4">
        <v>44324</v>
      </c>
      <c r="C554" s="4" t="s">
        <v>17</v>
      </c>
      <c r="D554" s="4" t="s">
        <v>13</v>
      </c>
      <c r="E554" s="4" t="s">
        <v>4</v>
      </c>
      <c r="F554" s="5">
        <v>5</v>
      </c>
      <c r="G554" s="6">
        <v>229</v>
      </c>
      <c r="H554" s="6">
        <v>1145</v>
      </c>
      <c r="I554" s="6">
        <v>171.75</v>
      </c>
    </row>
    <row r="555" spans="1:9">
      <c r="A555" s="4">
        <v>1549</v>
      </c>
      <c r="B555" s="4">
        <v>44324</v>
      </c>
      <c r="C555" s="4" t="s">
        <v>20</v>
      </c>
      <c r="D555" s="4" t="s">
        <v>6</v>
      </c>
      <c r="E555" s="4" t="s">
        <v>9</v>
      </c>
      <c r="F555" s="5">
        <v>7</v>
      </c>
      <c r="G555" s="6">
        <v>29</v>
      </c>
      <c r="H555" s="6">
        <v>203</v>
      </c>
      <c r="I555" s="6">
        <v>13.543000000000001</v>
      </c>
    </row>
    <row r="556" spans="1:9">
      <c r="A556" s="4">
        <v>1550</v>
      </c>
      <c r="B556" s="4">
        <v>44325</v>
      </c>
      <c r="C556" s="4" t="s">
        <v>19</v>
      </c>
      <c r="D556" s="4" t="s">
        <v>10</v>
      </c>
      <c r="E556" s="4" t="s">
        <v>4</v>
      </c>
      <c r="F556" s="5">
        <v>8</v>
      </c>
      <c r="G556" s="6">
        <v>72</v>
      </c>
      <c r="H556" s="6">
        <v>576</v>
      </c>
      <c r="I556" s="6">
        <v>46.800000000000004</v>
      </c>
    </row>
    <row r="557" spans="1:9">
      <c r="A557" s="4">
        <v>1551</v>
      </c>
      <c r="B557" s="4">
        <v>44329</v>
      </c>
      <c r="C557" s="4" t="s">
        <v>18</v>
      </c>
      <c r="D557" s="4" t="s">
        <v>6</v>
      </c>
      <c r="E557" s="4" t="s">
        <v>5</v>
      </c>
      <c r="F557" s="5">
        <v>1</v>
      </c>
      <c r="G557" s="6">
        <v>134.66666666666666</v>
      </c>
      <c r="H557" s="6">
        <v>134.66666666666666</v>
      </c>
      <c r="I557" s="6">
        <v>103.69333333333333</v>
      </c>
    </row>
    <row r="558" spans="1:9">
      <c r="A558" s="4">
        <v>1552</v>
      </c>
      <c r="B558" s="4">
        <v>44329</v>
      </c>
      <c r="C558" s="4" t="s">
        <v>18</v>
      </c>
      <c r="D558" s="4" t="s">
        <v>10</v>
      </c>
      <c r="E558" s="4" t="s">
        <v>7</v>
      </c>
      <c r="F558" s="5">
        <v>1</v>
      </c>
      <c r="G558" s="6">
        <v>15</v>
      </c>
      <c r="H558" s="6">
        <v>15</v>
      </c>
      <c r="I558" s="6">
        <v>6.3449999999999998</v>
      </c>
    </row>
    <row r="559" spans="1:9">
      <c r="A559" s="4">
        <v>1553</v>
      </c>
      <c r="B559" s="4">
        <v>44329</v>
      </c>
      <c r="C559" s="4" t="s">
        <v>20</v>
      </c>
      <c r="D559" s="4" t="s">
        <v>10</v>
      </c>
      <c r="E559" s="4" t="s">
        <v>7</v>
      </c>
      <c r="F559" s="5">
        <v>1</v>
      </c>
      <c r="G559" s="6">
        <v>14</v>
      </c>
      <c r="H559" s="6">
        <v>14</v>
      </c>
      <c r="I559" s="6">
        <v>5.9219999999999997</v>
      </c>
    </row>
    <row r="560" spans="1:9">
      <c r="A560" s="4">
        <v>1554</v>
      </c>
      <c r="B560" s="4">
        <v>44329</v>
      </c>
      <c r="C560" s="4" t="s">
        <v>18</v>
      </c>
      <c r="D560" s="4" t="s">
        <v>13</v>
      </c>
      <c r="E560" s="4" t="s">
        <v>7</v>
      </c>
      <c r="F560" s="5">
        <v>16</v>
      </c>
      <c r="G560" s="6">
        <v>44</v>
      </c>
      <c r="H560" s="6">
        <v>704</v>
      </c>
      <c r="I560" s="6">
        <v>11.88</v>
      </c>
    </row>
    <row r="561" spans="1:9">
      <c r="A561" s="4">
        <v>1555</v>
      </c>
      <c r="B561" s="4">
        <v>44330</v>
      </c>
      <c r="C561" s="4" t="s">
        <v>18</v>
      </c>
      <c r="D561" s="4" t="s">
        <v>3</v>
      </c>
      <c r="E561" s="4" t="s">
        <v>9</v>
      </c>
      <c r="F561" s="5">
        <v>8</v>
      </c>
      <c r="G561" s="6">
        <v>25</v>
      </c>
      <c r="H561" s="6">
        <v>200</v>
      </c>
      <c r="I561" s="6">
        <v>13</v>
      </c>
    </row>
    <row r="562" spans="1:9">
      <c r="A562" s="4">
        <v>1556</v>
      </c>
      <c r="B562" s="4">
        <v>44330</v>
      </c>
      <c r="C562" s="4" t="s">
        <v>20</v>
      </c>
      <c r="D562" s="4" t="s">
        <v>6</v>
      </c>
      <c r="E562" s="4" t="s">
        <v>11</v>
      </c>
      <c r="F562" s="5">
        <v>1</v>
      </c>
      <c r="G562" s="6">
        <v>7</v>
      </c>
      <c r="H562" s="6">
        <v>7</v>
      </c>
      <c r="I562" s="6">
        <v>1.071</v>
      </c>
    </row>
    <row r="563" spans="1:9">
      <c r="A563" s="4">
        <v>1557</v>
      </c>
      <c r="B563" s="4">
        <v>44331</v>
      </c>
      <c r="C563" s="4" t="s">
        <v>20</v>
      </c>
      <c r="D563" s="4" t="s">
        <v>6</v>
      </c>
      <c r="E563" s="4" t="s">
        <v>7</v>
      </c>
      <c r="F563" s="5">
        <v>11</v>
      </c>
      <c r="G563" s="6">
        <v>15</v>
      </c>
      <c r="H563" s="6">
        <v>165</v>
      </c>
      <c r="I563" s="6">
        <v>4.8</v>
      </c>
    </row>
    <row r="564" spans="1:9">
      <c r="A564" s="4">
        <v>1558</v>
      </c>
      <c r="B564" s="4">
        <v>44331</v>
      </c>
      <c r="C564" s="4" t="s">
        <v>20</v>
      </c>
      <c r="D564" s="4" t="s">
        <v>6</v>
      </c>
      <c r="E564" s="4" t="s">
        <v>11</v>
      </c>
      <c r="F564" s="5">
        <v>6</v>
      </c>
      <c r="G564" s="6">
        <v>6</v>
      </c>
      <c r="H564" s="6">
        <v>36</v>
      </c>
      <c r="I564" s="6">
        <v>0.91799999999999993</v>
      </c>
    </row>
    <row r="565" spans="1:9">
      <c r="A565" s="4">
        <v>1559</v>
      </c>
      <c r="B565" s="4">
        <v>44334</v>
      </c>
      <c r="C565" s="4" t="s">
        <v>17</v>
      </c>
      <c r="D565" s="4" t="s">
        <v>6</v>
      </c>
      <c r="E565" s="4" t="s">
        <v>7</v>
      </c>
      <c r="F565" s="5">
        <v>17</v>
      </c>
      <c r="G565" s="6">
        <v>9</v>
      </c>
      <c r="H565" s="6">
        <v>153</v>
      </c>
      <c r="I565" s="6">
        <v>2.88</v>
      </c>
    </row>
    <row r="566" spans="1:9">
      <c r="A566" s="4">
        <v>1560</v>
      </c>
      <c r="B566" s="4">
        <v>44334</v>
      </c>
      <c r="C566" s="4" t="s">
        <v>17</v>
      </c>
      <c r="D566" s="4" t="s">
        <v>10</v>
      </c>
      <c r="E566" s="4" t="s">
        <v>5</v>
      </c>
      <c r="F566" s="5">
        <v>2</v>
      </c>
      <c r="G566" s="6">
        <v>174.66666666666666</v>
      </c>
      <c r="H566" s="6">
        <v>349.33333333333331</v>
      </c>
      <c r="I566" s="6">
        <v>143.22666666666666</v>
      </c>
    </row>
    <row r="567" spans="1:9">
      <c r="A567" s="4">
        <v>1561</v>
      </c>
      <c r="B567" s="4">
        <v>44335</v>
      </c>
      <c r="C567" s="4" t="s">
        <v>21</v>
      </c>
      <c r="D567" s="4" t="s">
        <v>13</v>
      </c>
      <c r="E567" s="4" t="s">
        <v>4</v>
      </c>
      <c r="F567" s="5">
        <v>8</v>
      </c>
      <c r="G567" s="6">
        <v>272</v>
      </c>
      <c r="H567" s="6">
        <v>2176</v>
      </c>
      <c r="I567" s="6">
        <v>204</v>
      </c>
    </row>
    <row r="568" spans="1:9">
      <c r="A568" s="4">
        <v>1562</v>
      </c>
      <c r="B568" s="4">
        <v>44335</v>
      </c>
      <c r="C568" s="4" t="s">
        <v>18</v>
      </c>
      <c r="D568" s="4" t="s">
        <v>12</v>
      </c>
      <c r="E568" s="4" t="s">
        <v>5</v>
      </c>
      <c r="F568" s="5">
        <v>1</v>
      </c>
      <c r="G568" s="6">
        <v>80.666666666666671</v>
      </c>
      <c r="H568" s="6">
        <v>80.666666666666671</v>
      </c>
      <c r="I568" s="6">
        <v>72.600000000000009</v>
      </c>
    </row>
    <row r="569" spans="1:9">
      <c r="A569" s="4">
        <v>1563</v>
      </c>
      <c r="B569" s="4">
        <v>44335</v>
      </c>
      <c r="C569" s="4" t="s">
        <v>17</v>
      </c>
      <c r="D569" s="4" t="s">
        <v>3</v>
      </c>
      <c r="E569" s="4" t="s">
        <v>9</v>
      </c>
      <c r="F569" s="5">
        <v>6</v>
      </c>
      <c r="G569" s="6">
        <v>20</v>
      </c>
      <c r="H569" s="6">
        <v>120</v>
      </c>
      <c r="I569" s="6">
        <v>10.4</v>
      </c>
    </row>
    <row r="570" spans="1:9">
      <c r="A570" s="4">
        <v>1564</v>
      </c>
      <c r="B570" s="4">
        <v>44335</v>
      </c>
      <c r="C570" s="4" t="s">
        <v>20</v>
      </c>
      <c r="D570" s="4" t="s">
        <v>13</v>
      </c>
      <c r="E570" s="4" t="s">
        <v>5</v>
      </c>
      <c r="F570" s="5">
        <v>2</v>
      </c>
      <c r="G570" s="6">
        <v>548.20512820512818</v>
      </c>
      <c r="H570" s="6">
        <v>1096.4102564102564</v>
      </c>
      <c r="I570" s="6">
        <v>482.42051282051278</v>
      </c>
    </row>
    <row r="571" spans="1:9">
      <c r="A571" s="4">
        <v>1565</v>
      </c>
      <c r="B571" s="4">
        <v>44337</v>
      </c>
      <c r="C571" s="4" t="s">
        <v>17</v>
      </c>
      <c r="D571" s="4" t="s">
        <v>6</v>
      </c>
      <c r="E571" s="4" t="s">
        <v>11</v>
      </c>
      <c r="F571" s="5">
        <v>6</v>
      </c>
      <c r="G571" s="6">
        <v>9</v>
      </c>
      <c r="H571" s="6">
        <v>54</v>
      </c>
      <c r="I571" s="6">
        <v>1.377</v>
      </c>
    </row>
    <row r="572" spans="1:9">
      <c r="A572" s="4">
        <v>1566</v>
      </c>
      <c r="B572" s="4">
        <v>44337</v>
      </c>
      <c r="C572" s="4" t="s">
        <v>19</v>
      </c>
      <c r="D572" s="4" t="s">
        <v>3</v>
      </c>
      <c r="E572" s="4" t="s">
        <v>9</v>
      </c>
      <c r="F572" s="5">
        <v>1</v>
      </c>
      <c r="G572" s="6">
        <v>37</v>
      </c>
      <c r="H572" s="6">
        <v>37</v>
      </c>
      <c r="I572" s="6">
        <v>19.240000000000002</v>
      </c>
    </row>
    <row r="573" spans="1:9">
      <c r="A573" s="4">
        <v>1567</v>
      </c>
      <c r="B573" s="4">
        <v>44338</v>
      </c>
      <c r="C573" s="4" t="s">
        <v>19</v>
      </c>
      <c r="D573" s="4" t="s">
        <v>3</v>
      </c>
      <c r="E573" s="4" t="s">
        <v>11</v>
      </c>
      <c r="F573" s="5">
        <v>5</v>
      </c>
      <c r="G573" s="6">
        <v>9</v>
      </c>
      <c r="H573" s="6">
        <v>45</v>
      </c>
      <c r="I573" s="6">
        <v>1.6199999999999999</v>
      </c>
    </row>
    <row r="574" spans="1:9">
      <c r="A574" s="4">
        <v>1568</v>
      </c>
      <c r="B574" s="4">
        <v>44338</v>
      </c>
      <c r="C574" s="4" t="s">
        <v>20</v>
      </c>
      <c r="D574" s="4" t="s">
        <v>10</v>
      </c>
      <c r="E574" s="4" t="s">
        <v>7</v>
      </c>
      <c r="F574" s="5">
        <v>11</v>
      </c>
      <c r="G574" s="6">
        <v>18</v>
      </c>
      <c r="H574" s="6">
        <v>198</v>
      </c>
      <c r="I574" s="6">
        <v>7.6139999999999999</v>
      </c>
    </row>
    <row r="575" spans="1:9">
      <c r="A575" s="4">
        <v>1569</v>
      </c>
      <c r="B575" s="4">
        <v>44339</v>
      </c>
      <c r="C575" s="4" t="s">
        <v>20</v>
      </c>
      <c r="D575" s="4" t="s">
        <v>6</v>
      </c>
      <c r="E575" s="4" t="s">
        <v>7</v>
      </c>
      <c r="F575" s="5">
        <v>2</v>
      </c>
      <c r="G575" s="6">
        <v>14</v>
      </c>
      <c r="H575" s="6">
        <v>28</v>
      </c>
      <c r="I575" s="6">
        <v>4.4800000000000004</v>
      </c>
    </row>
    <row r="576" spans="1:9">
      <c r="A576" s="4">
        <v>1570</v>
      </c>
      <c r="B576" s="4">
        <v>44339</v>
      </c>
      <c r="C576" s="4" t="s">
        <v>18</v>
      </c>
      <c r="D576" s="4" t="s">
        <v>10</v>
      </c>
      <c r="E576" s="4" t="s">
        <v>4</v>
      </c>
      <c r="F576" s="5">
        <v>9</v>
      </c>
      <c r="G576" s="6">
        <v>60</v>
      </c>
      <c r="H576" s="6">
        <v>540</v>
      </c>
      <c r="I576" s="6">
        <v>39</v>
      </c>
    </row>
    <row r="577" spans="1:9">
      <c r="A577" s="4">
        <v>1571</v>
      </c>
      <c r="B577" s="4">
        <v>44340</v>
      </c>
      <c r="C577" s="4" t="s">
        <v>17</v>
      </c>
      <c r="D577" s="4" t="s">
        <v>6</v>
      </c>
      <c r="E577" s="4" t="s">
        <v>5</v>
      </c>
      <c r="F577" s="5">
        <v>1</v>
      </c>
      <c r="G577" s="6">
        <v>180.66666666666666</v>
      </c>
      <c r="H577" s="6">
        <v>180.66666666666666</v>
      </c>
      <c r="I577" s="6">
        <v>139.11333333333332</v>
      </c>
    </row>
    <row r="578" spans="1:9">
      <c r="A578" s="4">
        <v>1572</v>
      </c>
      <c r="B578" s="4">
        <v>44340</v>
      </c>
      <c r="C578" s="4" t="s">
        <v>19</v>
      </c>
      <c r="D578" s="4" t="s">
        <v>10</v>
      </c>
      <c r="E578" s="4" t="s">
        <v>5</v>
      </c>
      <c r="F578" s="5">
        <v>2</v>
      </c>
      <c r="G578" s="6">
        <v>287.33333333333331</v>
      </c>
      <c r="H578" s="6">
        <v>574.66666666666663</v>
      </c>
      <c r="I578" s="6">
        <v>235.61333333333332</v>
      </c>
    </row>
    <row r="579" spans="1:9">
      <c r="A579" s="4">
        <v>1573</v>
      </c>
      <c r="B579" s="4">
        <v>44341</v>
      </c>
      <c r="C579" s="4" t="s">
        <v>19</v>
      </c>
      <c r="D579" s="4" t="s">
        <v>10</v>
      </c>
      <c r="E579" s="4" t="s">
        <v>7</v>
      </c>
      <c r="F579" s="5">
        <v>5</v>
      </c>
      <c r="G579" s="6">
        <v>16</v>
      </c>
      <c r="H579" s="6">
        <v>80</v>
      </c>
      <c r="I579" s="6">
        <v>6.7679999999999998</v>
      </c>
    </row>
    <row r="580" spans="1:9">
      <c r="A580" s="4">
        <v>1574</v>
      </c>
      <c r="B580" s="4">
        <v>44342</v>
      </c>
      <c r="C580" s="4" t="s">
        <v>17</v>
      </c>
      <c r="D580" s="4" t="s">
        <v>6</v>
      </c>
      <c r="E580" s="4" t="s">
        <v>9</v>
      </c>
      <c r="F580" s="5">
        <v>5</v>
      </c>
      <c r="G580" s="6">
        <v>21</v>
      </c>
      <c r="H580" s="6">
        <v>105</v>
      </c>
      <c r="I580" s="6">
        <v>9.8070000000000004</v>
      </c>
    </row>
    <row r="581" spans="1:9">
      <c r="A581" s="4">
        <v>1575</v>
      </c>
      <c r="B581" s="4">
        <v>44343</v>
      </c>
      <c r="C581" s="4" t="s">
        <v>21</v>
      </c>
      <c r="D581" s="4" t="s">
        <v>3</v>
      </c>
      <c r="E581" s="4" t="s">
        <v>9</v>
      </c>
      <c r="F581" s="5">
        <v>1</v>
      </c>
      <c r="G581" s="6">
        <v>25</v>
      </c>
      <c r="H581" s="6">
        <v>25</v>
      </c>
      <c r="I581" s="6">
        <v>13</v>
      </c>
    </row>
    <row r="582" spans="1:9">
      <c r="A582" s="4">
        <v>1576</v>
      </c>
      <c r="B582" s="4">
        <v>44343</v>
      </c>
      <c r="C582" s="4" t="s">
        <v>18</v>
      </c>
      <c r="D582" s="4" t="s">
        <v>13</v>
      </c>
      <c r="E582" s="4" t="s">
        <v>7</v>
      </c>
      <c r="F582" s="5">
        <v>2</v>
      </c>
      <c r="G582" s="6">
        <v>50</v>
      </c>
      <c r="H582" s="6">
        <v>100</v>
      </c>
      <c r="I582" s="6">
        <v>13.5</v>
      </c>
    </row>
    <row r="583" spans="1:9">
      <c r="A583" s="4">
        <v>1577</v>
      </c>
      <c r="B583" s="4">
        <v>44345</v>
      </c>
      <c r="C583" s="4" t="s">
        <v>20</v>
      </c>
      <c r="D583" s="4" t="s">
        <v>3</v>
      </c>
      <c r="E583" s="4" t="s">
        <v>4</v>
      </c>
      <c r="F583" s="5">
        <v>1</v>
      </c>
      <c r="G583" s="6">
        <v>174</v>
      </c>
      <c r="H583" s="6">
        <v>174</v>
      </c>
      <c r="I583" s="6">
        <v>104.39999999999999</v>
      </c>
    </row>
    <row r="584" spans="1:9">
      <c r="A584" s="4">
        <v>1578</v>
      </c>
      <c r="B584" s="4">
        <v>44345</v>
      </c>
      <c r="C584" s="4" t="s">
        <v>21</v>
      </c>
      <c r="D584" s="4" t="s">
        <v>3</v>
      </c>
      <c r="E584" s="4" t="s">
        <v>9</v>
      </c>
      <c r="F584" s="5">
        <v>1</v>
      </c>
      <c r="G584" s="6">
        <v>34</v>
      </c>
      <c r="H584" s="6">
        <v>34</v>
      </c>
      <c r="I584" s="6">
        <v>17.68</v>
      </c>
    </row>
    <row r="585" spans="1:9">
      <c r="A585" s="4">
        <v>1579</v>
      </c>
      <c r="B585" s="4">
        <v>44345</v>
      </c>
      <c r="C585" s="4" t="s">
        <v>17</v>
      </c>
      <c r="D585" s="4" t="s">
        <v>13</v>
      </c>
      <c r="E585" s="4" t="s">
        <v>7</v>
      </c>
      <c r="F585" s="5">
        <v>8</v>
      </c>
      <c r="G585" s="6">
        <v>29</v>
      </c>
      <c r="H585" s="6">
        <v>232</v>
      </c>
      <c r="I585" s="6">
        <v>7.83</v>
      </c>
    </row>
    <row r="586" spans="1:9">
      <c r="A586" s="4">
        <v>1580</v>
      </c>
      <c r="B586" s="4">
        <v>44346</v>
      </c>
      <c r="C586" s="4" t="s">
        <v>20</v>
      </c>
      <c r="D586" s="4" t="s">
        <v>3</v>
      </c>
      <c r="E586" s="4" t="s">
        <v>11</v>
      </c>
      <c r="F586" s="5">
        <v>5</v>
      </c>
      <c r="G586" s="6">
        <v>8</v>
      </c>
      <c r="H586" s="6">
        <v>40</v>
      </c>
      <c r="I586" s="6">
        <v>1.44</v>
      </c>
    </row>
    <row r="587" spans="1:9">
      <c r="A587" s="4">
        <v>1581</v>
      </c>
      <c r="B587" s="4">
        <v>44347</v>
      </c>
      <c r="C587" s="4" t="s">
        <v>21</v>
      </c>
      <c r="D587" s="4" t="s">
        <v>6</v>
      </c>
      <c r="E587" s="4" t="s">
        <v>11</v>
      </c>
      <c r="F587" s="5">
        <v>5</v>
      </c>
      <c r="G587" s="6">
        <v>5</v>
      </c>
      <c r="H587" s="6">
        <v>25</v>
      </c>
      <c r="I587" s="6">
        <v>0.76500000000000001</v>
      </c>
    </row>
    <row r="588" spans="1:9">
      <c r="A588" s="4">
        <v>1582</v>
      </c>
      <c r="B588" s="4">
        <v>44348</v>
      </c>
      <c r="C588" s="4" t="s">
        <v>20</v>
      </c>
      <c r="D588" s="4" t="s">
        <v>3</v>
      </c>
      <c r="E588" s="4" t="s">
        <v>7</v>
      </c>
      <c r="F588" s="5">
        <v>12</v>
      </c>
      <c r="G588" s="6">
        <v>40</v>
      </c>
      <c r="H588" s="6">
        <v>480</v>
      </c>
      <c r="I588" s="6">
        <v>12</v>
      </c>
    </row>
    <row r="589" spans="1:9">
      <c r="A589" s="4">
        <v>1583</v>
      </c>
      <c r="B589" s="4">
        <v>44348</v>
      </c>
      <c r="C589" s="4" t="s">
        <v>19</v>
      </c>
      <c r="D589" s="4" t="s">
        <v>12</v>
      </c>
      <c r="E589" s="4" t="s">
        <v>11</v>
      </c>
      <c r="F589" s="5">
        <v>7</v>
      </c>
      <c r="G589" s="6">
        <v>7</v>
      </c>
      <c r="H589" s="6">
        <v>49</v>
      </c>
      <c r="I589" s="6">
        <v>1.1340000000000001</v>
      </c>
    </row>
    <row r="590" spans="1:9">
      <c r="A590" s="4">
        <v>1584</v>
      </c>
      <c r="B590" s="4">
        <v>44349</v>
      </c>
      <c r="C590" s="4" t="s">
        <v>21</v>
      </c>
      <c r="D590" s="4" t="s">
        <v>10</v>
      </c>
      <c r="E590" s="4" t="s">
        <v>11</v>
      </c>
      <c r="F590" s="5">
        <v>10</v>
      </c>
      <c r="G590" s="6">
        <v>10</v>
      </c>
      <c r="H590" s="6">
        <v>100</v>
      </c>
      <c r="I590" s="6">
        <v>2.08</v>
      </c>
    </row>
    <row r="591" spans="1:9">
      <c r="A591" s="4">
        <v>1585</v>
      </c>
      <c r="B591" s="4">
        <v>44349</v>
      </c>
      <c r="C591" s="4" t="s">
        <v>20</v>
      </c>
      <c r="D591" s="4" t="s">
        <v>3</v>
      </c>
      <c r="E591" s="4" t="s">
        <v>11</v>
      </c>
      <c r="F591" s="5">
        <v>6</v>
      </c>
      <c r="G591" s="6">
        <v>7</v>
      </c>
      <c r="H591" s="6">
        <v>42</v>
      </c>
      <c r="I591" s="6">
        <v>1.26</v>
      </c>
    </row>
    <row r="592" spans="1:9">
      <c r="A592" s="4">
        <v>1586</v>
      </c>
      <c r="B592" s="4">
        <v>44351</v>
      </c>
      <c r="C592" s="4" t="s">
        <v>21</v>
      </c>
      <c r="D592" s="4" t="s">
        <v>6</v>
      </c>
      <c r="E592" s="4" t="s">
        <v>9</v>
      </c>
      <c r="F592" s="5">
        <v>5</v>
      </c>
      <c r="G592" s="6">
        <v>50</v>
      </c>
      <c r="H592" s="6">
        <v>250</v>
      </c>
      <c r="I592" s="6">
        <v>23.35</v>
      </c>
    </row>
    <row r="593" spans="1:9">
      <c r="A593" s="4">
        <v>1587</v>
      </c>
      <c r="B593" s="4">
        <v>44353</v>
      </c>
      <c r="C593" s="4" t="s">
        <v>20</v>
      </c>
      <c r="D593" s="4" t="s">
        <v>3</v>
      </c>
      <c r="E593" s="4" t="s">
        <v>7</v>
      </c>
      <c r="F593" s="5">
        <v>4</v>
      </c>
      <c r="G593" s="6">
        <v>40</v>
      </c>
      <c r="H593" s="6">
        <v>160</v>
      </c>
      <c r="I593" s="6">
        <v>12</v>
      </c>
    </row>
    <row r="594" spans="1:9">
      <c r="A594" s="4">
        <v>1588</v>
      </c>
      <c r="B594" s="4">
        <v>44353</v>
      </c>
      <c r="C594" s="4" t="s">
        <v>21</v>
      </c>
      <c r="D594" s="4" t="s">
        <v>13</v>
      </c>
      <c r="E594" s="4" t="s">
        <v>4</v>
      </c>
      <c r="F594" s="5">
        <v>9</v>
      </c>
      <c r="G594" s="6">
        <v>202</v>
      </c>
      <c r="H594" s="6">
        <v>1818</v>
      </c>
      <c r="I594" s="6">
        <v>151.5</v>
      </c>
    </row>
    <row r="595" spans="1:9">
      <c r="A595" s="4">
        <v>1589</v>
      </c>
      <c r="B595" s="4">
        <v>44353</v>
      </c>
      <c r="C595" s="4" t="s">
        <v>21</v>
      </c>
      <c r="D595" s="4" t="s">
        <v>13</v>
      </c>
      <c r="E595" s="4" t="s">
        <v>7</v>
      </c>
      <c r="F595" s="5">
        <v>1</v>
      </c>
      <c r="G595" s="6">
        <v>45</v>
      </c>
      <c r="H595" s="6">
        <v>45</v>
      </c>
      <c r="I595" s="6">
        <v>12.15</v>
      </c>
    </row>
    <row r="596" spans="1:9">
      <c r="A596" s="4">
        <v>1590</v>
      </c>
      <c r="B596" s="4">
        <v>44353</v>
      </c>
      <c r="C596" s="4" t="s">
        <v>20</v>
      </c>
      <c r="D596" s="4" t="s">
        <v>10</v>
      </c>
      <c r="E596" s="4" t="s">
        <v>11</v>
      </c>
      <c r="F596" s="5">
        <v>7</v>
      </c>
      <c r="G596" s="6">
        <v>8</v>
      </c>
      <c r="H596" s="6">
        <v>56</v>
      </c>
      <c r="I596" s="6">
        <v>1.6639999999999999</v>
      </c>
    </row>
    <row r="597" spans="1:9">
      <c r="A597" s="4">
        <v>1591</v>
      </c>
      <c r="B597" s="4">
        <v>44353</v>
      </c>
      <c r="C597" s="4" t="s">
        <v>19</v>
      </c>
      <c r="D597" s="4" t="s">
        <v>10</v>
      </c>
      <c r="E597" s="4" t="s">
        <v>4</v>
      </c>
      <c r="F597" s="5">
        <v>5</v>
      </c>
      <c r="G597" s="6">
        <v>89</v>
      </c>
      <c r="H597" s="6">
        <v>445</v>
      </c>
      <c r="I597" s="6">
        <v>57.85</v>
      </c>
    </row>
    <row r="598" spans="1:9">
      <c r="A598" s="4">
        <v>1592</v>
      </c>
      <c r="B598" s="4">
        <v>44354</v>
      </c>
      <c r="C598" s="4" t="s">
        <v>20</v>
      </c>
      <c r="D598" s="4" t="s">
        <v>6</v>
      </c>
      <c r="E598" s="4" t="s">
        <v>5</v>
      </c>
      <c r="F598" s="5">
        <v>2</v>
      </c>
      <c r="G598" s="6">
        <v>414.66666666666669</v>
      </c>
      <c r="H598" s="6">
        <v>829.33333333333337</v>
      </c>
      <c r="I598" s="6">
        <v>319.29333333333335</v>
      </c>
    </row>
    <row r="599" spans="1:9">
      <c r="A599" s="4">
        <v>1593</v>
      </c>
      <c r="B599" s="4">
        <v>44354</v>
      </c>
      <c r="C599" s="4" t="s">
        <v>21</v>
      </c>
      <c r="D599" s="4" t="s">
        <v>12</v>
      </c>
      <c r="E599" s="4" t="s">
        <v>11</v>
      </c>
      <c r="F599" s="5">
        <v>6</v>
      </c>
      <c r="G599" s="6">
        <v>6</v>
      </c>
      <c r="H599" s="6">
        <v>36</v>
      </c>
      <c r="I599" s="6">
        <v>0.97199999999999998</v>
      </c>
    </row>
    <row r="600" spans="1:9">
      <c r="A600" s="4">
        <v>1594</v>
      </c>
      <c r="B600" s="4">
        <v>44354</v>
      </c>
      <c r="C600" s="4" t="s">
        <v>18</v>
      </c>
      <c r="D600" s="4" t="s">
        <v>3</v>
      </c>
      <c r="E600" s="4" t="s">
        <v>7</v>
      </c>
      <c r="F600" s="5">
        <v>10</v>
      </c>
      <c r="G600" s="6">
        <v>35</v>
      </c>
      <c r="H600" s="6">
        <v>350</v>
      </c>
      <c r="I600" s="6">
        <v>10.5</v>
      </c>
    </row>
    <row r="601" spans="1:9">
      <c r="A601" s="4">
        <v>1595</v>
      </c>
      <c r="B601" s="4">
        <v>44355</v>
      </c>
      <c r="C601" s="4" t="s">
        <v>20</v>
      </c>
      <c r="D601" s="4" t="s">
        <v>3</v>
      </c>
      <c r="E601" s="4" t="s">
        <v>7</v>
      </c>
      <c r="F601" s="5">
        <v>1</v>
      </c>
      <c r="G601" s="6">
        <v>28</v>
      </c>
      <c r="H601" s="6">
        <v>28</v>
      </c>
      <c r="I601" s="6">
        <v>8.4</v>
      </c>
    </row>
    <row r="602" spans="1:9">
      <c r="A602" s="4">
        <v>1596</v>
      </c>
      <c r="B602" s="4">
        <v>44355</v>
      </c>
      <c r="C602" s="4" t="s">
        <v>20</v>
      </c>
      <c r="D602" s="4" t="s">
        <v>13</v>
      </c>
      <c r="E602" s="4" t="s">
        <v>7</v>
      </c>
      <c r="F602" s="5">
        <v>1</v>
      </c>
      <c r="G602" s="6">
        <v>26</v>
      </c>
      <c r="H602" s="6">
        <v>26</v>
      </c>
      <c r="I602" s="6">
        <v>7.0200000000000005</v>
      </c>
    </row>
    <row r="603" spans="1:9">
      <c r="A603" s="4">
        <v>1597</v>
      </c>
      <c r="B603" s="4">
        <v>44355</v>
      </c>
      <c r="C603" s="4" t="s">
        <v>21</v>
      </c>
      <c r="D603" s="4" t="s">
        <v>12</v>
      </c>
      <c r="E603" s="4" t="s">
        <v>5</v>
      </c>
      <c r="F603" s="5">
        <v>2</v>
      </c>
      <c r="G603" s="6">
        <v>324.66666666666669</v>
      </c>
      <c r="H603" s="6">
        <v>649.33333333333337</v>
      </c>
      <c r="I603" s="6">
        <v>292.20000000000005</v>
      </c>
    </row>
    <row r="604" spans="1:9">
      <c r="A604" s="4">
        <v>1598</v>
      </c>
      <c r="B604" s="4">
        <v>44356</v>
      </c>
      <c r="C604" s="4" t="s">
        <v>17</v>
      </c>
      <c r="D604" s="4" t="s">
        <v>12</v>
      </c>
      <c r="E604" s="4" t="s">
        <v>5</v>
      </c>
      <c r="F604" s="5">
        <v>2</v>
      </c>
      <c r="G604" s="6">
        <v>92</v>
      </c>
      <c r="H604" s="6">
        <v>184</v>
      </c>
      <c r="I604" s="6">
        <v>82.8</v>
      </c>
    </row>
    <row r="605" spans="1:9">
      <c r="A605" s="4">
        <v>1599</v>
      </c>
      <c r="B605" s="4">
        <v>44356</v>
      </c>
      <c r="C605" s="4" t="s">
        <v>18</v>
      </c>
      <c r="D605" s="4" t="s">
        <v>12</v>
      </c>
      <c r="E605" s="4" t="s">
        <v>4</v>
      </c>
      <c r="F605" s="5">
        <v>1</v>
      </c>
      <c r="G605" s="6">
        <v>14</v>
      </c>
      <c r="H605" s="6">
        <v>14</v>
      </c>
      <c r="I605" s="6">
        <v>8.1199999999999992</v>
      </c>
    </row>
    <row r="606" spans="1:9">
      <c r="A606" s="4">
        <v>1600</v>
      </c>
      <c r="B606" s="4">
        <v>44357</v>
      </c>
      <c r="C606" s="4" t="s">
        <v>19</v>
      </c>
      <c r="D606" s="4" t="s">
        <v>10</v>
      </c>
      <c r="E606" s="4" t="s">
        <v>11</v>
      </c>
      <c r="F606" s="5">
        <v>8</v>
      </c>
      <c r="G606" s="6">
        <v>10</v>
      </c>
      <c r="H606" s="6">
        <v>80</v>
      </c>
      <c r="I606" s="6">
        <v>2.08</v>
      </c>
    </row>
    <row r="607" spans="1:9">
      <c r="A607" s="4">
        <v>1601</v>
      </c>
      <c r="B607" s="4">
        <v>44357</v>
      </c>
      <c r="C607" s="4" t="s">
        <v>17</v>
      </c>
      <c r="D607" s="4" t="s">
        <v>6</v>
      </c>
      <c r="E607" s="4" t="s">
        <v>5</v>
      </c>
      <c r="F607" s="5">
        <v>1</v>
      </c>
      <c r="G607" s="6">
        <v>334</v>
      </c>
      <c r="H607" s="6">
        <v>334</v>
      </c>
      <c r="I607" s="6">
        <v>257.18</v>
      </c>
    </row>
    <row r="608" spans="1:9">
      <c r="A608" s="4">
        <v>1602</v>
      </c>
      <c r="B608" s="4">
        <v>44359</v>
      </c>
      <c r="C608" s="4" t="s">
        <v>17</v>
      </c>
      <c r="D608" s="4" t="s">
        <v>3</v>
      </c>
      <c r="E608" s="4" t="s">
        <v>7</v>
      </c>
      <c r="F608" s="5">
        <v>16</v>
      </c>
      <c r="G608" s="6">
        <v>29</v>
      </c>
      <c r="H608" s="6">
        <v>464</v>
      </c>
      <c r="I608" s="6">
        <v>8.6999999999999993</v>
      </c>
    </row>
    <row r="609" spans="1:9">
      <c r="A609" s="4">
        <v>1603</v>
      </c>
      <c r="B609" s="4">
        <v>44359</v>
      </c>
      <c r="C609" s="4" t="s">
        <v>18</v>
      </c>
      <c r="D609" s="4" t="s">
        <v>12</v>
      </c>
      <c r="E609" s="4" t="s">
        <v>7</v>
      </c>
      <c r="F609" s="5">
        <v>8</v>
      </c>
      <c r="G609" s="6">
        <v>5</v>
      </c>
      <c r="H609" s="6">
        <v>40</v>
      </c>
      <c r="I609" s="6">
        <v>1.29</v>
      </c>
    </row>
    <row r="610" spans="1:9">
      <c r="A610" s="4">
        <v>1604</v>
      </c>
      <c r="B610" s="4">
        <v>44361</v>
      </c>
      <c r="C610" s="4" t="s">
        <v>19</v>
      </c>
      <c r="D610" s="4" t="s">
        <v>6</v>
      </c>
      <c r="E610" s="4" t="s">
        <v>5</v>
      </c>
      <c r="F610" s="5">
        <v>2</v>
      </c>
      <c r="G610" s="6">
        <v>562.66666666666663</v>
      </c>
      <c r="H610" s="6">
        <v>1125.3333333333333</v>
      </c>
      <c r="I610" s="6">
        <v>433.25333333333333</v>
      </c>
    </row>
    <row r="611" spans="1:9">
      <c r="A611" s="4">
        <v>1605</v>
      </c>
      <c r="B611" s="4">
        <v>44361</v>
      </c>
      <c r="C611" s="4" t="s">
        <v>20</v>
      </c>
      <c r="D611" s="4" t="s">
        <v>3</v>
      </c>
      <c r="E611" s="4" t="s">
        <v>7</v>
      </c>
      <c r="F611" s="5">
        <v>19</v>
      </c>
      <c r="G611" s="6">
        <v>20</v>
      </c>
      <c r="H611" s="6">
        <v>380</v>
      </c>
      <c r="I611" s="6">
        <v>6</v>
      </c>
    </row>
    <row r="612" spans="1:9">
      <c r="A612" s="4">
        <v>1606</v>
      </c>
      <c r="B612" s="4">
        <v>44361</v>
      </c>
      <c r="C612" s="4" t="s">
        <v>18</v>
      </c>
      <c r="D612" s="4" t="s">
        <v>3</v>
      </c>
      <c r="E612" s="4" t="s">
        <v>5</v>
      </c>
      <c r="F612" s="5">
        <v>2</v>
      </c>
      <c r="G612" s="6">
        <v>535.33333333333337</v>
      </c>
      <c r="H612" s="6">
        <v>1070.6666666666667</v>
      </c>
      <c r="I612" s="6">
        <v>455.03333333333336</v>
      </c>
    </row>
    <row r="613" spans="1:9">
      <c r="A613" s="4">
        <v>1607</v>
      </c>
      <c r="B613" s="4">
        <v>44361</v>
      </c>
      <c r="C613" s="4" t="s">
        <v>18</v>
      </c>
      <c r="D613" s="4" t="s">
        <v>10</v>
      </c>
      <c r="E613" s="4" t="s">
        <v>7</v>
      </c>
      <c r="F613" s="5">
        <v>4</v>
      </c>
      <c r="G613" s="6">
        <v>9</v>
      </c>
      <c r="H613" s="6">
        <v>36</v>
      </c>
      <c r="I613" s="6">
        <v>3.8069999999999999</v>
      </c>
    </row>
    <row r="614" spans="1:9">
      <c r="A614" s="4">
        <v>1608</v>
      </c>
      <c r="B614" s="4">
        <v>44361</v>
      </c>
      <c r="C614" s="4" t="s">
        <v>17</v>
      </c>
      <c r="D614" s="4" t="s">
        <v>10</v>
      </c>
      <c r="E614" s="4" t="s">
        <v>5</v>
      </c>
      <c r="F614" s="5">
        <v>2</v>
      </c>
      <c r="G614" s="6">
        <v>136</v>
      </c>
      <c r="H614" s="6">
        <v>272</v>
      </c>
      <c r="I614" s="6">
        <v>111.52</v>
      </c>
    </row>
    <row r="615" spans="1:9">
      <c r="A615" s="4">
        <v>1609</v>
      </c>
      <c r="B615" s="4">
        <v>44361</v>
      </c>
      <c r="C615" s="4" t="s">
        <v>21</v>
      </c>
      <c r="D615" s="4" t="s">
        <v>3</v>
      </c>
      <c r="E615" s="4" t="s">
        <v>4</v>
      </c>
      <c r="F615" s="5">
        <v>1</v>
      </c>
      <c r="G615" s="6">
        <v>149</v>
      </c>
      <c r="H615" s="6">
        <v>149</v>
      </c>
      <c r="I615" s="6">
        <v>89.399999999999991</v>
      </c>
    </row>
    <row r="616" spans="1:9">
      <c r="A616" s="4">
        <v>1610</v>
      </c>
      <c r="B616" s="4">
        <v>44364</v>
      </c>
      <c r="C616" s="4" t="s">
        <v>18</v>
      </c>
      <c r="D616" s="4" t="s">
        <v>13</v>
      </c>
      <c r="E616" s="4" t="s">
        <v>7</v>
      </c>
      <c r="F616" s="5">
        <v>18</v>
      </c>
      <c r="G616" s="6">
        <v>44</v>
      </c>
      <c r="H616" s="6">
        <v>792</v>
      </c>
      <c r="I616" s="6">
        <v>11.88</v>
      </c>
    </row>
    <row r="617" spans="1:9">
      <c r="A617" s="4">
        <v>1611</v>
      </c>
      <c r="B617" s="4">
        <v>44366</v>
      </c>
      <c r="C617" s="4" t="s">
        <v>20</v>
      </c>
      <c r="D617" s="4" t="s">
        <v>13</v>
      </c>
      <c r="E617" s="4" t="s">
        <v>5</v>
      </c>
      <c r="F617" s="5">
        <v>1</v>
      </c>
      <c r="G617" s="6">
        <v>486.15384615384613</v>
      </c>
      <c r="H617" s="6">
        <v>486.15384615384613</v>
      </c>
      <c r="I617" s="6">
        <v>427.81538461538457</v>
      </c>
    </row>
    <row r="618" spans="1:9">
      <c r="A618" s="4">
        <v>1612</v>
      </c>
      <c r="B618" s="4">
        <v>44367</v>
      </c>
      <c r="C618" s="4" t="s">
        <v>17</v>
      </c>
      <c r="D618" s="4" t="s">
        <v>10</v>
      </c>
      <c r="E618" s="4" t="s">
        <v>7</v>
      </c>
      <c r="F618" s="5">
        <v>13</v>
      </c>
      <c r="G618" s="6">
        <v>19</v>
      </c>
      <c r="H618" s="6">
        <v>247</v>
      </c>
      <c r="I618" s="6">
        <v>8.036999999999999</v>
      </c>
    </row>
    <row r="619" spans="1:9">
      <c r="A619" s="4">
        <v>1613</v>
      </c>
      <c r="B619" s="4">
        <v>44368</v>
      </c>
      <c r="C619" s="4" t="s">
        <v>18</v>
      </c>
      <c r="D619" s="4" t="s">
        <v>3</v>
      </c>
      <c r="E619" s="4" t="s">
        <v>5</v>
      </c>
      <c r="F619" s="5">
        <v>2</v>
      </c>
      <c r="G619" s="6">
        <v>244</v>
      </c>
      <c r="H619" s="6">
        <v>488</v>
      </c>
      <c r="I619" s="6">
        <v>207.4</v>
      </c>
    </row>
    <row r="620" spans="1:9">
      <c r="A620" s="4">
        <v>1614</v>
      </c>
      <c r="B620" s="4">
        <v>44369</v>
      </c>
      <c r="C620" s="4" t="s">
        <v>20</v>
      </c>
      <c r="D620" s="4" t="s">
        <v>13</v>
      </c>
      <c r="E620" s="4" t="s">
        <v>7</v>
      </c>
      <c r="F620" s="5">
        <v>19</v>
      </c>
      <c r="G620" s="6">
        <v>32</v>
      </c>
      <c r="H620" s="6">
        <v>608</v>
      </c>
      <c r="I620" s="6">
        <v>8.64</v>
      </c>
    </row>
    <row r="621" spans="1:9">
      <c r="A621" s="4">
        <v>1615</v>
      </c>
      <c r="B621" s="4">
        <v>44370</v>
      </c>
      <c r="C621" s="4" t="s">
        <v>20</v>
      </c>
      <c r="D621" s="4" t="s">
        <v>6</v>
      </c>
      <c r="E621" s="4" t="s">
        <v>11</v>
      </c>
      <c r="F621" s="5">
        <v>3</v>
      </c>
      <c r="G621" s="6">
        <v>10</v>
      </c>
      <c r="H621" s="6">
        <v>30</v>
      </c>
      <c r="I621" s="6">
        <v>1.53</v>
      </c>
    </row>
    <row r="622" spans="1:9">
      <c r="A622" s="4">
        <v>1616</v>
      </c>
      <c r="B622" s="4">
        <v>44370</v>
      </c>
      <c r="C622" s="4" t="s">
        <v>19</v>
      </c>
      <c r="D622" s="4" t="s">
        <v>10</v>
      </c>
      <c r="E622" s="4" t="s">
        <v>4</v>
      </c>
      <c r="F622" s="5">
        <v>4</v>
      </c>
      <c r="G622" s="6">
        <v>71</v>
      </c>
      <c r="H622" s="6">
        <v>284</v>
      </c>
      <c r="I622" s="6">
        <v>46.15</v>
      </c>
    </row>
    <row r="623" spans="1:9">
      <c r="A623" s="4">
        <v>1617</v>
      </c>
      <c r="B623" s="4">
        <v>44371</v>
      </c>
      <c r="C623" s="4" t="s">
        <v>20</v>
      </c>
      <c r="D623" s="4" t="s">
        <v>12</v>
      </c>
      <c r="E623" s="4" t="s">
        <v>9</v>
      </c>
      <c r="F623" s="5">
        <v>2</v>
      </c>
      <c r="G623" s="6">
        <v>49</v>
      </c>
      <c r="H623" s="6">
        <v>98</v>
      </c>
      <c r="I623" s="6">
        <v>24.843</v>
      </c>
    </row>
    <row r="624" spans="1:9">
      <c r="A624" s="4">
        <v>1618</v>
      </c>
      <c r="B624" s="4">
        <v>44371</v>
      </c>
      <c r="C624" s="4" t="s">
        <v>17</v>
      </c>
      <c r="D624" s="4" t="s">
        <v>13</v>
      </c>
      <c r="E624" s="4" t="s">
        <v>9</v>
      </c>
      <c r="F624" s="5">
        <v>2</v>
      </c>
      <c r="G624" s="6">
        <v>41</v>
      </c>
      <c r="H624" s="6">
        <v>82</v>
      </c>
      <c r="I624" s="6">
        <v>22.714000000000002</v>
      </c>
    </row>
    <row r="625" spans="1:9">
      <c r="A625" s="4">
        <v>1619</v>
      </c>
      <c r="B625" s="4">
        <v>44372</v>
      </c>
      <c r="C625" s="4" t="s">
        <v>21</v>
      </c>
      <c r="D625" s="4" t="s">
        <v>6</v>
      </c>
      <c r="E625" s="4" t="s">
        <v>5</v>
      </c>
      <c r="F625" s="5">
        <v>2</v>
      </c>
      <c r="G625" s="6">
        <v>371.33333333333331</v>
      </c>
      <c r="H625" s="6">
        <v>742.66666666666663</v>
      </c>
      <c r="I625" s="6">
        <v>285.92666666666668</v>
      </c>
    </row>
    <row r="626" spans="1:9">
      <c r="A626" s="4">
        <v>1620</v>
      </c>
      <c r="B626" s="4">
        <v>44375</v>
      </c>
      <c r="C626" s="4" t="s">
        <v>18</v>
      </c>
      <c r="D626" s="4" t="s">
        <v>6</v>
      </c>
      <c r="E626" s="4" t="s">
        <v>9</v>
      </c>
      <c r="F626" s="5">
        <v>6</v>
      </c>
      <c r="G626" s="6">
        <v>31</v>
      </c>
      <c r="H626" s="6">
        <v>186</v>
      </c>
      <c r="I626" s="6">
        <v>14.477</v>
      </c>
    </row>
    <row r="627" spans="1:9">
      <c r="A627" s="4">
        <v>1621</v>
      </c>
      <c r="B627" s="4">
        <v>44376</v>
      </c>
      <c r="C627" s="4" t="s">
        <v>18</v>
      </c>
      <c r="D627" s="4" t="s">
        <v>13</v>
      </c>
      <c r="E627" s="4" t="s">
        <v>11</v>
      </c>
      <c r="F627" s="5">
        <v>4</v>
      </c>
      <c r="G627" s="6">
        <v>5</v>
      </c>
      <c r="H627" s="6">
        <v>20</v>
      </c>
      <c r="I627" s="6">
        <v>1.28</v>
      </c>
    </row>
    <row r="628" spans="1:9">
      <c r="A628" s="4">
        <v>1622</v>
      </c>
      <c r="B628" s="4">
        <v>44379</v>
      </c>
      <c r="C628" s="4" t="s">
        <v>19</v>
      </c>
      <c r="D628" s="4" t="s">
        <v>13</v>
      </c>
      <c r="E628" s="4" t="s">
        <v>5</v>
      </c>
      <c r="F628" s="5">
        <v>2</v>
      </c>
      <c r="G628" s="6">
        <v>511.28205128205121</v>
      </c>
      <c r="H628" s="6">
        <v>1022.5641025641024</v>
      </c>
      <c r="I628" s="6">
        <v>449.92820512820509</v>
      </c>
    </row>
    <row r="629" spans="1:9">
      <c r="A629" s="4">
        <v>1623</v>
      </c>
      <c r="B629" s="4">
        <v>44380</v>
      </c>
      <c r="C629" s="4" t="s">
        <v>17</v>
      </c>
      <c r="D629" s="4" t="s">
        <v>12</v>
      </c>
      <c r="E629" s="4" t="s">
        <v>11</v>
      </c>
      <c r="F629" s="5">
        <v>2</v>
      </c>
      <c r="G629" s="6">
        <v>7</v>
      </c>
      <c r="H629" s="6">
        <v>14</v>
      </c>
      <c r="I629" s="6">
        <v>1.1340000000000001</v>
      </c>
    </row>
    <row r="630" spans="1:9">
      <c r="A630" s="4">
        <v>1624</v>
      </c>
      <c r="B630" s="4">
        <v>44383</v>
      </c>
      <c r="C630" s="4" t="s">
        <v>21</v>
      </c>
      <c r="D630" s="4" t="s">
        <v>6</v>
      </c>
      <c r="E630" s="4" t="s">
        <v>4</v>
      </c>
      <c r="F630" s="5">
        <v>10</v>
      </c>
      <c r="G630" s="6">
        <v>23</v>
      </c>
      <c r="H630" s="6">
        <v>230</v>
      </c>
      <c r="I630" s="6">
        <v>12.65</v>
      </c>
    </row>
    <row r="631" spans="1:9">
      <c r="A631" s="4">
        <v>1625</v>
      </c>
      <c r="B631" s="4">
        <v>44383</v>
      </c>
      <c r="C631" s="4" t="s">
        <v>20</v>
      </c>
      <c r="D631" s="4" t="s">
        <v>12</v>
      </c>
      <c r="E631" s="4" t="s">
        <v>5</v>
      </c>
      <c r="F631" s="5">
        <v>1</v>
      </c>
      <c r="G631" s="6">
        <v>251.33333333333334</v>
      </c>
      <c r="H631" s="6">
        <v>251.33333333333334</v>
      </c>
      <c r="I631" s="6">
        <v>226.20000000000002</v>
      </c>
    </row>
    <row r="632" spans="1:9">
      <c r="A632" s="4">
        <v>1626</v>
      </c>
      <c r="B632" s="4">
        <v>44384</v>
      </c>
      <c r="C632" s="4" t="s">
        <v>18</v>
      </c>
      <c r="D632" s="4" t="s">
        <v>10</v>
      </c>
      <c r="E632" s="4" t="s">
        <v>4</v>
      </c>
      <c r="F632" s="5">
        <v>8</v>
      </c>
      <c r="G632" s="6">
        <v>73</v>
      </c>
      <c r="H632" s="6">
        <v>584</v>
      </c>
      <c r="I632" s="6">
        <v>47.45</v>
      </c>
    </row>
    <row r="633" spans="1:9">
      <c r="A633" s="4">
        <v>1627</v>
      </c>
      <c r="B633" s="4">
        <v>44385</v>
      </c>
      <c r="C633" s="4" t="s">
        <v>21</v>
      </c>
      <c r="D633" s="4" t="s">
        <v>12</v>
      </c>
      <c r="E633" s="4" t="s">
        <v>7</v>
      </c>
      <c r="F633" s="5">
        <v>11</v>
      </c>
      <c r="G633" s="6">
        <v>8</v>
      </c>
      <c r="H633" s="6">
        <v>88</v>
      </c>
      <c r="I633" s="6">
        <v>2.0640000000000001</v>
      </c>
    </row>
    <row r="634" spans="1:9">
      <c r="A634" s="4">
        <v>1628</v>
      </c>
      <c r="B634" s="4">
        <v>44386</v>
      </c>
      <c r="C634" s="4" t="s">
        <v>20</v>
      </c>
      <c r="D634" s="4" t="s">
        <v>10</v>
      </c>
      <c r="E634" s="4" t="s">
        <v>11</v>
      </c>
      <c r="F634" s="5">
        <v>9</v>
      </c>
      <c r="G634" s="6">
        <v>5</v>
      </c>
      <c r="H634" s="6">
        <v>45</v>
      </c>
      <c r="I634" s="6">
        <v>1.04</v>
      </c>
    </row>
    <row r="635" spans="1:9">
      <c r="A635" s="4">
        <v>1629</v>
      </c>
      <c r="B635" s="4">
        <v>44386</v>
      </c>
      <c r="C635" s="4" t="s">
        <v>19</v>
      </c>
      <c r="D635" s="4" t="s">
        <v>12</v>
      </c>
      <c r="E635" s="4" t="s">
        <v>4</v>
      </c>
      <c r="F635" s="5">
        <v>8</v>
      </c>
      <c r="G635" s="6">
        <v>10</v>
      </c>
      <c r="H635" s="6">
        <v>80</v>
      </c>
      <c r="I635" s="6">
        <v>5.8</v>
      </c>
    </row>
    <row r="636" spans="1:9">
      <c r="A636" s="4">
        <v>1630</v>
      </c>
      <c r="B636" s="4">
        <v>44386</v>
      </c>
      <c r="C636" s="4" t="s">
        <v>21</v>
      </c>
      <c r="D636" s="4" t="s">
        <v>13</v>
      </c>
      <c r="E636" s="4" t="s">
        <v>5</v>
      </c>
      <c r="F636" s="5">
        <v>2</v>
      </c>
      <c r="G636" s="6">
        <v>498.46153846153845</v>
      </c>
      <c r="H636" s="6">
        <v>996.92307692307691</v>
      </c>
      <c r="I636" s="6">
        <v>438.64615384615382</v>
      </c>
    </row>
    <row r="637" spans="1:9">
      <c r="A637" s="4">
        <v>1631</v>
      </c>
      <c r="B637" s="4">
        <v>44387</v>
      </c>
      <c r="C637" s="4" t="s">
        <v>21</v>
      </c>
      <c r="D637" s="4" t="s">
        <v>3</v>
      </c>
      <c r="E637" s="4" t="s">
        <v>7</v>
      </c>
      <c r="F637" s="5">
        <v>20</v>
      </c>
      <c r="G637" s="6">
        <v>22</v>
      </c>
      <c r="H637" s="6">
        <v>440</v>
      </c>
      <c r="I637" s="6">
        <v>6.6</v>
      </c>
    </row>
    <row r="638" spans="1:9">
      <c r="A638" s="4">
        <v>1632</v>
      </c>
      <c r="B638" s="4">
        <v>44388</v>
      </c>
      <c r="C638" s="4" t="s">
        <v>21</v>
      </c>
      <c r="D638" s="4" t="s">
        <v>13</v>
      </c>
      <c r="E638" s="4" t="s">
        <v>7</v>
      </c>
      <c r="F638" s="5">
        <v>9</v>
      </c>
      <c r="G638" s="6">
        <v>23</v>
      </c>
      <c r="H638" s="6">
        <v>207</v>
      </c>
      <c r="I638" s="6">
        <v>6.2100000000000009</v>
      </c>
    </row>
    <row r="639" spans="1:9">
      <c r="A639" s="4">
        <v>1633</v>
      </c>
      <c r="B639" s="4">
        <v>44388</v>
      </c>
      <c r="C639" s="4" t="s">
        <v>21</v>
      </c>
      <c r="D639" s="4" t="s">
        <v>13</v>
      </c>
      <c r="E639" s="4" t="s">
        <v>4</v>
      </c>
      <c r="F639" s="5">
        <v>5</v>
      </c>
      <c r="G639" s="6">
        <v>243</v>
      </c>
      <c r="H639" s="6">
        <v>1215</v>
      </c>
      <c r="I639" s="6">
        <v>182.25</v>
      </c>
    </row>
    <row r="640" spans="1:9">
      <c r="A640" s="4">
        <v>1634</v>
      </c>
      <c r="B640" s="4">
        <v>44388</v>
      </c>
      <c r="C640" s="4" t="s">
        <v>18</v>
      </c>
      <c r="D640" s="4" t="s">
        <v>12</v>
      </c>
      <c r="E640" s="4" t="s">
        <v>11</v>
      </c>
      <c r="F640" s="5">
        <v>5</v>
      </c>
      <c r="G640" s="6">
        <v>5</v>
      </c>
      <c r="H640" s="6">
        <v>25</v>
      </c>
      <c r="I640" s="6">
        <v>0.81</v>
      </c>
    </row>
    <row r="641" spans="1:9">
      <c r="A641" s="4">
        <v>1635</v>
      </c>
      <c r="B641" s="4">
        <v>44389</v>
      </c>
      <c r="C641" s="4" t="s">
        <v>20</v>
      </c>
      <c r="D641" s="4" t="s">
        <v>12</v>
      </c>
      <c r="E641" s="4" t="s">
        <v>5</v>
      </c>
      <c r="F641" s="5">
        <v>1</v>
      </c>
      <c r="G641" s="6">
        <v>210</v>
      </c>
      <c r="H641" s="6">
        <v>210</v>
      </c>
      <c r="I641" s="6">
        <v>189</v>
      </c>
    </row>
    <row r="642" spans="1:9">
      <c r="A642" s="4">
        <v>1636</v>
      </c>
      <c r="B642" s="4">
        <v>44390</v>
      </c>
      <c r="C642" s="4" t="s">
        <v>20</v>
      </c>
      <c r="D642" s="4" t="s">
        <v>13</v>
      </c>
      <c r="E642" s="4" t="s">
        <v>5</v>
      </c>
      <c r="F642" s="5">
        <v>2</v>
      </c>
      <c r="G642" s="6">
        <v>554.87179487179492</v>
      </c>
      <c r="H642" s="6">
        <v>1109.7435897435898</v>
      </c>
      <c r="I642" s="6">
        <v>488.28717948717951</v>
      </c>
    </row>
    <row r="643" spans="1:9">
      <c r="A643" s="4">
        <v>1637</v>
      </c>
      <c r="B643" s="4">
        <v>44390</v>
      </c>
      <c r="C643" s="4" t="s">
        <v>17</v>
      </c>
      <c r="D643" s="4" t="s">
        <v>10</v>
      </c>
      <c r="E643" s="4" t="s">
        <v>11</v>
      </c>
      <c r="F643" s="5">
        <v>4</v>
      </c>
      <c r="G643" s="6">
        <v>6</v>
      </c>
      <c r="H643" s="6">
        <v>24</v>
      </c>
      <c r="I643" s="6">
        <v>1.248</v>
      </c>
    </row>
    <row r="644" spans="1:9">
      <c r="A644" s="4">
        <v>1638</v>
      </c>
      <c r="B644" s="4">
        <v>44391</v>
      </c>
      <c r="C644" s="4" t="s">
        <v>20</v>
      </c>
      <c r="D644" s="4" t="s">
        <v>12</v>
      </c>
      <c r="E644" s="4" t="s">
        <v>4</v>
      </c>
      <c r="F644" s="5">
        <v>7</v>
      </c>
      <c r="G644" s="6">
        <v>10</v>
      </c>
      <c r="H644" s="6">
        <v>70</v>
      </c>
      <c r="I644" s="6">
        <v>5.8</v>
      </c>
    </row>
    <row r="645" spans="1:9">
      <c r="A645" s="4">
        <v>1639</v>
      </c>
      <c r="B645" s="4">
        <v>44391</v>
      </c>
      <c r="C645" s="4" t="s">
        <v>21</v>
      </c>
      <c r="D645" s="4" t="s">
        <v>13</v>
      </c>
      <c r="E645" s="4" t="s">
        <v>9</v>
      </c>
      <c r="F645" s="5">
        <v>9</v>
      </c>
      <c r="G645" s="6">
        <v>23</v>
      </c>
      <c r="H645" s="6">
        <v>207</v>
      </c>
      <c r="I645" s="6">
        <v>12.742000000000001</v>
      </c>
    </row>
    <row r="646" spans="1:9">
      <c r="A646" s="4">
        <v>1640</v>
      </c>
      <c r="B646" s="4">
        <v>44391</v>
      </c>
      <c r="C646" s="4" t="s">
        <v>19</v>
      </c>
      <c r="D646" s="4" t="s">
        <v>10</v>
      </c>
      <c r="E646" s="4" t="s">
        <v>5</v>
      </c>
      <c r="F646" s="5">
        <v>2</v>
      </c>
      <c r="G646" s="6">
        <v>282</v>
      </c>
      <c r="H646" s="6">
        <v>564</v>
      </c>
      <c r="I646" s="6">
        <v>231.23999999999998</v>
      </c>
    </row>
    <row r="647" spans="1:9">
      <c r="A647" s="4">
        <v>1641</v>
      </c>
      <c r="B647" s="4">
        <v>44392</v>
      </c>
      <c r="C647" s="4" t="s">
        <v>21</v>
      </c>
      <c r="D647" s="4" t="s">
        <v>13</v>
      </c>
      <c r="E647" s="4" t="s">
        <v>11</v>
      </c>
      <c r="F647" s="5">
        <v>2</v>
      </c>
      <c r="G647" s="6">
        <v>7</v>
      </c>
      <c r="H647" s="6">
        <v>14</v>
      </c>
      <c r="I647" s="6">
        <v>1.792</v>
      </c>
    </row>
    <row r="648" spans="1:9">
      <c r="A648" s="4">
        <v>1642</v>
      </c>
      <c r="B648" s="4">
        <v>44392</v>
      </c>
      <c r="C648" s="4" t="s">
        <v>21</v>
      </c>
      <c r="D648" s="4" t="s">
        <v>13</v>
      </c>
      <c r="E648" s="4" t="s">
        <v>5</v>
      </c>
      <c r="F648" s="5">
        <v>1</v>
      </c>
      <c r="G648" s="6">
        <v>400</v>
      </c>
      <c r="H648" s="6">
        <v>400</v>
      </c>
      <c r="I648" s="6">
        <v>352</v>
      </c>
    </row>
    <row r="649" spans="1:9">
      <c r="A649" s="4">
        <v>1643</v>
      </c>
      <c r="B649" s="4">
        <v>44392</v>
      </c>
      <c r="C649" s="4" t="s">
        <v>19</v>
      </c>
      <c r="D649" s="4" t="s">
        <v>10</v>
      </c>
      <c r="E649" s="4" t="s">
        <v>4</v>
      </c>
      <c r="F649" s="5">
        <v>10</v>
      </c>
      <c r="G649" s="6">
        <v>73</v>
      </c>
      <c r="H649" s="6">
        <v>730</v>
      </c>
      <c r="I649" s="6">
        <v>47.45</v>
      </c>
    </row>
    <row r="650" spans="1:9">
      <c r="A650" s="4">
        <v>1644</v>
      </c>
      <c r="B650" s="4">
        <v>44393</v>
      </c>
      <c r="C650" s="4" t="s">
        <v>20</v>
      </c>
      <c r="D650" s="4" t="s">
        <v>12</v>
      </c>
      <c r="E650" s="4" t="s">
        <v>11</v>
      </c>
      <c r="F650" s="5">
        <v>9</v>
      </c>
      <c r="G650" s="6">
        <v>12</v>
      </c>
      <c r="H650" s="6">
        <v>108</v>
      </c>
      <c r="I650" s="6">
        <v>1.944</v>
      </c>
    </row>
    <row r="651" spans="1:9">
      <c r="A651" s="4">
        <v>1645</v>
      </c>
      <c r="B651" s="4">
        <v>44393</v>
      </c>
      <c r="C651" s="4" t="s">
        <v>20</v>
      </c>
      <c r="D651" s="4" t="s">
        <v>12</v>
      </c>
      <c r="E651" s="4" t="s">
        <v>4</v>
      </c>
      <c r="F651" s="5">
        <v>9</v>
      </c>
      <c r="G651" s="6">
        <v>89</v>
      </c>
      <c r="H651" s="6">
        <v>801</v>
      </c>
      <c r="I651" s="6">
        <v>51.62</v>
      </c>
    </row>
    <row r="652" spans="1:9">
      <c r="A652" s="4">
        <v>1646</v>
      </c>
      <c r="B652" s="4">
        <v>44393</v>
      </c>
      <c r="C652" s="4" t="s">
        <v>17</v>
      </c>
      <c r="D652" s="4" t="s">
        <v>3</v>
      </c>
      <c r="E652" s="4" t="s">
        <v>11</v>
      </c>
      <c r="F652" s="5">
        <v>4</v>
      </c>
      <c r="G652" s="6">
        <v>9</v>
      </c>
      <c r="H652" s="6">
        <v>36</v>
      </c>
      <c r="I652" s="6">
        <v>1.6199999999999999</v>
      </c>
    </row>
    <row r="653" spans="1:9">
      <c r="A653" s="4">
        <v>1647</v>
      </c>
      <c r="B653" s="4">
        <v>44394</v>
      </c>
      <c r="C653" s="4" t="s">
        <v>19</v>
      </c>
      <c r="D653" s="4" t="s">
        <v>10</v>
      </c>
      <c r="E653" s="4" t="s">
        <v>11</v>
      </c>
      <c r="F653" s="5">
        <v>2</v>
      </c>
      <c r="G653" s="6">
        <v>14</v>
      </c>
      <c r="H653" s="6">
        <v>28</v>
      </c>
      <c r="I653" s="6">
        <v>2.9119999999999999</v>
      </c>
    </row>
    <row r="654" spans="1:9">
      <c r="A654" s="4">
        <v>1648</v>
      </c>
      <c r="B654" s="4">
        <v>44394</v>
      </c>
      <c r="C654" s="4" t="s">
        <v>19</v>
      </c>
      <c r="D654" s="4" t="s">
        <v>10</v>
      </c>
      <c r="E654" s="4" t="s">
        <v>9</v>
      </c>
      <c r="F654" s="5">
        <v>4</v>
      </c>
      <c r="G654" s="6">
        <v>27</v>
      </c>
      <c r="H654" s="6">
        <v>108</v>
      </c>
      <c r="I654" s="6">
        <v>10.341000000000001</v>
      </c>
    </row>
    <row r="655" spans="1:9">
      <c r="A655" s="4">
        <v>1649</v>
      </c>
      <c r="B655" s="4">
        <v>44394</v>
      </c>
      <c r="C655" s="4" t="s">
        <v>20</v>
      </c>
      <c r="D655" s="4" t="s">
        <v>12</v>
      </c>
      <c r="E655" s="4" t="s">
        <v>4</v>
      </c>
      <c r="F655" s="5">
        <v>6</v>
      </c>
      <c r="G655" s="6">
        <v>61</v>
      </c>
      <c r="H655" s="6">
        <v>366</v>
      </c>
      <c r="I655" s="6">
        <v>35.379999999999995</v>
      </c>
    </row>
    <row r="656" spans="1:9">
      <c r="A656" s="4">
        <v>1650</v>
      </c>
      <c r="B656" s="4">
        <v>44395</v>
      </c>
      <c r="C656" s="4" t="s">
        <v>21</v>
      </c>
      <c r="D656" s="4" t="s">
        <v>13</v>
      </c>
      <c r="E656" s="4" t="s">
        <v>11</v>
      </c>
      <c r="F656" s="5">
        <v>5</v>
      </c>
      <c r="G656" s="6">
        <v>13</v>
      </c>
      <c r="H656" s="6">
        <v>65</v>
      </c>
      <c r="I656" s="6">
        <v>3.3280000000000003</v>
      </c>
    </row>
    <row r="657" spans="1:9">
      <c r="A657" s="4">
        <v>1651</v>
      </c>
      <c r="B657" s="4">
        <v>44395</v>
      </c>
      <c r="C657" s="4" t="s">
        <v>20</v>
      </c>
      <c r="D657" s="4" t="s">
        <v>12</v>
      </c>
      <c r="E657" s="4" t="s">
        <v>9</v>
      </c>
      <c r="F657" s="5">
        <v>2</v>
      </c>
      <c r="G657" s="6">
        <v>27</v>
      </c>
      <c r="H657" s="6">
        <v>54</v>
      </c>
      <c r="I657" s="6">
        <v>13.689</v>
      </c>
    </row>
    <row r="658" spans="1:9">
      <c r="A658" s="4">
        <v>1652</v>
      </c>
      <c r="B658" s="4">
        <v>44395</v>
      </c>
      <c r="C658" s="4" t="s">
        <v>19</v>
      </c>
      <c r="D658" s="4" t="s">
        <v>10</v>
      </c>
      <c r="E658" s="4" t="s">
        <v>7</v>
      </c>
      <c r="F658" s="5">
        <v>11</v>
      </c>
      <c r="G658" s="6">
        <v>16</v>
      </c>
      <c r="H658" s="6">
        <v>176</v>
      </c>
      <c r="I658" s="6">
        <v>6.7679999999999998</v>
      </c>
    </row>
    <row r="659" spans="1:9">
      <c r="A659" s="4">
        <v>1653</v>
      </c>
      <c r="B659" s="4">
        <v>44396</v>
      </c>
      <c r="C659" s="4" t="s">
        <v>17</v>
      </c>
      <c r="D659" s="4" t="s">
        <v>3</v>
      </c>
      <c r="E659" s="4" t="s">
        <v>4</v>
      </c>
      <c r="F659" s="5">
        <v>8</v>
      </c>
      <c r="G659" s="6">
        <v>54</v>
      </c>
      <c r="H659" s="6">
        <v>432</v>
      </c>
      <c r="I659" s="6">
        <v>32.4</v>
      </c>
    </row>
    <row r="660" spans="1:9">
      <c r="A660" s="4">
        <v>1654</v>
      </c>
      <c r="B660" s="4">
        <v>44396</v>
      </c>
      <c r="C660" s="4" t="s">
        <v>17</v>
      </c>
      <c r="D660" s="4" t="s">
        <v>3</v>
      </c>
      <c r="E660" s="4" t="s">
        <v>5</v>
      </c>
      <c r="F660" s="5">
        <v>1</v>
      </c>
      <c r="G660" s="6">
        <v>249</v>
      </c>
      <c r="H660" s="6">
        <v>249</v>
      </c>
      <c r="I660" s="6">
        <v>211.65</v>
      </c>
    </row>
    <row r="661" spans="1:9">
      <c r="A661" s="4">
        <v>1655</v>
      </c>
      <c r="B661" s="4">
        <v>44396</v>
      </c>
      <c r="C661" s="4" t="s">
        <v>21</v>
      </c>
      <c r="D661" s="4" t="s">
        <v>13</v>
      </c>
      <c r="E661" s="4" t="s">
        <v>5</v>
      </c>
      <c r="F661" s="5">
        <v>1</v>
      </c>
      <c r="G661" s="6">
        <v>336</v>
      </c>
      <c r="H661" s="6">
        <v>336</v>
      </c>
      <c r="I661" s="6">
        <v>295.68</v>
      </c>
    </row>
    <row r="662" spans="1:9">
      <c r="A662" s="4">
        <v>1656</v>
      </c>
      <c r="B662" s="4">
        <v>44396</v>
      </c>
      <c r="C662" s="4" t="s">
        <v>21</v>
      </c>
      <c r="D662" s="4" t="s">
        <v>13</v>
      </c>
      <c r="E662" s="4" t="s">
        <v>9</v>
      </c>
      <c r="F662" s="5">
        <v>9</v>
      </c>
      <c r="G662" s="6">
        <v>26</v>
      </c>
      <c r="H662" s="6">
        <v>234</v>
      </c>
      <c r="I662" s="6">
        <v>14.404000000000002</v>
      </c>
    </row>
    <row r="663" spans="1:9">
      <c r="A663" s="4">
        <v>1657</v>
      </c>
      <c r="B663" s="4">
        <v>44397</v>
      </c>
      <c r="C663" s="4" t="s">
        <v>18</v>
      </c>
      <c r="D663" s="4" t="s">
        <v>6</v>
      </c>
      <c r="E663" s="4" t="s">
        <v>4</v>
      </c>
      <c r="F663" s="5">
        <v>4</v>
      </c>
      <c r="G663" s="6">
        <v>56</v>
      </c>
      <c r="H663" s="6">
        <v>224</v>
      </c>
      <c r="I663" s="6">
        <v>30.800000000000004</v>
      </c>
    </row>
    <row r="664" spans="1:9">
      <c r="A664" s="4">
        <v>1658</v>
      </c>
      <c r="B664" s="4">
        <v>44397</v>
      </c>
      <c r="C664" s="4" t="s">
        <v>21</v>
      </c>
      <c r="D664" s="4" t="s">
        <v>13</v>
      </c>
      <c r="E664" s="4" t="s">
        <v>5</v>
      </c>
      <c r="F664" s="5">
        <v>2</v>
      </c>
      <c r="G664" s="6">
        <v>257</v>
      </c>
      <c r="H664" s="6">
        <v>514</v>
      </c>
      <c r="I664" s="6">
        <v>226.16</v>
      </c>
    </row>
    <row r="665" spans="1:9">
      <c r="A665" s="4">
        <v>1659</v>
      </c>
      <c r="B665" s="4">
        <v>44397</v>
      </c>
      <c r="C665" s="4" t="s">
        <v>18</v>
      </c>
      <c r="D665" s="4" t="s">
        <v>6</v>
      </c>
      <c r="E665" s="4" t="s">
        <v>7</v>
      </c>
      <c r="F665" s="5">
        <v>16</v>
      </c>
      <c r="G665" s="6">
        <v>21</v>
      </c>
      <c r="H665" s="6">
        <v>336</v>
      </c>
      <c r="I665" s="6">
        <v>6.72</v>
      </c>
    </row>
    <row r="666" spans="1:9">
      <c r="A666" s="4">
        <v>1660</v>
      </c>
      <c r="B666" s="4">
        <v>44397</v>
      </c>
      <c r="C666" s="4" t="s">
        <v>17</v>
      </c>
      <c r="D666" s="4" t="s">
        <v>3</v>
      </c>
      <c r="E666" s="4" t="s">
        <v>7</v>
      </c>
      <c r="F666" s="5">
        <v>4</v>
      </c>
      <c r="G666" s="6">
        <v>16</v>
      </c>
      <c r="H666" s="6">
        <v>64</v>
      </c>
      <c r="I666" s="6">
        <v>4.8</v>
      </c>
    </row>
    <row r="667" spans="1:9">
      <c r="A667" s="4">
        <v>1661</v>
      </c>
      <c r="B667" s="4">
        <v>44397</v>
      </c>
      <c r="C667" s="4" t="s">
        <v>17</v>
      </c>
      <c r="D667" s="4" t="s">
        <v>3</v>
      </c>
      <c r="E667" s="4" t="s">
        <v>7</v>
      </c>
      <c r="F667" s="5">
        <v>12</v>
      </c>
      <c r="G667" s="6">
        <v>19</v>
      </c>
      <c r="H667" s="6">
        <v>228</v>
      </c>
      <c r="I667" s="6">
        <v>5.7</v>
      </c>
    </row>
    <row r="668" spans="1:9">
      <c r="A668" s="4">
        <v>1662</v>
      </c>
      <c r="B668" s="4">
        <v>44398</v>
      </c>
      <c r="C668" s="4" t="s">
        <v>21</v>
      </c>
      <c r="D668" s="4" t="s">
        <v>13</v>
      </c>
      <c r="E668" s="4" t="s">
        <v>7</v>
      </c>
      <c r="F668" s="5">
        <v>11</v>
      </c>
      <c r="G668" s="6">
        <v>21</v>
      </c>
      <c r="H668" s="6">
        <v>231</v>
      </c>
      <c r="I668" s="6">
        <v>5.67</v>
      </c>
    </row>
    <row r="669" spans="1:9">
      <c r="A669" s="4">
        <v>1663</v>
      </c>
      <c r="B669" s="4">
        <v>44398</v>
      </c>
      <c r="C669" s="4" t="s">
        <v>18</v>
      </c>
      <c r="D669" s="4" t="s">
        <v>6</v>
      </c>
      <c r="E669" s="4" t="s">
        <v>9</v>
      </c>
      <c r="F669" s="5">
        <v>1</v>
      </c>
      <c r="G669" s="6">
        <v>21</v>
      </c>
      <c r="H669" s="6">
        <v>21</v>
      </c>
      <c r="I669" s="6">
        <v>9.8070000000000004</v>
      </c>
    </row>
    <row r="670" spans="1:9">
      <c r="A670" s="4">
        <v>1664</v>
      </c>
      <c r="B670" s="4">
        <v>44398</v>
      </c>
      <c r="C670" s="4" t="s">
        <v>19</v>
      </c>
      <c r="D670" s="4" t="s">
        <v>10</v>
      </c>
      <c r="E670" s="4" t="s">
        <v>7</v>
      </c>
      <c r="F670" s="5">
        <v>4</v>
      </c>
      <c r="G670" s="6">
        <v>19</v>
      </c>
      <c r="H670" s="6">
        <v>76</v>
      </c>
      <c r="I670" s="6">
        <v>8.036999999999999</v>
      </c>
    </row>
    <row r="671" spans="1:9">
      <c r="A671" s="4">
        <v>1665</v>
      </c>
      <c r="B671" s="4">
        <v>44399</v>
      </c>
      <c r="C671" s="4" t="s">
        <v>21</v>
      </c>
      <c r="D671" s="4" t="s">
        <v>13</v>
      </c>
      <c r="E671" s="4" t="s">
        <v>4</v>
      </c>
      <c r="F671" s="5">
        <v>7</v>
      </c>
      <c r="G671" s="6">
        <v>62</v>
      </c>
      <c r="H671" s="6">
        <v>434</v>
      </c>
      <c r="I671" s="6">
        <v>46.5</v>
      </c>
    </row>
    <row r="672" spans="1:9">
      <c r="A672" s="4">
        <v>1666</v>
      </c>
      <c r="B672" s="4">
        <v>44399</v>
      </c>
      <c r="C672" s="4" t="s">
        <v>20</v>
      </c>
      <c r="D672" s="4" t="s">
        <v>12</v>
      </c>
      <c r="E672" s="4" t="s">
        <v>5</v>
      </c>
      <c r="F672" s="5">
        <v>1</v>
      </c>
      <c r="G672" s="6">
        <v>331</v>
      </c>
      <c r="H672" s="6">
        <v>331</v>
      </c>
      <c r="I672" s="6">
        <v>297.90000000000003</v>
      </c>
    </row>
    <row r="673" spans="1:9">
      <c r="A673" s="4">
        <v>1667</v>
      </c>
      <c r="B673" s="4">
        <v>44399</v>
      </c>
      <c r="C673" s="4" t="s">
        <v>17</v>
      </c>
      <c r="D673" s="4" t="s">
        <v>3</v>
      </c>
      <c r="E673" s="4" t="s">
        <v>4</v>
      </c>
      <c r="F673" s="5">
        <v>3</v>
      </c>
      <c r="G673" s="6">
        <v>84</v>
      </c>
      <c r="H673" s="6">
        <v>252</v>
      </c>
      <c r="I673" s="6">
        <v>50.4</v>
      </c>
    </row>
    <row r="674" spans="1:9">
      <c r="A674" s="4">
        <v>1668</v>
      </c>
      <c r="B674" s="4">
        <v>44400</v>
      </c>
      <c r="C674" s="4" t="s">
        <v>20</v>
      </c>
      <c r="D674" s="4" t="s">
        <v>12</v>
      </c>
      <c r="E674" s="4" t="s">
        <v>11</v>
      </c>
      <c r="F674" s="5">
        <v>9</v>
      </c>
      <c r="G674" s="6">
        <v>12</v>
      </c>
      <c r="H674" s="6">
        <v>108</v>
      </c>
      <c r="I674" s="6">
        <v>1.944</v>
      </c>
    </row>
    <row r="675" spans="1:9">
      <c r="A675" s="4">
        <v>1669</v>
      </c>
      <c r="B675" s="4">
        <v>44400</v>
      </c>
      <c r="C675" s="4" t="s">
        <v>19</v>
      </c>
      <c r="D675" s="4" t="s">
        <v>10</v>
      </c>
      <c r="E675" s="4" t="s">
        <v>4</v>
      </c>
      <c r="F675" s="5">
        <v>10</v>
      </c>
      <c r="G675" s="6">
        <v>57</v>
      </c>
      <c r="H675" s="6">
        <v>570</v>
      </c>
      <c r="I675" s="6">
        <v>37.050000000000004</v>
      </c>
    </row>
    <row r="676" spans="1:9">
      <c r="A676" s="4">
        <v>1670</v>
      </c>
      <c r="B676" s="4">
        <v>44400</v>
      </c>
      <c r="C676" s="4" t="s">
        <v>19</v>
      </c>
      <c r="D676" s="4" t="s">
        <v>10</v>
      </c>
      <c r="E676" s="4" t="s">
        <v>9</v>
      </c>
      <c r="F676" s="5">
        <v>3</v>
      </c>
      <c r="G676" s="6">
        <v>46</v>
      </c>
      <c r="H676" s="6">
        <v>138</v>
      </c>
      <c r="I676" s="6">
        <v>17.618000000000002</v>
      </c>
    </row>
    <row r="677" spans="1:9">
      <c r="A677" s="4">
        <v>1671</v>
      </c>
      <c r="B677" s="4">
        <v>44401</v>
      </c>
      <c r="C677" s="4" t="s">
        <v>19</v>
      </c>
      <c r="D677" s="4" t="s">
        <v>10</v>
      </c>
      <c r="E677" s="4" t="s">
        <v>9</v>
      </c>
      <c r="F677" s="5">
        <v>2</v>
      </c>
      <c r="G677" s="6">
        <v>32</v>
      </c>
      <c r="H677" s="6">
        <v>64</v>
      </c>
      <c r="I677" s="6">
        <v>12.256</v>
      </c>
    </row>
    <row r="678" spans="1:9">
      <c r="A678" s="4">
        <v>1672</v>
      </c>
      <c r="B678" s="4">
        <v>44401</v>
      </c>
      <c r="C678" s="4" t="s">
        <v>17</v>
      </c>
      <c r="D678" s="4" t="s">
        <v>3</v>
      </c>
      <c r="E678" s="4" t="s">
        <v>5</v>
      </c>
      <c r="F678" s="5">
        <v>1</v>
      </c>
      <c r="G678" s="6">
        <v>244</v>
      </c>
      <c r="H678" s="6">
        <v>244</v>
      </c>
      <c r="I678" s="6">
        <v>207.4</v>
      </c>
    </row>
    <row r="679" spans="1:9">
      <c r="A679" s="4">
        <v>1673</v>
      </c>
      <c r="B679" s="4">
        <v>44401</v>
      </c>
      <c r="C679" s="4" t="s">
        <v>20</v>
      </c>
      <c r="D679" s="4" t="s">
        <v>12</v>
      </c>
      <c r="E679" s="4" t="s">
        <v>7</v>
      </c>
      <c r="F679" s="5">
        <v>6</v>
      </c>
      <c r="G679" s="6">
        <v>22</v>
      </c>
      <c r="H679" s="6">
        <v>132</v>
      </c>
      <c r="I679" s="6">
        <v>5.6760000000000002</v>
      </c>
    </row>
    <row r="680" spans="1:9">
      <c r="A680" s="4">
        <v>1674</v>
      </c>
      <c r="B680" s="4">
        <v>44402</v>
      </c>
      <c r="C680" s="4" t="s">
        <v>17</v>
      </c>
      <c r="D680" s="4" t="s">
        <v>3</v>
      </c>
      <c r="E680" s="4" t="s">
        <v>9</v>
      </c>
      <c r="F680" s="5">
        <v>9</v>
      </c>
      <c r="G680" s="6">
        <v>32</v>
      </c>
      <c r="H680" s="6">
        <v>288</v>
      </c>
      <c r="I680" s="6">
        <v>16.64</v>
      </c>
    </row>
    <row r="681" spans="1:9">
      <c r="A681" s="4">
        <v>1675</v>
      </c>
      <c r="B681" s="4">
        <v>44402</v>
      </c>
      <c r="C681" s="4" t="s">
        <v>17</v>
      </c>
      <c r="D681" s="4" t="s">
        <v>3</v>
      </c>
      <c r="E681" s="4" t="s">
        <v>7</v>
      </c>
      <c r="F681" s="5">
        <v>20</v>
      </c>
      <c r="G681" s="6">
        <v>17</v>
      </c>
      <c r="H681" s="6">
        <v>340</v>
      </c>
      <c r="I681" s="6">
        <v>5.0999999999999996</v>
      </c>
    </row>
    <row r="682" spans="1:9">
      <c r="A682" s="4">
        <v>1676</v>
      </c>
      <c r="B682" s="4">
        <v>44402</v>
      </c>
      <c r="C682" s="4" t="s">
        <v>21</v>
      </c>
      <c r="D682" s="4" t="s">
        <v>13</v>
      </c>
      <c r="E682" s="4" t="s">
        <v>7</v>
      </c>
      <c r="F682" s="5">
        <v>15</v>
      </c>
      <c r="G682" s="6">
        <v>16</v>
      </c>
      <c r="H682" s="6">
        <v>240</v>
      </c>
      <c r="I682" s="6">
        <v>4.32</v>
      </c>
    </row>
    <row r="683" spans="1:9">
      <c r="A683" s="4">
        <v>1677</v>
      </c>
      <c r="B683" s="4">
        <v>44403</v>
      </c>
      <c r="C683" s="4" t="s">
        <v>20</v>
      </c>
      <c r="D683" s="4" t="s">
        <v>12</v>
      </c>
      <c r="E683" s="4" t="s">
        <v>9</v>
      </c>
      <c r="F683" s="5">
        <v>8</v>
      </c>
      <c r="G683" s="6">
        <v>43</v>
      </c>
      <c r="H683" s="6">
        <v>344</v>
      </c>
      <c r="I683" s="6">
        <v>21.801000000000002</v>
      </c>
    </row>
    <row r="684" spans="1:9">
      <c r="A684" s="4">
        <v>1678</v>
      </c>
      <c r="B684" s="4">
        <v>44403</v>
      </c>
      <c r="C684" s="4" t="s">
        <v>21</v>
      </c>
      <c r="D684" s="4" t="s">
        <v>13</v>
      </c>
      <c r="E684" s="4" t="s">
        <v>7</v>
      </c>
      <c r="F684" s="5">
        <v>15</v>
      </c>
      <c r="G684" s="6">
        <v>11</v>
      </c>
      <c r="H684" s="6">
        <v>165</v>
      </c>
      <c r="I684" s="6">
        <v>2.97</v>
      </c>
    </row>
    <row r="685" spans="1:9">
      <c r="A685" s="4">
        <v>1679</v>
      </c>
      <c r="B685" s="4">
        <v>44403</v>
      </c>
      <c r="C685" s="4" t="s">
        <v>18</v>
      </c>
      <c r="D685" s="4" t="s">
        <v>6</v>
      </c>
      <c r="E685" s="4" t="s">
        <v>7</v>
      </c>
      <c r="F685" s="5">
        <v>18</v>
      </c>
      <c r="G685" s="6">
        <v>15</v>
      </c>
      <c r="H685" s="6">
        <v>270</v>
      </c>
      <c r="I685" s="6">
        <v>4.8</v>
      </c>
    </row>
    <row r="686" spans="1:9">
      <c r="A686" s="4">
        <v>1680</v>
      </c>
      <c r="B686" s="4">
        <v>44404</v>
      </c>
      <c r="C686" s="4" t="s">
        <v>20</v>
      </c>
      <c r="D686" s="4" t="s">
        <v>12</v>
      </c>
      <c r="E686" s="4" t="s">
        <v>7</v>
      </c>
      <c r="F686" s="5">
        <v>13</v>
      </c>
      <c r="G686" s="6">
        <v>25</v>
      </c>
      <c r="H686" s="6">
        <v>325</v>
      </c>
      <c r="I686" s="6">
        <v>6.45</v>
      </c>
    </row>
    <row r="687" spans="1:9">
      <c r="A687" s="4">
        <v>1681</v>
      </c>
      <c r="B687" s="4">
        <v>44404</v>
      </c>
      <c r="C687" s="4" t="s">
        <v>17</v>
      </c>
      <c r="D687" s="4" t="s">
        <v>3</v>
      </c>
      <c r="E687" s="4" t="s">
        <v>11</v>
      </c>
      <c r="F687" s="5">
        <v>4</v>
      </c>
      <c r="G687" s="6">
        <v>9</v>
      </c>
      <c r="H687" s="6">
        <v>36</v>
      </c>
      <c r="I687" s="6">
        <v>1.6199999999999999</v>
      </c>
    </row>
    <row r="688" spans="1:9">
      <c r="A688" s="4">
        <v>1682</v>
      </c>
      <c r="B688" s="4">
        <v>44404</v>
      </c>
      <c r="C688" s="4" t="s">
        <v>20</v>
      </c>
      <c r="D688" s="4" t="s">
        <v>12</v>
      </c>
      <c r="E688" s="4" t="s">
        <v>9</v>
      </c>
      <c r="F688" s="5">
        <v>1</v>
      </c>
      <c r="G688" s="6">
        <v>48</v>
      </c>
      <c r="H688" s="6">
        <v>48</v>
      </c>
      <c r="I688" s="6">
        <v>24.335999999999999</v>
      </c>
    </row>
    <row r="689" spans="1:9">
      <c r="A689" s="4">
        <v>1683</v>
      </c>
      <c r="B689" s="4">
        <v>44404</v>
      </c>
      <c r="C689" s="4" t="s">
        <v>18</v>
      </c>
      <c r="D689" s="4" t="s">
        <v>6</v>
      </c>
      <c r="E689" s="4" t="s">
        <v>5</v>
      </c>
      <c r="F689" s="5">
        <v>2</v>
      </c>
      <c r="G689" s="6">
        <v>356</v>
      </c>
      <c r="H689" s="6">
        <v>712</v>
      </c>
      <c r="I689" s="6">
        <v>274.12</v>
      </c>
    </row>
    <row r="690" spans="1:9">
      <c r="A690" s="4">
        <v>1684</v>
      </c>
      <c r="B690" s="4">
        <v>44405</v>
      </c>
      <c r="C690" s="4" t="s">
        <v>18</v>
      </c>
      <c r="D690" s="4" t="s">
        <v>6</v>
      </c>
      <c r="E690" s="4" t="s">
        <v>4</v>
      </c>
      <c r="F690" s="5">
        <v>8</v>
      </c>
      <c r="G690" s="6">
        <v>89</v>
      </c>
      <c r="H690" s="6">
        <v>712</v>
      </c>
      <c r="I690" s="6">
        <v>48.95</v>
      </c>
    </row>
    <row r="691" spans="1:9">
      <c r="A691" s="4">
        <v>1685</v>
      </c>
      <c r="B691" s="4">
        <v>44405</v>
      </c>
      <c r="C691" s="4" t="s">
        <v>21</v>
      </c>
      <c r="D691" s="4" t="s">
        <v>13</v>
      </c>
      <c r="E691" s="4" t="s">
        <v>11</v>
      </c>
      <c r="F691" s="5">
        <v>1</v>
      </c>
      <c r="G691" s="6">
        <v>7</v>
      </c>
      <c r="H691" s="6">
        <v>7</v>
      </c>
      <c r="I691" s="6">
        <v>1.792</v>
      </c>
    </row>
    <row r="692" spans="1:9">
      <c r="A692" s="4">
        <v>1686</v>
      </c>
      <c r="B692" s="4">
        <v>44405</v>
      </c>
      <c r="C692" s="4" t="s">
        <v>20</v>
      </c>
      <c r="D692" s="4" t="s">
        <v>12</v>
      </c>
      <c r="E692" s="4" t="s">
        <v>9</v>
      </c>
      <c r="F692" s="5">
        <v>4</v>
      </c>
      <c r="G692" s="6">
        <v>33</v>
      </c>
      <c r="H692" s="6">
        <v>132</v>
      </c>
      <c r="I692" s="6">
        <v>16.731000000000002</v>
      </c>
    </row>
    <row r="693" spans="1:9">
      <c r="A693" s="4">
        <v>1687</v>
      </c>
      <c r="B693" s="4">
        <v>44405</v>
      </c>
      <c r="C693" s="4" t="s">
        <v>20</v>
      </c>
      <c r="D693" s="4" t="s">
        <v>12</v>
      </c>
      <c r="E693" s="4" t="s">
        <v>4</v>
      </c>
      <c r="F693" s="5">
        <v>9</v>
      </c>
      <c r="G693" s="6">
        <v>55</v>
      </c>
      <c r="H693" s="6">
        <v>495</v>
      </c>
      <c r="I693" s="6">
        <v>31.9</v>
      </c>
    </row>
    <row r="694" spans="1:9">
      <c r="A694" s="4">
        <v>1688</v>
      </c>
      <c r="B694" s="4">
        <v>44406</v>
      </c>
      <c r="C694" s="4" t="s">
        <v>20</v>
      </c>
      <c r="D694" s="4" t="s">
        <v>12</v>
      </c>
      <c r="E694" s="4" t="s">
        <v>11</v>
      </c>
      <c r="F694" s="5">
        <v>3</v>
      </c>
      <c r="G694" s="6">
        <v>5</v>
      </c>
      <c r="H694" s="6">
        <v>15</v>
      </c>
      <c r="I694" s="6">
        <v>0.81</v>
      </c>
    </row>
    <row r="695" spans="1:9">
      <c r="A695" s="4">
        <v>1689</v>
      </c>
      <c r="B695" s="4">
        <v>44406</v>
      </c>
      <c r="C695" s="4" t="s">
        <v>20</v>
      </c>
      <c r="D695" s="4" t="s">
        <v>12</v>
      </c>
      <c r="E695" s="4" t="s">
        <v>11</v>
      </c>
      <c r="F695" s="5">
        <v>3</v>
      </c>
      <c r="G695" s="6">
        <v>6</v>
      </c>
      <c r="H695" s="6">
        <v>18</v>
      </c>
      <c r="I695" s="6">
        <v>0.97199999999999998</v>
      </c>
    </row>
    <row r="696" spans="1:9">
      <c r="A696" s="4">
        <v>1690</v>
      </c>
      <c r="B696" s="4">
        <v>44406</v>
      </c>
      <c r="C696" s="4" t="s">
        <v>19</v>
      </c>
      <c r="D696" s="4" t="s">
        <v>10</v>
      </c>
      <c r="E696" s="4" t="s">
        <v>7</v>
      </c>
      <c r="F696" s="5">
        <v>12</v>
      </c>
      <c r="G696" s="6">
        <v>12</v>
      </c>
      <c r="H696" s="6">
        <v>144</v>
      </c>
      <c r="I696" s="6">
        <v>5.0759999999999996</v>
      </c>
    </row>
    <row r="697" spans="1:9">
      <c r="A697" s="4">
        <v>1691</v>
      </c>
      <c r="B697" s="4">
        <v>44407</v>
      </c>
      <c r="C697" s="4" t="s">
        <v>17</v>
      </c>
      <c r="D697" s="4" t="s">
        <v>3</v>
      </c>
      <c r="E697" s="4" t="s">
        <v>4</v>
      </c>
      <c r="F697" s="5">
        <v>2</v>
      </c>
      <c r="G697" s="6">
        <v>83</v>
      </c>
      <c r="H697" s="6">
        <v>166</v>
      </c>
      <c r="I697" s="6">
        <v>49.8</v>
      </c>
    </row>
    <row r="698" spans="1:9">
      <c r="A698" s="4">
        <v>1692</v>
      </c>
      <c r="B698" s="4">
        <v>44407</v>
      </c>
      <c r="C698" s="4" t="s">
        <v>21</v>
      </c>
      <c r="D698" s="4" t="s">
        <v>13</v>
      </c>
      <c r="E698" s="4" t="s">
        <v>4</v>
      </c>
      <c r="F698" s="5">
        <v>5</v>
      </c>
      <c r="G698" s="6">
        <v>56</v>
      </c>
      <c r="H698" s="6">
        <v>280</v>
      </c>
      <c r="I698" s="6">
        <v>42</v>
      </c>
    </row>
    <row r="699" spans="1:9">
      <c r="A699" s="4">
        <v>1693</v>
      </c>
      <c r="B699" s="4">
        <v>44407</v>
      </c>
      <c r="C699" s="4" t="s">
        <v>19</v>
      </c>
      <c r="D699" s="4" t="s">
        <v>10</v>
      </c>
      <c r="E699" s="4" t="s">
        <v>7</v>
      </c>
      <c r="F699" s="5">
        <v>18</v>
      </c>
      <c r="G699" s="6">
        <v>18</v>
      </c>
      <c r="H699" s="6">
        <v>324</v>
      </c>
      <c r="I699" s="6">
        <v>7.6139999999999999</v>
      </c>
    </row>
    <row r="700" spans="1:9">
      <c r="A700" s="4">
        <v>1694</v>
      </c>
      <c r="B700" s="4">
        <v>44407</v>
      </c>
      <c r="C700" s="4" t="s">
        <v>21</v>
      </c>
      <c r="D700" s="4" t="s">
        <v>13</v>
      </c>
      <c r="E700" s="4" t="s">
        <v>9</v>
      </c>
      <c r="F700" s="5">
        <v>5</v>
      </c>
      <c r="G700" s="6">
        <v>28</v>
      </c>
      <c r="H700" s="6">
        <v>140</v>
      </c>
      <c r="I700" s="6">
        <v>15.512</v>
      </c>
    </row>
    <row r="701" spans="1:9">
      <c r="A701" s="4">
        <v>1695</v>
      </c>
      <c r="B701" s="4">
        <v>44408</v>
      </c>
      <c r="C701" s="4" t="s">
        <v>20</v>
      </c>
      <c r="D701" s="4" t="s">
        <v>12</v>
      </c>
      <c r="E701" s="4" t="s">
        <v>9</v>
      </c>
      <c r="F701" s="5">
        <v>4</v>
      </c>
      <c r="G701" s="6">
        <v>41</v>
      </c>
      <c r="H701" s="6">
        <v>164</v>
      </c>
      <c r="I701" s="6">
        <v>20.786999999999999</v>
      </c>
    </row>
    <row r="702" spans="1:9">
      <c r="A702" s="4">
        <v>1696</v>
      </c>
      <c r="B702" s="4">
        <v>44408</v>
      </c>
      <c r="C702" s="4" t="s">
        <v>18</v>
      </c>
      <c r="D702" s="4" t="s">
        <v>6</v>
      </c>
      <c r="E702" s="4" t="s">
        <v>11</v>
      </c>
      <c r="F702" s="5">
        <v>2</v>
      </c>
      <c r="G702" s="6">
        <v>11</v>
      </c>
      <c r="H702" s="6">
        <v>22</v>
      </c>
      <c r="I702" s="6">
        <v>1.6830000000000001</v>
      </c>
    </row>
    <row r="703" spans="1:9">
      <c r="A703" s="4">
        <v>1697</v>
      </c>
      <c r="B703" s="4">
        <v>44408</v>
      </c>
      <c r="C703" s="4" t="s">
        <v>19</v>
      </c>
      <c r="D703" s="4" t="s">
        <v>10</v>
      </c>
      <c r="E703" s="4" t="s">
        <v>9</v>
      </c>
      <c r="F703" s="5">
        <v>6</v>
      </c>
      <c r="G703" s="6">
        <v>29</v>
      </c>
      <c r="H703" s="6">
        <v>174</v>
      </c>
      <c r="I703" s="6">
        <v>11.106999999999999</v>
      </c>
    </row>
    <row r="704" spans="1:9">
      <c r="A704" s="4">
        <v>1698</v>
      </c>
      <c r="B704" s="4">
        <v>44409</v>
      </c>
      <c r="C704" s="4" t="s">
        <v>19</v>
      </c>
      <c r="D704" s="4" t="s">
        <v>10</v>
      </c>
      <c r="E704" s="4" t="s">
        <v>4</v>
      </c>
      <c r="F704" s="5">
        <v>8</v>
      </c>
      <c r="G704" s="6">
        <v>66</v>
      </c>
      <c r="H704" s="6">
        <v>528</v>
      </c>
      <c r="I704" s="6">
        <v>42.9</v>
      </c>
    </row>
    <row r="705" spans="1:9">
      <c r="A705" s="4">
        <v>1699</v>
      </c>
      <c r="B705" s="4">
        <v>44409</v>
      </c>
      <c r="C705" s="4" t="s">
        <v>20</v>
      </c>
      <c r="D705" s="4" t="s">
        <v>12</v>
      </c>
      <c r="E705" s="4" t="s">
        <v>5</v>
      </c>
      <c r="F705" s="5">
        <v>2</v>
      </c>
      <c r="G705" s="6">
        <v>267</v>
      </c>
      <c r="H705" s="6">
        <v>534</v>
      </c>
      <c r="I705" s="6">
        <v>240.3</v>
      </c>
    </row>
    <row r="706" spans="1:9">
      <c r="A706" s="4">
        <v>1700</v>
      </c>
      <c r="B706" s="4">
        <v>44409</v>
      </c>
      <c r="C706" s="4" t="s">
        <v>18</v>
      </c>
      <c r="D706" s="4" t="s">
        <v>6</v>
      </c>
      <c r="E706" s="4" t="s">
        <v>7</v>
      </c>
      <c r="F706" s="5">
        <v>9</v>
      </c>
      <c r="G706" s="6">
        <v>11</v>
      </c>
      <c r="H706" s="6">
        <v>99</v>
      </c>
      <c r="I706" s="6">
        <v>3.52</v>
      </c>
    </row>
    <row r="707" spans="1:9">
      <c r="A707" s="4">
        <v>1701</v>
      </c>
      <c r="B707" s="4">
        <v>44409</v>
      </c>
      <c r="C707" s="4" t="s">
        <v>20</v>
      </c>
      <c r="D707" s="4" t="s">
        <v>12</v>
      </c>
      <c r="E707" s="4" t="s">
        <v>11</v>
      </c>
      <c r="F707" s="5">
        <v>10</v>
      </c>
      <c r="G707" s="6">
        <v>13</v>
      </c>
      <c r="H707" s="6">
        <v>130</v>
      </c>
      <c r="I707" s="6">
        <v>2.1059999999999999</v>
      </c>
    </row>
    <row r="708" spans="1:9">
      <c r="A708" s="4">
        <v>1702</v>
      </c>
      <c r="B708" s="4">
        <v>44410</v>
      </c>
      <c r="C708" s="4" t="s">
        <v>17</v>
      </c>
      <c r="D708" s="4" t="s">
        <v>3</v>
      </c>
      <c r="E708" s="4" t="s">
        <v>9</v>
      </c>
      <c r="F708" s="5">
        <v>6</v>
      </c>
      <c r="G708" s="6">
        <v>47</v>
      </c>
      <c r="H708" s="6">
        <v>282</v>
      </c>
      <c r="I708" s="6">
        <v>24.44</v>
      </c>
    </row>
    <row r="709" spans="1:9">
      <c r="A709" s="4">
        <v>1703</v>
      </c>
      <c r="B709" s="4">
        <v>44410</v>
      </c>
      <c r="C709" s="4" t="s">
        <v>17</v>
      </c>
      <c r="D709" s="4" t="s">
        <v>3</v>
      </c>
      <c r="E709" s="4" t="s">
        <v>7</v>
      </c>
      <c r="F709" s="5">
        <v>2</v>
      </c>
      <c r="G709" s="6">
        <v>15</v>
      </c>
      <c r="H709" s="6">
        <v>30</v>
      </c>
      <c r="I709" s="6">
        <v>4.5</v>
      </c>
    </row>
    <row r="710" spans="1:9">
      <c r="A710" s="4">
        <v>1704</v>
      </c>
      <c r="B710" s="4">
        <v>44410</v>
      </c>
      <c r="C710" s="4" t="s">
        <v>17</v>
      </c>
      <c r="D710" s="4" t="s">
        <v>3</v>
      </c>
      <c r="E710" s="4" t="s">
        <v>7</v>
      </c>
      <c r="F710" s="5">
        <v>18</v>
      </c>
      <c r="G710" s="6">
        <v>22</v>
      </c>
      <c r="H710" s="6">
        <v>396</v>
      </c>
      <c r="I710" s="6">
        <v>6.6</v>
      </c>
    </row>
    <row r="711" spans="1:9">
      <c r="A711" s="4">
        <v>1705</v>
      </c>
      <c r="B711" s="4">
        <v>44411</v>
      </c>
      <c r="C711" s="4" t="s">
        <v>18</v>
      </c>
      <c r="D711" s="4" t="s">
        <v>6</v>
      </c>
      <c r="E711" s="4" t="s">
        <v>5</v>
      </c>
      <c r="F711" s="5">
        <v>2</v>
      </c>
      <c r="G711" s="6">
        <v>269</v>
      </c>
      <c r="H711" s="6">
        <v>538</v>
      </c>
      <c r="I711" s="6">
        <v>207.13</v>
      </c>
    </row>
    <row r="712" spans="1:9">
      <c r="A712" s="4">
        <v>1706</v>
      </c>
      <c r="B712" s="4">
        <v>44411</v>
      </c>
      <c r="C712" s="4" t="s">
        <v>21</v>
      </c>
      <c r="D712" s="4" t="s">
        <v>13</v>
      </c>
      <c r="E712" s="4" t="s">
        <v>11</v>
      </c>
      <c r="F712" s="5">
        <v>9</v>
      </c>
      <c r="G712" s="6">
        <v>5</v>
      </c>
      <c r="H712" s="6">
        <v>45</v>
      </c>
      <c r="I712" s="6">
        <v>1.28</v>
      </c>
    </row>
    <row r="713" spans="1:9">
      <c r="A713" s="4">
        <v>1707</v>
      </c>
      <c r="B713" s="4">
        <v>44411</v>
      </c>
      <c r="C713" s="4" t="s">
        <v>19</v>
      </c>
      <c r="D713" s="4" t="s">
        <v>10</v>
      </c>
      <c r="E713" s="4" t="s">
        <v>11</v>
      </c>
      <c r="F713" s="5">
        <v>1</v>
      </c>
      <c r="G713" s="6">
        <v>5</v>
      </c>
      <c r="H713" s="6">
        <v>5</v>
      </c>
      <c r="I713" s="6">
        <v>1.04</v>
      </c>
    </row>
    <row r="714" spans="1:9">
      <c r="A714" s="4">
        <v>1708</v>
      </c>
      <c r="B714" s="4">
        <v>44411</v>
      </c>
      <c r="C714" s="4" t="s">
        <v>20</v>
      </c>
      <c r="D714" s="4" t="s">
        <v>12</v>
      </c>
      <c r="E714" s="4" t="s">
        <v>4</v>
      </c>
      <c r="F714" s="5">
        <v>10</v>
      </c>
      <c r="G714" s="6">
        <v>87</v>
      </c>
      <c r="H714" s="6">
        <v>870</v>
      </c>
      <c r="I714" s="6">
        <v>50.459999999999994</v>
      </c>
    </row>
    <row r="715" spans="1:9">
      <c r="A715" s="4">
        <v>1709</v>
      </c>
      <c r="B715" s="4">
        <v>44412</v>
      </c>
      <c r="C715" s="4" t="s">
        <v>21</v>
      </c>
      <c r="D715" s="4" t="s">
        <v>13</v>
      </c>
      <c r="E715" s="4" t="s">
        <v>5</v>
      </c>
      <c r="F715" s="5">
        <v>1</v>
      </c>
      <c r="G715" s="6">
        <v>306</v>
      </c>
      <c r="H715" s="6">
        <v>306</v>
      </c>
      <c r="I715" s="6">
        <v>269.28000000000003</v>
      </c>
    </row>
    <row r="716" spans="1:9">
      <c r="A716" s="4">
        <v>1710</v>
      </c>
      <c r="B716" s="4">
        <v>44412</v>
      </c>
      <c r="C716" s="4" t="s">
        <v>17</v>
      </c>
      <c r="D716" s="4" t="s">
        <v>3</v>
      </c>
      <c r="E716" s="4" t="s">
        <v>5</v>
      </c>
      <c r="F716" s="5">
        <v>2</v>
      </c>
      <c r="G716" s="6">
        <v>371</v>
      </c>
      <c r="H716" s="6">
        <v>742</v>
      </c>
      <c r="I716" s="6">
        <v>315.34999999999997</v>
      </c>
    </row>
    <row r="717" spans="1:9">
      <c r="A717" s="4">
        <v>1711</v>
      </c>
      <c r="B717" s="4">
        <v>44412</v>
      </c>
      <c r="C717" s="4" t="s">
        <v>19</v>
      </c>
      <c r="D717" s="4" t="s">
        <v>10</v>
      </c>
      <c r="E717" s="4" t="s">
        <v>7</v>
      </c>
      <c r="F717" s="5">
        <v>16</v>
      </c>
      <c r="G717" s="6">
        <v>18</v>
      </c>
      <c r="H717" s="6">
        <v>288</v>
      </c>
      <c r="I717" s="6">
        <v>7.6139999999999999</v>
      </c>
    </row>
    <row r="718" spans="1:9">
      <c r="A718" s="4">
        <v>1712</v>
      </c>
      <c r="B718" s="4">
        <v>44412</v>
      </c>
      <c r="C718" s="4" t="s">
        <v>19</v>
      </c>
      <c r="D718" s="4" t="s">
        <v>10</v>
      </c>
      <c r="E718" s="4" t="s">
        <v>14</v>
      </c>
      <c r="F718" s="5">
        <v>5</v>
      </c>
      <c r="G718" s="6">
        <v>46</v>
      </c>
      <c r="H718" s="6">
        <v>230</v>
      </c>
      <c r="I718" s="6">
        <v>17.618000000000002</v>
      </c>
    </row>
    <row r="719" spans="1:9">
      <c r="A719" s="4">
        <v>1713</v>
      </c>
      <c r="B719" s="4">
        <v>44413</v>
      </c>
      <c r="C719" s="4" t="s">
        <v>20</v>
      </c>
      <c r="D719" s="4" t="s">
        <v>12</v>
      </c>
      <c r="E719" s="4" t="s">
        <v>4</v>
      </c>
      <c r="F719" s="5">
        <v>8</v>
      </c>
      <c r="G719" s="6">
        <v>88</v>
      </c>
      <c r="H719" s="6">
        <v>704</v>
      </c>
      <c r="I719" s="6">
        <v>51.04</v>
      </c>
    </row>
    <row r="720" spans="1:9">
      <c r="A720" s="4">
        <v>1714</v>
      </c>
      <c r="B720" s="4">
        <v>44413</v>
      </c>
      <c r="C720" s="4" t="s">
        <v>21</v>
      </c>
      <c r="D720" s="4" t="s">
        <v>13</v>
      </c>
      <c r="E720" s="4" t="s">
        <v>7</v>
      </c>
      <c r="F720" s="5">
        <v>11</v>
      </c>
      <c r="G720" s="6">
        <v>19</v>
      </c>
      <c r="H720" s="6">
        <v>209</v>
      </c>
      <c r="I720" s="6">
        <v>5.1300000000000008</v>
      </c>
    </row>
    <row r="721" spans="1:9">
      <c r="A721" s="4">
        <v>1715</v>
      </c>
      <c r="B721" s="4">
        <v>44413</v>
      </c>
      <c r="C721" s="4" t="s">
        <v>21</v>
      </c>
      <c r="D721" s="4" t="s">
        <v>13</v>
      </c>
      <c r="E721" s="4" t="s">
        <v>11</v>
      </c>
      <c r="F721" s="5">
        <v>5</v>
      </c>
      <c r="G721" s="6">
        <v>7</v>
      </c>
      <c r="H721" s="6">
        <v>35</v>
      </c>
      <c r="I721" s="6">
        <v>1.792</v>
      </c>
    </row>
    <row r="722" spans="1:9">
      <c r="A722" s="4">
        <v>1716</v>
      </c>
      <c r="B722" s="4">
        <v>44413</v>
      </c>
      <c r="C722" s="4" t="s">
        <v>17</v>
      </c>
      <c r="D722" s="4" t="s">
        <v>3</v>
      </c>
      <c r="E722" s="4" t="s">
        <v>7</v>
      </c>
      <c r="F722" s="5">
        <v>13</v>
      </c>
      <c r="G722" s="6">
        <v>19</v>
      </c>
      <c r="H722" s="6">
        <v>247</v>
      </c>
      <c r="I722" s="6">
        <v>5.7</v>
      </c>
    </row>
    <row r="723" spans="1:9">
      <c r="A723" s="4">
        <v>1717</v>
      </c>
      <c r="B723" s="4">
        <v>44414</v>
      </c>
      <c r="C723" s="4" t="s">
        <v>20</v>
      </c>
      <c r="D723" s="4" t="s">
        <v>12</v>
      </c>
      <c r="E723" s="4" t="s">
        <v>5</v>
      </c>
      <c r="F723" s="5">
        <v>1</v>
      </c>
      <c r="G723" s="6">
        <v>374</v>
      </c>
      <c r="H723" s="6">
        <v>374</v>
      </c>
      <c r="I723" s="6">
        <v>336.6</v>
      </c>
    </row>
    <row r="724" spans="1:9">
      <c r="A724" s="4">
        <v>1718</v>
      </c>
      <c r="B724" s="4">
        <v>44414</v>
      </c>
      <c r="C724" s="4" t="s">
        <v>21</v>
      </c>
      <c r="D724" s="4" t="s">
        <v>13</v>
      </c>
      <c r="E724" s="4" t="s">
        <v>11</v>
      </c>
      <c r="F724" s="5">
        <v>6</v>
      </c>
      <c r="G724" s="6">
        <v>14</v>
      </c>
      <c r="H724" s="6">
        <v>84</v>
      </c>
      <c r="I724" s="6">
        <v>3.5840000000000001</v>
      </c>
    </row>
    <row r="725" spans="1:9">
      <c r="A725" s="4">
        <v>1719</v>
      </c>
      <c r="B725" s="4">
        <v>44414</v>
      </c>
      <c r="C725" s="4" t="s">
        <v>20</v>
      </c>
      <c r="D725" s="4" t="s">
        <v>12</v>
      </c>
      <c r="E725" s="4" t="s">
        <v>4</v>
      </c>
      <c r="F725" s="5">
        <v>1</v>
      </c>
      <c r="G725" s="6">
        <v>72</v>
      </c>
      <c r="H725" s="6">
        <v>72</v>
      </c>
      <c r="I725" s="6">
        <v>41.76</v>
      </c>
    </row>
    <row r="726" spans="1:9">
      <c r="A726" s="4">
        <v>1720</v>
      </c>
      <c r="B726" s="4">
        <v>44414</v>
      </c>
      <c r="C726" s="4" t="s">
        <v>21</v>
      </c>
      <c r="D726" s="4" t="s">
        <v>13</v>
      </c>
      <c r="E726" s="4" t="s">
        <v>4</v>
      </c>
      <c r="F726" s="5">
        <v>4</v>
      </c>
      <c r="G726" s="6">
        <v>54</v>
      </c>
      <c r="H726" s="6">
        <v>216</v>
      </c>
      <c r="I726" s="6">
        <v>40.5</v>
      </c>
    </row>
    <row r="727" spans="1:9">
      <c r="A727" s="4">
        <v>1721</v>
      </c>
      <c r="B727" s="4">
        <v>44415</v>
      </c>
      <c r="C727" s="4" t="s">
        <v>20</v>
      </c>
      <c r="D727" s="4" t="s">
        <v>12</v>
      </c>
      <c r="E727" s="4" t="s">
        <v>11</v>
      </c>
      <c r="F727" s="5">
        <v>5</v>
      </c>
      <c r="G727" s="6">
        <v>8</v>
      </c>
      <c r="H727" s="6">
        <v>40</v>
      </c>
      <c r="I727" s="6">
        <v>1.296</v>
      </c>
    </row>
    <row r="728" spans="1:9">
      <c r="A728" s="4">
        <v>1722</v>
      </c>
      <c r="B728" s="4">
        <v>44415</v>
      </c>
      <c r="C728" s="4" t="s">
        <v>21</v>
      </c>
      <c r="D728" s="4" t="s">
        <v>13</v>
      </c>
      <c r="E728" s="4" t="s">
        <v>11</v>
      </c>
      <c r="F728" s="5">
        <v>7</v>
      </c>
      <c r="G728" s="6">
        <v>12</v>
      </c>
      <c r="H728" s="6">
        <v>84</v>
      </c>
      <c r="I728" s="6">
        <v>3.0720000000000001</v>
      </c>
    </row>
    <row r="729" spans="1:9">
      <c r="A729" s="4">
        <v>1723</v>
      </c>
      <c r="B729" s="4">
        <v>44415</v>
      </c>
      <c r="C729" s="4" t="s">
        <v>18</v>
      </c>
      <c r="D729" s="4" t="s">
        <v>6</v>
      </c>
      <c r="E729" s="4" t="s">
        <v>11</v>
      </c>
      <c r="F729" s="5">
        <v>10</v>
      </c>
      <c r="G729" s="6">
        <v>14</v>
      </c>
      <c r="H729" s="6">
        <v>140</v>
      </c>
      <c r="I729" s="6">
        <v>2.1419999999999999</v>
      </c>
    </row>
    <row r="730" spans="1:9">
      <c r="A730" s="4">
        <v>1724</v>
      </c>
      <c r="B730" s="4">
        <v>44416</v>
      </c>
      <c r="C730" s="4" t="s">
        <v>21</v>
      </c>
      <c r="D730" s="4" t="s">
        <v>13</v>
      </c>
      <c r="E730" s="4" t="s">
        <v>4</v>
      </c>
      <c r="F730" s="5">
        <v>6</v>
      </c>
      <c r="G730" s="6">
        <v>80</v>
      </c>
      <c r="H730" s="6">
        <v>480</v>
      </c>
      <c r="I730" s="6">
        <v>60</v>
      </c>
    </row>
    <row r="731" spans="1:9">
      <c r="A731" s="4">
        <v>1725</v>
      </c>
      <c r="B731" s="4">
        <v>44416</v>
      </c>
      <c r="C731" s="4" t="s">
        <v>21</v>
      </c>
      <c r="D731" s="4" t="s">
        <v>13</v>
      </c>
      <c r="E731" s="4" t="s">
        <v>11</v>
      </c>
      <c r="F731" s="5">
        <v>7</v>
      </c>
      <c r="G731" s="6">
        <v>11</v>
      </c>
      <c r="H731" s="6">
        <v>77</v>
      </c>
      <c r="I731" s="6">
        <v>2.8159999999999998</v>
      </c>
    </row>
    <row r="732" spans="1:9">
      <c r="A732" s="4">
        <v>1726</v>
      </c>
      <c r="B732" s="4">
        <v>44416</v>
      </c>
      <c r="C732" s="4" t="s">
        <v>18</v>
      </c>
      <c r="D732" s="4" t="s">
        <v>6</v>
      </c>
      <c r="E732" s="4" t="s">
        <v>5</v>
      </c>
      <c r="F732" s="5">
        <v>1</v>
      </c>
      <c r="G732" s="6">
        <v>343</v>
      </c>
      <c r="H732" s="6">
        <v>343</v>
      </c>
      <c r="I732" s="6">
        <v>264.11</v>
      </c>
    </row>
    <row r="733" spans="1:9">
      <c r="A733" s="4">
        <v>1727</v>
      </c>
      <c r="B733" s="4">
        <v>44416</v>
      </c>
      <c r="C733" s="4" t="s">
        <v>19</v>
      </c>
      <c r="D733" s="4" t="s">
        <v>10</v>
      </c>
      <c r="E733" s="4" t="s">
        <v>5</v>
      </c>
      <c r="F733" s="5">
        <v>1</v>
      </c>
      <c r="G733" s="6">
        <v>305</v>
      </c>
      <c r="H733" s="6">
        <v>305</v>
      </c>
      <c r="I733" s="6">
        <v>250.1</v>
      </c>
    </row>
    <row r="734" spans="1:9">
      <c r="A734" s="4">
        <v>1728</v>
      </c>
      <c r="B734" s="4">
        <v>44416</v>
      </c>
      <c r="C734" s="4" t="s">
        <v>19</v>
      </c>
      <c r="D734" s="4" t="s">
        <v>10</v>
      </c>
      <c r="E734" s="4" t="s">
        <v>11</v>
      </c>
      <c r="F734" s="5">
        <v>3</v>
      </c>
      <c r="G734" s="6">
        <v>15</v>
      </c>
      <c r="H734" s="6">
        <v>45</v>
      </c>
      <c r="I734" s="6">
        <v>3.1199999999999997</v>
      </c>
    </row>
    <row r="735" spans="1:9">
      <c r="A735" s="4">
        <v>1729</v>
      </c>
      <c r="B735" s="4">
        <v>44416</v>
      </c>
      <c r="C735" s="4" t="s">
        <v>21</v>
      </c>
      <c r="D735" s="4" t="s">
        <v>13</v>
      </c>
      <c r="E735" s="4" t="s">
        <v>5</v>
      </c>
      <c r="F735" s="5">
        <v>1</v>
      </c>
      <c r="G735" s="6">
        <v>324</v>
      </c>
      <c r="H735" s="6">
        <v>324</v>
      </c>
      <c r="I735" s="6">
        <v>285.12</v>
      </c>
    </row>
    <row r="736" spans="1:9">
      <c r="A736" s="4">
        <v>1730</v>
      </c>
      <c r="B736" s="4">
        <v>44417</v>
      </c>
      <c r="C736" s="4" t="s">
        <v>20</v>
      </c>
      <c r="D736" s="4" t="s">
        <v>12</v>
      </c>
      <c r="E736" s="4" t="s">
        <v>7</v>
      </c>
      <c r="F736" s="5">
        <v>9</v>
      </c>
      <c r="G736" s="6">
        <v>18</v>
      </c>
      <c r="H736" s="6">
        <v>162</v>
      </c>
      <c r="I736" s="6">
        <v>4.6440000000000001</v>
      </c>
    </row>
    <row r="737" spans="1:9">
      <c r="A737" s="4">
        <v>1731</v>
      </c>
      <c r="B737" s="4">
        <v>44417</v>
      </c>
      <c r="C737" s="4" t="s">
        <v>20</v>
      </c>
      <c r="D737" s="4" t="s">
        <v>12</v>
      </c>
      <c r="E737" s="4" t="s">
        <v>11</v>
      </c>
      <c r="F737" s="5">
        <v>10</v>
      </c>
      <c r="G737" s="6">
        <v>12</v>
      </c>
      <c r="H737" s="6">
        <v>120</v>
      </c>
      <c r="I737" s="6">
        <v>1.944</v>
      </c>
    </row>
    <row r="738" spans="1:9">
      <c r="A738" s="4">
        <v>1732</v>
      </c>
      <c r="B738" s="4">
        <v>44417</v>
      </c>
      <c r="C738" s="4" t="s">
        <v>17</v>
      </c>
      <c r="D738" s="4" t="s">
        <v>3</v>
      </c>
      <c r="E738" s="4" t="s">
        <v>11</v>
      </c>
      <c r="F738" s="5">
        <v>1</v>
      </c>
      <c r="G738" s="6">
        <v>6</v>
      </c>
      <c r="H738" s="6">
        <v>6</v>
      </c>
      <c r="I738" s="6">
        <v>1.08</v>
      </c>
    </row>
    <row r="739" spans="1:9">
      <c r="A739" s="4">
        <v>1733</v>
      </c>
      <c r="B739" s="4">
        <v>44418</v>
      </c>
      <c r="C739" s="4" t="s">
        <v>17</v>
      </c>
      <c r="D739" s="4" t="s">
        <v>3</v>
      </c>
      <c r="E739" s="4" t="s">
        <v>7</v>
      </c>
      <c r="F739" s="5">
        <v>6</v>
      </c>
      <c r="G739" s="6">
        <v>25</v>
      </c>
      <c r="H739" s="6">
        <v>150</v>
      </c>
      <c r="I739" s="6">
        <v>7.5</v>
      </c>
    </row>
    <row r="740" spans="1:9">
      <c r="A740" s="4">
        <v>1734</v>
      </c>
      <c r="B740" s="4">
        <v>44418</v>
      </c>
      <c r="C740" s="4" t="s">
        <v>17</v>
      </c>
      <c r="D740" s="4" t="s">
        <v>3</v>
      </c>
      <c r="E740" s="4" t="s">
        <v>4</v>
      </c>
      <c r="F740" s="5">
        <v>10</v>
      </c>
      <c r="G740" s="6">
        <v>86</v>
      </c>
      <c r="H740" s="6">
        <v>860</v>
      </c>
      <c r="I740" s="6">
        <v>51.6</v>
      </c>
    </row>
    <row r="741" spans="1:9">
      <c r="A741" s="4">
        <v>1735</v>
      </c>
      <c r="B741" s="4">
        <v>44419</v>
      </c>
      <c r="C741" s="4" t="s">
        <v>19</v>
      </c>
      <c r="D741" s="4" t="s">
        <v>10</v>
      </c>
      <c r="E741" s="4" t="s">
        <v>9</v>
      </c>
      <c r="F741" s="5">
        <v>5</v>
      </c>
      <c r="G741" s="6">
        <v>39</v>
      </c>
      <c r="H741" s="6">
        <v>195</v>
      </c>
      <c r="I741" s="6">
        <v>14.937000000000001</v>
      </c>
    </row>
    <row r="742" spans="1:9">
      <c r="A742" s="4">
        <v>1736</v>
      </c>
      <c r="B742" s="4">
        <v>44419</v>
      </c>
      <c r="C742" s="4" t="s">
        <v>20</v>
      </c>
      <c r="D742" s="4" t="s">
        <v>12</v>
      </c>
      <c r="E742" s="4" t="s">
        <v>9</v>
      </c>
      <c r="F742" s="5">
        <v>2</v>
      </c>
      <c r="G742" s="6">
        <v>44</v>
      </c>
      <c r="H742" s="6">
        <v>88</v>
      </c>
      <c r="I742" s="6">
        <v>22.308</v>
      </c>
    </row>
    <row r="743" spans="1:9">
      <c r="A743" s="4">
        <v>1737</v>
      </c>
      <c r="B743" s="4">
        <v>44419</v>
      </c>
      <c r="C743" s="4" t="s">
        <v>19</v>
      </c>
      <c r="D743" s="4" t="s">
        <v>10</v>
      </c>
      <c r="E743" s="4" t="s">
        <v>4</v>
      </c>
      <c r="F743" s="5">
        <v>1</v>
      </c>
      <c r="G743" s="6">
        <v>95</v>
      </c>
      <c r="H743" s="6">
        <v>95</v>
      </c>
      <c r="I743" s="6">
        <v>61.75</v>
      </c>
    </row>
    <row r="744" spans="1:9">
      <c r="A744" s="4">
        <v>1738</v>
      </c>
      <c r="B744" s="4">
        <v>44419</v>
      </c>
      <c r="C744" s="4" t="s">
        <v>20</v>
      </c>
      <c r="D744" s="4" t="s">
        <v>12</v>
      </c>
      <c r="E744" s="4" t="s">
        <v>7</v>
      </c>
      <c r="F744" s="5">
        <v>10</v>
      </c>
      <c r="G744" s="6">
        <v>12</v>
      </c>
      <c r="H744" s="6">
        <v>120</v>
      </c>
      <c r="I744" s="6">
        <v>3.0960000000000001</v>
      </c>
    </row>
    <row r="745" spans="1:9">
      <c r="A745" s="4">
        <v>1739</v>
      </c>
      <c r="B745" s="4">
        <v>44419</v>
      </c>
      <c r="C745" s="4" t="s">
        <v>17</v>
      </c>
      <c r="D745" s="4" t="s">
        <v>3</v>
      </c>
      <c r="E745" s="4" t="s">
        <v>4</v>
      </c>
      <c r="F745" s="5">
        <v>7</v>
      </c>
      <c r="G745" s="6">
        <v>51</v>
      </c>
      <c r="H745" s="6">
        <v>357</v>
      </c>
      <c r="I745" s="6">
        <v>30.599999999999998</v>
      </c>
    </row>
    <row r="746" spans="1:9">
      <c r="A746" s="4">
        <v>1740</v>
      </c>
      <c r="B746" s="4">
        <v>44420</v>
      </c>
      <c r="C746" s="4" t="s">
        <v>18</v>
      </c>
      <c r="D746" s="4" t="s">
        <v>6</v>
      </c>
      <c r="E746" s="4" t="s">
        <v>4</v>
      </c>
      <c r="F746" s="5">
        <v>4</v>
      </c>
      <c r="G746" s="6">
        <v>68</v>
      </c>
      <c r="H746" s="6">
        <v>272</v>
      </c>
      <c r="I746" s="6">
        <v>37.400000000000006</v>
      </c>
    </row>
    <row r="747" spans="1:9">
      <c r="A747" s="4">
        <v>1741</v>
      </c>
      <c r="B747" s="4">
        <v>44420</v>
      </c>
      <c r="C747" s="4" t="s">
        <v>17</v>
      </c>
      <c r="D747" s="4" t="s">
        <v>3</v>
      </c>
      <c r="E747" s="4" t="s">
        <v>9</v>
      </c>
      <c r="F747" s="5">
        <v>8</v>
      </c>
      <c r="G747" s="6">
        <v>50</v>
      </c>
      <c r="H747" s="6">
        <v>400</v>
      </c>
      <c r="I747" s="6">
        <v>26</v>
      </c>
    </row>
    <row r="748" spans="1:9">
      <c r="A748" s="4">
        <v>1742</v>
      </c>
      <c r="B748" s="4">
        <v>44421</v>
      </c>
      <c r="C748" s="4" t="s">
        <v>18</v>
      </c>
      <c r="D748" s="4" t="s">
        <v>6</v>
      </c>
      <c r="E748" s="4" t="s">
        <v>11</v>
      </c>
      <c r="F748" s="5">
        <v>5</v>
      </c>
      <c r="G748" s="6">
        <v>9</v>
      </c>
      <c r="H748" s="6">
        <v>45</v>
      </c>
      <c r="I748" s="6">
        <v>1.377</v>
      </c>
    </row>
    <row r="749" spans="1:9">
      <c r="A749" s="4">
        <v>1743</v>
      </c>
      <c r="B749" s="4">
        <v>44421</v>
      </c>
      <c r="C749" s="4" t="s">
        <v>19</v>
      </c>
      <c r="D749" s="4" t="s">
        <v>10</v>
      </c>
      <c r="E749" s="4" t="s">
        <v>7</v>
      </c>
      <c r="F749" s="5">
        <v>18</v>
      </c>
      <c r="G749" s="6">
        <v>21</v>
      </c>
      <c r="H749" s="6">
        <v>378</v>
      </c>
      <c r="I749" s="6">
        <v>8.8829999999999991</v>
      </c>
    </row>
    <row r="750" spans="1:9">
      <c r="A750" s="4">
        <v>1744</v>
      </c>
      <c r="B750" s="4">
        <v>44421</v>
      </c>
      <c r="C750" s="4" t="s">
        <v>18</v>
      </c>
      <c r="D750" s="4" t="s">
        <v>6</v>
      </c>
      <c r="E750" s="4" t="s">
        <v>7</v>
      </c>
      <c r="F750" s="5">
        <v>7</v>
      </c>
      <c r="G750" s="6">
        <v>23</v>
      </c>
      <c r="H750" s="6">
        <v>161</v>
      </c>
      <c r="I750" s="6">
        <v>7.36</v>
      </c>
    </row>
    <row r="751" spans="1:9">
      <c r="A751" s="4">
        <v>1745</v>
      </c>
      <c r="B751" s="4">
        <v>44422</v>
      </c>
      <c r="C751" s="4" t="s">
        <v>21</v>
      </c>
      <c r="D751" s="4" t="s">
        <v>13</v>
      </c>
      <c r="E751" s="4" t="s">
        <v>9</v>
      </c>
      <c r="F751" s="5">
        <v>5</v>
      </c>
      <c r="G751" s="6">
        <v>25</v>
      </c>
      <c r="H751" s="6">
        <v>125</v>
      </c>
      <c r="I751" s="6">
        <v>13.850000000000001</v>
      </c>
    </row>
    <row r="752" spans="1:9">
      <c r="A752" s="4">
        <v>1746</v>
      </c>
      <c r="B752" s="4">
        <v>44422</v>
      </c>
      <c r="C752" s="4" t="s">
        <v>21</v>
      </c>
      <c r="D752" s="4" t="s">
        <v>13</v>
      </c>
      <c r="E752" s="4" t="s">
        <v>4</v>
      </c>
      <c r="F752" s="5">
        <v>6</v>
      </c>
      <c r="G752" s="6">
        <v>63</v>
      </c>
      <c r="H752" s="6">
        <v>378</v>
      </c>
      <c r="I752" s="6">
        <v>47.25</v>
      </c>
    </row>
    <row r="753" spans="1:9">
      <c r="A753" s="4">
        <v>1747</v>
      </c>
      <c r="B753" s="4">
        <v>44423</v>
      </c>
      <c r="C753" s="4" t="s">
        <v>18</v>
      </c>
      <c r="D753" s="4" t="s">
        <v>6</v>
      </c>
      <c r="E753" s="4" t="s">
        <v>9</v>
      </c>
      <c r="F753" s="5">
        <v>9</v>
      </c>
      <c r="G753" s="6">
        <v>25</v>
      </c>
      <c r="H753" s="6">
        <v>225</v>
      </c>
      <c r="I753" s="6">
        <v>11.675000000000001</v>
      </c>
    </row>
    <row r="754" spans="1:9">
      <c r="A754" s="4">
        <v>1748</v>
      </c>
      <c r="B754" s="4">
        <v>44423</v>
      </c>
      <c r="C754" s="4" t="s">
        <v>19</v>
      </c>
      <c r="D754" s="4" t="s">
        <v>10</v>
      </c>
      <c r="E754" s="4" t="s">
        <v>11</v>
      </c>
      <c r="F754" s="5">
        <v>10</v>
      </c>
      <c r="G754" s="6">
        <v>14</v>
      </c>
      <c r="H754" s="6">
        <v>140</v>
      </c>
      <c r="I754" s="6">
        <v>2.9119999999999999</v>
      </c>
    </row>
    <row r="755" spans="1:9">
      <c r="A755" s="4">
        <v>1749</v>
      </c>
      <c r="B755" s="4">
        <v>44423</v>
      </c>
      <c r="C755" s="4" t="s">
        <v>18</v>
      </c>
      <c r="D755" s="4" t="s">
        <v>6</v>
      </c>
      <c r="E755" s="4" t="s">
        <v>11</v>
      </c>
      <c r="F755" s="5">
        <v>6</v>
      </c>
      <c r="G755" s="6">
        <v>6</v>
      </c>
      <c r="H755" s="6">
        <v>36</v>
      </c>
      <c r="I755" s="6">
        <v>0.91799999999999993</v>
      </c>
    </row>
    <row r="756" spans="1:9">
      <c r="A756" s="4">
        <v>1750</v>
      </c>
      <c r="B756" s="4">
        <v>44423</v>
      </c>
      <c r="C756" s="4" t="s">
        <v>19</v>
      </c>
      <c r="D756" s="4" t="s">
        <v>10</v>
      </c>
      <c r="E756" s="4" t="s">
        <v>7</v>
      </c>
      <c r="F756" s="5">
        <v>15</v>
      </c>
      <c r="G756" s="6">
        <v>22</v>
      </c>
      <c r="H756" s="6">
        <v>330</v>
      </c>
      <c r="I756" s="6">
        <v>9.3059999999999992</v>
      </c>
    </row>
    <row r="757" spans="1:9">
      <c r="A757" s="4">
        <v>1751</v>
      </c>
      <c r="B757" s="4">
        <v>44424</v>
      </c>
      <c r="C757" s="4" t="s">
        <v>21</v>
      </c>
      <c r="D757" s="4" t="s">
        <v>13</v>
      </c>
      <c r="E757" s="4" t="s">
        <v>5</v>
      </c>
      <c r="F757" s="5">
        <v>1</v>
      </c>
      <c r="G757" s="6">
        <v>354</v>
      </c>
      <c r="H757" s="6">
        <v>354</v>
      </c>
      <c r="I757" s="6">
        <v>311.52</v>
      </c>
    </row>
    <row r="758" spans="1:9">
      <c r="A758" s="4">
        <v>1752</v>
      </c>
      <c r="B758" s="4">
        <v>44424</v>
      </c>
      <c r="C758" s="4" t="s">
        <v>19</v>
      </c>
      <c r="D758" s="4" t="s">
        <v>10</v>
      </c>
      <c r="E758" s="4" t="s">
        <v>5</v>
      </c>
      <c r="F758" s="5">
        <v>2</v>
      </c>
      <c r="G758" s="6">
        <v>283</v>
      </c>
      <c r="H758" s="6">
        <v>566</v>
      </c>
      <c r="I758" s="6">
        <v>232.05999999999997</v>
      </c>
    </row>
    <row r="759" spans="1:9">
      <c r="A759" s="4">
        <v>1753</v>
      </c>
      <c r="B759" s="4">
        <v>44424</v>
      </c>
      <c r="C759" s="4" t="s">
        <v>20</v>
      </c>
      <c r="D759" s="4" t="s">
        <v>12</v>
      </c>
      <c r="E759" s="4" t="s">
        <v>9</v>
      </c>
      <c r="F759" s="5">
        <v>2</v>
      </c>
      <c r="G759" s="6">
        <v>34</v>
      </c>
      <c r="H759" s="6">
        <v>68</v>
      </c>
      <c r="I759" s="6">
        <v>17.238</v>
      </c>
    </row>
    <row r="760" spans="1:9">
      <c r="A760" s="4">
        <v>1754</v>
      </c>
      <c r="B760" s="4">
        <v>44425</v>
      </c>
      <c r="C760" s="4" t="s">
        <v>18</v>
      </c>
      <c r="D760" s="4" t="s">
        <v>6</v>
      </c>
      <c r="E760" s="4" t="s">
        <v>7</v>
      </c>
      <c r="F760" s="5">
        <v>1</v>
      </c>
      <c r="G760" s="6">
        <v>19</v>
      </c>
      <c r="H760" s="6">
        <v>19</v>
      </c>
      <c r="I760" s="6">
        <v>6.08</v>
      </c>
    </row>
    <row r="761" spans="1:9">
      <c r="A761" s="4">
        <v>1755</v>
      </c>
      <c r="B761" s="4">
        <v>44425</v>
      </c>
      <c r="C761" s="4" t="s">
        <v>19</v>
      </c>
      <c r="D761" s="4" t="s">
        <v>10</v>
      </c>
      <c r="E761" s="4" t="s">
        <v>4</v>
      </c>
      <c r="F761" s="5">
        <v>3</v>
      </c>
      <c r="G761" s="6">
        <v>76</v>
      </c>
      <c r="H761" s="6">
        <v>228</v>
      </c>
      <c r="I761" s="6">
        <v>49.4</v>
      </c>
    </row>
    <row r="762" spans="1:9">
      <c r="A762" s="4">
        <v>1756</v>
      </c>
      <c r="B762" s="4">
        <v>44425</v>
      </c>
      <c r="C762" s="4" t="s">
        <v>20</v>
      </c>
      <c r="D762" s="4" t="s">
        <v>12</v>
      </c>
      <c r="E762" s="4" t="s">
        <v>4</v>
      </c>
      <c r="F762" s="5">
        <v>10</v>
      </c>
      <c r="G762" s="6">
        <v>86</v>
      </c>
      <c r="H762" s="6">
        <v>860</v>
      </c>
      <c r="I762" s="6">
        <v>49.879999999999995</v>
      </c>
    </row>
    <row r="763" spans="1:9">
      <c r="A763" s="4">
        <v>1757</v>
      </c>
      <c r="B763" s="4">
        <v>44425</v>
      </c>
      <c r="C763" s="4" t="s">
        <v>17</v>
      </c>
      <c r="D763" s="4" t="s">
        <v>3</v>
      </c>
      <c r="E763" s="4" t="s">
        <v>7</v>
      </c>
      <c r="F763" s="5">
        <v>8</v>
      </c>
      <c r="G763" s="6">
        <v>12</v>
      </c>
      <c r="H763" s="6">
        <v>96</v>
      </c>
      <c r="I763" s="6">
        <v>3.5999999999999996</v>
      </c>
    </row>
    <row r="764" spans="1:9">
      <c r="A764" s="4">
        <v>1758</v>
      </c>
      <c r="B764" s="4">
        <v>44426</v>
      </c>
      <c r="C764" s="4" t="s">
        <v>19</v>
      </c>
      <c r="D764" s="4" t="s">
        <v>10</v>
      </c>
      <c r="E764" s="4" t="s">
        <v>7</v>
      </c>
      <c r="F764" s="5">
        <v>7</v>
      </c>
      <c r="G764" s="6">
        <v>24</v>
      </c>
      <c r="H764" s="6">
        <v>168</v>
      </c>
      <c r="I764" s="6">
        <v>10.151999999999999</v>
      </c>
    </row>
    <row r="765" spans="1:9">
      <c r="A765" s="4">
        <v>1759</v>
      </c>
      <c r="B765" s="4">
        <v>44426</v>
      </c>
      <c r="C765" s="4" t="s">
        <v>19</v>
      </c>
      <c r="D765" s="4" t="s">
        <v>10</v>
      </c>
      <c r="E765" s="4" t="s">
        <v>9</v>
      </c>
      <c r="F765" s="5">
        <v>7</v>
      </c>
      <c r="G765" s="6">
        <v>20</v>
      </c>
      <c r="H765" s="6">
        <v>140</v>
      </c>
      <c r="I765" s="6">
        <v>7.66</v>
      </c>
    </row>
    <row r="766" spans="1:9">
      <c r="A766" s="4">
        <v>1760</v>
      </c>
      <c r="B766" s="4">
        <v>44427</v>
      </c>
      <c r="C766" s="4" t="s">
        <v>21</v>
      </c>
      <c r="D766" s="4" t="s">
        <v>13</v>
      </c>
      <c r="E766" s="4" t="s">
        <v>4</v>
      </c>
      <c r="F766" s="5">
        <v>4</v>
      </c>
      <c r="G766" s="6">
        <v>88</v>
      </c>
      <c r="H766" s="6">
        <v>352</v>
      </c>
      <c r="I766" s="6">
        <v>66</v>
      </c>
    </row>
    <row r="767" spans="1:9">
      <c r="A767" s="4">
        <v>1761</v>
      </c>
      <c r="B767" s="4">
        <v>44427</v>
      </c>
      <c r="C767" s="4" t="s">
        <v>21</v>
      </c>
      <c r="D767" s="4" t="s">
        <v>13</v>
      </c>
      <c r="E767" s="4" t="s">
        <v>5</v>
      </c>
      <c r="F767" s="5">
        <v>1</v>
      </c>
      <c r="G767" s="6">
        <v>212</v>
      </c>
      <c r="H767" s="6">
        <v>212</v>
      </c>
      <c r="I767" s="6">
        <v>186.56</v>
      </c>
    </row>
    <row r="768" spans="1:9">
      <c r="A768" s="4">
        <v>1762</v>
      </c>
      <c r="B768" s="4">
        <v>44427</v>
      </c>
      <c r="C768" s="4" t="s">
        <v>19</v>
      </c>
      <c r="D768" s="4" t="s">
        <v>10</v>
      </c>
      <c r="E768" s="4" t="s">
        <v>7</v>
      </c>
      <c r="F768" s="5">
        <v>5</v>
      </c>
      <c r="G768" s="6">
        <v>13</v>
      </c>
      <c r="H768" s="6">
        <v>65</v>
      </c>
      <c r="I768" s="6">
        <v>5.4989999999999997</v>
      </c>
    </row>
    <row r="769" spans="1:9">
      <c r="A769" s="4">
        <v>1763</v>
      </c>
      <c r="B769" s="4">
        <v>44427</v>
      </c>
      <c r="C769" s="4" t="s">
        <v>20</v>
      </c>
      <c r="D769" s="4" t="s">
        <v>12</v>
      </c>
      <c r="E769" s="4" t="s">
        <v>9</v>
      </c>
      <c r="F769" s="5">
        <v>5</v>
      </c>
      <c r="G769" s="6">
        <v>44</v>
      </c>
      <c r="H769" s="6">
        <v>220</v>
      </c>
      <c r="I769" s="6">
        <v>22.308</v>
      </c>
    </row>
    <row r="770" spans="1:9">
      <c r="A770" s="4">
        <v>1764</v>
      </c>
      <c r="B770" s="4">
        <v>44428</v>
      </c>
      <c r="C770" s="4" t="s">
        <v>18</v>
      </c>
      <c r="D770" s="4" t="s">
        <v>6</v>
      </c>
      <c r="E770" s="4" t="s">
        <v>11</v>
      </c>
      <c r="F770" s="5">
        <v>9</v>
      </c>
      <c r="G770" s="6">
        <v>13</v>
      </c>
      <c r="H770" s="6">
        <v>117</v>
      </c>
      <c r="I770" s="6">
        <v>1.9889999999999999</v>
      </c>
    </row>
    <row r="771" spans="1:9">
      <c r="A771" s="4">
        <v>1765</v>
      </c>
      <c r="B771" s="4">
        <v>44428</v>
      </c>
      <c r="C771" s="4" t="s">
        <v>21</v>
      </c>
      <c r="D771" s="4" t="s">
        <v>13</v>
      </c>
      <c r="E771" s="4" t="s">
        <v>7</v>
      </c>
      <c r="F771" s="5">
        <v>5</v>
      </c>
      <c r="G771" s="6">
        <v>21</v>
      </c>
      <c r="H771" s="6">
        <v>105</v>
      </c>
      <c r="I771" s="6">
        <v>5.67</v>
      </c>
    </row>
    <row r="772" spans="1:9">
      <c r="A772" s="4">
        <v>1766</v>
      </c>
      <c r="B772" s="4">
        <v>44429</v>
      </c>
      <c r="C772" s="4" t="s">
        <v>20</v>
      </c>
      <c r="D772" s="4" t="s">
        <v>12</v>
      </c>
      <c r="E772" s="4" t="s">
        <v>4</v>
      </c>
      <c r="F772" s="5">
        <v>10</v>
      </c>
      <c r="G772" s="6">
        <v>75</v>
      </c>
      <c r="H772" s="6">
        <v>750</v>
      </c>
      <c r="I772" s="6">
        <v>43.5</v>
      </c>
    </row>
    <row r="773" spans="1:9">
      <c r="A773" s="4">
        <v>1767</v>
      </c>
      <c r="B773" s="4">
        <v>44429</v>
      </c>
      <c r="C773" s="4" t="s">
        <v>17</v>
      </c>
      <c r="D773" s="4" t="s">
        <v>3</v>
      </c>
      <c r="E773" s="4" t="s">
        <v>9</v>
      </c>
      <c r="F773" s="5">
        <v>5</v>
      </c>
      <c r="G773" s="6">
        <v>36</v>
      </c>
      <c r="H773" s="6">
        <v>180</v>
      </c>
      <c r="I773" s="6">
        <v>18.72</v>
      </c>
    </row>
    <row r="774" spans="1:9">
      <c r="A774" s="4">
        <v>1768</v>
      </c>
      <c r="B774" s="4">
        <v>44429</v>
      </c>
      <c r="C774" s="4" t="s">
        <v>17</v>
      </c>
      <c r="D774" s="4" t="s">
        <v>3</v>
      </c>
      <c r="E774" s="4" t="s">
        <v>4</v>
      </c>
      <c r="F774" s="5">
        <v>10</v>
      </c>
      <c r="G774" s="6">
        <v>94</v>
      </c>
      <c r="H774" s="6">
        <v>940</v>
      </c>
      <c r="I774" s="6">
        <v>56.4</v>
      </c>
    </row>
    <row r="775" spans="1:9">
      <c r="A775" s="4">
        <v>1769</v>
      </c>
      <c r="B775" s="4">
        <v>44430</v>
      </c>
      <c r="C775" s="4" t="s">
        <v>20</v>
      </c>
      <c r="D775" s="4" t="s">
        <v>12</v>
      </c>
      <c r="E775" s="4" t="s">
        <v>5</v>
      </c>
      <c r="F775" s="5">
        <v>2</v>
      </c>
      <c r="G775" s="6">
        <v>212</v>
      </c>
      <c r="H775" s="6">
        <v>424</v>
      </c>
      <c r="I775" s="6">
        <v>190.8</v>
      </c>
    </row>
    <row r="776" spans="1:9">
      <c r="A776" s="4">
        <v>1770</v>
      </c>
      <c r="B776" s="4">
        <v>44430</v>
      </c>
      <c r="C776" s="4" t="s">
        <v>21</v>
      </c>
      <c r="D776" s="4" t="s">
        <v>13</v>
      </c>
      <c r="E776" s="4" t="s">
        <v>11</v>
      </c>
      <c r="F776" s="5">
        <v>8</v>
      </c>
      <c r="G776" s="6">
        <v>15</v>
      </c>
      <c r="H776" s="6">
        <v>120</v>
      </c>
      <c r="I776" s="6">
        <v>3.84</v>
      </c>
    </row>
    <row r="777" spans="1:9">
      <c r="A777" s="4">
        <v>1771</v>
      </c>
      <c r="B777" s="4">
        <v>44430</v>
      </c>
      <c r="C777" s="4" t="s">
        <v>19</v>
      </c>
      <c r="D777" s="4" t="s">
        <v>10</v>
      </c>
      <c r="E777" s="4" t="s">
        <v>11</v>
      </c>
      <c r="F777" s="5">
        <v>9</v>
      </c>
      <c r="G777" s="6">
        <v>13</v>
      </c>
      <c r="H777" s="6">
        <v>117</v>
      </c>
      <c r="I777" s="6">
        <v>2.7039999999999997</v>
      </c>
    </row>
    <row r="778" spans="1:9">
      <c r="A778" s="4">
        <v>1772</v>
      </c>
      <c r="B778" s="4">
        <v>44431</v>
      </c>
      <c r="C778" s="4" t="s">
        <v>17</v>
      </c>
      <c r="D778" s="4" t="s">
        <v>3</v>
      </c>
      <c r="E778" s="4" t="s">
        <v>5</v>
      </c>
      <c r="F778" s="5">
        <v>1</v>
      </c>
      <c r="G778" s="6">
        <v>373</v>
      </c>
      <c r="H778" s="6">
        <v>373</v>
      </c>
      <c r="I778" s="6">
        <v>317.05</v>
      </c>
    </row>
    <row r="779" spans="1:9">
      <c r="A779" s="4">
        <v>1773</v>
      </c>
      <c r="B779" s="4">
        <v>44431</v>
      </c>
      <c r="C779" s="4" t="s">
        <v>20</v>
      </c>
      <c r="D779" s="4" t="s">
        <v>12</v>
      </c>
      <c r="E779" s="4" t="s">
        <v>11</v>
      </c>
      <c r="F779" s="5">
        <v>5</v>
      </c>
      <c r="G779" s="6">
        <v>13</v>
      </c>
      <c r="H779" s="6">
        <v>65</v>
      </c>
      <c r="I779" s="6">
        <v>2.1059999999999999</v>
      </c>
    </row>
    <row r="780" spans="1:9">
      <c r="A780" s="4">
        <v>1774</v>
      </c>
      <c r="B780" s="4">
        <v>44432</v>
      </c>
      <c r="C780" s="4" t="s">
        <v>18</v>
      </c>
      <c r="D780" s="4" t="s">
        <v>6</v>
      </c>
      <c r="E780" s="4" t="s">
        <v>7</v>
      </c>
      <c r="F780" s="5">
        <v>11</v>
      </c>
      <c r="G780" s="6">
        <v>22</v>
      </c>
      <c r="H780" s="6">
        <v>242</v>
      </c>
      <c r="I780" s="6">
        <v>7.04</v>
      </c>
    </row>
    <row r="781" spans="1:9">
      <c r="A781" s="4">
        <v>1775</v>
      </c>
      <c r="B781" s="4">
        <v>44432</v>
      </c>
      <c r="C781" s="4" t="s">
        <v>19</v>
      </c>
      <c r="D781" s="4" t="s">
        <v>10</v>
      </c>
      <c r="E781" s="4" t="s">
        <v>4</v>
      </c>
      <c r="F781" s="5">
        <v>4</v>
      </c>
      <c r="G781" s="6">
        <v>95</v>
      </c>
      <c r="H781" s="6">
        <v>380</v>
      </c>
      <c r="I781" s="6">
        <v>61.75</v>
      </c>
    </row>
    <row r="782" spans="1:9">
      <c r="A782" s="4">
        <v>1776</v>
      </c>
      <c r="B782" s="4">
        <v>44433</v>
      </c>
      <c r="C782" s="4" t="s">
        <v>18</v>
      </c>
      <c r="D782" s="4" t="s">
        <v>6</v>
      </c>
      <c r="E782" s="4" t="s">
        <v>7</v>
      </c>
      <c r="F782" s="5">
        <v>3</v>
      </c>
      <c r="G782" s="6">
        <v>20</v>
      </c>
      <c r="H782" s="6">
        <v>60</v>
      </c>
      <c r="I782" s="6">
        <v>6.4</v>
      </c>
    </row>
    <row r="783" spans="1:9">
      <c r="A783" s="4">
        <v>1777</v>
      </c>
      <c r="B783" s="4">
        <v>44433</v>
      </c>
      <c r="C783" s="4" t="s">
        <v>17</v>
      </c>
      <c r="D783" s="4" t="s">
        <v>3</v>
      </c>
      <c r="E783" s="4" t="s">
        <v>5</v>
      </c>
      <c r="F783" s="5">
        <v>1</v>
      </c>
      <c r="G783" s="6">
        <v>206</v>
      </c>
      <c r="H783" s="6">
        <v>206</v>
      </c>
      <c r="I783" s="6">
        <v>175.1</v>
      </c>
    </row>
    <row r="784" spans="1:9">
      <c r="A784" s="4">
        <v>1778</v>
      </c>
      <c r="B784" s="4">
        <v>44433</v>
      </c>
      <c r="C784" s="4" t="s">
        <v>19</v>
      </c>
      <c r="D784" s="4" t="s">
        <v>10</v>
      </c>
      <c r="E784" s="4" t="s">
        <v>4</v>
      </c>
      <c r="F784" s="5">
        <v>3</v>
      </c>
      <c r="G784" s="6">
        <v>81</v>
      </c>
      <c r="H784" s="6">
        <v>243</v>
      </c>
      <c r="I784" s="6">
        <v>52.65</v>
      </c>
    </row>
    <row r="785" spans="1:9">
      <c r="A785" s="4">
        <v>1779</v>
      </c>
      <c r="B785" s="4">
        <v>44433</v>
      </c>
      <c r="C785" s="4" t="s">
        <v>21</v>
      </c>
      <c r="D785" s="4" t="s">
        <v>13</v>
      </c>
      <c r="E785" s="4" t="s">
        <v>4</v>
      </c>
      <c r="F785" s="5">
        <v>1</v>
      </c>
      <c r="G785" s="6">
        <v>81</v>
      </c>
      <c r="H785" s="6">
        <v>81</v>
      </c>
      <c r="I785" s="6">
        <v>60.75</v>
      </c>
    </row>
    <row r="786" spans="1:9">
      <c r="A786" s="4">
        <v>1780</v>
      </c>
      <c r="B786" s="4">
        <v>44434</v>
      </c>
      <c r="C786" s="4" t="s">
        <v>18</v>
      </c>
      <c r="D786" s="4" t="s">
        <v>6</v>
      </c>
      <c r="E786" s="4" t="s">
        <v>11</v>
      </c>
      <c r="F786" s="5">
        <v>9</v>
      </c>
      <c r="G786" s="6">
        <v>15</v>
      </c>
      <c r="H786" s="6">
        <v>135</v>
      </c>
      <c r="I786" s="6">
        <v>2.2949999999999999</v>
      </c>
    </row>
    <row r="787" spans="1:9">
      <c r="A787" s="4">
        <v>1781</v>
      </c>
      <c r="B787" s="4">
        <v>44434</v>
      </c>
      <c r="C787" s="4" t="s">
        <v>18</v>
      </c>
      <c r="D787" s="4" t="s">
        <v>6</v>
      </c>
      <c r="E787" s="4" t="s">
        <v>4</v>
      </c>
      <c r="F787" s="5">
        <v>4</v>
      </c>
      <c r="G787" s="6">
        <v>82</v>
      </c>
      <c r="H787" s="6">
        <v>328</v>
      </c>
      <c r="I787" s="6">
        <v>45.1</v>
      </c>
    </row>
    <row r="788" spans="1:9">
      <c r="A788" s="4">
        <v>1782</v>
      </c>
      <c r="B788" s="4">
        <v>44434</v>
      </c>
      <c r="C788" s="4" t="s">
        <v>18</v>
      </c>
      <c r="D788" s="4" t="s">
        <v>6</v>
      </c>
      <c r="E788" s="4" t="s">
        <v>7</v>
      </c>
      <c r="F788" s="5">
        <v>20</v>
      </c>
      <c r="G788" s="6">
        <v>15</v>
      </c>
      <c r="H788" s="6">
        <v>300</v>
      </c>
      <c r="I788" s="6">
        <v>4.8</v>
      </c>
    </row>
    <row r="789" spans="1:9">
      <c r="A789" s="4">
        <v>1783</v>
      </c>
      <c r="B789" s="4">
        <v>44435</v>
      </c>
      <c r="C789" s="4" t="s">
        <v>18</v>
      </c>
      <c r="D789" s="4" t="s">
        <v>6</v>
      </c>
      <c r="E789" s="4" t="s">
        <v>7</v>
      </c>
      <c r="F789" s="5">
        <v>2</v>
      </c>
      <c r="G789" s="6">
        <v>18</v>
      </c>
      <c r="H789" s="6">
        <v>36</v>
      </c>
      <c r="I789" s="6">
        <v>5.76</v>
      </c>
    </row>
    <row r="790" spans="1:9">
      <c r="A790" s="4">
        <v>1784</v>
      </c>
      <c r="B790" s="4">
        <v>44435</v>
      </c>
      <c r="C790" s="4" t="s">
        <v>19</v>
      </c>
      <c r="D790" s="4" t="s">
        <v>10</v>
      </c>
      <c r="E790" s="4" t="s">
        <v>7</v>
      </c>
      <c r="F790" s="5">
        <v>7</v>
      </c>
      <c r="G790" s="6">
        <v>14</v>
      </c>
      <c r="H790" s="6">
        <v>98</v>
      </c>
      <c r="I790" s="6">
        <v>5.9219999999999997</v>
      </c>
    </row>
    <row r="791" spans="1:9">
      <c r="A791" s="4">
        <v>1785</v>
      </c>
      <c r="B791" s="4">
        <v>44436</v>
      </c>
      <c r="C791" s="4" t="s">
        <v>17</v>
      </c>
      <c r="D791" s="4" t="s">
        <v>3</v>
      </c>
      <c r="E791" s="4" t="s">
        <v>9</v>
      </c>
      <c r="F791" s="5">
        <v>8</v>
      </c>
      <c r="G791" s="6">
        <v>43</v>
      </c>
      <c r="H791" s="6">
        <v>344</v>
      </c>
      <c r="I791" s="6">
        <v>22.36</v>
      </c>
    </row>
    <row r="792" spans="1:9">
      <c r="A792" s="4">
        <v>1786</v>
      </c>
      <c r="B792" s="4">
        <v>44436</v>
      </c>
      <c r="C792" s="4" t="s">
        <v>21</v>
      </c>
      <c r="D792" s="4" t="s">
        <v>13</v>
      </c>
      <c r="E792" s="4" t="s">
        <v>5</v>
      </c>
      <c r="F792" s="5">
        <v>1</v>
      </c>
      <c r="G792" s="6">
        <v>319</v>
      </c>
      <c r="H792" s="6">
        <v>319</v>
      </c>
      <c r="I792" s="6">
        <v>280.72000000000003</v>
      </c>
    </row>
    <row r="793" spans="1:9">
      <c r="A793" s="4">
        <v>1787</v>
      </c>
      <c r="B793" s="4">
        <v>44436</v>
      </c>
      <c r="C793" s="4" t="s">
        <v>18</v>
      </c>
      <c r="D793" s="4" t="s">
        <v>6</v>
      </c>
      <c r="E793" s="4" t="s">
        <v>4</v>
      </c>
      <c r="F793" s="5">
        <v>8</v>
      </c>
      <c r="G793" s="6">
        <v>60</v>
      </c>
      <c r="H793" s="6">
        <v>480</v>
      </c>
      <c r="I793" s="6">
        <v>33</v>
      </c>
    </row>
    <row r="794" spans="1:9">
      <c r="A794" s="4">
        <v>1788</v>
      </c>
      <c r="B794" s="4">
        <v>44437</v>
      </c>
      <c r="C794" s="4" t="s">
        <v>19</v>
      </c>
      <c r="D794" s="4" t="s">
        <v>10</v>
      </c>
      <c r="E794" s="4" t="s">
        <v>5</v>
      </c>
      <c r="F794" s="5">
        <v>1</v>
      </c>
      <c r="G794" s="6">
        <v>375</v>
      </c>
      <c r="H794" s="6">
        <v>375</v>
      </c>
      <c r="I794" s="6">
        <v>307.5</v>
      </c>
    </row>
    <row r="795" spans="1:9">
      <c r="A795" s="4">
        <v>1789</v>
      </c>
      <c r="B795" s="4">
        <v>44437</v>
      </c>
      <c r="C795" s="4" t="s">
        <v>19</v>
      </c>
      <c r="D795" s="4" t="s">
        <v>10</v>
      </c>
      <c r="E795" s="4" t="s">
        <v>9</v>
      </c>
      <c r="F795" s="5">
        <v>1</v>
      </c>
      <c r="G795" s="6">
        <v>38</v>
      </c>
      <c r="H795" s="6">
        <v>38</v>
      </c>
      <c r="I795" s="6">
        <v>14.554</v>
      </c>
    </row>
    <row r="796" spans="1:9">
      <c r="A796" s="4">
        <v>1790</v>
      </c>
      <c r="B796" s="4">
        <v>44438</v>
      </c>
      <c r="C796" s="4" t="s">
        <v>21</v>
      </c>
      <c r="D796" s="4" t="s">
        <v>13</v>
      </c>
      <c r="E796" s="4" t="s">
        <v>7</v>
      </c>
      <c r="F796" s="5">
        <v>15</v>
      </c>
      <c r="G796" s="6">
        <v>22</v>
      </c>
      <c r="H796" s="6">
        <v>330</v>
      </c>
      <c r="I796" s="6">
        <v>5.94</v>
      </c>
    </row>
    <row r="797" spans="1:9">
      <c r="A797" s="4">
        <v>1791</v>
      </c>
      <c r="B797" s="4">
        <v>44438</v>
      </c>
      <c r="C797" s="4" t="s">
        <v>19</v>
      </c>
      <c r="D797" s="4" t="s">
        <v>10</v>
      </c>
      <c r="E797" s="4" t="s">
        <v>5</v>
      </c>
      <c r="F797" s="5">
        <v>1</v>
      </c>
      <c r="G797" s="6">
        <v>218</v>
      </c>
      <c r="H797" s="6">
        <v>218</v>
      </c>
      <c r="I797" s="6">
        <v>178.76</v>
      </c>
    </row>
    <row r="798" spans="1:9">
      <c r="A798" s="4">
        <v>1792</v>
      </c>
      <c r="B798" s="4">
        <v>44438</v>
      </c>
      <c r="C798" s="4" t="s">
        <v>20</v>
      </c>
      <c r="D798" s="4" t="s">
        <v>12</v>
      </c>
      <c r="E798" s="4" t="s">
        <v>4</v>
      </c>
      <c r="F798" s="5">
        <v>3</v>
      </c>
      <c r="G798" s="6">
        <v>85</v>
      </c>
      <c r="H798" s="6">
        <v>255</v>
      </c>
      <c r="I798" s="6">
        <v>49.3</v>
      </c>
    </row>
    <row r="799" spans="1:9">
      <c r="A799" s="4">
        <v>1793</v>
      </c>
      <c r="B799" s="4">
        <v>44439</v>
      </c>
      <c r="C799" s="4" t="s">
        <v>17</v>
      </c>
      <c r="D799" s="4" t="s">
        <v>3</v>
      </c>
      <c r="E799" s="4" t="s">
        <v>7</v>
      </c>
      <c r="F799" s="5">
        <v>18</v>
      </c>
      <c r="G799" s="6">
        <v>10</v>
      </c>
      <c r="H799" s="6">
        <v>180</v>
      </c>
      <c r="I799" s="6">
        <v>3</v>
      </c>
    </row>
    <row r="800" spans="1:9">
      <c r="A800" s="4">
        <v>1794</v>
      </c>
      <c r="B800" s="4">
        <v>44439</v>
      </c>
      <c r="C800" s="4" t="s">
        <v>17</v>
      </c>
      <c r="D800" s="4" t="s">
        <v>3</v>
      </c>
      <c r="E800" s="4" t="s">
        <v>9</v>
      </c>
      <c r="F800" s="5">
        <v>6</v>
      </c>
      <c r="G800" s="6">
        <v>28</v>
      </c>
      <c r="H800" s="6">
        <v>168</v>
      </c>
      <c r="I800" s="6">
        <v>14.56</v>
      </c>
    </row>
    <row r="801" spans="1:9">
      <c r="A801" s="4">
        <v>1795</v>
      </c>
      <c r="B801" s="4">
        <v>44439</v>
      </c>
      <c r="C801" s="4" t="s">
        <v>19</v>
      </c>
      <c r="D801" s="4" t="s">
        <v>10</v>
      </c>
      <c r="E801" s="4" t="s">
        <v>9</v>
      </c>
      <c r="F801" s="5">
        <v>6</v>
      </c>
      <c r="G801" s="6">
        <v>20</v>
      </c>
      <c r="H801" s="6">
        <v>120</v>
      </c>
      <c r="I801" s="6">
        <v>7.66</v>
      </c>
    </row>
    <row r="802" spans="1:9">
      <c r="A802" s="4">
        <v>1796</v>
      </c>
      <c r="B802" s="4">
        <v>44439</v>
      </c>
      <c r="C802" s="4" t="s">
        <v>17</v>
      </c>
      <c r="D802" s="4" t="s">
        <v>3</v>
      </c>
      <c r="E802" s="4" t="s">
        <v>5</v>
      </c>
      <c r="F802" s="5">
        <v>1</v>
      </c>
      <c r="G802" s="6">
        <v>380</v>
      </c>
      <c r="H802" s="6">
        <v>380</v>
      </c>
      <c r="I802" s="6">
        <v>323</v>
      </c>
    </row>
    <row r="803" spans="1:9">
      <c r="A803" s="4">
        <v>1797</v>
      </c>
      <c r="B803" s="4">
        <v>44440</v>
      </c>
      <c r="C803" s="4" t="s">
        <v>21</v>
      </c>
      <c r="D803" s="4" t="s">
        <v>13</v>
      </c>
      <c r="E803" s="4" t="s">
        <v>9</v>
      </c>
      <c r="F803" s="5">
        <v>7</v>
      </c>
      <c r="G803" s="6">
        <v>44</v>
      </c>
      <c r="H803" s="6">
        <v>308</v>
      </c>
      <c r="I803" s="6">
        <v>24.376000000000001</v>
      </c>
    </row>
    <row r="804" spans="1:9">
      <c r="A804" s="4">
        <v>1798</v>
      </c>
      <c r="B804" s="4">
        <v>44440</v>
      </c>
      <c r="C804" s="4" t="s">
        <v>18</v>
      </c>
      <c r="D804" s="4" t="s">
        <v>6</v>
      </c>
      <c r="E804" s="4" t="s">
        <v>9</v>
      </c>
      <c r="F804" s="5">
        <v>2</v>
      </c>
      <c r="G804" s="6">
        <v>47</v>
      </c>
      <c r="H804" s="6">
        <v>94</v>
      </c>
      <c r="I804" s="6">
        <v>21.949000000000002</v>
      </c>
    </row>
    <row r="805" spans="1:9">
      <c r="A805" s="4">
        <v>1799</v>
      </c>
      <c r="B805" s="4">
        <v>44440</v>
      </c>
      <c r="C805" s="4" t="s">
        <v>17</v>
      </c>
      <c r="D805" s="4" t="s">
        <v>3</v>
      </c>
      <c r="E805" s="4" t="s">
        <v>4</v>
      </c>
      <c r="F805" s="5">
        <v>10</v>
      </c>
      <c r="G805" s="6">
        <v>92</v>
      </c>
      <c r="H805" s="6">
        <v>920</v>
      </c>
      <c r="I805" s="6">
        <v>55.199999999999996</v>
      </c>
    </row>
    <row r="806" spans="1:9">
      <c r="A806" s="4">
        <v>1800</v>
      </c>
      <c r="B806" s="4">
        <v>44441</v>
      </c>
      <c r="C806" s="4" t="s">
        <v>20</v>
      </c>
      <c r="D806" s="4" t="s">
        <v>12</v>
      </c>
      <c r="E806" s="4" t="s">
        <v>4</v>
      </c>
      <c r="F806" s="5">
        <v>6</v>
      </c>
      <c r="G806" s="6">
        <v>59</v>
      </c>
      <c r="H806" s="6">
        <v>354</v>
      </c>
      <c r="I806" s="6">
        <v>34.22</v>
      </c>
    </row>
    <row r="807" spans="1:9">
      <c r="A807" s="4">
        <v>1801</v>
      </c>
      <c r="B807" s="4">
        <v>44441</v>
      </c>
      <c r="C807" s="4" t="s">
        <v>20</v>
      </c>
      <c r="D807" s="4" t="s">
        <v>12</v>
      </c>
      <c r="E807" s="4" t="s">
        <v>4</v>
      </c>
      <c r="F807" s="5">
        <v>7</v>
      </c>
      <c r="G807" s="6">
        <v>58</v>
      </c>
      <c r="H807" s="6">
        <v>406</v>
      </c>
      <c r="I807" s="6">
        <v>33.64</v>
      </c>
    </row>
    <row r="808" spans="1:9">
      <c r="A808" s="4">
        <v>1802</v>
      </c>
      <c r="B808" s="4">
        <v>44442</v>
      </c>
      <c r="C808" s="4" t="s">
        <v>19</v>
      </c>
      <c r="D808" s="4" t="s">
        <v>10</v>
      </c>
      <c r="E808" s="4" t="s">
        <v>11</v>
      </c>
      <c r="F808" s="5">
        <v>4</v>
      </c>
      <c r="G808" s="6">
        <v>12</v>
      </c>
      <c r="H808" s="6">
        <v>48</v>
      </c>
      <c r="I808" s="6">
        <v>2.496</v>
      </c>
    </row>
    <row r="809" spans="1:9">
      <c r="A809" s="4">
        <v>1803</v>
      </c>
      <c r="B809" s="4">
        <v>44442</v>
      </c>
      <c r="C809" s="4" t="s">
        <v>18</v>
      </c>
      <c r="D809" s="4" t="s">
        <v>6</v>
      </c>
      <c r="E809" s="4" t="s">
        <v>9</v>
      </c>
      <c r="F809" s="5">
        <v>3</v>
      </c>
      <c r="G809" s="6">
        <v>43</v>
      </c>
      <c r="H809" s="6">
        <v>129</v>
      </c>
      <c r="I809" s="6">
        <v>20.081</v>
      </c>
    </row>
    <row r="810" spans="1:9">
      <c r="A810" s="4">
        <v>1804</v>
      </c>
      <c r="B810" s="4">
        <v>44442</v>
      </c>
      <c r="C810" s="4" t="s">
        <v>17</v>
      </c>
      <c r="D810" s="4" t="s">
        <v>3</v>
      </c>
      <c r="E810" s="4" t="s">
        <v>5</v>
      </c>
      <c r="F810" s="5">
        <v>1</v>
      </c>
      <c r="G810" s="6">
        <v>231</v>
      </c>
      <c r="H810" s="6">
        <v>231</v>
      </c>
      <c r="I810" s="6">
        <v>196.35</v>
      </c>
    </row>
    <row r="811" spans="1:9">
      <c r="A811" s="4">
        <v>1805</v>
      </c>
      <c r="B811" s="4">
        <v>44443</v>
      </c>
      <c r="C811" s="4" t="s">
        <v>20</v>
      </c>
      <c r="D811" s="4" t="s">
        <v>12</v>
      </c>
      <c r="E811" s="4" t="s">
        <v>7</v>
      </c>
      <c r="F811" s="5">
        <v>1</v>
      </c>
      <c r="G811" s="6">
        <v>22</v>
      </c>
      <c r="H811" s="6">
        <v>22</v>
      </c>
      <c r="I811" s="6">
        <v>5.6760000000000002</v>
      </c>
    </row>
    <row r="812" spans="1:9">
      <c r="A812" s="4">
        <v>1806</v>
      </c>
      <c r="B812" s="4">
        <v>44443</v>
      </c>
      <c r="C812" s="4" t="s">
        <v>19</v>
      </c>
      <c r="D812" s="4" t="s">
        <v>10</v>
      </c>
      <c r="E812" s="4" t="s">
        <v>9</v>
      </c>
      <c r="F812" s="5">
        <v>7</v>
      </c>
      <c r="G812" s="6">
        <v>33</v>
      </c>
      <c r="H812" s="6">
        <v>231</v>
      </c>
      <c r="I812" s="6">
        <v>12.638999999999999</v>
      </c>
    </row>
    <row r="813" spans="1:9">
      <c r="A813" s="4">
        <v>1807</v>
      </c>
      <c r="B813" s="4">
        <v>44444</v>
      </c>
      <c r="C813" s="4" t="s">
        <v>17</v>
      </c>
      <c r="D813" s="4" t="s">
        <v>3</v>
      </c>
      <c r="E813" s="4" t="s">
        <v>5</v>
      </c>
      <c r="F813" s="5">
        <v>2</v>
      </c>
      <c r="G813" s="6">
        <v>355</v>
      </c>
      <c r="H813" s="6">
        <v>710</v>
      </c>
      <c r="I813" s="6">
        <v>301.75</v>
      </c>
    </row>
    <row r="814" spans="1:9">
      <c r="A814" s="4">
        <v>1808</v>
      </c>
      <c r="B814" s="4">
        <v>44444</v>
      </c>
      <c r="C814" s="4" t="s">
        <v>17</v>
      </c>
      <c r="D814" s="4" t="s">
        <v>3</v>
      </c>
      <c r="E814" s="4" t="s">
        <v>4</v>
      </c>
      <c r="F814" s="5">
        <v>7</v>
      </c>
      <c r="G814" s="6">
        <v>81</v>
      </c>
      <c r="H814" s="6">
        <v>567</v>
      </c>
      <c r="I814" s="6">
        <v>48.6</v>
      </c>
    </row>
    <row r="815" spans="1:9">
      <c r="A815" s="4">
        <v>1809</v>
      </c>
      <c r="B815" s="4">
        <v>44444</v>
      </c>
      <c r="C815" s="4" t="s">
        <v>21</v>
      </c>
      <c r="D815" s="4" t="s">
        <v>13</v>
      </c>
      <c r="E815" s="4" t="s">
        <v>5</v>
      </c>
      <c r="F815" s="5">
        <v>2</v>
      </c>
      <c r="G815" s="6">
        <v>254</v>
      </c>
      <c r="H815" s="6">
        <v>508</v>
      </c>
      <c r="I815" s="6">
        <v>223.52</v>
      </c>
    </row>
    <row r="816" spans="1:9">
      <c r="A816" s="4">
        <v>1810</v>
      </c>
      <c r="B816" s="4">
        <v>44445</v>
      </c>
      <c r="C816" s="4" t="s">
        <v>17</v>
      </c>
      <c r="D816" s="4" t="s">
        <v>3</v>
      </c>
      <c r="E816" s="4" t="s">
        <v>9</v>
      </c>
      <c r="F816" s="5">
        <v>7</v>
      </c>
      <c r="G816" s="6">
        <v>38</v>
      </c>
      <c r="H816" s="6">
        <v>266</v>
      </c>
      <c r="I816" s="6">
        <v>19.760000000000002</v>
      </c>
    </row>
    <row r="817" spans="1:9">
      <c r="A817" s="4">
        <v>1811</v>
      </c>
      <c r="B817" s="4">
        <v>44445</v>
      </c>
      <c r="C817" s="4" t="s">
        <v>19</v>
      </c>
      <c r="D817" s="4" t="s">
        <v>10</v>
      </c>
      <c r="E817" s="4" t="s">
        <v>5</v>
      </c>
      <c r="F817" s="5">
        <v>2</v>
      </c>
      <c r="G817" s="6">
        <v>245</v>
      </c>
      <c r="H817" s="6">
        <v>490</v>
      </c>
      <c r="I817" s="6">
        <v>200.89999999999998</v>
      </c>
    </row>
    <row r="818" spans="1:9">
      <c r="A818" s="4">
        <v>1812</v>
      </c>
      <c r="B818" s="4">
        <v>44446</v>
      </c>
      <c r="C818" s="4" t="s">
        <v>17</v>
      </c>
      <c r="D818" s="4" t="s">
        <v>3</v>
      </c>
      <c r="E818" s="4" t="s">
        <v>4</v>
      </c>
      <c r="F818" s="5">
        <v>1</v>
      </c>
      <c r="G818" s="6">
        <v>58</v>
      </c>
      <c r="H818" s="6">
        <v>58</v>
      </c>
      <c r="I818" s="6">
        <v>34.799999999999997</v>
      </c>
    </row>
    <row r="819" spans="1:9">
      <c r="A819" s="4">
        <v>1813</v>
      </c>
      <c r="B819" s="4">
        <v>44446</v>
      </c>
      <c r="C819" s="4" t="s">
        <v>17</v>
      </c>
      <c r="D819" s="4" t="s">
        <v>3</v>
      </c>
      <c r="E819" s="4" t="s">
        <v>9</v>
      </c>
      <c r="F819" s="5">
        <v>4</v>
      </c>
      <c r="G819" s="6">
        <v>40</v>
      </c>
      <c r="H819" s="6">
        <v>160</v>
      </c>
      <c r="I819" s="6">
        <v>20.8</v>
      </c>
    </row>
    <row r="820" spans="1:9">
      <c r="A820" s="4">
        <v>1814</v>
      </c>
      <c r="B820" s="4">
        <v>44446</v>
      </c>
      <c r="C820" s="4" t="s">
        <v>18</v>
      </c>
      <c r="D820" s="4" t="s">
        <v>6</v>
      </c>
      <c r="E820" s="4" t="s">
        <v>11</v>
      </c>
      <c r="F820" s="5">
        <v>7</v>
      </c>
      <c r="G820" s="6">
        <v>13</v>
      </c>
      <c r="H820" s="6">
        <v>91</v>
      </c>
      <c r="I820" s="6">
        <v>1.9889999999999999</v>
      </c>
    </row>
    <row r="821" spans="1:9">
      <c r="A821" s="4">
        <v>1815</v>
      </c>
      <c r="B821" s="4">
        <v>44447</v>
      </c>
      <c r="C821" s="4" t="s">
        <v>19</v>
      </c>
      <c r="D821" s="4" t="s">
        <v>10</v>
      </c>
      <c r="E821" s="4" t="s">
        <v>9</v>
      </c>
      <c r="F821" s="5">
        <v>6</v>
      </c>
      <c r="G821" s="6">
        <v>42</v>
      </c>
      <c r="H821" s="6">
        <v>252</v>
      </c>
      <c r="I821" s="6">
        <v>16.085999999999999</v>
      </c>
    </row>
    <row r="822" spans="1:9">
      <c r="A822" s="4">
        <v>1816</v>
      </c>
      <c r="B822" s="4">
        <v>44447</v>
      </c>
      <c r="C822" s="4" t="s">
        <v>17</v>
      </c>
      <c r="D822" s="4" t="s">
        <v>3</v>
      </c>
      <c r="E822" s="4" t="s">
        <v>5</v>
      </c>
      <c r="F822" s="5">
        <v>2</v>
      </c>
      <c r="G822" s="6">
        <v>217</v>
      </c>
      <c r="H822" s="6">
        <v>434</v>
      </c>
      <c r="I822" s="6">
        <v>184.45</v>
      </c>
    </row>
    <row r="823" spans="1:9">
      <c r="A823" s="4">
        <v>1817</v>
      </c>
      <c r="B823" s="4">
        <v>44447</v>
      </c>
      <c r="C823" s="4" t="s">
        <v>20</v>
      </c>
      <c r="D823" s="4" t="s">
        <v>12</v>
      </c>
      <c r="E823" s="4" t="s">
        <v>9</v>
      </c>
      <c r="F823" s="5">
        <v>1</v>
      </c>
      <c r="G823" s="6">
        <v>34</v>
      </c>
      <c r="H823" s="6">
        <v>34</v>
      </c>
      <c r="I823" s="6">
        <v>17.238</v>
      </c>
    </row>
    <row r="824" spans="1:9">
      <c r="A824" s="4">
        <v>1818</v>
      </c>
      <c r="B824" s="4">
        <v>44448</v>
      </c>
      <c r="C824" s="4" t="s">
        <v>18</v>
      </c>
      <c r="D824" s="4" t="s">
        <v>6</v>
      </c>
      <c r="E824" s="4" t="s">
        <v>9</v>
      </c>
      <c r="F824" s="5">
        <v>5</v>
      </c>
      <c r="G824" s="6">
        <v>35</v>
      </c>
      <c r="H824" s="6">
        <v>175</v>
      </c>
      <c r="I824" s="6">
        <v>16.345000000000002</v>
      </c>
    </row>
    <row r="825" spans="1:9">
      <c r="A825" s="4">
        <v>1819</v>
      </c>
      <c r="B825" s="4">
        <v>44448</v>
      </c>
      <c r="C825" s="4" t="s">
        <v>20</v>
      </c>
      <c r="D825" s="4" t="s">
        <v>12</v>
      </c>
      <c r="E825" s="4" t="s">
        <v>4</v>
      </c>
      <c r="F825" s="5">
        <v>7</v>
      </c>
      <c r="G825" s="6">
        <v>50</v>
      </c>
      <c r="H825" s="6">
        <v>350</v>
      </c>
      <c r="I825" s="6">
        <v>28.999999999999996</v>
      </c>
    </row>
    <row r="826" spans="1:9">
      <c r="A826" s="4">
        <v>1820</v>
      </c>
      <c r="B826" s="4">
        <v>44448</v>
      </c>
      <c r="C826" s="4" t="s">
        <v>17</v>
      </c>
      <c r="D826" s="4" t="s">
        <v>3</v>
      </c>
      <c r="E826" s="4" t="s">
        <v>7</v>
      </c>
      <c r="F826" s="5">
        <v>18</v>
      </c>
      <c r="G826" s="6">
        <v>14</v>
      </c>
      <c r="H826" s="6">
        <v>252</v>
      </c>
      <c r="I826" s="6">
        <v>4.2</v>
      </c>
    </row>
    <row r="827" spans="1:9">
      <c r="A827" s="4">
        <v>1821</v>
      </c>
      <c r="B827" s="4">
        <v>44449</v>
      </c>
      <c r="C827" s="4" t="s">
        <v>18</v>
      </c>
      <c r="D827" s="4" t="s">
        <v>6</v>
      </c>
      <c r="E827" s="4" t="s">
        <v>7</v>
      </c>
      <c r="F827" s="5">
        <v>15</v>
      </c>
      <c r="G827" s="6">
        <v>18</v>
      </c>
      <c r="H827" s="6">
        <v>270</v>
      </c>
      <c r="I827" s="6">
        <v>5.76</v>
      </c>
    </row>
    <row r="828" spans="1:9">
      <c r="A828" s="4">
        <v>1822</v>
      </c>
      <c r="B828" s="4">
        <v>44449</v>
      </c>
      <c r="C828" s="4" t="s">
        <v>18</v>
      </c>
      <c r="D828" s="4" t="s">
        <v>6</v>
      </c>
      <c r="E828" s="4" t="s">
        <v>7</v>
      </c>
      <c r="F828" s="5">
        <v>8</v>
      </c>
      <c r="G828" s="6">
        <v>23</v>
      </c>
      <c r="H828" s="6">
        <v>184</v>
      </c>
      <c r="I828" s="6">
        <v>7.36</v>
      </c>
    </row>
    <row r="829" spans="1:9">
      <c r="A829" s="4">
        <v>1823</v>
      </c>
      <c r="B829" s="4">
        <v>44449</v>
      </c>
      <c r="C829" s="4" t="s">
        <v>19</v>
      </c>
      <c r="D829" s="4" t="s">
        <v>10</v>
      </c>
      <c r="E829" s="4" t="s">
        <v>7</v>
      </c>
      <c r="F829" s="5">
        <v>1</v>
      </c>
      <c r="G829" s="6">
        <v>23</v>
      </c>
      <c r="H829" s="6">
        <v>23</v>
      </c>
      <c r="I829" s="6">
        <v>9.7289999999999992</v>
      </c>
    </row>
    <row r="830" spans="1:9">
      <c r="A830" s="4">
        <v>1824</v>
      </c>
      <c r="B830" s="4">
        <v>44449</v>
      </c>
      <c r="C830" s="4" t="s">
        <v>19</v>
      </c>
      <c r="D830" s="4" t="s">
        <v>10</v>
      </c>
      <c r="E830" s="4" t="s">
        <v>9</v>
      </c>
      <c r="F830" s="5">
        <v>4</v>
      </c>
      <c r="G830" s="6">
        <v>28</v>
      </c>
      <c r="H830" s="6">
        <v>112</v>
      </c>
      <c r="I830" s="6">
        <v>10.724</v>
      </c>
    </row>
    <row r="831" spans="1:9">
      <c r="A831" s="4">
        <v>1825</v>
      </c>
      <c r="B831" s="4">
        <v>44450</v>
      </c>
      <c r="C831" s="4" t="s">
        <v>17</v>
      </c>
      <c r="D831" s="4" t="s">
        <v>3</v>
      </c>
      <c r="E831" s="4" t="s">
        <v>5</v>
      </c>
      <c r="F831" s="5">
        <v>2</v>
      </c>
      <c r="G831" s="6">
        <v>244</v>
      </c>
      <c r="H831" s="6">
        <v>488</v>
      </c>
      <c r="I831" s="6">
        <v>207.4</v>
      </c>
    </row>
    <row r="832" spans="1:9">
      <c r="A832" s="4">
        <v>1826</v>
      </c>
      <c r="B832" s="4">
        <v>44450</v>
      </c>
      <c r="C832" s="4" t="s">
        <v>21</v>
      </c>
      <c r="D832" s="4" t="s">
        <v>13</v>
      </c>
      <c r="E832" s="4" t="s">
        <v>7</v>
      </c>
      <c r="F832" s="5">
        <v>9</v>
      </c>
      <c r="G832" s="6">
        <v>23</v>
      </c>
      <c r="H832" s="6">
        <v>207</v>
      </c>
      <c r="I832" s="6">
        <v>6.2100000000000009</v>
      </c>
    </row>
    <row r="833" spans="1:9">
      <c r="A833" s="4">
        <v>1827</v>
      </c>
      <c r="B833" s="4">
        <v>44450</v>
      </c>
      <c r="C833" s="4" t="s">
        <v>18</v>
      </c>
      <c r="D833" s="4" t="s">
        <v>6</v>
      </c>
      <c r="E833" s="4" t="s">
        <v>7</v>
      </c>
      <c r="F833" s="5">
        <v>13</v>
      </c>
      <c r="G833" s="6">
        <v>24</v>
      </c>
      <c r="H833" s="6">
        <v>312</v>
      </c>
      <c r="I833" s="6">
        <v>7.68</v>
      </c>
    </row>
    <row r="834" spans="1:9">
      <c r="A834" s="4">
        <v>1828</v>
      </c>
      <c r="B834" s="4">
        <v>44451</v>
      </c>
      <c r="C834" s="4" t="s">
        <v>18</v>
      </c>
      <c r="D834" s="4" t="s">
        <v>6</v>
      </c>
      <c r="E834" s="4" t="s">
        <v>7</v>
      </c>
      <c r="F834" s="5">
        <v>1</v>
      </c>
      <c r="G834" s="6">
        <v>10</v>
      </c>
      <c r="H834" s="6">
        <v>10</v>
      </c>
      <c r="I834" s="6">
        <v>3.2</v>
      </c>
    </row>
    <row r="835" spans="1:9">
      <c r="A835" s="4">
        <v>1829</v>
      </c>
      <c r="B835" s="4">
        <v>44451</v>
      </c>
      <c r="C835" s="4" t="s">
        <v>17</v>
      </c>
      <c r="D835" s="4" t="s">
        <v>3</v>
      </c>
      <c r="E835" s="4" t="s">
        <v>5</v>
      </c>
      <c r="F835" s="5">
        <v>1</v>
      </c>
      <c r="G835" s="6">
        <v>396</v>
      </c>
      <c r="H835" s="6">
        <v>396</v>
      </c>
      <c r="I835" s="6">
        <v>336.59999999999997</v>
      </c>
    </row>
    <row r="836" spans="1:9">
      <c r="A836" s="4">
        <v>1830</v>
      </c>
      <c r="B836" s="4">
        <v>44451</v>
      </c>
      <c r="C836" s="4" t="s">
        <v>20</v>
      </c>
      <c r="D836" s="4" t="s">
        <v>12</v>
      </c>
      <c r="E836" s="4" t="s">
        <v>11</v>
      </c>
      <c r="F836" s="5">
        <v>8</v>
      </c>
      <c r="G836" s="6">
        <v>9</v>
      </c>
      <c r="H836" s="6">
        <v>72</v>
      </c>
      <c r="I836" s="6">
        <v>1.458</v>
      </c>
    </row>
    <row r="837" spans="1:9">
      <c r="A837" s="4">
        <v>1831</v>
      </c>
      <c r="B837" s="4">
        <v>44452</v>
      </c>
      <c r="C837" s="4" t="s">
        <v>20</v>
      </c>
      <c r="D837" s="4" t="s">
        <v>12</v>
      </c>
      <c r="E837" s="4" t="s">
        <v>11</v>
      </c>
      <c r="F837" s="5">
        <v>3</v>
      </c>
      <c r="G837" s="6">
        <v>11</v>
      </c>
      <c r="H837" s="6">
        <v>33</v>
      </c>
      <c r="I837" s="6">
        <v>1.782</v>
      </c>
    </row>
    <row r="838" spans="1:9">
      <c r="A838" s="4">
        <v>1832</v>
      </c>
      <c r="B838" s="4">
        <v>44452</v>
      </c>
      <c r="C838" s="4" t="s">
        <v>21</v>
      </c>
      <c r="D838" s="4" t="s">
        <v>13</v>
      </c>
      <c r="E838" s="4" t="s">
        <v>11</v>
      </c>
      <c r="F838" s="5">
        <v>4</v>
      </c>
      <c r="G838" s="6">
        <v>9</v>
      </c>
      <c r="H838" s="6">
        <v>36</v>
      </c>
      <c r="I838" s="6">
        <v>2.3040000000000003</v>
      </c>
    </row>
    <row r="839" spans="1:9">
      <c r="A839" s="4">
        <v>1833</v>
      </c>
      <c r="B839" s="4">
        <v>44453</v>
      </c>
      <c r="C839" s="4" t="s">
        <v>18</v>
      </c>
      <c r="D839" s="4" t="s">
        <v>6</v>
      </c>
      <c r="E839" s="4" t="s">
        <v>5</v>
      </c>
      <c r="F839" s="5">
        <v>1</v>
      </c>
      <c r="G839" s="6">
        <v>299</v>
      </c>
      <c r="H839" s="6">
        <v>299</v>
      </c>
      <c r="I839" s="6">
        <v>230.23000000000002</v>
      </c>
    </row>
    <row r="840" spans="1:9">
      <c r="A840" s="4">
        <v>1834</v>
      </c>
      <c r="B840" s="4">
        <v>44453</v>
      </c>
      <c r="C840" s="4" t="s">
        <v>21</v>
      </c>
      <c r="D840" s="4" t="s">
        <v>13</v>
      </c>
      <c r="E840" s="4" t="s">
        <v>7</v>
      </c>
      <c r="F840" s="5">
        <v>19</v>
      </c>
      <c r="G840" s="6">
        <v>15</v>
      </c>
      <c r="H840" s="6">
        <v>285</v>
      </c>
      <c r="I840" s="6">
        <v>4.0500000000000007</v>
      </c>
    </row>
    <row r="841" spans="1:9">
      <c r="A841" s="4">
        <v>1835</v>
      </c>
      <c r="B841" s="4">
        <v>44453</v>
      </c>
      <c r="C841" s="4" t="s">
        <v>17</v>
      </c>
      <c r="D841" s="4" t="s">
        <v>3</v>
      </c>
      <c r="E841" s="4" t="s">
        <v>7</v>
      </c>
      <c r="F841" s="5">
        <v>4</v>
      </c>
      <c r="G841" s="6">
        <v>14</v>
      </c>
      <c r="H841" s="6">
        <v>56</v>
      </c>
      <c r="I841" s="6">
        <v>4.2</v>
      </c>
    </row>
    <row r="842" spans="1:9">
      <c r="A842" s="4">
        <v>1836</v>
      </c>
      <c r="B842" s="4">
        <v>44453</v>
      </c>
      <c r="C842" s="4" t="s">
        <v>17</v>
      </c>
      <c r="D842" s="4" t="s">
        <v>3</v>
      </c>
      <c r="E842" s="4" t="s">
        <v>9</v>
      </c>
      <c r="F842" s="5">
        <v>4</v>
      </c>
      <c r="G842" s="6">
        <v>27</v>
      </c>
      <c r="H842" s="6">
        <v>108</v>
      </c>
      <c r="I842" s="6">
        <v>14.040000000000001</v>
      </c>
    </row>
    <row r="843" spans="1:9">
      <c r="A843" s="4">
        <v>1837</v>
      </c>
      <c r="B843" s="4">
        <v>44454</v>
      </c>
      <c r="C843" s="4" t="s">
        <v>21</v>
      </c>
      <c r="D843" s="4" t="s">
        <v>13</v>
      </c>
      <c r="E843" s="4" t="s">
        <v>5</v>
      </c>
      <c r="F843" s="5">
        <v>2</v>
      </c>
      <c r="G843" s="6">
        <v>205</v>
      </c>
      <c r="H843" s="6">
        <v>410</v>
      </c>
      <c r="I843" s="6">
        <v>180.4</v>
      </c>
    </row>
    <row r="844" spans="1:9">
      <c r="A844" s="4">
        <v>1838</v>
      </c>
      <c r="B844" s="4">
        <v>44454</v>
      </c>
      <c r="C844" s="4" t="s">
        <v>18</v>
      </c>
      <c r="D844" s="4" t="s">
        <v>6</v>
      </c>
      <c r="E844" s="4" t="s">
        <v>4</v>
      </c>
      <c r="F844" s="5">
        <v>5</v>
      </c>
      <c r="G844" s="6">
        <v>97</v>
      </c>
      <c r="H844" s="6">
        <v>485</v>
      </c>
      <c r="I844" s="6">
        <v>53.35</v>
      </c>
    </row>
    <row r="845" spans="1:9">
      <c r="A845" s="4">
        <v>1839</v>
      </c>
      <c r="B845" s="4">
        <v>44457</v>
      </c>
      <c r="C845" s="4" t="s">
        <v>18</v>
      </c>
      <c r="D845" s="4" t="s">
        <v>6</v>
      </c>
      <c r="E845" s="4" t="s">
        <v>5</v>
      </c>
      <c r="F845" s="5">
        <v>1</v>
      </c>
      <c r="G845" s="6">
        <v>323</v>
      </c>
      <c r="H845" s="6">
        <v>323</v>
      </c>
      <c r="I845" s="6">
        <v>248.71</v>
      </c>
    </row>
    <row r="846" spans="1:9">
      <c r="A846" s="4">
        <v>1840</v>
      </c>
      <c r="B846" s="4">
        <v>44458</v>
      </c>
      <c r="C846" s="4" t="s">
        <v>20</v>
      </c>
      <c r="D846" s="4" t="s">
        <v>12</v>
      </c>
      <c r="E846" s="4" t="s">
        <v>9</v>
      </c>
      <c r="F846" s="5">
        <v>7</v>
      </c>
      <c r="G846" s="6">
        <v>22</v>
      </c>
      <c r="H846" s="6">
        <v>154</v>
      </c>
      <c r="I846" s="6">
        <v>11.154</v>
      </c>
    </row>
    <row r="847" spans="1:9">
      <c r="A847" s="4">
        <v>1841</v>
      </c>
      <c r="B847" s="4">
        <v>44459</v>
      </c>
      <c r="C847" s="4" t="s">
        <v>19</v>
      </c>
      <c r="D847" s="4" t="s">
        <v>10</v>
      </c>
      <c r="E847" s="4" t="s">
        <v>5</v>
      </c>
      <c r="F847" s="5">
        <v>2</v>
      </c>
      <c r="G847" s="6">
        <v>364</v>
      </c>
      <c r="H847" s="6">
        <v>728</v>
      </c>
      <c r="I847" s="6">
        <v>298.47999999999996</v>
      </c>
    </row>
    <row r="848" spans="1:9">
      <c r="A848" s="4">
        <v>1842</v>
      </c>
      <c r="B848" s="4">
        <v>44460</v>
      </c>
      <c r="C848" s="4" t="s">
        <v>19</v>
      </c>
      <c r="D848" s="4" t="s">
        <v>10</v>
      </c>
      <c r="E848" s="4" t="s">
        <v>5</v>
      </c>
      <c r="F848" s="5">
        <v>1</v>
      </c>
      <c r="G848" s="6">
        <v>233</v>
      </c>
      <c r="H848" s="6">
        <v>233</v>
      </c>
      <c r="I848" s="6">
        <v>191.06</v>
      </c>
    </row>
    <row r="849" spans="1:9">
      <c r="A849" s="4">
        <v>1843</v>
      </c>
      <c r="B849" s="4">
        <v>44461</v>
      </c>
      <c r="C849" s="4" t="s">
        <v>17</v>
      </c>
      <c r="D849" s="4" t="s">
        <v>3</v>
      </c>
      <c r="E849" s="4" t="s">
        <v>5</v>
      </c>
      <c r="F849" s="5">
        <v>1</v>
      </c>
      <c r="G849" s="6">
        <v>314</v>
      </c>
      <c r="H849" s="6">
        <v>314</v>
      </c>
      <c r="I849" s="6">
        <v>266.89999999999998</v>
      </c>
    </row>
    <row r="850" spans="1:9">
      <c r="A850" s="4">
        <v>1844</v>
      </c>
      <c r="B850" s="4">
        <v>44462</v>
      </c>
      <c r="C850" s="4" t="s">
        <v>21</v>
      </c>
      <c r="D850" s="4" t="s">
        <v>13</v>
      </c>
      <c r="E850" s="4" t="s">
        <v>5</v>
      </c>
      <c r="F850" s="5">
        <v>1</v>
      </c>
      <c r="G850" s="6">
        <v>364</v>
      </c>
      <c r="H850" s="6">
        <v>364</v>
      </c>
      <c r="I850" s="6">
        <v>320.32</v>
      </c>
    </row>
    <row r="851" spans="1:9">
      <c r="A851" s="4">
        <v>1845</v>
      </c>
      <c r="B851" s="4">
        <v>44462</v>
      </c>
      <c r="C851" s="4" t="s">
        <v>18</v>
      </c>
      <c r="D851" s="4" t="s">
        <v>6</v>
      </c>
      <c r="E851" s="4" t="s">
        <v>7</v>
      </c>
      <c r="F851" s="5">
        <v>13</v>
      </c>
      <c r="G851" s="6">
        <v>19</v>
      </c>
      <c r="H851" s="6">
        <v>247</v>
      </c>
      <c r="I851" s="6">
        <v>6.08</v>
      </c>
    </row>
    <row r="852" spans="1:9">
      <c r="A852" s="4">
        <v>1846</v>
      </c>
      <c r="B852" s="4">
        <v>44463</v>
      </c>
      <c r="C852" s="4" t="s">
        <v>17</v>
      </c>
      <c r="D852" s="4" t="s">
        <v>3</v>
      </c>
      <c r="E852" s="4" t="s">
        <v>7</v>
      </c>
      <c r="F852" s="5">
        <v>19</v>
      </c>
      <c r="G852" s="6">
        <v>18</v>
      </c>
      <c r="H852" s="6">
        <v>342</v>
      </c>
      <c r="I852" s="6">
        <v>5.3999999999999995</v>
      </c>
    </row>
    <row r="853" spans="1:9">
      <c r="A853" s="4">
        <v>1847</v>
      </c>
      <c r="B853" s="4">
        <v>44463</v>
      </c>
      <c r="C853" s="4" t="s">
        <v>18</v>
      </c>
      <c r="D853" s="4" t="s">
        <v>6</v>
      </c>
      <c r="E853" s="4" t="s">
        <v>11</v>
      </c>
      <c r="F853" s="5">
        <v>6</v>
      </c>
      <c r="G853" s="6">
        <v>6</v>
      </c>
      <c r="H853" s="6">
        <v>36</v>
      </c>
      <c r="I853" s="6">
        <v>0.91799999999999993</v>
      </c>
    </row>
    <row r="854" spans="1:9">
      <c r="A854" s="4">
        <v>1848</v>
      </c>
      <c r="B854" s="4">
        <v>44464</v>
      </c>
      <c r="C854" s="4" t="s">
        <v>17</v>
      </c>
      <c r="D854" s="4" t="s">
        <v>3</v>
      </c>
      <c r="E854" s="4" t="s">
        <v>11</v>
      </c>
      <c r="F854" s="5">
        <v>4</v>
      </c>
      <c r="G854" s="6">
        <v>7</v>
      </c>
      <c r="H854" s="6">
        <v>28</v>
      </c>
      <c r="I854" s="6">
        <v>1.26</v>
      </c>
    </row>
    <row r="855" spans="1:9">
      <c r="A855" s="4">
        <v>1849</v>
      </c>
      <c r="B855" s="4">
        <v>44464</v>
      </c>
      <c r="C855" s="4" t="s">
        <v>20</v>
      </c>
      <c r="D855" s="4" t="s">
        <v>12</v>
      </c>
      <c r="E855" s="4" t="s">
        <v>9</v>
      </c>
      <c r="F855" s="5">
        <v>5</v>
      </c>
      <c r="G855" s="6">
        <v>25</v>
      </c>
      <c r="H855" s="6">
        <v>125</v>
      </c>
      <c r="I855" s="6">
        <v>12.675000000000001</v>
      </c>
    </row>
    <row r="856" spans="1:9">
      <c r="A856" s="4">
        <v>1850</v>
      </c>
      <c r="B856" s="4">
        <v>44466</v>
      </c>
      <c r="C856" s="4" t="s">
        <v>21</v>
      </c>
      <c r="D856" s="4" t="s">
        <v>13</v>
      </c>
      <c r="E856" s="4" t="s">
        <v>11</v>
      </c>
      <c r="F856" s="5">
        <v>5</v>
      </c>
      <c r="G856" s="6">
        <v>9</v>
      </c>
      <c r="H856" s="6">
        <v>45</v>
      </c>
      <c r="I856" s="6">
        <v>2.3040000000000003</v>
      </c>
    </row>
    <row r="857" spans="1:9">
      <c r="A857" s="4">
        <v>1851</v>
      </c>
      <c r="B857" s="4">
        <v>44468</v>
      </c>
      <c r="C857" s="4" t="s">
        <v>21</v>
      </c>
      <c r="D857" s="4" t="s">
        <v>13</v>
      </c>
      <c r="E857" s="4" t="s">
        <v>5</v>
      </c>
      <c r="F857" s="5">
        <v>2</v>
      </c>
      <c r="G857" s="6">
        <v>290</v>
      </c>
      <c r="H857" s="6">
        <v>580</v>
      </c>
      <c r="I857" s="6">
        <v>255.2</v>
      </c>
    </row>
    <row r="858" spans="1:9">
      <c r="A858" s="4">
        <v>1852</v>
      </c>
      <c r="B858" s="4">
        <v>44472</v>
      </c>
      <c r="C858" s="4" t="s">
        <v>21</v>
      </c>
      <c r="D858" s="4" t="s">
        <v>13</v>
      </c>
      <c r="E858" s="4" t="s">
        <v>9</v>
      </c>
      <c r="F858" s="5">
        <v>2</v>
      </c>
      <c r="G858" s="6">
        <v>43</v>
      </c>
      <c r="H858" s="6">
        <v>86</v>
      </c>
      <c r="I858" s="6">
        <v>23.822000000000003</v>
      </c>
    </row>
    <row r="859" spans="1:9">
      <c r="A859" s="4">
        <v>1853</v>
      </c>
      <c r="B859" s="4">
        <v>44473</v>
      </c>
      <c r="C859" s="4" t="s">
        <v>18</v>
      </c>
      <c r="D859" s="4" t="s">
        <v>6</v>
      </c>
      <c r="E859" s="4" t="s">
        <v>5</v>
      </c>
      <c r="F859" s="5">
        <v>1</v>
      </c>
      <c r="G859" s="6">
        <v>339</v>
      </c>
      <c r="H859" s="6">
        <v>339</v>
      </c>
      <c r="I859" s="6">
        <v>261.03000000000003</v>
      </c>
    </row>
    <row r="860" spans="1:9">
      <c r="A860" s="4">
        <v>1854</v>
      </c>
      <c r="B860" s="4">
        <v>44474</v>
      </c>
      <c r="C860" s="4" t="s">
        <v>20</v>
      </c>
      <c r="D860" s="4" t="s">
        <v>12</v>
      </c>
      <c r="E860" s="4" t="s">
        <v>7</v>
      </c>
      <c r="F860" s="5">
        <v>19</v>
      </c>
      <c r="G860" s="6">
        <v>10</v>
      </c>
      <c r="H860" s="6">
        <v>190</v>
      </c>
      <c r="I860" s="6">
        <v>2.58</v>
      </c>
    </row>
    <row r="861" spans="1:9">
      <c r="A861" s="4">
        <v>1855</v>
      </c>
      <c r="B861" s="4">
        <v>44476</v>
      </c>
      <c r="C861" s="4" t="s">
        <v>17</v>
      </c>
      <c r="D861" s="4" t="s">
        <v>3</v>
      </c>
      <c r="E861" s="4" t="s">
        <v>5</v>
      </c>
      <c r="F861" s="5">
        <v>2</v>
      </c>
      <c r="G861" s="6">
        <v>277</v>
      </c>
      <c r="H861" s="6">
        <v>554</v>
      </c>
      <c r="I861" s="6">
        <v>235.45</v>
      </c>
    </row>
    <row r="862" spans="1:9">
      <c r="A862" s="4">
        <v>1856</v>
      </c>
      <c r="B862" s="4">
        <v>44477</v>
      </c>
      <c r="C862" s="4" t="s">
        <v>20</v>
      </c>
      <c r="D862" s="4" t="s">
        <v>12</v>
      </c>
      <c r="E862" s="4" t="s">
        <v>11</v>
      </c>
      <c r="F862" s="5">
        <v>5</v>
      </c>
      <c r="G862" s="6">
        <v>9</v>
      </c>
      <c r="H862" s="6">
        <v>45</v>
      </c>
      <c r="I862" s="6">
        <v>1.458</v>
      </c>
    </row>
    <row r="863" spans="1:9">
      <c r="A863" s="4">
        <v>1857</v>
      </c>
      <c r="B863" s="4">
        <v>44479</v>
      </c>
      <c r="C863" s="4" t="s">
        <v>20</v>
      </c>
      <c r="D863" s="4" t="s">
        <v>12</v>
      </c>
      <c r="E863" s="4" t="s">
        <v>11</v>
      </c>
      <c r="F863" s="5">
        <v>2</v>
      </c>
      <c r="G863" s="6">
        <v>6</v>
      </c>
      <c r="H863" s="6">
        <v>12</v>
      </c>
      <c r="I863" s="6">
        <v>0.97199999999999998</v>
      </c>
    </row>
    <row r="864" spans="1:9">
      <c r="A864" s="4">
        <v>1858</v>
      </c>
      <c r="B864" s="4">
        <v>44479</v>
      </c>
      <c r="C864" s="4" t="s">
        <v>17</v>
      </c>
      <c r="D864" s="4" t="s">
        <v>3</v>
      </c>
      <c r="E864" s="4" t="s">
        <v>5</v>
      </c>
      <c r="F864" s="5">
        <v>2</v>
      </c>
      <c r="G864" s="6">
        <v>221</v>
      </c>
      <c r="H864" s="6">
        <v>442</v>
      </c>
      <c r="I864" s="6">
        <v>187.85</v>
      </c>
    </row>
    <row r="865" spans="1:9">
      <c r="A865" s="4">
        <v>1859</v>
      </c>
      <c r="B865" s="4">
        <v>44479</v>
      </c>
      <c r="C865" s="4" t="s">
        <v>21</v>
      </c>
      <c r="D865" s="4" t="s">
        <v>13</v>
      </c>
      <c r="E865" s="4" t="s">
        <v>5</v>
      </c>
      <c r="F865" s="5">
        <v>2</v>
      </c>
      <c r="G865" s="6">
        <v>255</v>
      </c>
      <c r="H865" s="6">
        <v>510</v>
      </c>
      <c r="I865" s="6">
        <v>224.4</v>
      </c>
    </row>
    <row r="866" spans="1:9">
      <c r="A866" s="4">
        <v>1860</v>
      </c>
      <c r="B866" s="4">
        <v>44482</v>
      </c>
      <c r="C866" s="4" t="s">
        <v>20</v>
      </c>
      <c r="D866" s="4" t="s">
        <v>12</v>
      </c>
      <c r="E866" s="4" t="s">
        <v>4</v>
      </c>
      <c r="F866" s="5">
        <v>3</v>
      </c>
      <c r="G866" s="6">
        <v>94</v>
      </c>
      <c r="H866" s="6">
        <v>282</v>
      </c>
      <c r="I866" s="6">
        <v>54.519999999999996</v>
      </c>
    </row>
    <row r="867" spans="1:9">
      <c r="A867" s="4">
        <v>1861</v>
      </c>
      <c r="B867" s="4">
        <v>44483</v>
      </c>
      <c r="C867" s="4" t="s">
        <v>20</v>
      </c>
      <c r="D867" s="4" t="s">
        <v>12</v>
      </c>
      <c r="E867" s="4" t="s">
        <v>9</v>
      </c>
      <c r="F867" s="5">
        <v>7</v>
      </c>
      <c r="G867" s="6">
        <v>27</v>
      </c>
      <c r="H867" s="6">
        <v>189</v>
      </c>
      <c r="I867" s="6">
        <v>13.689</v>
      </c>
    </row>
    <row r="868" spans="1:9">
      <c r="A868" s="4">
        <v>1862</v>
      </c>
      <c r="B868" s="4">
        <v>44483</v>
      </c>
      <c r="C868" s="4" t="s">
        <v>19</v>
      </c>
      <c r="D868" s="4" t="s">
        <v>10</v>
      </c>
      <c r="E868" s="4" t="s">
        <v>4</v>
      </c>
      <c r="F868" s="5">
        <v>7</v>
      </c>
      <c r="G868" s="6">
        <v>54</v>
      </c>
      <c r="H868" s="6">
        <v>378</v>
      </c>
      <c r="I868" s="6">
        <v>35.1</v>
      </c>
    </row>
    <row r="869" spans="1:9">
      <c r="A869" s="4">
        <v>1863</v>
      </c>
      <c r="B869" s="4">
        <v>44486</v>
      </c>
      <c r="C869" s="4" t="s">
        <v>17</v>
      </c>
      <c r="D869" s="4" t="s">
        <v>3</v>
      </c>
      <c r="E869" s="4" t="s">
        <v>7</v>
      </c>
      <c r="F869" s="5">
        <v>8</v>
      </c>
      <c r="G869" s="6">
        <v>10</v>
      </c>
      <c r="H869" s="6">
        <v>80</v>
      </c>
      <c r="I869" s="6">
        <v>3</v>
      </c>
    </row>
    <row r="870" spans="1:9">
      <c r="A870" s="4">
        <v>1864</v>
      </c>
      <c r="B870" s="4">
        <v>44486</v>
      </c>
      <c r="C870" s="4" t="s">
        <v>21</v>
      </c>
      <c r="D870" s="4" t="s">
        <v>13</v>
      </c>
      <c r="E870" s="4" t="s">
        <v>11</v>
      </c>
      <c r="F870" s="5">
        <v>2</v>
      </c>
      <c r="G870" s="6">
        <v>12</v>
      </c>
      <c r="H870" s="6">
        <v>24</v>
      </c>
      <c r="I870" s="6">
        <v>3.0720000000000001</v>
      </c>
    </row>
    <row r="871" spans="1:9">
      <c r="A871" s="4">
        <v>1865</v>
      </c>
      <c r="B871" s="4">
        <v>44486</v>
      </c>
      <c r="C871" s="4" t="s">
        <v>18</v>
      </c>
      <c r="D871" s="4" t="s">
        <v>6</v>
      </c>
      <c r="E871" s="4" t="s">
        <v>11</v>
      </c>
      <c r="F871" s="5">
        <v>3</v>
      </c>
      <c r="G871" s="6">
        <v>8</v>
      </c>
      <c r="H871" s="6">
        <v>24</v>
      </c>
      <c r="I871" s="6">
        <v>1.224</v>
      </c>
    </row>
    <row r="872" spans="1:9">
      <c r="A872" s="4">
        <v>1866</v>
      </c>
      <c r="B872" s="4">
        <v>44487</v>
      </c>
      <c r="C872" s="4" t="s">
        <v>17</v>
      </c>
      <c r="D872" s="4" t="s">
        <v>3</v>
      </c>
      <c r="E872" s="4" t="s">
        <v>5</v>
      </c>
      <c r="F872" s="5">
        <v>2</v>
      </c>
      <c r="G872" s="6">
        <v>313</v>
      </c>
      <c r="H872" s="6">
        <v>626</v>
      </c>
      <c r="I872" s="6">
        <v>266.05</v>
      </c>
    </row>
    <row r="873" spans="1:9">
      <c r="A873" s="4">
        <v>1867</v>
      </c>
      <c r="B873" s="4">
        <v>44487</v>
      </c>
      <c r="C873" s="4" t="s">
        <v>21</v>
      </c>
      <c r="D873" s="4" t="s">
        <v>13</v>
      </c>
      <c r="E873" s="4" t="s">
        <v>5</v>
      </c>
      <c r="F873" s="5">
        <v>2</v>
      </c>
      <c r="G873" s="6">
        <v>302</v>
      </c>
      <c r="H873" s="6">
        <v>604</v>
      </c>
      <c r="I873" s="6">
        <v>265.76</v>
      </c>
    </row>
    <row r="874" spans="1:9">
      <c r="A874" s="4">
        <v>1868</v>
      </c>
      <c r="B874" s="4">
        <v>44488</v>
      </c>
      <c r="C874" s="4" t="s">
        <v>21</v>
      </c>
      <c r="D874" s="4" t="s">
        <v>13</v>
      </c>
      <c r="E874" s="4" t="s">
        <v>4</v>
      </c>
      <c r="F874" s="5">
        <v>4</v>
      </c>
      <c r="G874" s="6">
        <v>67</v>
      </c>
      <c r="H874" s="6">
        <v>268</v>
      </c>
      <c r="I874" s="6">
        <v>50.25</v>
      </c>
    </row>
    <row r="875" spans="1:9">
      <c r="A875" s="4">
        <v>1869</v>
      </c>
      <c r="B875" s="4">
        <v>44489</v>
      </c>
      <c r="C875" s="4" t="s">
        <v>20</v>
      </c>
      <c r="D875" s="4" t="s">
        <v>12</v>
      </c>
      <c r="E875" s="4" t="s">
        <v>9</v>
      </c>
      <c r="F875" s="5">
        <v>5</v>
      </c>
      <c r="G875" s="6">
        <v>50</v>
      </c>
      <c r="H875" s="6">
        <v>250</v>
      </c>
      <c r="I875" s="6">
        <v>25.35</v>
      </c>
    </row>
    <row r="876" spans="1:9">
      <c r="A876" s="4">
        <v>1870</v>
      </c>
      <c r="B876" s="4">
        <v>44497</v>
      </c>
      <c r="C876" s="4" t="s">
        <v>21</v>
      </c>
      <c r="D876" s="4" t="s">
        <v>13</v>
      </c>
      <c r="E876" s="4" t="s">
        <v>7</v>
      </c>
      <c r="F876" s="5">
        <v>15</v>
      </c>
      <c r="G876" s="6">
        <v>15</v>
      </c>
      <c r="H876" s="6">
        <v>225</v>
      </c>
      <c r="I876" s="6">
        <v>4.0500000000000007</v>
      </c>
    </row>
    <row r="877" spans="1:9">
      <c r="A877" s="4">
        <v>1871</v>
      </c>
      <c r="B877" s="4">
        <v>44497</v>
      </c>
      <c r="C877" s="4" t="s">
        <v>19</v>
      </c>
      <c r="D877" s="4" t="s">
        <v>10</v>
      </c>
      <c r="E877" s="4" t="s">
        <v>11</v>
      </c>
      <c r="F877" s="5">
        <v>5</v>
      </c>
      <c r="G877" s="6">
        <v>8</v>
      </c>
      <c r="H877" s="6">
        <v>40</v>
      </c>
      <c r="I877" s="6">
        <v>1.6639999999999999</v>
      </c>
    </row>
    <row r="878" spans="1:9">
      <c r="A878" s="4">
        <v>1872</v>
      </c>
      <c r="B878" s="4">
        <v>44498</v>
      </c>
      <c r="C878" s="4" t="s">
        <v>18</v>
      </c>
      <c r="D878" s="4" t="s">
        <v>6</v>
      </c>
      <c r="E878" s="4" t="s">
        <v>4</v>
      </c>
      <c r="F878" s="5">
        <v>7</v>
      </c>
      <c r="G878" s="6">
        <v>53</v>
      </c>
      <c r="H878" s="6">
        <v>371</v>
      </c>
      <c r="I878" s="6">
        <v>29.150000000000002</v>
      </c>
    </row>
    <row r="879" spans="1:9">
      <c r="A879" s="4">
        <v>1873</v>
      </c>
      <c r="B879" s="4">
        <v>44498</v>
      </c>
      <c r="C879" s="4" t="s">
        <v>20</v>
      </c>
      <c r="D879" s="4" t="s">
        <v>12</v>
      </c>
      <c r="E879" s="4" t="s">
        <v>9</v>
      </c>
      <c r="F879" s="5">
        <v>6</v>
      </c>
      <c r="G879" s="6">
        <v>24</v>
      </c>
      <c r="H879" s="6">
        <v>144</v>
      </c>
      <c r="I879" s="6">
        <v>12.167999999999999</v>
      </c>
    </row>
    <row r="880" spans="1:9">
      <c r="A880" s="4">
        <v>1874</v>
      </c>
      <c r="B880" s="4">
        <v>44498</v>
      </c>
      <c r="C880" s="4" t="s">
        <v>21</v>
      </c>
      <c r="D880" s="4" t="s">
        <v>13</v>
      </c>
      <c r="E880" s="4" t="s">
        <v>5</v>
      </c>
      <c r="F880" s="5">
        <v>1</v>
      </c>
      <c r="G880" s="6">
        <v>315</v>
      </c>
      <c r="H880" s="6">
        <v>315</v>
      </c>
      <c r="I880" s="6">
        <v>277.2</v>
      </c>
    </row>
    <row r="881" spans="1:9">
      <c r="A881" s="4">
        <v>1875</v>
      </c>
      <c r="B881" s="4">
        <v>44499</v>
      </c>
      <c r="C881" s="4" t="s">
        <v>17</v>
      </c>
      <c r="D881" s="4" t="s">
        <v>3</v>
      </c>
      <c r="E881" s="4" t="s">
        <v>9</v>
      </c>
      <c r="F881" s="5">
        <v>2</v>
      </c>
      <c r="G881" s="6">
        <v>45</v>
      </c>
      <c r="H881" s="6">
        <v>90</v>
      </c>
      <c r="I881" s="6">
        <v>23.400000000000002</v>
      </c>
    </row>
    <row r="882" spans="1:9">
      <c r="A882" s="4">
        <v>1876</v>
      </c>
      <c r="B882" s="4">
        <v>44499</v>
      </c>
      <c r="C882" s="4" t="s">
        <v>19</v>
      </c>
      <c r="D882" s="4" t="s">
        <v>10</v>
      </c>
      <c r="E882" s="4" t="s">
        <v>11</v>
      </c>
      <c r="F882" s="5">
        <v>8</v>
      </c>
      <c r="G882" s="6">
        <v>8</v>
      </c>
      <c r="H882" s="6">
        <v>64</v>
      </c>
      <c r="I882" s="6">
        <v>1.6639999999999999</v>
      </c>
    </row>
    <row r="883" spans="1:9">
      <c r="A883" s="4">
        <v>1877</v>
      </c>
      <c r="B883" s="4">
        <v>44500</v>
      </c>
      <c r="C883" s="4" t="s">
        <v>21</v>
      </c>
      <c r="D883" s="4" t="s">
        <v>13</v>
      </c>
      <c r="E883" s="4" t="s">
        <v>5</v>
      </c>
      <c r="F883" s="5">
        <v>1</v>
      </c>
      <c r="G883" s="6">
        <v>339</v>
      </c>
      <c r="H883" s="6">
        <v>339</v>
      </c>
      <c r="I883" s="6">
        <v>298.32</v>
      </c>
    </row>
    <row r="884" spans="1:9">
      <c r="A884" s="4">
        <v>1878</v>
      </c>
      <c r="B884" s="4">
        <v>44500</v>
      </c>
      <c r="C884" s="4" t="s">
        <v>19</v>
      </c>
      <c r="D884" s="4" t="s">
        <v>10</v>
      </c>
      <c r="E884" s="4" t="s">
        <v>9</v>
      </c>
      <c r="F884" s="5">
        <v>4</v>
      </c>
      <c r="G884" s="6">
        <v>50</v>
      </c>
      <c r="H884" s="6">
        <v>200</v>
      </c>
      <c r="I884" s="6">
        <v>19.149999999999999</v>
      </c>
    </row>
    <row r="885" spans="1:9">
      <c r="A885" s="4">
        <v>1879</v>
      </c>
      <c r="B885" s="4">
        <v>44501</v>
      </c>
      <c r="C885" s="4" t="s">
        <v>21</v>
      </c>
      <c r="D885" s="4" t="s">
        <v>13</v>
      </c>
      <c r="E885" s="4" t="s">
        <v>4</v>
      </c>
      <c r="F885" s="5">
        <v>8</v>
      </c>
      <c r="G885" s="6">
        <v>50</v>
      </c>
      <c r="H885" s="6">
        <v>400</v>
      </c>
      <c r="I885" s="6">
        <v>37.5</v>
      </c>
    </row>
    <row r="886" spans="1:9">
      <c r="A886" s="4">
        <v>1880</v>
      </c>
      <c r="B886" s="4">
        <v>44501</v>
      </c>
      <c r="C886" s="4" t="s">
        <v>18</v>
      </c>
      <c r="D886" s="4" t="s">
        <v>6</v>
      </c>
      <c r="E886" s="4" t="s">
        <v>7</v>
      </c>
      <c r="F886" s="5">
        <v>10</v>
      </c>
      <c r="G886" s="6">
        <v>25</v>
      </c>
      <c r="H886" s="6">
        <v>250</v>
      </c>
      <c r="I886" s="6">
        <v>8</v>
      </c>
    </row>
    <row r="887" spans="1:9">
      <c r="A887" s="4">
        <v>1881</v>
      </c>
      <c r="B887" s="4">
        <v>44502</v>
      </c>
      <c r="C887" s="4" t="s">
        <v>17</v>
      </c>
      <c r="D887" s="4" t="s">
        <v>3</v>
      </c>
      <c r="E887" s="4" t="s">
        <v>11</v>
      </c>
      <c r="F887" s="5">
        <v>2</v>
      </c>
      <c r="G887" s="6">
        <v>11</v>
      </c>
      <c r="H887" s="6">
        <v>22</v>
      </c>
      <c r="I887" s="6">
        <v>1.98</v>
      </c>
    </row>
    <row r="888" spans="1:9">
      <c r="A888" s="4">
        <v>1882</v>
      </c>
      <c r="B888" s="4">
        <v>44505</v>
      </c>
      <c r="C888" s="4" t="s">
        <v>17</v>
      </c>
      <c r="D888" s="4" t="s">
        <v>3</v>
      </c>
      <c r="E888" s="4" t="s">
        <v>5</v>
      </c>
      <c r="F888" s="5">
        <v>2</v>
      </c>
      <c r="G888" s="6">
        <v>267</v>
      </c>
      <c r="H888" s="6">
        <v>534</v>
      </c>
      <c r="I888" s="6">
        <v>226.95</v>
      </c>
    </row>
    <row r="889" spans="1:9">
      <c r="A889" s="4">
        <v>1883</v>
      </c>
      <c r="B889" s="4">
        <v>44506</v>
      </c>
      <c r="C889" s="4" t="s">
        <v>17</v>
      </c>
      <c r="D889" s="4" t="s">
        <v>3</v>
      </c>
      <c r="E889" s="4" t="s">
        <v>11</v>
      </c>
      <c r="F889" s="5">
        <v>7</v>
      </c>
      <c r="G889" s="6">
        <v>15</v>
      </c>
      <c r="H889" s="6">
        <v>105</v>
      </c>
      <c r="I889" s="6">
        <v>2.6999999999999997</v>
      </c>
    </row>
    <row r="890" spans="1:9">
      <c r="A890" s="4">
        <v>1884</v>
      </c>
      <c r="B890" s="4">
        <v>44508</v>
      </c>
      <c r="C890" s="4" t="s">
        <v>20</v>
      </c>
      <c r="D890" s="4" t="s">
        <v>12</v>
      </c>
      <c r="E890" s="4" t="s">
        <v>11</v>
      </c>
      <c r="F890" s="5">
        <v>1</v>
      </c>
      <c r="G890" s="6">
        <v>8</v>
      </c>
      <c r="H890" s="6">
        <v>8</v>
      </c>
      <c r="I890" s="6">
        <v>1.296</v>
      </c>
    </row>
    <row r="891" spans="1:9">
      <c r="A891" s="4">
        <v>1885</v>
      </c>
      <c r="B891" s="4">
        <v>44510</v>
      </c>
      <c r="C891" s="4" t="s">
        <v>17</v>
      </c>
      <c r="D891" s="4" t="s">
        <v>3</v>
      </c>
      <c r="E891" s="4" t="s">
        <v>4</v>
      </c>
      <c r="F891" s="5">
        <v>4</v>
      </c>
      <c r="G891" s="6">
        <v>81</v>
      </c>
      <c r="H891" s="6">
        <v>324</v>
      </c>
      <c r="I891" s="6">
        <v>48.6</v>
      </c>
    </row>
    <row r="892" spans="1:9">
      <c r="A892" s="4">
        <v>1886</v>
      </c>
      <c r="B892" s="4">
        <v>44511</v>
      </c>
      <c r="C892" s="4" t="s">
        <v>17</v>
      </c>
      <c r="D892" s="4" t="s">
        <v>3</v>
      </c>
      <c r="E892" s="4" t="s">
        <v>9</v>
      </c>
      <c r="F892" s="5">
        <v>8</v>
      </c>
      <c r="G892" s="6">
        <v>26</v>
      </c>
      <c r="H892" s="6">
        <v>208</v>
      </c>
      <c r="I892" s="6">
        <v>13.52</v>
      </c>
    </row>
    <row r="893" spans="1:9">
      <c r="A893" s="4">
        <v>1887</v>
      </c>
      <c r="B893" s="4">
        <v>44513</v>
      </c>
      <c r="C893" s="4" t="s">
        <v>17</v>
      </c>
      <c r="D893" s="4" t="s">
        <v>3</v>
      </c>
      <c r="E893" s="4" t="s">
        <v>7</v>
      </c>
      <c r="F893" s="5">
        <v>10</v>
      </c>
      <c r="G893" s="6">
        <v>25</v>
      </c>
      <c r="H893" s="6">
        <v>250</v>
      </c>
      <c r="I893" s="6">
        <v>7.5</v>
      </c>
    </row>
    <row r="894" spans="1:9">
      <c r="A894" s="4">
        <v>1888</v>
      </c>
      <c r="B894" s="4">
        <v>44515</v>
      </c>
      <c r="C894" s="4" t="s">
        <v>17</v>
      </c>
      <c r="D894" s="4" t="s">
        <v>3</v>
      </c>
      <c r="E894" s="4" t="s">
        <v>4</v>
      </c>
      <c r="F894" s="5">
        <v>1</v>
      </c>
      <c r="G894" s="6">
        <v>74</v>
      </c>
      <c r="H894" s="6">
        <v>74</v>
      </c>
      <c r="I894" s="6">
        <v>44.4</v>
      </c>
    </row>
    <row r="895" spans="1:9">
      <c r="A895" s="4">
        <v>1889</v>
      </c>
      <c r="B895" s="4">
        <v>44516</v>
      </c>
      <c r="C895" s="4" t="s">
        <v>18</v>
      </c>
      <c r="D895" s="4" t="s">
        <v>6</v>
      </c>
      <c r="E895" s="4" t="s">
        <v>7</v>
      </c>
      <c r="F895" s="5">
        <v>7</v>
      </c>
      <c r="G895" s="6">
        <v>17</v>
      </c>
      <c r="H895" s="6">
        <v>119</v>
      </c>
      <c r="I895" s="6">
        <v>5.44</v>
      </c>
    </row>
    <row r="896" spans="1:9">
      <c r="A896" s="4">
        <v>1890</v>
      </c>
      <c r="B896" s="4">
        <v>44517</v>
      </c>
      <c r="C896" s="4" t="s">
        <v>20</v>
      </c>
      <c r="D896" s="4" t="s">
        <v>12</v>
      </c>
      <c r="E896" s="4" t="s">
        <v>4</v>
      </c>
      <c r="F896" s="5">
        <v>6</v>
      </c>
      <c r="G896" s="6">
        <v>89</v>
      </c>
      <c r="H896" s="6">
        <v>534</v>
      </c>
      <c r="I896" s="6">
        <v>51.62</v>
      </c>
    </row>
    <row r="897" spans="1:9">
      <c r="A897" s="4">
        <v>1891</v>
      </c>
      <c r="B897" s="4">
        <v>44517</v>
      </c>
      <c r="C897" s="4" t="s">
        <v>21</v>
      </c>
      <c r="D897" s="4" t="s">
        <v>13</v>
      </c>
      <c r="E897" s="4" t="s">
        <v>4</v>
      </c>
      <c r="F897" s="5">
        <v>2</v>
      </c>
      <c r="G897" s="6">
        <v>64</v>
      </c>
      <c r="H897" s="6">
        <v>128</v>
      </c>
      <c r="I897" s="6">
        <v>48</v>
      </c>
    </row>
    <row r="898" spans="1:9">
      <c r="A898" s="4">
        <v>1891</v>
      </c>
      <c r="B898" s="4">
        <v>44517</v>
      </c>
      <c r="C898" s="4" t="s">
        <v>21</v>
      </c>
      <c r="D898" s="4" t="s">
        <v>13</v>
      </c>
      <c r="E898" s="4" t="s">
        <v>4</v>
      </c>
      <c r="F898" s="5">
        <v>2</v>
      </c>
      <c r="G898" s="6">
        <v>64</v>
      </c>
      <c r="H898" s="6">
        <v>128</v>
      </c>
      <c r="I898" s="6">
        <v>48</v>
      </c>
    </row>
    <row r="899" spans="1:9">
      <c r="A899" s="4">
        <v>1892</v>
      </c>
      <c r="B899" s="4">
        <v>44517</v>
      </c>
      <c r="C899" s="4" t="s">
        <v>19</v>
      </c>
      <c r="D899" s="4" t="s">
        <v>10</v>
      </c>
      <c r="E899" s="4" t="s">
        <v>5</v>
      </c>
      <c r="F899" s="5">
        <v>1</v>
      </c>
      <c r="G899" s="6">
        <v>325</v>
      </c>
      <c r="H899" s="6">
        <v>325</v>
      </c>
      <c r="I899" s="6">
        <v>266.5</v>
      </c>
    </row>
    <row r="900" spans="1:9">
      <c r="A900" s="4">
        <v>1892</v>
      </c>
      <c r="B900" s="4">
        <v>44517</v>
      </c>
      <c r="C900" s="4" t="s">
        <v>19</v>
      </c>
      <c r="D900" s="4" t="s">
        <v>10</v>
      </c>
      <c r="E900" s="4" t="s">
        <v>5</v>
      </c>
      <c r="F900" s="5">
        <v>1</v>
      </c>
      <c r="G900" s="6">
        <v>325</v>
      </c>
      <c r="H900" s="6">
        <v>325</v>
      </c>
      <c r="I900" s="6">
        <v>266.5</v>
      </c>
    </row>
    <row r="901" spans="1:9">
      <c r="A901" s="4">
        <v>1893</v>
      </c>
      <c r="B901" s="4">
        <v>44519</v>
      </c>
      <c r="C901" s="4" t="s">
        <v>21</v>
      </c>
      <c r="D901" s="4" t="s">
        <v>13</v>
      </c>
      <c r="E901" s="4" t="s">
        <v>7</v>
      </c>
      <c r="F901" s="5">
        <v>8</v>
      </c>
      <c r="G901" s="6">
        <v>14</v>
      </c>
      <c r="H901" s="6">
        <v>112</v>
      </c>
      <c r="I901" s="6">
        <v>3.7800000000000002</v>
      </c>
    </row>
    <row r="902" spans="1:9">
      <c r="A902" s="4">
        <v>1894</v>
      </c>
      <c r="B902" s="4">
        <v>44519</v>
      </c>
      <c r="C902" s="4" t="s">
        <v>19</v>
      </c>
      <c r="D902" s="4" t="s">
        <v>10</v>
      </c>
      <c r="E902" s="4" t="s">
        <v>5</v>
      </c>
      <c r="F902" s="5">
        <v>2</v>
      </c>
      <c r="G902" s="6">
        <v>380</v>
      </c>
      <c r="H902" s="6">
        <v>760</v>
      </c>
      <c r="I902" s="6">
        <v>311.59999999999997</v>
      </c>
    </row>
    <row r="903" spans="1:9">
      <c r="A903" s="4">
        <v>1895</v>
      </c>
      <c r="B903" s="4">
        <v>44519</v>
      </c>
      <c r="C903" s="4" t="s">
        <v>17</v>
      </c>
      <c r="D903" s="4" t="s">
        <v>3</v>
      </c>
      <c r="E903" s="4" t="s">
        <v>5</v>
      </c>
      <c r="F903" s="5">
        <v>2</v>
      </c>
      <c r="G903" s="6">
        <v>316</v>
      </c>
      <c r="H903" s="6">
        <v>632</v>
      </c>
      <c r="I903" s="6">
        <v>268.59999999999997</v>
      </c>
    </row>
    <row r="904" spans="1:9">
      <c r="A904" s="4">
        <v>1896</v>
      </c>
      <c r="B904" s="4">
        <v>44520</v>
      </c>
      <c r="C904" s="4" t="s">
        <v>21</v>
      </c>
      <c r="D904" s="4" t="s">
        <v>13</v>
      </c>
      <c r="E904" s="4" t="s">
        <v>9</v>
      </c>
      <c r="F904" s="5">
        <v>6</v>
      </c>
      <c r="G904" s="6">
        <v>21</v>
      </c>
      <c r="H904" s="6">
        <v>126</v>
      </c>
      <c r="I904" s="6">
        <v>11.634</v>
      </c>
    </row>
    <row r="905" spans="1:9">
      <c r="A905" s="4">
        <v>1897</v>
      </c>
      <c r="B905" s="4">
        <v>44522</v>
      </c>
      <c r="C905" s="4" t="s">
        <v>17</v>
      </c>
      <c r="D905" s="4" t="s">
        <v>3</v>
      </c>
      <c r="E905" s="4" t="s">
        <v>9</v>
      </c>
      <c r="F905" s="5">
        <v>1</v>
      </c>
      <c r="G905" s="6">
        <v>32</v>
      </c>
      <c r="H905" s="6">
        <v>32</v>
      </c>
      <c r="I905" s="6">
        <v>16.64</v>
      </c>
    </row>
    <row r="906" spans="1:9">
      <c r="A906" s="4">
        <v>1898</v>
      </c>
      <c r="B906" s="4">
        <v>44522</v>
      </c>
      <c r="C906" s="4" t="s">
        <v>18</v>
      </c>
      <c r="D906" s="4" t="s">
        <v>6</v>
      </c>
      <c r="E906" s="4" t="s">
        <v>4</v>
      </c>
      <c r="F906" s="5">
        <v>6</v>
      </c>
      <c r="G906" s="6">
        <v>73</v>
      </c>
      <c r="H906" s="6">
        <v>438</v>
      </c>
      <c r="I906" s="6">
        <v>40.150000000000006</v>
      </c>
    </row>
    <row r="907" spans="1:9">
      <c r="A907" s="4">
        <v>1899</v>
      </c>
      <c r="B907" s="4">
        <v>44523</v>
      </c>
      <c r="C907" s="4" t="s">
        <v>19</v>
      </c>
      <c r="D907" s="4" t="s">
        <v>10</v>
      </c>
      <c r="E907" s="4" t="s">
        <v>11</v>
      </c>
      <c r="F907" s="5">
        <v>9</v>
      </c>
      <c r="G907" s="6">
        <v>9</v>
      </c>
      <c r="H907" s="6">
        <v>81</v>
      </c>
      <c r="I907" s="6">
        <v>1.8719999999999999</v>
      </c>
    </row>
    <row r="908" spans="1:9">
      <c r="A908" s="4">
        <v>1900</v>
      </c>
      <c r="B908" s="4">
        <v>44524</v>
      </c>
      <c r="C908" s="4" t="s">
        <v>21</v>
      </c>
      <c r="D908" s="4" t="s">
        <v>13</v>
      </c>
      <c r="E908" s="4" t="s">
        <v>9</v>
      </c>
      <c r="F908" s="5">
        <v>3</v>
      </c>
      <c r="G908" s="6">
        <v>33</v>
      </c>
      <c r="H908" s="6">
        <v>99</v>
      </c>
      <c r="I908" s="6">
        <v>18.282</v>
      </c>
    </row>
    <row r="909" spans="1:9">
      <c r="A909" s="4">
        <v>1901</v>
      </c>
      <c r="B909" s="4">
        <v>44525</v>
      </c>
      <c r="C909" s="4" t="s">
        <v>19</v>
      </c>
      <c r="D909" s="4" t="s">
        <v>10</v>
      </c>
      <c r="E909" s="4" t="s">
        <v>9</v>
      </c>
      <c r="F909" s="5">
        <v>7</v>
      </c>
      <c r="G909" s="6">
        <v>49</v>
      </c>
      <c r="H909" s="6">
        <v>343</v>
      </c>
      <c r="I909" s="6">
        <v>18.766999999999999</v>
      </c>
    </row>
    <row r="910" spans="1:9">
      <c r="A910" s="4">
        <v>1902</v>
      </c>
      <c r="B910" s="4">
        <v>44525</v>
      </c>
      <c r="C910" s="4" t="s">
        <v>18</v>
      </c>
      <c r="D910" s="4" t="s">
        <v>6</v>
      </c>
      <c r="E910" s="4" t="s">
        <v>11</v>
      </c>
      <c r="F910" s="5">
        <v>4</v>
      </c>
      <c r="G910" s="6">
        <v>7</v>
      </c>
      <c r="H910" s="6">
        <v>28</v>
      </c>
      <c r="I910" s="6">
        <v>1.071</v>
      </c>
    </row>
    <row r="911" spans="1:9">
      <c r="A911" s="4">
        <v>1903</v>
      </c>
      <c r="B911" s="4">
        <v>44527</v>
      </c>
      <c r="C911" s="4" t="s">
        <v>20</v>
      </c>
      <c r="D911" s="4" t="s">
        <v>12</v>
      </c>
      <c r="E911" s="4" t="s">
        <v>7</v>
      </c>
      <c r="F911" s="5">
        <v>5</v>
      </c>
      <c r="G911" s="6">
        <v>20</v>
      </c>
      <c r="H911" s="6">
        <v>100</v>
      </c>
      <c r="I911" s="6">
        <v>5.16</v>
      </c>
    </row>
    <row r="912" spans="1:9">
      <c r="A912" s="4">
        <v>1904</v>
      </c>
      <c r="B912" s="4">
        <v>44527</v>
      </c>
      <c r="C912" s="4" t="s">
        <v>17</v>
      </c>
      <c r="D912" s="4" t="s">
        <v>3</v>
      </c>
      <c r="E912" s="4" t="s">
        <v>7</v>
      </c>
      <c r="F912" s="5">
        <v>8</v>
      </c>
      <c r="G912" s="6">
        <v>22</v>
      </c>
      <c r="H912" s="6">
        <v>176</v>
      </c>
      <c r="I912" s="6">
        <v>6.6</v>
      </c>
    </row>
    <row r="913" spans="1:9">
      <c r="A913" s="4">
        <v>1905</v>
      </c>
      <c r="B913" s="4">
        <v>44528</v>
      </c>
      <c r="C913" s="4" t="s">
        <v>20</v>
      </c>
      <c r="D913" s="4" t="s">
        <v>12</v>
      </c>
      <c r="E913" s="4" t="s">
        <v>7</v>
      </c>
      <c r="F913" s="5">
        <v>20</v>
      </c>
      <c r="G913" s="6">
        <v>21</v>
      </c>
      <c r="H913" s="6">
        <v>420</v>
      </c>
      <c r="I913" s="6">
        <v>5.4180000000000001</v>
      </c>
    </row>
    <row r="914" spans="1:9">
      <c r="A914" s="4">
        <v>1906</v>
      </c>
      <c r="B914" s="4">
        <v>44528</v>
      </c>
      <c r="C914" s="4" t="s">
        <v>20</v>
      </c>
      <c r="D914" s="4" t="s">
        <v>12</v>
      </c>
      <c r="E914" s="4" t="s">
        <v>7</v>
      </c>
      <c r="F914" s="5">
        <v>15</v>
      </c>
      <c r="G914" s="6">
        <v>15</v>
      </c>
      <c r="H914" s="6">
        <v>225</v>
      </c>
      <c r="I914" s="6">
        <v>3.87</v>
      </c>
    </row>
    <row r="915" spans="1:9">
      <c r="A915" s="4">
        <v>1906</v>
      </c>
      <c r="B915" s="4">
        <v>44528</v>
      </c>
      <c r="C915" s="4" t="s">
        <v>20</v>
      </c>
      <c r="D915" s="4" t="s">
        <v>12</v>
      </c>
      <c r="E915" s="4" t="s">
        <v>7</v>
      </c>
      <c r="F915" s="5">
        <v>15</v>
      </c>
      <c r="G915" s="6">
        <v>15</v>
      </c>
      <c r="H915" s="6">
        <v>225</v>
      </c>
      <c r="I915" s="6">
        <v>3.87</v>
      </c>
    </row>
    <row r="916" spans="1:9">
      <c r="A916" s="4">
        <v>1907</v>
      </c>
      <c r="B916" s="4">
        <v>44529</v>
      </c>
      <c r="C916" s="4" t="s">
        <v>17</v>
      </c>
      <c r="D916" s="4" t="s">
        <v>3</v>
      </c>
      <c r="E916" s="4" t="s">
        <v>11</v>
      </c>
      <c r="F916" s="5">
        <v>7</v>
      </c>
      <c r="G916" s="6">
        <v>6</v>
      </c>
      <c r="H916" s="6">
        <v>42</v>
      </c>
      <c r="I916" s="6">
        <v>1.08</v>
      </c>
    </row>
    <row r="917" spans="1:9">
      <c r="A917" s="4">
        <v>1908</v>
      </c>
      <c r="B917" s="4">
        <v>44533</v>
      </c>
      <c r="C917" s="4" t="s">
        <v>20</v>
      </c>
      <c r="D917" s="4" t="s">
        <v>12</v>
      </c>
      <c r="E917" s="4" t="s">
        <v>9</v>
      </c>
      <c r="F917" s="5">
        <v>4</v>
      </c>
      <c r="G917" s="6">
        <v>50</v>
      </c>
      <c r="H917" s="6">
        <v>200</v>
      </c>
      <c r="I917" s="6">
        <v>25.35</v>
      </c>
    </row>
    <row r="918" spans="1:9">
      <c r="A918" s="4">
        <v>1909</v>
      </c>
      <c r="B918" s="4">
        <v>44534</v>
      </c>
      <c r="C918" s="4" t="s">
        <v>17</v>
      </c>
      <c r="D918" s="4" t="s">
        <v>3</v>
      </c>
      <c r="E918" s="4" t="s">
        <v>4</v>
      </c>
      <c r="F918" s="5">
        <v>2</v>
      </c>
      <c r="G918" s="6">
        <v>80</v>
      </c>
      <c r="H918" s="6">
        <v>160</v>
      </c>
      <c r="I918" s="6">
        <v>48</v>
      </c>
    </row>
    <row r="919" spans="1:9">
      <c r="A919" s="4">
        <v>1910</v>
      </c>
      <c r="B919" s="4">
        <v>44534</v>
      </c>
      <c r="C919" s="4" t="s">
        <v>21</v>
      </c>
      <c r="D919" s="4" t="s">
        <v>13</v>
      </c>
      <c r="E919" s="4" t="s">
        <v>4</v>
      </c>
      <c r="F919" s="5">
        <v>5</v>
      </c>
      <c r="G919" s="6">
        <v>68</v>
      </c>
      <c r="H919" s="6">
        <v>340</v>
      </c>
      <c r="I919" s="6">
        <v>51</v>
      </c>
    </row>
    <row r="920" spans="1:9">
      <c r="A920" s="4">
        <v>1911</v>
      </c>
      <c r="B920" s="4">
        <v>44535</v>
      </c>
      <c r="C920" s="4" t="s">
        <v>20</v>
      </c>
      <c r="D920" s="4" t="s">
        <v>12</v>
      </c>
      <c r="E920" s="4" t="s">
        <v>5</v>
      </c>
      <c r="F920" s="5">
        <v>1</v>
      </c>
      <c r="G920" s="6">
        <v>257</v>
      </c>
      <c r="H920" s="6">
        <v>257</v>
      </c>
      <c r="I920" s="6">
        <v>231.3</v>
      </c>
    </row>
    <row r="921" spans="1:9">
      <c r="A921" s="4">
        <v>1912</v>
      </c>
      <c r="B921" s="4">
        <v>44535</v>
      </c>
      <c r="C921" s="4" t="s">
        <v>17</v>
      </c>
      <c r="D921" s="4" t="s">
        <v>3</v>
      </c>
      <c r="E921" s="4" t="s">
        <v>9</v>
      </c>
      <c r="F921" s="5">
        <v>6</v>
      </c>
      <c r="G921" s="6">
        <v>21</v>
      </c>
      <c r="H921" s="6">
        <v>126</v>
      </c>
      <c r="I921" s="6">
        <v>10.92</v>
      </c>
    </row>
    <row r="922" spans="1:9">
      <c r="A922" s="4">
        <v>1913</v>
      </c>
      <c r="B922" s="4">
        <v>44535</v>
      </c>
      <c r="C922" s="4" t="s">
        <v>21</v>
      </c>
      <c r="D922" s="4" t="s">
        <v>13</v>
      </c>
      <c r="E922" s="4" t="s">
        <v>4</v>
      </c>
      <c r="F922" s="5">
        <v>9</v>
      </c>
      <c r="G922" s="6">
        <v>67</v>
      </c>
      <c r="H922" s="6">
        <v>603</v>
      </c>
      <c r="I922" s="6">
        <v>50.25</v>
      </c>
    </row>
    <row r="923" spans="1:9">
      <c r="A923" s="4">
        <v>1913</v>
      </c>
      <c r="B923" s="4">
        <v>44535</v>
      </c>
      <c r="C923" s="4" t="s">
        <v>21</v>
      </c>
      <c r="D923" s="4" t="s">
        <v>13</v>
      </c>
      <c r="E923" s="4" t="s">
        <v>4</v>
      </c>
      <c r="F923" s="5">
        <v>9</v>
      </c>
      <c r="G923" s="6">
        <v>67</v>
      </c>
      <c r="H923" s="6">
        <v>603</v>
      </c>
      <c r="I923" s="6">
        <v>50.25</v>
      </c>
    </row>
    <row r="924" spans="1:9">
      <c r="A924" s="4">
        <v>1914</v>
      </c>
      <c r="B924" s="4">
        <v>44535</v>
      </c>
      <c r="C924" s="4" t="s">
        <v>21</v>
      </c>
      <c r="D924" s="4" t="s">
        <v>13</v>
      </c>
      <c r="E924" s="4" t="s">
        <v>9</v>
      </c>
      <c r="F924" s="5">
        <v>4</v>
      </c>
      <c r="G924" s="6">
        <v>24</v>
      </c>
      <c r="H924" s="6">
        <v>96</v>
      </c>
      <c r="I924" s="6">
        <v>13.296000000000001</v>
      </c>
    </row>
    <row r="925" spans="1:9">
      <c r="A925" s="4">
        <v>1915</v>
      </c>
      <c r="B925" s="4">
        <v>44538</v>
      </c>
      <c r="C925" s="4" t="s">
        <v>18</v>
      </c>
      <c r="D925" s="4" t="s">
        <v>6</v>
      </c>
      <c r="E925" s="4" t="s">
        <v>7</v>
      </c>
      <c r="F925" s="5">
        <v>1</v>
      </c>
      <c r="G925" s="6">
        <v>17</v>
      </c>
      <c r="H925" s="6">
        <v>17</v>
      </c>
      <c r="I925" s="6">
        <v>5.44</v>
      </c>
    </row>
    <row r="926" spans="1:9">
      <c r="A926" s="4">
        <v>1916</v>
      </c>
      <c r="B926" s="4">
        <v>44542</v>
      </c>
      <c r="C926" s="4" t="s">
        <v>17</v>
      </c>
      <c r="D926" s="4" t="s">
        <v>3</v>
      </c>
      <c r="E926" s="4" t="s">
        <v>5</v>
      </c>
      <c r="F926" s="5">
        <v>1</v>
      </c>
      <c r="G926" s="6">
        <v>364</v>
      </c>
      <c r="H926" s="6">
        <v>364</v>
      </c>
      <c r="I926" s="6">
        <v>309.39999999999998</v>
      </c>
    </row>
    <row r="927" spans="1:9">
      <c r="A927" s="4">
        <v>1917</v>
      </c>
      <c r="B927" s="4">
        <v>44544</v>
      </c>
      <c r="C927" s="4" t="s">
        <v>20</v>
      </c>
      <c r="D927" s="4" t="s">
        <v>12</v>
      </c>
      <c r="E927" s="4" t="s">
        <v>4</v>
      </c>
      <c r="F927" s="5">
        <v>5</v>
      </c>
      <c r="G927" s="6">
        <v>71</v>
      </c>
      <c r="H927" s="6">
        <v>355</v>
      </c>
      <c r="I927" s="6">
        <v>41.18</v>
      </c>
    </row>
    <row r="928" spans="1:9">
      <c r="A928" s="4">
        <v>1918</v>
      </c>
      <c r="B928" s="4">
        <v>44545</v>
      </c>
      <c r="C928" s="4" t="s">
        <v>21</v>
      </c>
      <c r="D928" s="4" t="s">
        <v>13</v>
      </c>
      <c r="E928" s="4" t="s">
        <v>7</v>
      </c>
      <c r="F928" s="5">
        <v>11</v>
      </c>
      <c r="G928" s="6">
        <v>13</v>
      </c>
      <c r="H928" s="6">
        <v>143</v>
      </c>
      <c r="I928" s="6">
        <v>3.5100000000000002</v>
      </c>
    </row>
    <row r="929" spans="1:9">
      <c r="A929" s="4">
        <v>1919</v>
      </c>
      <c r="B929" s="4">
        <v>44545</v>
      </c>
      <c r="C929" s="4" t="s">
        <v>19</v>
      </c>
      <c r="D929" s="4" t="s">
        <v>10</v>
      </c>
      <c r="E929" s="4" t="s">
        <v>7</v>
      </c>
      <c r="F929" s="5">
        <v>11</v>
      </c>
      <c r="G929" s="6">
        <v>22</v>
      </c>
      <c r="H929" s="6">
        <v>242</v>
      </c>
      <c r="I929" s="6">
        <v>9.3059999999999992</v>
      </c>
    </row>
    <row r="930" spans="1:9">
      <c r="A930" s="4">
        <v>1920</v>
      </c>
      <c r="B930" s="4">
        <v>44547</v>
      </c>
      <c r="C930" s="4" t="s">
        <v>18</v>
      </c>
      <c r="D930" s="4" t="s">
        <v>6</v>
      </c>
      <c r="E930" s="4" t="s">
        <v>9</v>
      </c>
      <c r="F930" s="5">
        <v>4</v>
      </c>
      <c r="G930" s="6">
        <v>32</v>
      </c>
      <c r="H930" s="6">
        <v>128</v>
      </c>
      <c r="I930" s="6">
        <v>14.944000000000001</v>
      </c>
    </row>
    <row r="931" spans="1:9">
      <c r="A931" s="4">
        <v>1921</v>
      </c>
      <c r="B931" s="4">
        <v>44548</v>
      </c>
      <c r="C931" s="4" t="s">
        <v>17</v>
      </c>
      <c r="D931" s="4" t="s">
        <v>3</v>
      </c>
      <c r="E931" s="4" t="s">
        <v>4</v>
      </c>
      <c r="F931" s="5">
        <v>7</v>
      </c>
      <c r="G931" s="6">
        <v>67</v>
      </c>
      <c r="H931" s="6">
        <v>469</v>
      </c>
      <c r="I931" s="6">
        <v>40.199999999999996</v>
      </c>
    </row>
    <row r="932" spans="1:9">
      <c r="A932" s="4">
        <v>1922</v>
      </c>
      <c r="B932" s="4">
        <v>44549</v>
      </c>
      <c r="C932" s="4" t="s">
        <v>19</v>
      </c>
      <c r="D932" s="4" t="s">
        <v>10</v>
      </c>
      <c r="E932" s="4" t="s">
        <v>14</v>
      </c>
      <c r="F932" s="5">
        <v>5</v>
      </c>
      <c r="G932" s="6">
        <v>43</v>
      </c>
      <c r="H932" s="6">
        <v>215</v>
      </c>
      <c r="I932" s="6">
        <v>16.469000000000001</v>
      </c>
    </row>
    <row r="933" spans="1:9">
      <c r="A933" s="4">
        <v>1923</v>
      </c>
      <c r="B933" s="4">
        <v>44549</v>
      </c>
      <c r="C933" s="4" t="s">
        <v>21</v>
      </c>
      <c r="D933" s="4" t="s">
        <v>13</v>
      </c>
      <c r="E933" s="4" t="s">
        <v>14</v>
      </c>
      <c r="F933" s="5">
        <v>4</v>
      </c>
      <c r="G933" s="6">
        <v>44</v>
      </c>
      <c r="H933" s="6">
        <v>176</v>
      </c>
      <c r="I933" s="6">
        <v>24.376000000000001</v>
      </c>
    </row>
    <row r="934" spans="1:9">
      <c r="A934" s="4">
        <v>1924</v>
      </c>
      <c r="B934" s="4">
        <v>44550</v>
      </c>
      <c r="C934" s="4" t="s">
        <v>18</v>
      </c>
      <c r="D934" s="4" t="s">
        <v>6</v>
      </c>
      <c r="E934" s="4" t="s">
        <v>7</v>
      </c>
      <c r="F934" s="5">
        <v>1</v>
      </c>
      <c r="G934" s="6">
        <v>19</v>
      </c>
      <c r="H934" s="6">
        <v>19</v>
      </c>
      <c r="I934" s="6">
        <v>6.08</v>
      </c>
    </row>
    <row r="935" spans="1:9">
      <c r="A935" s="4">
        <v>1925</v>
      </c>
      <c r="B935" s="4">
        <v>44551</v>
      </c>
      <c r="C935" s="4" t="s">
        <v>17</v>
      </c>
      <c r="D935" s="4" t="s">
        <v>3</v>
      </c>
      <c r="E935" s="4" t="s">
        <v>5</v>
      </c>
      <c r="F935" s="5">
        <v>1</v>
      </c>
      <c r="G935" s="6">
        <v>254</v>
      </c>
      <c r="H935" s="6">
        <v>254</v>
      </c>
      <c r="I935" s="6">
        <v>215.9</v>
      </c>
    </row>
    <row r="936" spans="1:9">
      <c r="A936" s="4">
        <v>1926</v>
      </c>
      <c r="B936" s="4">
        <v>44551</v>
      </c>
      <c r="C936" s="4" t="s">
        <v>17</v>
      </c>
      <c r="D936" s="4" t="s">
        <v>3</v>
      </c>
      <c r="E936" s="4" t="s">
        <v>9</v>
      </c>
      <c r="F936" s="5">
        <v>2</v>
      </c>
      <c r="G936" s="6">
        <v>24</v>
      </c>
      <c r="H936" s="6">
        <v>48</v>
      </c>
      <c r="I936" s="6">
        <v>12.48</v>
      </c>
    </row>
    <row r="937" spans="1:9">
      <c r="A937" s="4">
        <v>1927</v>
      </c>
      <c r="B937" s="4">
        <v>44552</v>
      </c>
      <c r="C937" s="4" t="s">
        <v>20</v>
      </c>
      <c r="D937" s="4" t="s">
        <v>12</v>
      </c>
      <c r="E937" s="4" t="s">
        <v>7</v>
      </c>
      <c r="F937" s="5">
        <v>11</v>
      </c>
      <c r="G937" s="6">
        <v>19</v>
      </c>
      <c r="H937" s="6">
        <v>209</v>
      </c>
      <c r="I937" s="6">
        <v>4.9020000000000001</v>
      </c>
    </row>
    <row r="938" spans="1:9">
      <c r="A938" s="4">
        <v>1928</v>
      </c>
      <c r="B938" s="4">
        <v>44552</v>
      </c>
      <c r="C938" s="4" t="s">
        <v>20</v>
      </c>
      <c r="D938" s="4" t="s">
        <v>12</v>
      </c>
      <c r="E938" s="4" t="s">
        <v>11</v>
      </c>
      <c r="F938" s="5">
        <v>2</v>
      </c>
      <c r="G938" s="6">
        <v>10</v>
      </c>
      <c r="H938" s="6">
        <v>20</v>
      </c>
      <c r="I938" s="6">
        <v>1.62</v>
      </c>
    </row>
    <row r="939" spans="1:9">
      <c r="A939" s="4">
        <v>1929</v>
      </c>
      <c r="B939" s="4">
        <v>44553</v>
      </c>
      <c r="C939" s="4" t="s">
        <v>17</v>
      </c>
      <c r="D939" s="4" t="s">
        <v>3</v>
      </c>
      <c r="E939" s="4" t="s">
        <v>8</v>
      </c>
      <c r="F939" s="5">
        <v>2</v>
      </c>
      <c r="G939" s="6">
        <v>241</v>
      </c>
      <c r="H939" s="6">
        <v>482</v>
      </c>
      <c r="I939" s="6">
        <v>204.85</v>
      </c>
    </row>
    <row r="940" spans="1:9">
      <c r="A940" s="4">
        <v>1930</v>
      </c>
      <c r="B940" s="4">
        <v>44554</v>
      </c>
      <c r="C940" s="4" t="s">
        <v>17</v>
      </c>
      <c r="D940" s="4" t="s">
        <v>3</v>
      </c>
      <c r="E940" s="4" t="s">
        <v>7</v>
      </c>
      <c r="F940" s="5">
        <v>18</v>
      </c>
      <c r="G940" s="6">
        <v>23</v>
      </c>
      <c r="H940" s="6">
        <v>414</v>
      </c>
      <c r="I940" s="6">
        <v>6.8999999999999995</v>
      </c>
    </row>
    <row r="941" spans="1:9">
      <c r="A941" s="4">
        <v>1931</v>
      </c>
      <c r="B941" s="4">
        <v>44558</v>
      </c>
      <c r="C941" s="4" t="s">
        <v>21</v>
      </c>
      <c r="D941" s="4" t="s">
        <v>13</v>
      </c>
      <c r="E941" s="4" t="s">
        <v>8</v>
      </c>
      <c r="F941" s="5">
        <v>2</v>
      </c>
      <c r="G941" s="6">
        <v>379</v>
      </c>
      <c r="H941" s="6">
        <v>758</v>
      </c>
      <c r="I941" s="6">
        <v>333.52</v>
      </c>
    </row>
    <row r="942" spans="1:9">
      <c r="A942" s="4">
        <v>1932</v>
      </c>
      <c r="B942" s="4">
        <v>44558</v>
      </c>
      <c r="C942" s="4" t="s">
        <v>21</v>
      </c>
      <c r="D942" s="4" t="s">
        <v>13</v>
      </c>
      <c r="E942" s="4" t="s">
        <v>7</v>
      </c>
      <c r="F942" s="5">
        <v>1</v>
      </c>
      <c r="G942" s="6">
        <v>10</v>
      </c>
      <c r="H942" s="6">
        <v>10</v>
      </c>
      <c r="I942" s="6">
        <v>2.7</v>
      </c>
    </row>
    <row r="943" spans="1:9">
      <c r="A943" s="4">
        <v>1933</v>
      </c>
      <c r="B943" s="4">
        <v>44558</v>
      </c>
      <c r="C943" s="4" t="s">
        <v>19</v>
      </c>
      <c r="D943" s="4" t="s">
        <v>10</v>
      </c>
      <c r="E943" s="4" t="s">
        <v>8</v>
      </c>
      <c r="F943" s="5">
        <v>1</v>
      </c>
      <c r="G943" s="6">
        <v>285</v>
      </c>
      <c r="H943" s="6">
        <v>285</v>
      </c>
      <c r="I943" s="6">
        <v>233.7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2A9F7C-DE88-41F5-92F2-06EFBAC37E20}">
  <dimension ref="A1:L943"/>
  <sheetViews>
    <sheetView workbookViewId="0">
      <selection activeCell="D1" sqref="D1"/>
    </sheetView>
  </sheetViews>
  <sheetFormatPr defaultRowHeight="15"/>
  <cols>
    <col min="1" max="1" width="10.42578125" style="1" bestFit="1" customWidth="1"/>
    <col min="2" max="3" width="10.42578125" style="1" customWidth="1"/>
    <col min="4" max="4" width="18.42578125" customWidth="1"/>
    <col min="5" max="5" width="11.5703125" customWidth="1"/>
    <col min="6" max="6" width="15.42578125" bestFit="1" customWidth="1"/>
    <col min="7" max="7" width="10.5703125" customWidth="1"/>
    <col min="8" max="8" width="19.28515625" bestFit="1" customWidth="1"/>
    <col min="9" max="9" width="16.28515625" bestFit="1" customWidth="1"/>
    <col min="10" max="10" width="15.140625" bestFit="1" customWidth="1"/>
    <col min="11" max="11" width="13.42578125" bestFit="1" customWidth="1"/>
    <col min="12" max="12" width="13.140625" bestFit="1" customWidth="1"/>
  </cols>
  <sheetData>
    <row r="1" spans="1:12">
      <c r="A1" s="7" t="s">
        <v>16</v>
      </c>
      <c r="B1" s="7" t="s">
        <v>28</v>
      </c>
      <c r="C1" s="7" t="s">
        <v>31</v>
      </c>
      <c r="D1" s="2" t="s">
        <v>61</v>
      </c>
      <c r="E1" s="2" t="s">
        <v>0</v>
      </c>
      <c r="F1" s="2" t="s">
        <v>69</v>
      </c>
      <c r="G1" s="3" t="s">
        <v>1</v>
      </c>
      <c r="H1" s="2" t="s">
        <v>57</v>
      </c>
      <c r="I1" s="2" t="s">
        <v>65</v>
      </c>
      <c r="J1" s="2" t="s">
        <v>2</v>
      </c>
      <c r="K1" s="2" t="s">
        <v>58</v>
      </c>
      <c r="L1" s="2" t="s">
        <v>29</v>
      </c>
    </row>
    <row r="2" spans="1:12">
      <c r="A2" s="8">
        <v>43831</v>
      </c>
      <c r="B2" s="8" t="str">
        <f>TEXT(dataset[[#This Row],[Date]],"mmm")</f>
        <v>ene</v>
      </c>
      <c r="C2" s="8" t="str">
        <f>TEXT(dataset[[#This Row],[Date]],"YYYY")</f>
        <v>2020</v>
      </c>
      <c r="D2" s="4" t="s">
        <v>22</v>
      </c>
      <c r="E2" s="4" t="s">
        <v>3</v>
      </c>
      <c r="F2" s="4" t="s">
        <v>4</v>
      </c>
      <c r="G2" s="5">
        <v>9</v>
      </c>
      <c r="H2" s="6">
        <v>110</v>
      </c>
      <c r="I2" s="6">
        <v>990</v>
      </c>
      <c r="J2" s="6">
        <v>66</v>
      </c>
      <c r="K2" s="6">
        <f>dataset[[#This Row],[Cost Per Unit]]*dataset[[#This Row],[Quantity]]</f>
        <v>594</v>
      </c>
      <c r="L2" s="6">
        <f>dataset[[#This Row],[Total Revenue]]-dataset[[#This Row],[Total Cost]]</f>
        <v>396</v>
      </c>
    </row>
    <row r="3" spans="1:12">
      <c r="A3" s="8">
        <v>43832</v>
      </c>
      <c r="B3" s="8" t="str">
        <f>TEXT(dataset[[#This Row],[Date]],"mmm")</f>
        <v>ene</v>
      </c>
      <c r="C3" s="8" t="str">
        <f>TEXT(dataset[[#This Row],[Date]],"YYYY")</f>
        <v>2020</v>
      </c>
      <c r="D3" s="4" t="s">
        <v>23</v>
      </c>
      <c r="E3" s="4" t="s">
        <v>3</v>
      </c>
      <c r="F3" s="4" t="s">
        <v>5</v>
      </c>
      <c r="G3" s="5">
        <v>1</v>
      </c>
      <c r="H3" s="6">
        <v>300</v>
      </c>
      <c r="I3" s="6">
        <v>300</v>
      </c>
      <c r="J3" s="6">
        <v>255</v>
      </c>
      <c r="K3" s="6">
        <f>dataset[[#This Row],[Cost Per Unit]]*dataset[[#This Row],[Quantity]]</f>
        <v>255</v>
      </c>
      <c r="L3" s="6">
        <f>dataset[[#This Row],[Total Revenue]]-dataset[[#This Row],[Total Cost]]</f>
        <v>45</v>
      </c>
    </row>
    <row r="4" spans="1:12">
      <c r="A4" s="8">
        <v>43833</v>
      </c>
      <c r="B4" s="8" t="str">
        <f>TEXT(dataset[[#This Row],[Date]],"mmm")</f>
        <v>ene</v>
      </c>
      <c r="C4" s="8" t="str">
        <f>TEXT(dataset[[#This Row],[Date]],"YYYY")</f>
        <v>2020</v>
      </c>
      <c r="D4" s="4" t="s">
        <v>24</v>
      </c>
      <c r="E4" s="4" t="s">
        <v>45</v>
      </c>
      <c r="F4" s="4" t="s">
        <v>7</v>
      </c>
      <c r="G4" s="5">
        <v>8</v>
      </c>
      <c r="H4" s="6">
        <v>10</v>
      </c>
      <c r="I4" s="6">
        <v>80</v>
      </c>
      <c r="J4" s="6">
        <v>3.2</v>
      </c>
      <c r="K4" s="6">
        <f>dataset[[#This Row],[Cost Per Unit]]*dataset[[#This Row],[Quantity]]</f>
        <v>25.6</v>
      </c>
      <c r="L4" s="6">
        <f>dataset[[#This Row],[Total Revenue]]-dataset[[#This Row],[Total Cost]]</f>
        <v>54.4</v>
      </c>
    </row>
    <row r="5" spans="1:12">
      <c r="A5" s="8">
        <v>43833</v>
      </c>
      <c r="B5" s="8" t="str">
        <f>TEXT(dataset[[#This Row],[Date]],"mmm")</f>
        <v>ene</v>
      </c>
      <c r="C5" s="8" t="str">
        <f>TEXT(dataset[[#This Row],[Date]],"YYYY")</f>
        <v>2020</v>
      </c>
      <c r="D5" s="4" t="s">
        <v>24</v>
      </c>
      <c r="E5" s="4" t="s">
        <v>45</v>
      </c>
      <c r="F5" s="4" t="s">
        <v>27</v>
      </c>
      <c r="G5" s="5">
        <v>1</v>
      </c>
      <c r="H5" s="6">
        <v>568.66666666666663</v>
      </c>
      <c r="I5" s="6">
        <v>568.66666666666663</v>
      </c>
      <c r="J5" s="6">
        <v>437.87333333333333</v>
      </c>
      <c r="K5" s="6">
        <f>dataset[[#This Row],[Cost Per Unit]]*dataset[[#This Row],[Quantity]]</f>
        <v>437.87333333333333</v>
      </c>
      <c r="L5" s="6">
        <f>dataset[[#This Row],[Total Revenue]]-dataset[[#This Row],[Total Cost]]</f>
        <v>130.79333333333329</v>
      </c>
    </row>
    <row r="6" spans="1:12">
      <c r="A6" s="8">
        <v>43834</v>
      </c>
      <c r="B6" s="8" t="str">
        <f>TEXT(dataset[[#This Row],[Date]],"mmm")</f>
        <v>ene</v>
      </c>
      <c r="C6" s="8" t="str">
        <f>TEXT(dataset[[#This Row],[Date]],"YYYY")</f>
        <v>2020</v>
      </c>
      <c r="D6" s="4" t="s">
        <v>24</v>
      </c>
      <c r="E6" s="4" t="s">
        <v>3</v>
      </c>
      <c r="F6" s="4" t="s">
        <v>9</v>
      </c>
      <c r="G6" s="5">
        <v>7</v>
      </c>
      <c r="H6" s="6">
        <v>35</v>
      </c>
      <c r="I6" s="6">
        <v>245</v>
      </c>
      <c r="J6" s="6">
        <v>18.2</v>
      </c>
      <c r="K6" s="6">
        <f>dataset[[#This Row],[Cost Per Unit]]*dataset[[#This Row],[Quantity]]</f>
        <v>127.39999999999999</v>
      </c>
      <c r="L6" s="6">
        <f>dataset[[#This Row],[Total Revenue]]-dataset[[#This Row],[Total Cost]]</f>
        <v>117.60000000000001</v>
      </c>
    </row>
    <row r="7" spans="1:12">
      <c r="A7" s="8">
        <v>43834</v>
      </c>
      <c r="B7" s="8" t="str">
        <f>TEXT(dataset[[#This Row],[Date]],"mmm")</f>
        <v>ene</v>
      </c>
      <c r="C7" s="8" t="str">
        <f>TEXT(dataset[[#This Row],[Date]],"YYYY")</f>
        <v>2020</v>
      </c>
      <c r="D7" s="4" t="s">
        <v>24</v>
      </c>
      <c r="E7" s="4" t="s">
        <v>10</v>
      </c>
      <c r="F7" s="4" t="s">
        <v>7</v>
      </c>
      <c r="G7" s="5">
        <v>6</v>
      </c>
      <c r="H7" s="6">
        <v>15</v>
      </c>
      <c r="I7" s="6">
        <v>90</v>
      </c>
      <c r="J7" s="6">
        <v>6.3449999999999998</v>
      </c>
      <c r="K7" s="6">
        <f>dataset[[#This Row],[Cost Per Unit]]*dataset[[#This Row],[Quantity]]</f>
        <v>38.07</v>
      </c>
      <c r="L7" s="6">
        <f>dataset[[#This Row],[Total Revenue]]-dataset[[#This Row],[Total Cost]]</f>
        <v>51.93</v>
      </c>
    </row>
    <row r="8" spans="1:12">
      <c r="A8" s="8">
        <v>43834</v>
      </c>
      <c r="B8" s="8" t="str">
        <f>TEXT(dataset[[#This Row],[Date]],"mmm")</f>
        <v>ene</v>
      </c>
      <c r="C8" s="8" t="str">
        <f>TEXT(dataset[[#This Row],[Date]],"YYYY")</f>
        <v>2020</v>
      </c>
      <c r="D8" s="4" t="s">
        <v>23</v>
      </c>
      <c r="E8" s="4" t="s">
        <v>45</v>
      </c>
      <c r="F8" s="4" t="s">
        <v>5</v>
      </c>
      <c r="G8" s="5">
        <v>1</v>
      </c>
      <c r="H8" s="6">
        <v>562</v>
      </c>
      <c r="I8" s="6">
        <v>562</v>
      </c>
      <c r="J8" s="6">
        <v>432.74</v>
      </c>
      <c r="K8" s="6">
        <f>dataset[[#This Row],[Cost Per Unit]]*dataset[[#This Row],[Quantity]]</f>
        <v>432.74</v>
      </c>
      <c r="L8" s="6">
        <f>dataset[[#This Row],[Total Revenue]]-dataset[[#This Row],[Total Cost]]</f>
        <v>129.26</v>
      </c>
    </row>
    <row r="9" spans="1:12">
      <c r="A9" s="8">
        <v>43836</v>
      </c>
      <c r="B9" s="8" t="str">
        <f>TEXT(dataset[[#This Row],[Date]],"mmm")</f>
        <v>ene</v>
      </c>
      <c r="C9" s="8" t="str">
        <f>TEXT(dataset[[#This Row],[Date]],"YYYY")</f>
        <v>2020</v>
      </c>
      <c r="D9" s="4" t="s">
        <v>25</v>
      </c>
      <c r="E9" s="4" t="s">
        <v>45</v>
      </c>
      <c r="F9" s="4" t="s">
        <v>11</v>
      </c>
      <c r="G9" s="5">
        <v>10</v>
      </c>
      <c r="H9" s="6">
        <v>8</v>
      </c>
      <c r="I9" s="6">
        <v>80</v>
      </c>
      <c r="J9" s="6">
        <v>1.224</v>
      </c>
      <c r="K9" s="6">
        <f>dataset[[#This Row],[Cost Per Unit]]*dataset[[#This Row],[Quantity]]</f>
        <v>12.24</v>
      </c>
      <c r="L9" s="6">
        <f>dataset[[#This Row],[Total Revenue]]-dataset[[#This Row],[Total Cost]]</f>
        <v>67.760000000000005</v>
      </c>
    </row>
    <row r="10" spans="1:12">
      <c r="A10" s="8">
        <v>43836</v>
      </c>
      <c r="B10" s="8" t="str">
        <f>TEXT(dataset[[#This Row],[Date]],"mmm")</f>
        <v>ene</v>
      </c>
      <c r="C10" s="8" t="str">
        <f>TEXT(dataset[[#This Row],[Date]],"YYYY")</f>
        <v>2020</v>
      </c>
      <c r="D10" s="4" t="s">
        <v>23</v>
      </c>
      <c r="E10" s="4" t="s">
        <v>10</v>
      </c>
      <c r="F10" s="4" t="s">
        <v>7</v>
      </c>
      <c r="G10" s="5">
        <v>12</v>
      </c>
      <c r="H10" s="6">
        <v>17</v>
      </c>
      <c r="I10" s="6">
        <v>204</v>
      </c>
      <c r="J10" s="6">
        <v>7.1909999999999998</v>
      </c>
      <c r="K10" s="6">
        <f>dataset[[#This Row],[Cost Per Unit]]*dataset[[#This Row],[Quantity]]</f>
        <v>86.292000000000002</v>
      </c>
      <c r="L10" s="6">
        <f>dataset[[#This Row],[Total Revenue]]-dataset[[#This Row],[Total Cost]]</f>
        <v>117.708</v>
      </c>
    </row>
    <row r="11" spans="1:12">
      <c r="A11" s="8">
        <v>43836</v>
      </c>
      <c r="B11" s="8" t="str">
        <f>TEXT(dataset[[#This Row],[Date]],"mmm")</f>
        <v>ene</v>
      </c>
      <c r="C11" s="8" t="str">
        <f>TEXT(dataset[[#This Row],[Date]],"YYYY")</f>
        <v>2020</v>
      </c>
      <c r="D11" s="4" t="s">
        <v>26</v>
      </c>
      <c r="E11" s="4" t="s">
        <v>45</v>
      </c>
      <c r="F11" s="4" t="s">
        <v>4</v>
      </c>
      <c r="G11" s="5">
        <v>1</v>
      </c>
      <c r="H11" s="6">
        <v>47</v>
      </c>
      <c r="I11" s="6">
        <v>47</v>
      </c>
      <c r="J11" s="6">
        <v>25.85</v>
      </c>
      <c r="K11" s="6">
        <f>dataset[[#This Row],[Cost Per Unit]]*dataset[[#This Row],[Quantity]]</f>
        <v>25.85</v>
      </c>
      <c r="L11" s="6">
        <f>dataset[[#This Row],[Total Revenue]]-dataset[[#This Row],[Total Cost]]</f>
        <v>21.15</v>
      </c>
    </row>
    <row r="12" spans="1:12">
      <c r="A12" s="8">
        <v>43836</v>
      </c>
      <c r="B12" s="8" t="str">
        <f>TEXT(dataset[[#This Row],[Date]],"mmm")</f>
        <v>ene</v>
      </c>
      <c r="C12" s="8" t="str">
        <f>TEXT(dataset[[#This Row],[Date]],"YYYY")</f>
        <v>2020</v>
      </c>
      <c r="D12" s="4" t="s">
        <v>24</v>
      </c>
      <c r="E12" s="4" t="s">
        <v>46</v>
      </c>
      <c r="F12" s="4" t="s">
        <v>7</v>
      </c>
      <c r="G12" s="5">
        <v>13</v>
      </c>
      <c r="H12" s="6">
        <v>10</v>
      </c>
      <c r="I12" s="6">
        <v>130</v>
      </c>
      <c r="J12" s="6">
        <v>2.58</v>
      </c>
      <c r="K12" s="6">
        <f>dataset[[#This Row],[Cost Per Unit]]*dataset[[#This Row],[Quantity]]</f>
        <v>33.54</v>
      </c>
      <c r="L12" s="6">
        <f>dataset[[#This Row],[Total Revenue]]-dataset[[#This Row],[Total Cost]]</f>
        <v>96.460000000000008</v>
      </c>
    </row>
    <row r="13" spans="1:12">
      <c r="A13" s="8">
        <v>43837</v>
      </c>
      <c r="B13" s="8" t="str">
        <f>TEXT(dataset[[#This Row],[Date]],"mmm")</f>
        <v>ene</v>
      </c>
      <c r="C13" s="8" t="str">
        <f>TEXT(dataset[[#This Row],[Date]],"YYYY")</f>
        <v>2020</v>
      </c>
      <c r="D13" s="4" t="s">
        <v>24</v>
      </c>
      <c r="E13" s="4" t="s">
        <v>46</v>
      </c>
      <c r="F13" s="4" t="s">
        <v>7</v>
      </c>
      <c r="G13" s="5">
        <v>5</v>
      </c>
      <c r="H13" s="6">
        <v>6</v>
      </c>
      <c r="I13" s="6">
        <v>30</v>
      </c>
      <c r="J13" s="6">
        <v>1.548</v>
      </c>
      <c r="K13" s="6">
        <f>dataset[[#This Row],[Cost Per Unit]]*dataset[[#This Row],[Quantity]]</f>
        <v>7.74</v>
      </c>
      <c r="L13" s="6">
        <f>dataset[[#This Row],[Total Revenue]]-dataset[[#This Row],[Total Cost]]</f>
        <v>22.259999999999998</v>
      </c>
    </row>
    <row r="14" spans="1:12">
      <c r="A14" s="8">
        <v>43837</v>
      </c>
      <c r="B14" s="8" t="str">
        <f>TEXT(dataset[[#This Row],[Date]],"mmm")</f>
        <v>ene</v>
      </c>
      <c r="C14" s="8" t="str">
        <f>TEXT(dataset[[#This Row],[Date]],"YYYY")</f>
        <v>2020</v>
      </c>
      <c r="D14" s="4" t="s">
        <v>23</v>
      </c>
      <c r="E14" s="4" t="s">
        <v>13</v>
      </c>
      <c r="F14" s="4" t="s">
        <v>11</v>
      </c>
      <c r="G14" s="5">
        <v>4</v>
      </c>
      <c r="H14" s="6">
        <v>6</v>
      </c>
      <c r="I14" s="6">
        <v>24</v>
      </c>
      <c r="J14" s="6">
        <v>1.536</v>
      </c>
      <c r="K14" s="6">
        <f>dataset[[#This Row],[Cost Per Unit]]*dataset[[#This Row],[Quantity]]</f>
        <v>6.1440000000000001</v>
      </c>
      <c r="L14" s="6">
        <f>dataset[[#This Row],[Total Revenue]]-dataset[[#This Row],[Total Cost]]</f>
        <v>17.856000000000002</v>
      </c>
    </row>
    <row r="15" spans="1:12">
      <c r="A15" s="8">
        <v>43839</v>
      </c>
      <c r="B15" s="8" t="str">
        <f>TEXT(dataset[[#This Row],[Date]],"mmm")</f>
        <v>ene</v>
      </c>
      <c r="C15" s="8" t="str">
        <f>TEXT(dataset[[#This Row],[Date]],"YYYY")</f>
        <v>2020</v>
      </c>
      <c r="D15" s="4" t="s">
        <v>22</v>
      </c>
      <c r="E15" s="4" t="s">
        <v>10</v>
      </c>
      <c r="F15" s="4" t="s">
        <v>5</v>
      </c>
      <c r="G15" s="5">
        <v>1</v>
      </c>
      <c r="H15" s="6">
        <v>322.66666666666669</v>
      </c>
      <c r="I15" s="6">
        <v>322.66666666666669</v>
      </c>
      <c r="J15" s="6">
        <v>264.58666666666664</v>
      </c>
      <c r="K15" s="6">
        <f>dataset[[#This Row],[Cost Per Unit]]*dataset[[#This Row],[Quantity]]</f>
        <v>264.58666666666664</v>
      </c>
      <c r="L15" s="6">
        <f>dataset[[#This Row],[Total Revenue]]-dataset[[#This Row],[Total Cost]]</f>
        <v>58.080000000000041</v>
      </c>
    </row>
    <row r="16" spans="1:12">
      <c r="A16" s="8">
        <v>43841</v>
      </c>
      <c r="B16" s="8" t="str">
        <f>TEXT(dataset[[#This Row],[Date]],"mmm")</f>
        <v>ene</v>
      </c>
      <c r="C16" s="8" t="str">
        <f>TEXT(dataset[[#This Row],[Date]],"YYYY")</f>
        <v>2020</v>
      </c>
      <c r="D16" s="4" t="s">
        <v>24</v>
      </c>
      <c r="E16" s="4" t="s">
        <v>13</v>
      </c>
      <c r="F16" s="4" t="s">
        <v>9</v>
      </c>
      <c r="G16" s="5">
        <v>4</v>
      </c>
      <c r="H16" s="6">
        <v>47</v>
      </c>
      <c r="I16" s="6">
        <v>188</v>
      </c>
      <c r="J16" s="6">
        <v>26.038000000000004</v>
      </c>
      <c r="K16" s="6">
        <f>dataset[[#This Row],[Cost Per Unit]]*dataset[[#This Row],[Quantity]]</f>
        <v>104.15200000000002</v>
      </c>
      <c r="L16" s="6">
        <f>dataset[[#This Row],[Total Revenue]]-dataset[[#This Row],[Total Cost]]</f>
        <v>83.847999999999985</v>
      </c>
    </row>
    <row r="17" spans="1:12">
      <c r="A17" s="8">
        <v>43842</v>
      </c>
      <c r="B17" s="8" t="str">
        <f>TEXT(dataset[[#This Row],[Date]],"mmm")</f>
        <v>ene</v>
      </c>
      <c r="C17" s="8" t="str">
        <f>TEXT(dataset[[#This Row],[Date]],"YYYY")</f>
        <v>2020</v>
      </c>
      <c r="D17" s="4" t="s">
        <v>23</v>
      </c>
      <c r="E17" s="4" t="s">
        <v>10</v>
      </c>
      <c r="F17" s="4" t="s">
        <v>7</v>
      </c>
      <c r="G17" s="5">
        <v>15</v>
      </c>
      <c r="H17" s="6">
        <v>18</v>
      </c>
      <c r="I17" s="6">
        <v>270</v>
      </c>
      <c r="J17" s="6">
        <v>7.6139999999999999</v>
      </c>
      <c r="K17" s="6">
        <f>dataset[[#This Row],[Cost Per Unit]]*dataset[[#This Row],[Quantity]]</f>
        <v>114.21</v>
      </c>
      <c r="L17" s="6">
        <f>dataset[[#This Row],[Total Revenue]]-dataset[[#This Row],[Total Cost]]</f>
        <v>155.79000000000002</v>
      </c>
    </row>
    <row r="18" spans="1:12">
      <c r="A18" s="8">
        <v>43842</v>
      </c>
      <c r="B18" s="8" t="str">
        <f>TEXT(dataset[[#This Row],[Date]],"mmm")</f>
        <v>ene</v>
      </c>
      <c r="C18" s="8" t="str">
        <f>TEXT(dataset[[#This Row],[Date]],"YYYY")</f>
        <v>2020</v>
      </c>
      <c r="D18" s="4" t="s">
        <v>22</v>
      </c>
      <c r="E18" s="4" t="s">
        <v>10</v>
      </c>
      <c r="F18" s="4" t="s">
        <v>9</v>
      </c>
      <c r="G18" s="5">
        <v>1</v>
      </c>
      <c r="H18" s="6">
        <v>25</v>
      </c>
      <c r="I18" s="6">
        <v>25</v>
      </c>
      <c r="J18" s="6">
        <v>9.5749999999999993</v>
      </c>
      <c r="K18" s="6">
        <f>dataset[[#This Row],[Cost Per Unit]]*dataset[[#This Row],[Quantity]]</f>
        <v>9.5749999999999993</v>
      </c>
      <c r="L18" s="6">
        <f>dataset[[#This Row],[Total Revenue]]-dataset[[#This Row],[Total Cost]]</f>
        <v>15.425000000000001</v>
      </c>
    </row>
    <row r="19" spans="1:12">
      <c r="A19" s="8">
        <v>43843</v>
      </c>
      <c r="B19" s="8" t="str">
        <f>TEXT(dataset[[#This Row],[Date]],"mmm")</f>
        <v>ene</v>
      </c>
      <c r="C19" s="8" t="str">
        <f>TEXT(dataset[[#This Row],[Date]],"YYYY")</f>
        <v>2020</v>
      </c>
      <c r="D19" s="4" t="s">
        <v>26</v>
      </c>
      <c r="E19" s="4" t="s">
        <v>10</v>
      </c>
      <c r="F19" s="4" t="s">
        <v>5</v>
      </c>
      <c r="G19" s="5">
        <v>1</v>
      </c>
      <c r="H19" s="6">
        <v>214.66666666666666</v>
      </c>
      <c r="I19" s="6">
        <v>214.66666666666666</v>
      </c>
      <c r="J19" s="6">
        <v>176.02666666666664</v>
      </c>
      <c r="K19" s="6">
        <f>dataset[[#This Row],[Cost Per Unit]]*dataset[[#This Row],[Quantity]]</f>
        <v>176.02666666666664</v>
      </c>
      <c r="L19" s="6">
        <f>dataset[[#This Row],[Total Revenue]]-dataset[[#This Row],[Total Cost]]</f>
        <v>38.640000000000015</v>
      </c>
    </row>
    <row r="20" spans="1:12">
      <c r="A20" s="8">
        <v>43843</v>
      </c>
      <c r="B20" s="8" t="str">
        <f>TEXT(dataset[[#This Row],[Date]],"mmm")</f>
        <v>ene</v>
      </c>
      <c r="C20" s="8" t="str">
        <f>TEXT(dataset[[#This Row],[Date]],"YYYY")</f>
        <v>2020</v>
      </c>
      <c r="D20" s="4" t="s">
        <v>22</v>
      </c>
      <c r="E20" s="4" t="s">
        <v>10</v>
      </c>
      <c r="F20" s="4" t="s">
        <v>27</v>
      </c>
      <c r="G20" s="5">
        <v>1</v>
      </c>
      <c r="H20" s="6">
        <v>123.33333333333333</v>
      </c>
      <c r="I20" s="6">
        <v>123.33333333333333</v>
      </c>
      <c r="J20" s="6">
        <v>101.13333333333333</v>
      </c>
      <c r="K20" s="6">
        <f>dataset[[#This Row],[Cost Per Unit]]*dataset[[#This Row],[Quantity]]</f>
        <v>101.13333333333333</v>
      </c>
      <c r="L20" s="6">
        <f>dataset[[#This Row],[Total Revenue]]-dataset[[#This Row],[Total Cost]]</f>
        <v>22.200000000000003</v>
      </c>
    </row>
    <row r="21" spans="1:12">
      <c r="A21" s="8">
        <v>43845</v>
      </c>
      <c r="B21" s="8" t="str">
        <f>TEXT(dataset[[#This Row],[Date]],"mmm")</f>
        <v>ene</v>
      </c>
      <c r="C21" s="8" t="str">
        <f>TEXT(dataset[[#This Row],[Date]],"YYYY")</f>
        <v>2020</v>
      </c>
      <c r="D21" s="4" t="s">
        <v>24</v>
      </c>
      <c r="E21" s="4" t="s">
        <v>3</v>
      </c>
      <c r="F21" s="4" t="s">
        <v>9</v>
      </c>
      <c r="G21" s="5">
        <v>7</v>
      </c>
      <c r="H21" s="6">
        <v>47</v>
      </c>
      <c r="I21" s="6">
        <v>329</v>
      </c>
      <c r="J21" s="6">
        <v>24.44</v>
      </c>
      <c r="K21" s="6">
        <f>dataset[[#This Row],[Cost Per Unit]]*dataset[[#This Row],[Quantity]]</f>
        <v>171.08</v>
      </c>
      <c r="L21" s="6">
        <f>dataset[[#This Row],[Total Revenue]]-dataset[[#This Row],[Total Cost]]</f>
        <v>157.91999999999999</v>
      </c>
    </row>
    <row r="22" spans="1:12">
      <c r="A22" s="8">
        <v>43849</v>
      </c>
      <c r="B22" s="8" t="str">
        <f>TEXT(dataset[[#This Row],[Date]],"mmm")</f>
        <v>ene</v>
      </c>
      <c r="C22" s="8" t="str">
        <f>TEXT(dataset[[#This Row],[Date]],"YYYY")</f>
        <v>2020</v>
      </c>
      <c r="D22" s="4" t="s">
        <v>24</v>
      </c>
      <c r="E22" s="4" t="s">
        <v>46</v>
      </c>
      <c r="F22" s="4" t="s">
        <v>11</v>
      </c>
      <c r="G22" s="5">
        <v>9</v>
      </c>
      <c r="H22" s="6">
        <v>7</v>
      </c>
      <c r="I22" s="6">
        <v>63</v>
      </c>
      <c r="J22" s="6">
        <v>1.1340000000000001</v>
      </c>
      <c r="K22" s="6">
        <f>dataset[[#This Row],[Cost Per Unit]]*dataset[[#This Row],[Quantity]]</f>
        <v>10.206000000000001</v>
      </c>
      <c r="L22" s="6">
        <f>dataset[[#This Row],[Total Revenue]]-dataset[[#This Row],[Total Cost]]</f>
        <v>52.793999999999997</v>
      </c>
    </row>
    <row r="23" spans="1:12">
      <c r="A23" s="8">
        <v>43849</v>
      </c>
      <c r="B23" s="8" t="str">
        <f>TEXT(dataset[[#This Row],[Date]],"mmm")</f>
        <v>ene</v>
      </c>
      <c r="C23" s="8" t="str">
        <f>TEXT(dataset[[#This Row],[Date]],"YYYY")</f>
        <v>2020</v>
      </c>
      <c r="D23" s="4" t="s">
        <v>22</v>
      </c>
      <c r="E23" s="4" t="s">
        <v>3</v>
      </c>
      <c r="F23" s="4" t="s">
        <v>7</v>
      </c>
      <c r="G23" s="5">
        <v>1</v>
      </c>
      <c r="H23" s="6">
        <v>27</v>
      </c>
      <c r="I23" s="6">
        <v>27</v>
      </c>
      <c r="J23" s="6">
        <v>8.1</v>
      </c>
      <c r="K23" s="6">
        <f>dataset[[#This Row],[Cost Per Unit]]*dataset[[#This Row],[Quantity]]</f>
        <v>8.1</v>
      </c>
      <c r="L23" s="6">
        <f>dataset[[#This Row],[Total Revenue]]-dataset[[#This Row],[Total Cost]]</f>
        <v>18.899999999999999</v>
      </c>
    </row>
    <row r="24" spans="1:12">
      <c r="A24" s="8">
        <v>43849</v>
      </c>
      <c r="B24" s="8" t="str">
        <f>TEXT(dataset[[#This Row],[Date]],"mmm")</f>
        <v>ene</v>
      </c>
      <c r="C24" s="8" t="str">
        <f>TEXT(dataset[[#This Row],[Date]],"YYYY")</f>
        <v>2020</v>
      </c>
      <c r="D24" s="4" t="s">
        <v>25</v>
      </c>
      <c r="E24" s="4" t="s">
        <v>3</v>
      </c>
      <c r="F24" s="4" t="s">
        <v>11</v>
      </c>
      <c r="G24" s="5">
        <v>5</v>
      </c>
      <c r="H24" s="6">
        <v>8</v>
      </c>
      <c r="I24" s="6">
        <v>40</v>
      </c>
      <c r="J24" s="6">
        <v>1.44</v>
      </c>
      <c r="K24" s="6">
        <f>dataset[[#This Row],[Cost Per Unit]]*dataset[[#This Row],[Quantity]]</f>
        <v>7.1999999999999993</v>
      </c>
      <c r="L24" s="6">
        <f>dataset[[#This Row],[Total Revenue]]-dataset[[#This Row],[Total Cost]]</f>
        <v>32.799999999999997</v>
      </c>
    </row>
    <row r="25" spans="1:12">
      <c r="A25" s="8">
        <v>43850</v>
      </c>
      <c r="B25" s="8" t="str">
        <f>TEXT(dataset[[#This Row],[Date]],"mmm")</f>
        <v>ene</v>
      </c>
      <c r="C25" s="8" t="str">
        <f>TEXT(dataset[[#This Row],[Date]],"YYYY")</f>
        <v>2020</v>
      </c>
      <c r="D25" s="4" t="s">
        <v>23</v>
      </c>
      <c r="E25" s="4" t="s">
        <v>3</v>
      </c>
      <c r="F25" s="4" t="s">
        <v>5</v>
      </c>
      <c r="G25" s="5">
        <v>1</v>
      </c>
      <c r="H25" s="6">
        <v>451.33333333333331</v>
      </c>
      <c r="I25" s="6">
        <v>451.33333333333331</v>
      </c>
      <c r="J25" s="6">
        <v>383.63333333333333</v>
      </c>
      <c r="K25" s="6">
        <f>dataset[[#This Row],[Cost Per Unit]]*dataset[[#This Row],[Quantity]]</f>
        <v>383.63333333333333</v>
      </c>
      <c r="L25" s="6">
        <f>dataset[[#This Row],[Total Revenue]]-dataset[[#This Row],[Total Cost]]</f>
        <v>67.699999999999989</v>
      </c>
    </row>
    <row r="26" spans="1:12">
      <c r="A26" s="8">
        <v>43852</v>
      </c>
      <c r="B26" s="8" t="str">
        <f>TEXT(dataset[[#This Row],[Date]],"mmm")</f>
        <v>ene</v>
      </c>
      <c r="C26" s="8" t="str">
        <f>TEXT(dataset[[#This Row],[Date]],"YYYY")</f>
        <v>2020</v>
      </c>
      <c r="D26" s="4" t="s">
        <v>24</v>
      </c>
      <c r="E26" s="4" t="s">
        <v>45</v>
      </c>
      <c r="F26" s="4" t="s">
        <v>7</v>
      </c>
      <c r="G26" s="5">
        <v>13</v>
      </c>
      <c r="H26" s="6">
        <v>19</v>
      </c>
      <c r="I26" s="6">
        <v>247</v>
      </c>
      <c r="J26" s="6">
        <v>6.08</v>
      </c>
      <c r="K26" s="6">
        <f>dataset[[#This Row],[Cost Per Unit]]*dataset[[#This Row],[Quantity]]</f>
        <v>79.040000000000006</v>
      </c>
      <c r="L26" s="6">
        <f>dataset[[#This Row],[Total Revenue]]-dataset[[#This Row],[Total Cost]]</f>
        <v>167.95999999999998</v>
      </c>
    </row>
    <row r="27" spans="1:12">
      <c r="A27" s="8">
        <v>43853</v>
      </c>
      <c r="B27" s="8" t="str">
        <f>TEXT(dataset[[#This Row],[Date]],"mmm")</f>
        <v>ene</v>
      </c>
      <c r="C27" s="8" t="str">
        <f>TEXT(dataset[[#This Row],[Date]],"YYYY")</f>
        <v>2020</v>
      </c>
      <c r="D27" s="4" t="s">
        <v>23</v>
      </c>
      <c r="E27" s="4" t="s">
        <v>10</v>
      </c>
      <c r="F27" s="4" t="s">
        <v>7</v>
      </c>
      <c r="G27" s="5">
        <v>8</v>
      </c>
      <c r="H27" s="6">
        <v>14</v>
      </c>
      <c r="I27" s="6">
        <v>112</v>
      </c>
      <c r="J27" s="6">
        <v>5.9219999999999997</v>
      </c>
      <c r="K27" s="6">
        <f>dataset[[#This Row],[Cost Per Unit]]*dataset[[#This Row],[Quantity]]</f>
        <v>47.375999999999998</v>
      </c>
      <c r="L27" s="6">
        <f>dataset[[#This Row],[Total Revenue]]-dataset[[#This Row],[Total Cost]]</f>
        <v>64.623999999999995</v>
      </c>
    </row>
    <row r="28" spans="1:12">
      <c r="A28" s="8">
        <v>43853</v>
      </c>
      <c r="B28" s="8" t="str">
        <f>TEXT(dataset[[#This Row],[Date]],"mmm")</f>
        <v>ene</v>
      </c>
      <c r="C28" s="8" t="str">
        <f>TEXT(dataset[[#This Row],[Date]],"YYYY")</f>
        <v>2020</v>
      </c>
      <c r="D28" s="4" t="s">
        <v>22</v>
      </c>
      <c r="E28" s="4" t="s">
        <v>3</v>
      </c>
      <c r="F28" s="4" t="s">
        <v>11</v>
      </c>
      <c r="G28" s="5">
        <v>3</v>
      </c>
      <c r="H28" s="6">
        <v>7</v>
      </c>
      <c r="I28" s="6">
        <v>21</v>
      </c>
      <c r="J28" s="6">
        <v>1.26</v>
      </c>
      <c r="K28" s="6">
        <f>dataset[[#This Row],[Cost Per Unit]]*dataset[[#This Row],[Quantity]]</f>
        <v>3.7800000000000002</v>
      </c>
      <c r="L28" s="6">
        <f>dataset[[#This Row],[Total Revenue]]-dataset[[#This Row],[Total Cost]]</f>
        <v>17.22</v>
      </c>
    </row>
    <row r="29" spans="1:12">
      <c r="A29" s="8">
        <v>43853</v>
      </c>
      <c r="B29" s="8" t="str">
        <f>TEXT(dataset[[#This Row],[Date]],"mmm")</f>
        <v>ene</v>
      </c>
      <c r="C29" s="8" t="str">
        <f>TEXT(dataset[[#This Row],[Date]],"YYYY")</f>
        <v>2020</v>
      </c>
      <c r="D29" s="4" t="s">
        <v>25</v>
      </c>
      <c r="E29" s="4" t="s">
        <v>45</v>
      </c>
      <c r="F29" s="4" t="s">
        <v>5</v>
      </c>
      <c r="G29" s="5">
        <v>2</v>
      </c>
      <c r="H29" s="6">
        <v>302.66666666666669</v>
      </c>
      <c r="I29" s="6">
        <v>605.33333333333337</v>
      </c>
      <c r="J29" s="6">
        <v>233.05333333333334</v>
      </c>
      <c r="K29" s="6">
        <f>dataset[[#This Row],[Cost Per Unit]]*dataset[[#This Row],[Quantity]]</f>
        <v>466.10666666666668</v>
      </c>
      <c r="L29" s="6">
        <f>dataset[[#This Row],[Total Revenue]]-dataset[[#This Row],[Total Cost]]</f>
        <v>139.22666666666669</v>
      </c>
    </row>
    <row r="30" spans="1:12">
      <c r="A30" s="8">
        <v>43854</v>
      </c>
      <c r="B30" s="8" t="str">
        <f>TEXT(dataset[[#This Row],[Date]],"mmm")</f>
        <v>ene</v>
      </c>
      <c r="C30" s="8" t="str">
        <f>TEXT(dataset[[#This Row],[Date]],"YYYY")</f>
        <v>2020</v>
      </c>
      <c r="D30" s="4" t="s">
        <v>25</v>
      </c>
      <c r="E30" s="4" t="s">
        <v>46</v>
      </c>
      <c r="F30" s="4" t="s">
        <v>5</v>
      </c>
      <c r="G30" s="5">
        <v>2</v>
      </c>
      <c r="H30" s="6">
        <v>228</v>
      </c>
      <c r="I30" s="6">
        <v>456</v>
      </c>
      <c r="J30" s="6">
        <v>205.20000000000002</v>
      </c>
      <c r="K30" s="6">
        <f>dataset[[#This Row],[Cost Per Unit]]*dataset[[#This Row],[Quantity]]</f>
        <v>410.40000000000003</v>
      </c>
      <c r="L30" s="6">
        <f>dataset[[#This Row],[Total Revenue]]-dataset[[#This Row],[Total Cost]]</f>
        <v>45.599999999999966</v>
      </c>
    </row>
    <row r="31" spans="1:12">
      <c r="A31" s="8">
        <v>43854</v>
      </c>
      <c r="B31" s="8" t="str">
        <f>TEXT(dataset[[#This Row],[Date]],"mmm")</f>
        <v>ene</v>
      </c>
      <c r="C31" s="8" t="str">
        <f>TEXT(dataset[[#This Row],[Date]],"YYYY")</f>
        <v>2020</v>
      </c>
      <c r="D31" s="4" t="s">
        <v>25</v>
      </c>
      <c r="E31" s="4" t="s">
        <v>46</v>
      </c>
      <c r="F31" s="4" t="s">
        <v>9</v>
      </c>
      <c r="G31" s="5">
        <v>2</v>
      </c>
      <c r="H31" s="6">
        <v>34</v>
      </c>
      <c r="I31" s="6">
        <v>68</v>
      </c>
      <c r="J31" s="6">
        <v>17.238</v>
      </c>
      <c r="K31" s="6">
        <f>dataset[[#This Row],[Cost Per Unit]]*dataset[[#This Row],[Quantity]]</f>
        <v>34.475999999999999</v>
      </c>
      <c r="L31" s="6">
        <f>dataset[[#This Row],[Total Revenue]]-dataset[[#This Row],[Total Cost]]</f>
        <v>33.524000000000001</v>
      </c>
    </row>
    <row r="32" spans="1:12">
      <c r="A32" s="8">
        <v>43855</v>
      </c>
      <c r="B32" s="8" t="str">
        <f>TEXT(dataset[[#This Row],[Date]],"mmm")</f>
        <v>ene</v>
      </c>
      <c r="C32" s="8" t="str">
        <f>TEXT(dataset[[#This Row],[Date]],"YYYY")</f>
        <v>2020</v>
      </c>
      <c r="D32" s="4" t="s">
        <v>22</v>
      </c>
      <c r="E32" s="4" t="s">
        <v>10</v>
      </c>
      <c r="F32" s="4" t="s">
        <v>5</v>
      </c>
      <c r="G32" s="5">
        <v>2</v>
      </c>
      <c r="H32" s="6">
        <v>118</v>
      </c>
      <c r="I32" s="6">
        <v>236</v>
      </c>
      <c r="J32" s="6">
        <v>96.759999999999991</v>
      </c>
      <c r="K32" s="6">
        <f>dataset[[#This Row],[Cost Per Unit]]*dataset[[#This Row],[Quantity]]</f>
        <v>193.51999999999998</v>
      </c>
      <c r="L32" s="6">
        <f>dataset[[#This Row],[Total Revenue]]-dataset[[#This Row],[Total Cost]]</f>
        <v>42.480000000000018</v>
      </c>
    </row>
    <row r="33" spans="1:12">
      <c r="A33" s="8">
        <v>43856</v>
      </c>
      <c r="B33" s="8" t="str">
        <f>TEXT(dataset[[#This Row],[Date]],"mmm")</f>
        <v>ene</v>
      </c>
      <c r="C33" s="8" t="str">
        <f>TEXT(dataset[[#This Row],[Date]],"YYYY")</f>
        <v>2020</v>
      </c>
      <c r="D33" s="4" t="s">
        <v>22</v>
      </c>
      <c r="E33" s="4" t="s">
        <v>45</v>
      </c>
      <c r="F33" s="4" t="s">
        <v>5</v>
      </c>
      <c r="G33" s="5">
        <v>2</v>
      </c>
      <c r="H33" s="6">
        <v>471.33333333333331</v>
      </c>
      <c r="I33" s="6">
        <v>942.66666666666663</v>
      </c>
      <c r="J33" s="6">
        <v>362.92666666666668</v>
      </c>
      <c r="K33" s="6">
        <f>dataset[[#This Row],[Cost Per Unit]]*dataset[[#This Row],[Quantity]]</f>
        <v>725.85333333333335</v>
      </c>
      <c r="L33" s="6">
        <f>dataset[[#This Row],[Total Revenue]]-dataset[[#This Row],[Total Cost]]</f>
        <v>216.81333333333328</v>
      </c>
    </row>
    <row r="34" spans="1:12">
      <c r="A34" s="8">
        <v>43856</v>
      </c>
      <c r="B34" s="8" t="str">
        <f>TEXT(dataset[[#This Row],[Date]],"mmm")</f>
        <v>ene</v>
      </c>
      <c r="C34" s="8" t="str">
        <f>TEXT(dataset[[#This Row],[Date]],"YYYY")</f>
        <v>2020</v>
      </c>
      <c r="D34" s="4" t="s">
        <v>23</v>
      </c>
      <c r="E34" s="4" t="s">
        <v>45</v>
      </c>
      <c r="F34" s="4" t="s">
        <v>11</v>
      </c>
      <c r="G34" s="5">
        <v>10</v>
      </c>
      <c r="H34" s="6">
        <v>7</v>
      </c>
      <c r="I34" s="6">
        <v>70</v>
      </c>
      <c r="J34" s="6">
        <v>1.071</v>
      </c>
      <c r="K34" s="6">
        <f>dataset[[#This Row],[Cost Per Unit]]*dataset[[#This Row],[Quantity]]</f>
        <v>10.709999999999999</v>
      </c>
      <c r="L34" s="6">
        <f>dataset[[#This Row],[Total Revenue]]-dataset[[#This Row],[Total Cost]]</f>
        <v>59.29</v>
      </c>
    </row>
    <row r="35" spans="1:12">
      <c r="A35" s="8">
        <v>43857</v>
      </c>
      <c r="B35" s="8" t="str">
        <f>TEXT(dataset[[#This Row],[Date]],"mmm")</f>
        <v>ene</v>
      </c>
      <c r="C35" s="8" t="str">
        <f>TEXT(dataset[[#This Row],[Date]],"YYYY")</f>
        <v>2020</v>
      </c>
      <c r="D35" s="4" t="s">
        <v>22</v>
      </c>
      <c r="E35" s="4" t="s">
        <v>10</v>
      </c>
      <c r="F35" s="4" t="s">
        <v>11</v>
      </c>
      <c r="G35" s="5">
        <v>7</v>
      </c>
      <c r="H35" s="6">
        <v>8</v>
      </c>
      <c r="I35" s="6">
        <v>56</v>
      </c>
      <c r="J35" s="6">
        <v>1.6639999999999999</v>
      </c>
      <c r="K35" s="6">
        <f>dataset[[#This Row],[Cost Per Unit]]*dataset[[#This Row],[Quantity]]</f>
        <v>11.648</v>
      </c>
      <c r="L35" s="6">
        <f>dataset[[#This Row],[Total Revenue]]-dataset[[#This Row],[Total Cost]]</f>
        <v>44.352000000000004</v>
      </c>
    </row>
    <row r="36" spans="1:12">
      <c r="A36" s="8">
        <v>43858</v>
      </c>
      <c r="B36" s="8" t="str">
        <f>TEXT(dataset[[#This Row],[Date]],"mmm")</f>
        <v>ene</v>
      </c>
      <c r="C36" s="8" t="str">
        <f>TEXT(dataset[[#This Row],[Date]],"YYYY")</f>
        <v>2020</v>
      </c>
      <c r="D36" s="4" t="s">
        <v>22</v>
      </c>
      <c r="E36" s="4" t="s">
        <v>46</v>
      </c>
      <c r="F36" s="4" t="s">
        <v>9</v>
      </c>
      <c r="G36" s="5">
        <v>3</v>
      </c>
      <c r="H36" s="6">
        <v>41</v>
      </c>
      <c r="I36" s="6">
        <v>123</v>
      </c>
      <c r="J36" s="6">
        <v>20.786999999999999</v>
      </c>
      <c r="K36" s="6">
        <f>dataset[[#This Row],[Cost Per Unit]]*dataset[[#This Row],[Quantity]]</f>
        <v>62.360999999999997</v>
      </c>
      <c r="L36" s="6">
        <f>dataset[[#This Row],[Total Revenue]]-dataset[[#This Row],[Total Cost]]</f>
        <v>60.639000000000003</v>
      </c>
    </row>
    <row r="37" spans="1:12">
      <c r="A37" s="8">
        <v>43861</v>
      </c>
      <c r="B37" s="8" t="str">
        <f>TEXT(dataset[[#This Row],[Date]],"mmm")</f>
        <v>ene</v>
      </c>
      <c r="C37" s="8" t="str">
        <f>TEXT(dataset[[#This Row],[Date]],"YYYY")</f>
        <v>2020</v>
      </c>
      <c r="D37" s="4" t="s">
        <v>26</v>
      </c>
      <c r="E37" s="4" t="s">
        <v>45</v>
      </c>
      <c r="F37" s="4" t="s">
        <v>9</v>
      </c>
      <c r="G37" s="5">
        <v>5</v>
      </c>
      <c r="H37" s="6">
        <v>35</v>
      </c>
      <c r="I37" s="6">
        <v>175</v>
      </c>
      <c r="J37" s="6">
        <v>16.345000000000002</v>
      </c>
      <c r="K37" s="6">
        <f>dataset[[#This Row],[Cost Per Unit]]*dataset[[#This Row],[Quantity]]</f>
        <v>81.725000000000009</v>
      </c>
      <c r="L37" s="6">
        <f>dataset[[#This Row],[Total Revenue]]-dataset[[#This Row],[Total Cost]]</f>
        <v>93.274999999999991</v>
      </c>
    </row>
    <row r="38" spans="1:12">
      <c r="A38" s="8">
        <v>43861</v>
      </c>
      <c r="B38" s="8" t="str">
        <f>TEXT(dataset[[#This Row],[Date]],"mmm")</f>
        <v>ene</v>
      </c>
      <c r="C38" s="8" t="str">
        <f>TEXT(dataset[[#This Row],[Date]],"YYYY")</f>
        <v>2020</v>
      </c>
      <c r="D38" s="4" t="s">
        <v>22</v>
      </c>
      <c r="E38" s="4" t="s">
        <v>46</v>
      </c>
      <c r="F38" s="4" t="s">
        <v>7</v>
      </c>
      <c r="G38" s="5">
        <v>4</v>
      </c>
      <c r="H38" s="6">
        <v>8</v>
      </c>
      <c r="I38" s="6">
        <v>32</v>
      </c>
      <c r="J38" s="6">
        <v>2.0640000000000001</v>
      </c>
      <c r="K38" s="6">
        <f>dataset[[#This Row],[Cost Per Unit]]*dataset[[#This Row],[Quantity]]</f>
        <v>8.2560000000000002</v>
      </c>
      <c r="L38" s="6">
        <f>dataset[[#This Row],[Total Revenue]]-dataset[[#This Row],[Total Cost]]</f>
        <v>23.744</v>
      </c>
    </row>
    <row r="39" spans="1:12">
      <c r="A39" s="8">
        <v>43862</v>
      </c>
      <c r="B39" s="8" t="str">
        <f>TEXT(dataset[[#This Row],[Date]],"mmm")</f>
        <v>feb</v>
      </c>
      <c r="C39" s="8" t="str">
        <f>TEXT(dataset[[#This Row],[Date]],"YYYY")</f>
        <v>2020</v>
      </c>
      <c r="D39" s="4" t="s">
        <v>25</v>
      </c>
      <c r="E39" s="4" t="s">
        <v>10</v>
      </c>
      <c r="F39" s="4" t="s">
        <v>5</v>
      </c>
      <c r="G39" s="5">
        <v>1</v>
      </c>
      <c r="H39" s="6">
        <v>178</v>
      </c>
      <c r="I39" s="6">
        <v>178</v>
      </c>
      <c r="J39" s="6">
        <v>145.95999999999998</v>
      </c>
      <c r="K39" s="6">
        <f>dataset[[#This Row],[Cost Per Unit]]*dataset[[#This Row],[Quantity]]</f>
        <v>145.95999999999998</v>
      </c>
      <c r="L39" s="6">
        <f>dataset[[#This Row],[Total Revenue]]-dataset[[#This Row],[Total Cost]]</f>
        <v>32.04000000000002</v>
      </c>
    </row>
    <row r="40" spans="1:12">
      <c r="A40" s="8">
        <v>43863</v>
      </c>
      <c r="B40" s="8" t="str">
        <f>TEXT(dataset[[#This Row],[Date]],"mmm")</f>
        <v>feb</v>
      </c>
      <c r="C40" s="8" t="str">
        <f>TEXT(dataset[[#This Row],[Date]],"YYYY")</f>
        <v>2020</v>
      </c>
      <c r="D40" s="4" t="s">
        <v>23</v>
      </c>
      <c r="E40" s="4" t="s">
        <v>13</v>
      </c>
      <c r="F40" s="4" t="s">
        <v>11</v>
      </c>
      <c r="G40" s="5">
        <v>2</v>
      </c>
      <c r="H40" s="6">
        <v>10</v>
      </c>
      <c r="I40" s="6">
        <v>20</v>
      </c>
      <c r="J40" s="6">
        <v>2.56</v>
      </c>
      <c r="K40" s="6">
        <f>dataset[[#This Row],[Cost Per Unit]]*dataset[[#This Row],[Quantity]]</f>
        <v>5.12</v>
      </c>
      <c r="L40" s="6">
        <f>dataset[[#This Row],[Total Revenue]]-dataset[[#This Row],[Total Cost]]</f>
        <v>14.879999999999999</v>
      </c>
    </row>
    <row r="41" spans="1:12">
      <c r="A41" s="8">
        <v>43864</v>
      </c>
      <c r="B41" s="8" t="str">
        <f>TEXT(dataset[[#This Row],[Date]],"mmm")</f>
        <v>feb</v>
      </c>
      <c r="C41" s="8" t="str">
        <f>TEXT(dataset[[#This Row],[Date]],"YYYY")</f>
        <v>2020</v>
      </c>
      <c r="D41" s="4" t="s">
        <v>25</v>
      </c>
      <c r="E41" s="4" t="s">
        <v>3</v>
      </c>
      <c r="F41" s="4" t="s">
        <v>11</v>
      </c>
      <c r="G41" s="5">
        <v>6</v>
      </c>
      <c r="H41" s="6">
        <v>10</v>
      </c>
      <c r="I41" s="6">
        <v>60</v>
      </c>
      <c r="J41" s="6">
        <v>1.7999999999999998</v>
      </c>
      <c r="K41" s="6">
        <f>dataset[[#This Row],[Cost Per Unit]]*dataset[[#This Row],[Quantity]]</f>
        <v>10.799999999999999</v>
      </c>
      <c r="L41" s="6">
        <f>dataset[[#This Row],[Total Revenue]]-dataset[[#This Row],[Total Cost]]</f>
        <v>49.2</v>
      </c>
    </row>
    <row r="42" spans="1:12">
      <c r="A42" s="8">
        <v>43865</v>
      </c>
      <c r="B42" s="8" t="str">
        <f>TEXT(dataset[[#This Row],[Date]],"mmm")</f>
        <v>feb</v>
      </c>
      <c r="C42" s="8" t="str">
        <f>TEXT(dataset[[#This Row],[Date]],"YYYY")</f>
        <v>2020</v>
      </c>
      <c r="D42" s="4" t="s">
        <v>25</v>
      </c>
      <c r="E42" s="4" t="s">
        <v>10</v>
      </c>
      <c r="F42" s="4" t="s">
        <v>5</v>
      </c>
      <c r="G42" s="5">
        <v>2</v>
      </c>
      <c r="H42" s="6">
        <v>230</v>
      </c>
      <c r="I42" s="6">
        <v>460</v>
      </c>
      <c r="J42" s="6">
        <v>188.6</v>
      </c>
      <c r="K42" s="6">
        <f>dataset[[#This Row],[Cost Per Unit]]*dataset[[#This Row],[Quantity]]</f>
        <v>377.2</v>
      </c>
      <c r="L42" s="6">
        <f>dataset[[#This Row],[Total Revenue]]-dataset[[#This Row],[Total Cost]]</f>
        <v>82.800000000000011</v>
      </c>
    </row>
    <row r="43" spans="1:12">
      <c r="A43" s="8">
        <v>43865</v>
      </c>
      <c r="B43" s="8" t="str">
        <f>TEXT(dataset[[#This Row],[Date]],"mmm")</f>
        <v>feb</v>
      </c>
      <c r="C43" s="8" t="str">
        <f>TEXT(dataset[[#This Row],[Date]],"YYYY")</f>
        <v>2020</v>
      </c>
      <c r="D43" s="4" t="s">
        <v>26</v>
      </c>
      <c r="E43" s="4" t="s">
        <v>3</v>
      </c>
      <c r="F43" s="4" t="s">
        <v>7</v>
      </c>
      <c r="G43" s="5">
        <v>2</v>
      </c>
      <c r="H43" s="6">
        <v>25</v>
      </c>
      <c r="I43" s="6">
        <v>50</v>
      </c>
      <c r="J43" s="6">
        <v>7.5</v>
      </c>
      <c r="K43" s="6">
        <f>dataset[[#This Row],[Cost Per Unit]]*dataset[[#This Row],[Quantity]]</f>
        <v>15</v>
      </c>
      <c r="L43" s="6">
        <f>dataset[[#This Row],[Total Revenue]]-dataset[[#This Row],[Total Cost]]</f>
        <v>35</v>
      </c>
    </row>
    <row r="44" spans="1:12">
      <c r="A44" s="8">
        <v>43865</v>
      </c>
      <c r="B44" s="8" t="str">
        <f>TEXT(dataset[[#This Row],[Date]],"mmm")</f>
        <v>feb</v>
      </c>
      <c r="C44" s="8" t="str">
        <f>TEXT(dataset[[#This Row],[Date]],"YYYY")</f>
        <v>2020</v>
      </c>
      <c r="D44" s="4" t="s">
        <v>25</v>
      </c>
      <c r="E44" s="4" t="s">
        <v>3</v>
      </c>
      <c r="F44" s="4" t="s">
        <v>7</v>
      </c>
      <c r="G44" s="5">
        <v>1</v>
      </c>
      <c r="H44" s="6">
        <v>30</v>
      </c>
      <c r="I44" s="6">
        <v>30</v>
      </c>
      <c r="J44" s="6">
        <v>9</v>
      </c>
      <c r="K44" s="6">
        <f>dataset[[#This Row],[Cost Per Unit]]*dataset[[#This Row],[Quantity]]</f>
        <v>9</v>
      </c>
      <c r="L44" s="6">
        <f>dataset[[#This Row],[Total Revenue]]-dataset[[#This Row],[Total Cost]]</f>
        <v>21</v>
      </c>
    </row>
    <row r="45" spans="1:12">
      <c r="A45" s="8">
        <v>43869</v>
      </c>
      <c r="B45" s="8" t="str">
        <f>TEXT(dataset[[#This Row],[Date]],"mmm")</f>
        <v>feb</v>
      </c>
      <c r="C45" s="8" t="str">
        <f>TEXT(dataset[[#This Row],[Date]],"YYYY")</f>
        <v>2020</v>
      </c>
      <c r="D45" s="4" t="s">
        <v>22</v>
      </c>
      <c r="E45" s="4" t="s">
        <v>46</v>
      </c>
      <c r="F45" s="4" t="s">
        <v>4</v>
      </c>
      <c r="G45" s="5">
        <v>8</v>
      </c>
      <c r="H45" s="6">
        <v>25</v>
      </c>
      <c r="I45" s="6">
        <v>200</v>
      </c>
      <c r="J45" s="6">
        <v>14.499999999999998</v>
      </c>
      <c r="K45" s="6">
        <f>dataset[[#This Row],[Cost Per Unit]]*dataset[[#This Row],[Quantity]]</f>
        <v>115.99999999999999</v>
      </c>
      <c r="L45" s="6">
        <f>dataset[[#This Row],[Total Revenue]]-dataset[[#This Row],[Total Cost]]</f>
        <v>84.000000000000014</v>
      </c>
    </row>
    <row r="46" spans="1:12">
      <c r="A46" s="8">
        <v>43872</v>
      </c>
      <c r="B46" s="8" t="str">
        <f>TEXT(dataset[[#This Row],[Date]],"mmm")</f>
        <v>feb</v>
      </c>
      <c r="C46" s="8" t="str">
        <f>TEXT(dataset[[#This Row],[Date]],"YYYY")</f>
        <v>2020</v>
      </c>
      <c r="D46" s="4" t="s">
        <v>25</v>
      </c>
      <c r="E46" s="4" t="s">
        <v>45</v>
      </c>
      <c r="F46" s="4" t="s">
        <v>5</v>
      </c>
      <c r="G46" s="5">
        <v>1</v>
      </c>
      <c r="H46" s="6">
        <v>146</v>
      </c>
      <c r="I46" s="6">
        <v>146</v>
      </c>
      <c r="J46" s="6">
        <v>112.42</v>
      </c>
      <c r="K46" s="6">
        <f>dataset[[#This Row],[Cost Per Unit]]*dataset[[#This Row],[Quantity]]</f>
        <v>112.42</v>
      </c>
      <c r="L46" s="6">
        <f>dataset[[#This Row],[Total Revenue]]-dataset[[#This Row],[Total Cost]]</f>
        <v>33.58</v>
      </c>
    </row>
    <row r="47" spans="1:12">
      <c r="A47" s="8">
        <v>43872</v>
      </c>
      <c r="B47" s="8" t="str">
        <f>TEXT(dataset[[#This Row],[Date]],"mmm")</f>
        <v>feb</v>
      </c>
      <c r="C47" s="8" t="str">
        <f>TEXT(dataset[[#This Row],[Date]],"YYYY")</f>
        <v>2020</v>
      </c>
      <c r="D47" s="4" t="s">
        <v>24</v>
      </c>
      <c r="E47" s="4" t="s">
        <v>3</v>
      </c>
      <c r="F47" s="4" t="s">
        <v>7</v>
      </c>
      <c r="G47" s="5">
        <v>14</v>
      </c>
      <c r="H47" s="6">
        <v>39</v>
      </c>
      <c r="I47" s="6">
        <v>546</v>
      </c>
      <c r="J47" s="6">
        <v>11.7</v>
      </c>
      <c r="K47" s="6">
        <f>dataset[[#This Row],[Cost Per Unit]]*dataset[[#This Row],[Quantity]]</f>
        <v>163.79999999999998</v>
      </c>
      <c r="L47" s="6">
        <f>dataset[[#This Row],[Total Revenue]]-dataset[[#This Row],[Total Cost]]</f>
        <v>382.20000000000005</v>
      </c>
    </row>
    <row r="48" spans="1:12">
      <c r="A48" s="8">
        <v>43872</v>
      </c>
      <c r="B48" s="8" t="str">
        <f>TEXT(dataset[[#This Row],[Date]],"mmm")</f>
        <v>feb</v>
      </c>
      <c r="C48" s="8" t="str">
        <f>TEXT(dataset[[#This Row],[Date]],"YYYY")</f>
        <v>2020</v>
      </c>
      <c r="D48" s="4" t="s">
        <v>26</v>
      </c>
      <c r="E48" s="4" t="s">
        <v>45</v>
      </c>
      <c r="F48" s="4" t="s">
        <v>5</v>
      </c>
      <c r="G48" s="5">
        <v>2</v>
      </c>
      <c r="H48" s="6">
        <v>328</v>
      </c>
      <c r="I48" s="6">
        <v>656</v>
      </c>
      <c r="J48" s="6">
        <v>252.56</v>
      </c>
      <c r="K48" s="6">
        <f>dataset[[#This Row],[Cost Per Unit]]*dataset[[#This Row],[Quantity]]</f>
        <v>505.12</v>
      </c>
      <c r="L48" s="6">
        <f>dataset[[#This Row],[Total Revenue]]-dataset[[#This Row],[Total Cost]]</f>
        <v>150.88</v>
      </c>
    </row>
    <row r="49" spans="1:12">
      <c r="A49" s="8">
        <v>43875</v>
      </c>
      <c r="B49" s="8" t="str">
        <f>TEXT(dataset[[#This Row],[Date]],"mmm")</f>
        <v>feb</v>
      </c>
      <c r="C49" s="8" t="str">
        <f>TEXT(dataset[[#This Row],[Date]],"YYYY")</f>
        <v>2020</v>
      </c>
      <c r="D49" s="4" t="s">
        <v>24</v>
      </c>
      <c r="E49" s="4" t="s">
        <v>13</v>
      </c>
      <c r="F49" s="4" t="s">
        <v>11</v>
      </c>
      <c r="G49" s="5">
        <v>8</v>
      </c>
      <c r="H49" s="6">
        <v>7</v>
      </c>
      <c r="I49" s="6">
        <v>56</v>
      </c>
      <c r="J49" s="6">
        <v>1.792</v>
      </c>
      <c r="K49" s="6">
        <f>dataset[[#This Row],[Cost Per Unit]]*dataset[[#This Row],[Quantity]]</f>
        <v>14.336</v>
      </c>
      <c r="L49" s="6">
        <f>dataset[[#This Row],[Total Revenue]]-dataset[[#This Row],[Total Cost]]</f>
        <v>41.664000000000001</v>
      </c>
    </row>
    <row r="50" spans="1:12">
      <c r="A50" s="8">
        <v>43877</v>
      </c>
      <c r="B50" s="8" t="str">
        <f>TEXT(dataset[[#This Row],[Date]],"mmm")</f>
        <v>feb</v>
      </c>
      <c r="C50" s="8" t="str">
        <f>TEXT(dataset[[#This Row],[Date]],"YYYY")</f>
        <v>2020</v>
      </c>
      <c r="D50" s="4" t="s">
        <v>24</v>
      </c>
      <c r="E50" s="4" t="s">
        <v>3</v>
      </c>
      <c r="F50" s="4" t="s">
        <v>11</v>
      </c>
      <c r="G50" s="5">
        <v>9</v>
      </c>
      <c r="H50" s="6">
        <v>10</v>
      </c>
      <c r="I50" s="6">
        <v>90</v>
      </c>
      <c r="J50" s="6">
        <v>1.7999999999999998</v>
      </c>
      <c r="K50" s="6">
        <f>dataset[[#This Row],[Cost Per Unit]]*dataset[[#This Row],[Quantity]]</f>
        <v>16.2</v>
      </c>
      <c r="L50" s="6">
        <f>dataset[[#This Row],[Total Revenue]]-dataset[[#This Row],[Total Cost]]</f>
        <v>73.8</v>
      </c>
    </row>
    <row r="51" spans="1:12">
      <c r="A51" s="8">
        <v>43877</v>
      </c>
      <c r="B51" s="8" t="str">
        <f>TEXT(dataset[[#This Row],[Date]],"mmm")</f>
        <v>feb</v>
      </c>
      <c r="C51" s="8" t="str">
        <f>TEXT(dataset[[#This Row],[Date]],"YYYY")</f>
        <v>2020</v>
      </c>
      <c r="D51" s="4" t="s">
        <v>24</v>
      </c>
      <c r="E51" s="4" t="s">
        <v>46</v>
      </c>
      <c r="F51" s="4" t="s">
        <v>5</v>
      </c>
      <c r="G51" s="5">
        <v>2</v>
      </c>
      <c r="H51" s="6">
        <v>270.66666666666669</v>
      </c>
      <c r="I51" s="6">
        <v>541.33333333333337</v>
      </c>
      <c r="J51" s="6">
        <v>243.60000000000002</v>
      </c>
      <c r="K51" s="6">
        <f>dataset[[#This Row],[Cost Per Unit]]*dataset[[#This Row],[Quantity]]</f>
        <v>487.20000000000005</v>
      </c>
      <c r="L51" s="6">
        <f>dataset[[#This Row],[Total Revenue]]-dataset[[#This Row],[Total Cost]]</f>
        <v>54.133333333333326</v>
      </c>
    </row>
    <row r="52" spans="1:12">
      <c r="A52" s="8">
        <v>43877</v>
      </c>
      <c r="B52" s="8" t="str">
        <f>TEXT(dataset[[#This Row],[Date]],"mmm")</f>
        <v>feb</v>
      </c>
      <c r="C52" s="8" t="str">
        <f>TEXT(dataset[[#This Row],[Date]],"YYYY")</f>
        <v>2020</v>
      </c>
      <c r="D52" s="4" t="s">
        <v>24</v>
      </c>
      <c r="E52" s="4" t="s">
        <v>13</v>
      </c>
      <c r="F52" s="4" t="s">
        <v>9</v>
      </c>
      <c r="G52" s="5">
        <v>1</v>
      </c>
      <c r="H52" s="6">
        <v>38</v>
      </c>
      <c r="I52" s="6">
        <v>38</v>
      </c>
      <c r="J52" s="6">
        <v>21.052000000000003</v>
      </c>
      <c r="K52" s="6">
        <f>dataset[[#This Row],[Cost Per Unit]]*dataset[[#This Row],[Quantity]]</f>
        <v>21.052000000000003</v>
      </c>
      <c r="L52" s="6">
        <f>dataset[[#This Row],[Total Revenue]]-dataset[[#This Row],[Total Cost]]</f>
        <v>16.947999999999997</v>
      </c>
    </row>
    <row r="53" spans="1:12">
      <c r="A53" s="8">
        <v>43879</v>
      </c>
      <c r="B53" s="8" t="str">
        <f>TEXT(dataset[[#This Row],[Date]],"mmm")</f>
        <v>feb</v>
      </c>
      <c r="C53" s="8" t="str">
        <f>TEXT(dataset[[#This Row],[Date]],"YYYY")</f>
        <v>2020</v>
      </c>
      <c r="D53" s="4" t="s">
        <v>26</v>
      </c>
      <c r="E53" s="4" t="s">
        <v>46</v>
      </c>
      <c r="F53" s="4" t="s">
        <v>11</v>
      </c>
      <c r="G53" s="5">
        <v>6</v>
      </c>
      <c r="H53" s="6">
        <v>10</v>
      </c>
      <c r="I53" s="6">
        <v>60</v>
      </c>
      <c r="J53" s="6">
        <v>1.62</v>
      </c>
      <c r="K53" s="6">
        <f>dataset[[#This Row],[Cost Per Unit]]*dataset[[#This Row],[Quantity]]</f>
        <v>9.7200000000000006</v>
      </c>
      <c r="L53" s="6">
        <f>dataset[[#This Row],[Total Revenue]]-dataset[[#This Row],[Total Cost]]</f>
        <v>50.28</v>
      </c>
    </row>
    <row r="54" spans="1:12">
      <c r="A54" s="8">
        <v>43879</v>
      </c>
      <c r="B54" s="8" t="str">
        <f>TEXT(dataset[[#This Row],[Date]],"mmm")</f>
        <v>feb</v>
      </c>
      <c r="C54" s="8" t="str">
        <f>TEXT(dataset[[#This Row],[Date]],"YYYY")</f>
        <v>2020</v>
      </c>
      <c r="D54" s="4" t="s">
        <v>22</v>
      </c>
      <c r="E54" s="4" t="s">
        <v>10</v>
      </c>
      <c r="F54" s="4" t="s">
        <v>9</v>
      </c>
      <c r="G54" s="5">
        <v>5</v>
      </c>
      <c r="H54" s="6">
        <v>25</v>
      </c>
      <c r="I54" s="6">
        <v>125</v>
      </c>
      <c r="J54" s="6">
        <v>9.5749999999999993</v>
      </c>
      <c r="K54" s="6">
        <f>dataset[[#This Row],[Cost Per Unit]]*dataset[[#This Row],[Quantity]]</f>
        <v>47.875</v>
      </c>
      <c r="L54" s="6">
        <f>dataset[[#This Row],[Total Revenue]]-dataset[[#This Row],[Total Cost]]</f>
        <v>77.125</v>
      </c>
    </row>
    <row r="55" spans="1:12">
      <c r="A55" s="8">
        <v>43880</v>
      </c>
      <c r="B55" s="8" t="str">
        <f>TEXT(dataset[[#This Row],[Date]],"mmm")</f>
        <v>feb</v>
      </c>
      <c r="C55" s="8" t="str">
        <f>TEXT(dataset[[#This Row],[Date]],"YYYY")</f>
        <v>2020</v>
      </c>
      <c r="D55" s="4" t="s">
        <v>26</v>
      </c>
      <c r="E55" s="4" t="s">
        <v>46</v>
      </c>
      <c r="F55" s="4" t="s">
        <v>11</v>
      </c>
      <c r="G55" s="5">
        <v>10</v>
      </c>
      <c r="H55" s="6">
        <v>8</v>
      </c>
      <c r="I55" s="6">
        <v>80</v>
      </c>
      <c r="J55" s="6">
        <v>1.296</v>
      </c>
      <c r="K55" s="6">
        <f>dataset[[#This Row],[Cost Per Unit]]*dataset[[#This Row],[Quantity]]</f>
        <v>12.96</v>
      </c>
      <c r="L55" s="6">
        <f>dataset[[#This Row],[Total Revenue]]-dataset[[#This Row],[Total Cost]]</f>
        <v>67.039999999999992</v>
      </c>
    </row>
    <row r="56" spans="1:12">
      <c r="A56" s="8">
        <v>43880</v>
      </c>
      <c r="B56" s="8" t="str">
        <f>TEXT(dataset[[#This Row],[Date]],"mmm")</f>
        <v>feb</v>
      </c>
      <c r="C56" s="8" t="str">
        <f>TEXT(dataset[[#This Row],[Date]],"YYYY")</f>
        <v>2020</v>
      </c>
      <c r="D56" s="4" t="s">
        <v>24</v>
      </c>
      <c r="E56" s="4" t="s">
        <v>3</v>
      </c>
      <c r="F56" s="4" t="s">
        <v>7</v>
      </c>
      <c r="G56" s="5">
        <v>20</v>
      </c>
      <c r="H56" s="6">
        <v>28</v>
      </c>
      <c r="I56" s="6">
        <v>560</v>
      </c>
      <c r="J56" s="6">
        <v>8.4</v>
      </c>
      <c r="K56" s="6">
        <f>dataset[[#This Row],[Cost Per Unit]]*dataset[[#This Row],[Quantity]]</f>
        <v>168</v>
      </c>
      <c r="L56" s="6">
        <f>dataset[[#This Row],[Total Revenue]]-dataset[[#This Row],[Total Cost]]</f>
        <v>392</v>
      </c>
    </row>
    <row r="57" spans="1:12">
      <c r="A57" s="8">
        <v>43881</v>
      </c>
      <c r="B57" s="8" t="str">
        <f>TEXT(dataset[[#This Row],[Date]],"mmm")</f>
        <v>feb</v>
      </c>
      <c r="C57" s="8" t="str">
        <f>TEXT(dataset[[#This Row],[Date]],"YYYY")</f>
        <v>2020</v>
      </c>
      <c r="D57" s="4" t="s">
        <v>22</v>
      </c>
      <c r="E57" s="4" t="s">
        <v>45</v>
      </c>
      <c r="F57" s="4" t="s">
        <v>11</v>
      </c>
      <c r="G57" s="5">
        <v>9</v>
      </c>
      <c r="H57" s="6">
        <v>8</v>
      </c>
      <c r="I57" s="6">
        <v>72</v>
      </c>
      <c r="J57" s="6">
        <v>1.224</v>
      </c>
      <c r="K57" s="6">
        <f>dataset[[#This Row],[Cost Per Unit]]*dataset[[#This Row],[Quantity]]</f>
        <v>11.016</v>
      </c>
      <c r="L57" s="6">
        <f>dataset[[#This Row],[Total Revenue]]-dataset[[#This Row],[Total Cost]]</f>
        <v>60.984000000000002</v>
      </c>
    </row>
    <row r="58" spans="1:12">
      <c r="A58" s="8">
        <v>43883</v>
      </c>
      <c r="B58" s="8" t="str">
        <f>TEXT(dataset[[#This Row],[Date]],"mmm")</f>
        <v>feb</v>
      </c>
      <c r="C58" s="8" t="str">
        <f>TEXT(dataset[[#This Row],[Date]],"YYYY")</f>
        <v>2020</v>
      </c>
      <c r="D58" s="4" t="s">
        <v>26</v>
      </c>
      <c r="E58" s="4" t="s">
        <v>10</v>
      </c>
      <c r="F58" s="4" t="s">
        <v>4</v>
      </c>
      <c r="G58" s="5">
        <v>7</v>
      </c>
      <c r="H58" s="6">
        <v>84</v>
      </c>
      <c r="I58" s="6">
        <v>588</v>
      </c>
      <c r="J58" s="6">
        <v>54.6</v>
      </c>
      <c r="K58" s="6">
        <f>dataset[[#This Row],[Cost Per Unit]]*dataset[[#This Row],[Quantity]]</f>
        <v>382.2</v>
      </c>
      <c r="L58" s="6">
        <f>dataset[[#This Row],[Total Revenue]]-dataset[[#This Row],[Total Cost]]</f>
        <v>205.8</v>
      </c>
    </row>
    <row r="59" spans="1:12">
      <c r="A59" s="8">
        <v>43884</v>
      </c>
      <c r="B59" s="8" t="str">
        <f>TEXT(dataset[[#This Row],[Date]],"mmm")</f>
        <v>feb</v>
      </c>
      <c r="C59" s="8" t="str">
        <f>TEXT(dataset[[#This Row],[Date]],"YYYY")</f>
        <v>2020</v>
      </c>
      <c r="D59" s="4" t="s">
        <v>23</v>
      </c>
      <c r="E59" s="4" t="s">
        <v>46</v>
      </c>
      <c r="F59" s="4" t="s">
        <v>9</v>
      </c>
      <c r="G59" s="5">
        <v>3</v>
      </c>
      <c r="H59" s="6">
        <v>31</v>
      </c>
      <c r="I59" s="6">
        <v>93</v>
      </c>
      <c r="J59" s="6">
        <v>15.717000000000001</v>
      </c>
      <c r="K59" s="6">
        <f>dataset[[#This Row],[Cost Per Unit]]*dataset[[#This Row],[Quantity]]</f>
        <v>47.151000000000003</v>
      </c>
      <c r="L59" s="6">
        <f>dataset[[#This Row],[Total Revenue]]-dataset[[#This Row],[Total Cost]]</f>
        <v>45.848999999999997</v>
      </c>
    </row>
    <row r="60" spans="1:12">
      <c r="A60" s="8">
        <v>43884</v>
      </c>
      <c r="B60" s="8" t="str">
        <f>TEXT(dataset[[#This Row],[Date]],"mmm")</f>
        <v>feb</v>
      </c>
      <c r="C60" s="8" t="str">
        <f>TEXT(dataset[[#This Row],[Date]],"YYYY")</f>
        <v>2020</v>
      </c>
      <c r="D60" s="4" t="s">
        <v>23</v>
      </c>
      <c r="E60" s="4" t="s">
        <v>10</v>
      </c>
      <c r="F60" s="4" t="s">
        <v>11</v>
      </c>
      <c r="G60" s="5">
        <v>8</v>
      </c>
      <c r="H60" s="6">
        <v>8</v>
      </c>
      <c r="I60" s="6">
        <v>64</v>
      </c>
      <c r="J60" s="6">
        <v>1.6639999999999999</v>
      </c>
      <c r="K60" s="6">
        <f>dataset[[#This Row],[Cost Per Unit]]*dataset[[#This Row],[Quantity]]</f>
        <v>13.311999999999999</v>
      </c>
      <c r="L60" s="6">
        <f>dataset[[#This Row],[Total Revenue]]-dataset[[#This Row],[Total Cost]]</f>
        <v>50.688000000000002</v>
      </c>
    </row>
    <row r="61" spans="1:12">
      <c r="A61" s="8">
        <v>43885</v>
      </c>
      <c r="B61" s="8" t="str">
        <f>TEXT(dataset[[#This Row],[Date]],"mmm")</f>
        <v>feb</v>
      </c>
      <c r="C61" s="8" t="str">
        <f>TEXT(dataset[[#This Row],[Date]],"YYYY")</f>
        <v>2020</v>
      </c>
      <c r="D61" s="4" t="s">
        <v>26</v>
      </c>
      <c r="E61" s="4" t="s">
        <v>13</v>
      </c>
      <c r="F61" s="4" t="s">
        <v>5</v>
      </c>
      <c r="G61" s="5">
        <v>2</v>
      </c>
      <c r="H61" s="6">
        <v>524.10256410256409</v>
      </c>
      <c r="I61" s="6">
        <v>1048.2051282051282</v>
      </c>
      <c r="J61" s="6">
        <v>461.21025641025642</v>
      </c>
      <c r="K61" s="6">
        <f>dataset[[#This Row],[Cost Per Unit]]*dataset[[#This Row],[Quantity]]</f>
        <v>922.42051282051284</v>
      </c>
      <c r="L61" s="6">
        <f>dataset[[#This Row],[Total Revenue]]-dataset[[#This Row],[Total Cost]]</f>
        <v>125.78461538461534</v>
      </c>
    </row>
    <row r="62" spans="1:12">
      <c r="A62" s="8">
        <v>43885</v>
      </c>
      <c r="B62" s="8" t="str">
        <f>TEXT(dataset[[#This Row],[Date]],"mmm")</f>
        <v>feb</v>
      </c>
      <c r="C62" s="8" t="str">
        <f>TEXT(dataset[[#This Row],[Date]],"YYYY")</f>
        <v>2020</v>
      </c>
      <c r="D62" s="4" t="s">
        <v>22</v>
      </c>
      <c r="E62" s="4" t="s">
        <v>45</v>
      </c>
      <c r="F62" s="4" t="s">
        <v>11</v>
      </c>
      <c r="G62" s="5">
        <v>2</v>
      </c>
      <c r="H62" s="6">
        <v>5</v>
      </c>
      <c r="I62" s="6">
        <v>10</v>
      </c>
      <c r="J62" s="6">
        <v>0.76500000000000001</v>
      </c>
      <c r="K62" s="6">
        <f>dataset[[#This Row],[Cost Per Unit]]*dataset[[#This Row],[Quantity]]</f>
        <v>1.53</v>
      </c>
      <c r="L62" s="6">
        <f>dataset[[#This Row],[Total Revenue]]-dataset[[#This Row],[Total Cost]]</f>
        <v>8.4700000000000006</v>
      </c>
    </row>
    <row r="63" spans="1:12">
      <c r="A63" s="8">
        <v>43886</v>
      </c>
      <c r="B63" s="8" t="str">
        <f>TEXT(dataset[[#This Row],[Date]],"mmm")</f>
        <v>feb</v>
      </c>
      <c r="C63" s="8" t="str">
        <f>TEXT(dataset[[#This Row],[Date]],"YYYY")</f>
        <v>2020</v>
      </c>
      <c r="D63" s="4" t="s">
        <v>26</v>
      </c>
      <c r="E63" s="4" t="s">
        <v>10</v>
      </c>
      <c r="F63" s="4" t="s">
        <v>5</v>
      </c>
      <c r="G63" s="5">
        <v>1</v>
      </c>
      <c r="H63" s="6">
        <v>180</v>
      </c>
      <c r="I63" s="6">
        <v>180</v>
      </c>
      <c r="J63" s="6">
        <v>147.6</v>
      </c>
      <c r="K63" s="6">
        <f>dataset[[#This Row],[Cost Per Unit]]*dataset[[#This Row],[Quantity]]</f>
        <v>147.6</v>
      </c>
      <c r="L63" s="6">
        <f>dataset[[#This Row],[Total Revenue]]-dataset[[#This Row],[Total Cost]]</f>
        <v>32.400000000000006</v>
      </c>
    </row>
    <row r="64" spans="1:12">
      <c r="A64" s="8">
        <v>43887</v>
      </c>
      <c r="B64" s="8" t="str">
        <f>TEXT(dataset[[#This Row],[Date]],"mmm")</f>
        <v>feb</v>
      </c>
      <c r="C64" s="8" t="str">
        <f>TEXT(dataset[[#This Row],[Date]],"YYYY")</f>
        <v>2020</v>
      </c>
      <c r="D64" s="4" t="s">
        <v>25</v>
      </c>
      <c r="E64" s="4" t="s">
        <v>10</v>
      </c>
      <c r="F64" s="4" t="s">
        <v>11</v>
      </c>
      <c r="G64" s="5">
        <v>10</v>
      </c>
      <c r="H64" s="6">
        <v>7</v>
      </c>
      <c r="I64" s="6">
        <v>70</v>
      </c>
      <c r="J64" s="6">
        <v>1.456</v>
      </c>
      <c r="K64" s="6">
        <f>dataset[[#This Row],[Cost Per Unit]]*dataset[[#This Row],[Quantity]]</f>
        <v>14.559999999999999</v>
      </c>
      <c r="L64" s="6">
        <f>dataset[[#This Row],[Total Revenue]]-dataset[[#This Row],[Total Cost]]</f>
        <v>55.44</v>
      </c>
    </row>
    <row r="65" spans="1:12">
      <c r="A65" s="8">
        <v>43887</v>
      </c>
      <c r="B65" s="8" t="str">
        <f>TEXT(dataset[[#This Row],[Date]],"mmm")</f>
        <v>feb</v>
      </c>
      <c r="C65" s="8" t="str">
        <f>TEXT(dataset[[#This Row],[Date]],"YYYY")</f>
        <v>2020</v>
      </c>
      <c r="D65" s="4" t="s">
        <v>25</v>
      </c>
      <c r="E65" s="4" t="s">
        <v>3</v>
      </c>
      <c r="F65" s="4" t="s">
        <v>9</v>
      </c>
      <c r="G65" s="5">
        <v>5</v>
      </c>
      <c r="H65" s="6">
        <v>32</v>
      </c>
      <c r="I65" s="6">
        <v>160</v>
      </c>
      <c r="J65" s="6">
        <v>16.64</v>
      </c>
      <c r="K65" s="6">
        <f>dataset[[#This Row],[Cost Per Unit]]*dataset[[#This Row],[Quantity]]</f>
        <v>83.2</v>
      </c>
      <c r="L65" s="6">
        <f>dataset[[#This Row],[Total Revenue]]-dataset[[#This Row],[Total Cost]]</f>
        <v>76.8</v>
      </c>
    </row>
    <row r="66" spans="1:12">
      <c r="A66" s="8">
        <v>43887</v>
      </c>
      <c r="B66" s="8" t="str">
        <f>TEXT(dataset[[#This Row],[Date]],"mmm")</f>
        <v>feb</v>
      </c>
      <c r="C66" s="8" t="str">
        <f>TEXT(dataset[[#This Row],[Date]],"YYYY")</f>
        <v>2020</v>
      </c>
      <c r="D66" s="4" t="s">
        <v>24</v>
      </c>
      <c r="E66" s="4" t="s">
        <v>3</v>
      </c>
      <c r="F66" s="4" t="s">
        <v>9</v>
      </c>
      <c r="G66" s="5">
        <v>5</v>
      </c>
      <c r="H66" s="6">
        <v>28</v>
      </c>
      <c r="I66" s="6">
        <v>140</v>
      </c>
      <c r="J66" s="6">
        <v>14.56</v>
      </c>
      <c r="K66" s="6">
        <f>dataset[[#This Row],[Cost Per Unit]]*dataset[[#This Row],[Quantity]]</f>
        <v>72.8</v>
      </c>
      <c r="L66" s="6">
        <f>dataset[[#This Row],[Total Revenue]]-dataset[[#This Row],[Total Cost]]</f>
        <v>67.2</v>
      </c>
    </row>
    <row r="67" spans="1:12">
      <c r="A67" s="8">
        <v>43888</v>
      </c>
      <c r="B67" s="8" t="str">
        <f>TEXT(dataset[[#This Row],[Date]],"mmm")</f>
        <v>feb</v>
      </c>
      <c r="C67" s="8" t="str">
        <f>TEXT(dataset[[#This Row],[Date]],"YYYY")</f>
        <v>2020</v>
      </c>
      <c r="D67" s="4" t="s">
        <v>22</v>
      </c>
      <c r="E67" s="4" t="s">
        <v>3</v>
      </c>
      <c r="F67" s="4" t="s">
        <v>5</v>
      </c>
      <c r="G67" s="5">
        <v>1</v>
      </c>
      <c r="H67" s="6">
        <v>438.66666666666669</v>
      </c>
      <c r="I67" s="6">
        <v>438.66666666666669</v>
      </c>
      <c r="J67" s="6">
        <v>372.86666666666667</v>
      </c>
      <c r="K67" s="6">
        <f>dataset[[#This Row],[Cost Per Unit]]*dataset[[#This Row],[Quantity]]</f>
        <v>372.86666666666667</v>
      </c>
      <c r="L67" s="6">
        <f>dataset[[#This Row],[Total Revenue]]-dataset[[#This Row],[Total Cost]]</f>
        <v>65.800000000000011</v>
      </c>
    </row>
    <row r="68" spans="1:12">
      <c r="A68" s="8">
        <v>43889</v>
      </c>
      <c r="B68" s="8" t="str">
        <f>TEXT(dataset[[#This Row],[Date]],"mmm")</f>
        <v>feb</v>
      </c>
      <c r="C68" s="8" t="str">
        <f>TEXT(dataset[[#This Row],[Date]],"YYYY")</f>
        <v>2020</v>
      </c>
      <c r="D68" s="4" t="s">
        <v>23</v>
      </c>
      <c r="E68" s="4" t="s">
        <v>10</v>
      </c>
      <c r="F68" s="4" t="s">
        <v>4</v>
      </c>
      <c r="G68" s="5">
        <v>7</v>
      </c>
      <c r="H68" s="6">
        <v>86</v>
      </c>
      <c r="I68" s="6">
        <v>602</v>
      </c>
      <c r="J68" s="6">
        <v>55.9</v>
      </c>
      <c r="K68" s="6">
        <f>dataset[[#This Row],[Cost Per Unit]]*dataset[[#This Row],[Quantity]]</f>
        <v>391.3</v>
      </c>
      <c r="L68" s="6">
        <f>dataset[[#This Row],[Total Revenue]]-dataset[[#This Row],[Total Cost]]</f>
        <v>210.7</v>
      </c>
    </row>
    <row r="69" spans="1:12">
      <c r="A69" s="8">
        <v>43889</v>
      </c>
      <c r="B69" s="8" t="str">
        <f>TEXT(dataset[[#This Row],[Date]],"mmm")</f>
        <v>feb</v>
      </c>
      <c r="C69" s="8" t="str">
        <f>TEXT(dataset[[#This Row],[Date]],"YYYY")</f>
        <v>2020</v>
      </c>
      <c r="D69" s="4" t="s">
        <v>22</v>
      </c>
      <c r="E69" s="4" t="s">
        <v>3</v>
      </c>
      <c r="F69" s="4" t="s">
        <v>5</v>
      </c>
      <c r="G69" s="5">
        <v>2</v>
      </c>
      <c r="H69" s="6">
        <v>368.66666666666669</v>
      </c>
      <c r="I69" s="6">
        <v>737.33333333333337</v>
      </c>
      <c r="J69" s="6">
        <v>313.36666666666667</v>
      </c>
      <c r="K69" s="6">
        <f>dataset[[#This Row],[Cost Per Unit]]*dataset[[#This Row],[Quantity]]</f>
        <v>626.73333333333335</v>
      </c>
      <c r="L69" s="6">
        <f>dataset[[#This Row],[Total Revenue]]-dataset[[#This Row],[Total Cost]]</f>
        <v>110.60000000000002</v>
      </c>
    </row>
    <row r="70" spans="1:12">
      <c r="A70" s="8">
        <v>43891</v>
      </c>
      <c r="B70" s="8" t="str">
        <f>TEXT(dataset[[#This Row],[Date]],"mmm")</f>
        <v>mar</v>
      </c>
      <c r="C70" s="8" t="str">
        <f>TEXT(dataset[[#This Row],[Date]],"YYYY")</f>
        <v>2020</v>
      </c>
      <c r="D70" s="4" t="s">
        <v>22</v>
      </c>
      <c r="E70" s="4" t="s">
        <v>3</v>
      </c>
      <c r="F70" s="4" t="s">
        <v>7</v>
      </c>
      <c r="G70" s="5">
        <v>16</v>
      </c>
      <c r="H70" s="6">
        <v>30</v>
      </c>
      <c r="I70" s="6">
        <v>480</v>
      </c>
      <c r="J70" s="6">
        <v>9</v>
      </c>
      <c r="K70" s="6">
        <f>dataset[[#This Row],[Cost Per Unit]]*dataset[[#This Row],[Quantity]]</f>
        <v>144</v>
      </c>
      <c r="L70" s="6">
        <f>dataset[[#This Row],[Total Revenue]]-dataset[[#This Row],[Total Cost]]</f>
        <v>336</v>
      </c>
    </row>
    <row r="71" spans="1:12">
      <c r="A71" s="8">
        <v>43892</v>
      </c>
      <c r="B71" s="8" t="str">
        <f>TEXT(dataset[[#This Row],[Date]],"mmm")</f>
        <v>mar</v>
      </c>
      <c r="C71" s="8" t="str">
        <f>TEXT(dataset[[#This Row],[Date]],"YYYY")</f>
        <v>2020</v>
      </c>
      <c r="D71" s="4" t="s">
        <v>22</v>
      </c>
      <c r="E71" s="4" t="s">
        <v>13</v>
      </c>
      <c r="F71" s="4" t="s">
        <v>9</v>
      </c>
      <c r="G71" s="5">
        <v>7</v>
      </c>
      <c r="H71" s="6">
        <v>43</v>
      </c>
      <c r="I71" s="6">
        <v>301</v>
      </c>
      <c r="J71" s="6">
        <v>23.822000000000003</v>
      </c>
      <c r="K71" s="6">
        <f>dataset[[#This Row],[Cost Per Unit]]*dataset[[#This Row],[Quantity]]</f>
        <v>166.75400000000002</v>
      </c>
      <c r="L71" s="6">
        <f>dataset[[#This Row],[Total Revenue]]-dataset[[#This Row],[Total Cost]]</f>
        <v>134.24599999999998</v>
      </c>
    </row>
    <row r="72" spans="1:12">
      <c r="A72" s="8">
        <v>43894</v>
      </c>
      <c r="B72" s="8" t="str">
        <f>TEXT(dataset[[#This Row],[Date]],"mmm")</f>
        <v>mar</v>
      </c>
      <c r="C72" s="8" t="str">
        <f>TEXT(dataset[[#This Row],[Date]],"YYYY")</f>
        <v>2020</v>
      </c>
      <c r="D72" s="4" t="s">
        <v>25</v>
      </c>
      <c r="E72" s="4" t="s">
        <v>46</v>
      </c>
      <c r="F72" s="4" t="s">
        <v>9</v>
      </c>
      <c r="G72" s="5">
        <v>1</v>
      </c>
      <c r="H72" s="6">
        <v>43</v>
      </c>
      <c r="I72" s="6">
        <v>43</v>
      </c>
      <c r="J72" s="6">
        <v>21.801000000000002</v>
      </c>
      <c r="K72" s="6">
        <f>dataset[[#This Row],[Cost Per Unit]]*dataset[[#This Row],[Quantity]]</f>
        <v>21.801000000000002</v>
      </c>
      <c r="L72" s="6">
        <f>dataset[[#This Row],[Total Revenue]]-dataset[[#This Row],[Total Cost]]</f>
        <v>21.198999999999998</v>
      </c>
    </row>
    <row r="73" spans="1:12">
      <c r="A73" s="8">
        <v>43895</v>
      </c>
      <c r="B73" s="8" t="str">
        <f>TEXT(dataset[[#This Row],[Date]],"mmm")</f>
        <v>mar</v>
      </c>
      <c r="C73" s="8" t="str">
        <f>TEXT(dataset[[#This Row],[Date]],"YYYY")</f>
        <v>2020</v>
      </c>
      <c r="D73" s="4" t="s">
        <v>24</v>
      </c>
      <c r="E73" s="4" t="s">
        <v>46</v>
      </c>
      <c r="F73" s="4" t="s">
        <v>5</v>
      </c>
      <c r="G73" s="5">
        <v>2</v>
      </c>
      <c r="H73" s="6">
        <v>172</v>
      </c>
      <c r="I73" s="6">
        <v>344</v>
      </c>
      <c r="J73" s="6">
        <v>154.80000000000001</v>
      </c>
      <c r="K73" s="6">
        <f>dataset[[#This Row],[Cost Per Unit]]*dataset[[#This Row],[Quantity]]</f>
        <v>309.60000000000002</v>
      </c>
      <c r="L73" s="6">
        <f>dataset[[#This Row],[Total Revenue]]-dataset[[#This Row],[Total Cost]]</f>
        <v>34.399999999999977</v>
      </c>
    </row>
    <row r="74" spans="1:12">
      <c r="A74" s="8">
        <v>43897</v>
      </c>
      <c r="B74" s="8" t="str">
        <f>TEXT(dataset[[#This Row],[Date]],"mmm")</f>
        <v>mar</v>
      </c>
      <c r="C74" s="8" t="str">
        <f>TEXT(dataset[[#This Row],[Date]],"YYYY")</f>
        <v>2020</v>
      </c>
      <c r="D74" s="4" t="s">
        <v>26</v>
      </c>
      <c r="E74" s="4" t="s">
        <v>45</v>
      </c>
      <c r="F74" s="4" t="s">
        <v>4</v>
      </c>
      <c r="G74" s="5">
        <v>6</v>
      </c>
      <c r="H74" s="6">
        <v>24</v>
      </c>
      <c r="I74" s="6">
        <v>144</v>
      </c>
      <c r="J74" s="6">
        <v>13.200000000000001</v>
      </c>
      <c r="K74" s="6">
        <f>dataset[[#This Row],[Cost Per Unit]]*dataset[[#This Row],[Quantity]]</f>
        <v>79.2</v>
      </c>
      <c r="L74" s="6">
        <f>dataset[[#This Row],[Total Revenue]]-dataset[[#This Row],[Total Cost]]</f>
        <v>64.8</v>
      </c>
    </row>
    <row r="75" spans="1:12">
      <c r="A75" s="8">
        <v>43898</v>
      </c>
      <c r="B75" s="8" t="str">
        <f>TEXT(dataset[[#This Row],[Date]],"mmm")</f>
        <v>mar</v>
      </c>
      <c r="C75" s="8" t="str">
        <f>TEXT(dataset[[#This Row],[Date]],"YYYY")</f>
        <v>2020</v>
      </c>
      <c r="D75" s="4" t="s">
        <v>24</v>
      </c>
      <c r="E75" s="4" t="s">
        <v>45</v>
      </c>
      <c r="F75" s="4" t="s">
        <v>11</v>
      </c>
      <c r="G75" s="5">
        <v>2</v>
      </c>
      <c r="H75" s="6">
        <v>6</v>
      </c>
      <c r="I75" s="6">
        <v>12</v>
      </c>
      <c r="J75" s="6">
        <v>0.91799999999999993</v>
      </c>
      <c r="K75" s="6">
        <f>dataset[[#This Row],[Cost Per Unit]]*dataset[[#This Row],[Quantity]]</f>
        <v>1.8359999999999999</v>
      </c>
      <c r="L75" s="6">
        <f>dataset[[#This Row],[Total Revenue]]-dataset[[#This Row],[Total Cost]]</f>
        <v>10.164</v>
      </c>
    </row>
    <row r="76" spans="1:12">
      <c r="A76" s="8">
        <v>43900</v>
      </c>
      <c r="B76" s="8" t="str">
        <f>TEXT(dataset[[#This Row],[Date]],"mmm")</f>
        <v>mar</v>
      </c>
      <c r="C76" s="8" t="str">
        <f>TEXT(dataset[[#This Row],[Date]],"YYYY")</f>
        <v>2020</v>
      </c>
      <c r="D76" s="4" t="s">
        <v>22</v>
      </c>
      <c r="E76" s="4" t="s">
        <v>10</v>
      </c>
      <c r="F76" s="4" t="s">
        <v>11</v>
      </c>
      <c r="G76" s="5">
        <v>8</v>
      </c>
      <c r="H76" s="6">
        <v>7</v>
      </c>
      <c r="I76" s="6">
        <v>56</v>
      </c>
      <c r="J76" s="6">
        <v>1.456</v>
      </c>
      <c r="K76" s="6">
        <f>dataset[[#This Row],[Cost Per Unit]]*dataset[[#This Row],[Quantity]]</f>
        <v>11.648</v>
      </c>
      <c r="L76" s="6">
        <f>dataset[[#This Row],[Total Revenue]]-dataset[[#This Row],[Total Cost]]</f>
        <v>44.352000000000004</v>
      </c>
    </row>
    <row r="77" spans="1:12">
      <c r="A77" s="8">
        <v>43900</v>
      </c>
      <c r="B77" s="8" t="str">
        <f>TEXT(dataset[[#This Row],[Date]],"mmm")</f>
        <v>mar</v>
      </c>
      <c r="C77" s="8" t="str">
        <f>TEXT(dataset[[#This Row],[Date]],"YYYY")</f>
        <v>2020</v>
      </c>
      <c r="D77" s="4" t="s">
        <v>22</v>
      </c>
      <c r="E77" s="4" t="s">
        <v>3</v>
      </c>
      <c r="F77" s="4" t="s">
        <v>5</v>
      </c>
      <c r="G77" s="5">
        <v>1</v>
      </c>
      <c r="H77" s="6">
        <v>454.66666666666669</v>
      </c>
      <c r="I77" s="6">
        <v>454.66666666666669</v>
      </c>
      <c r="J77" s="6">
        <v>386.4666666666667</v>
      </c>
      <c r="K77" s="6">
        <f>dataset[[#This Row],[Cost Per Unit]]*dataset[[#This Row],[Quantity]]</f>
        <v>386.4666666666667</v>
      </c>
      <c r="L77" s="6">
        <f>dataset[[#This Row],[Total Revenue]]-dataset[[#This Row],[Total Cost]]</f>
        <v>68.199999999999989</v>
      </c>
    </row>
    <row r="78" spans="1:12">
      <c r="A78" s="8">
        <v>43901</v>
      </c>
      <c r="B78" s="8" t="str">
        <f>TEXT(dataset[[#This Row],[Date]],"mmm")</f>
        <v>mar</v>
      </c>
      <c r="C78" s="8" t="str">
        <f>TEXT(dataset[[#This Row],[Date]],"YYYY")</f>
        <v>2020</v>
      </c>
      <c r="D78" s="4" t="s">
        <v>26</v>
      </c>
      <c r="E78" s="4" t="s">
        <v>3</v>
      </c>
      <c r="F78" s="4" t="s">
        <v>5</v>
      </c>
      <c r="G78" s="5">
        <v>1</v>
      </c>
      <c r="H78" s="6">
        <v>531.33333333333337</v>
      </c>
      <c r="I78" s="6">
        <v>531.33333333333337</v>
      </c>
      <c r="J78" s="6">
        <v>451.63333333333333</v>
      </c>
      <c r="K78" s="6">
        <f>dataset[[#This Row],[Cost Per Unit]]*dataset[[#This Row],[Quantity]]</f>
        <v>451.63333333333333</v>
      </c>
      <c r="L78" s="6">
        <f>dataset[[#This Row],[Total Revenue]]-dataset[[#This Row],[Total Cost]]</f>
        <v>79.700000000000045</v>
      </c>
    </row>
    <row r="79" spans="1:12">
      <c r="A79" s="8">
        <v>43902</v>
      </c>
      <c r="B79" s="8" t="str">
        <f>TEXT(dataset[[#This Row],[Date]],"mmm")</f>
        <v>mar</v>
      </c>
      <c r="C79" s="8" t="str">
        <f>TEXT(dataset[[#This Row],[Date]],"YYYY")</f>
        <v>2020</v>
      </c>
      <c r="D79" s="4" t="s">
        <v>23</v>
      </c>
      <c r="E79" s="4" t="s">
        <v>10</v>
      </c>
      <c r="F79" s="4" t="s">
        <v>11</v>
      </c>
      <c r="G79" s="5">
        <v>5</v>
      </c>
      <c r="H79" s="6">
        <v>8</v>
      </c>
      <c r="I79" s="6">
        <v>40</v>
      </c>
      <c r="J79" s="6">
        <v>1.6639999999999999</v>
      </c>
      <c r="K79" s="6">
        <f>dataset[[#This Row],[Cost Per Unit]]*dataset[[#This Row],[Quantity]]</f>
        <v>8.32</v>
      </c>
      <c r="L79" s="6">
        <f>dataset[[#This Row],[Total Revenue]]-dataset[[#This Row],[Total Cost]]</f>
        <v>31.68</v>
      </c>
    </row>
    <row r="80" spans="1:12">
      <c r="A80" s="8">
        <v>43903</v>
      </c>
      <c r="B80" s="8" t="str">
        <f>TEXT(dataset[[#This Row],[Date]],"mmm")</f>
        <v>mar</v>
      </c>
      <c r="C80" s="8" t="str">
        <f>TEXT(dataset[[#This Row],[Date]],"YYYY")</f>
        <v>2020</v>
      </c>
      <c r="D80" s="4" t="s">
        <v>24</v>
      </c>
      <c r="E80" s="4" t="s">
        <v>13</v>
      </c>
      <c r="F80" s="4" t="s">
        <v>11</v>
      </c>
      <c r="G80" s="5">
        <v>7</v>
      </c>
      <c r="H80" s="6">
        <v>9</v>
      </c>
      <c r="I80" s="6">
        <v>63</v>
      </c>
      <c r="J80" s="6">
        <v>2.3040000000000003</v>
      </c>
      <c r="K80" s="6">
        <f>dataset[[#This Row],[Cost Per Unit]]*dataset[[#This Row],[Quantity]]</f>
        <v>16.128</v>
      </c>
      <c r="L80" s="6">
        <f>dataset[[#This Row],[Total Revenue]]-dataset[[#This Row],[Total Cost]]</f>
        <v>46.872</v>
      </c>
    </row>
    <row r="81" spans="1:12">
      <c r="A81" s="8">
        <v>43903</v>
      </c>
      <c r="B81" s="8" t="str">
        <f>TEXT(dataset[[#This Row],[Date]],"mmm")</f>
        <v>mar</v>
      </c>
      <c r="C81" s="8" t="str">
        <f>TEXT(dataset[[#This Row],[Date]],"YYYY")</f>
        <v>2020</v>
      </c>
      <c r="D81" s="4" t="s">
        <v>26</v>
      </c>
      <c r="E81" s="4" t="s">
        <v>3</v>
      </c>
      <c r="F81" s="4" t="s">
        <v>11</v>
      </c>
      <c r="G81" s="5">
        <v>2</v>
      </c>
      <c r="H81" s="6">
        <v>5</v>
      </c>
      <c r="I81" s="6">
        <v>10</v>
      </c>
      <c r="J81" s="6">
        <v>0.89999999999999991</v>
      </c>
      <c r="K81" s="6">
        <f>dataset[[#This Row],[Cost Per Unit]]*dataset[[#This Row],[Quantity]]</f>
        <v>1.7999999999999998</v>
      </c>
      <c r="L81" s="6">
        <f>dataset[[#This Row],[Total Revenue]]-dataset[[#This Row],[Total Cost]]</f>
        <v>8.1999999999999993</v>
      </c>
    </row>
    <row r="82" spans="1:12">
      <c r="A82" s="8">
        <v>43904</v>
      </c>
      <c r="B82" s="8" t="str">
        <f>TEXT(dataset[[#This Row],[Date]],"mmm")</f>
        <v>mar</v>
      </c>
      <c r="C82" s="8" t="str">
        <f>TEXT(dataset[[#This Row],[Date]],"YYYY")</f>
        <v>2020</v>
      </c>
      <c r="D82" s="4" t="s">
        <v>22</v>
      </c>
      <c r="E82" s="4" t="s">
        <v>45</v>
      </c>
      <c r="F82" s="4" t="s">
        <v>11</v>
      </c>
      <c r="G82" s="5">
        <v>5</v>
      </c>
      <c r="H82" s="6">
        <v>10</v>
      </c>
      <c r="I82" s="6">
        <v>50</v>
      </c>
      <c r="J82" s="6">
        <v>1.53</v>
      </c>
      <c r="K82" s="6">
        <f>dataset[[#This Row],[Cost Per Unit]]*dataset[[#This Row],[Quantity]]</f>
        <v>7.65</v>
      </c>
      <c r="L82" s="6">
        <f>dataset[[#This Row],[Total Revenue]]-dataset[[#This Row],[Total Cost]]</f>
        <v>42.35</v>
      </c>
    </row>
    <row r="83" spans="1:12">
      <c r="A83" s="8">
        <v>43907</v>
      </c>
      <c r="B83" s="8" t="str">
        <f>TEXT(dataset[[#This Row],[Date]],"mmm")</f>
        <v>mar</v>
      </c>
      <c r="C83" s="8" t="str">
        <f>TEXT(dataset[[#This Row],[Date]],"YYYY")</f>
        <v>2020</v>
      </c>
      <c r="D83" s="4" t="s">
        <v>23</v>
      </c>
      <c r="E83" s="4" t="s">
        <v>13</v>
      </c>
      <c r="F83" s="4" t="s">
        <v>27</v>
      </c>
      <c r="G83" s="5">
        <v>2</v>
      </c>
      <c r="H83" s="6">
        <v>410.76923076923077</v>
      </c>
      <c r="I83" s="6">
        <v>821.53846153846155</v>
      </c>
      <c r="J83" s="6">
        <v>361.47692307692307</v>
      </c>
      <c r="K83" s="6">
        <f>dataset[[#This Row],[Cost Per Unit]]*dataset[[#This Row],[Quantity]]</f>
        <v>722.95384615384614</v>
      </c>
      <c r="L83" s="6">
        <f>dataset[[#This Row],[Total Revenue]]-dataset[[#This Row],[Total Cost]]</f>
        <v>98.584615384615404</v>
      </c>
    </row>
    <row r="84" spans="1:12">
      <c r="A84" s="8">
        <v>43908</v>
      </c>
      <c r="B84" s="8" t="str">
        <f>TEXT(dataset[[#This Row],[Date]],"mmm")</f>
        <v>mar</v>
      </c>
      <c r="C84" s="8" t="str">
        <f>TEXT(dataset[[#This Row],[Date]],"YYYY")</f>
        <v>2020</v>
      </c>
      <c r="D84" s="4" t="s">
        <v>22</v>
      </c>
      <c r="E84" s="4" t="s">
        <v>10</v>
      </c>
      <c r="F84" s="4" t="s">
        <v>11</v>
      </c>
      <c r="G84" s="5">
        <v>8</v>
      </c>
      <c r="H84" s="6">
        <v>8</v>
      </c>
      <c r="I84" s="6">
        <v>64</v>
      </c>
      <c r="J84" s="6">
        <v>1.6639999999999999</v>
      </c>
      <c r="K84" s="6">
        <f>dataset[[#This Row],[Cost Per Unit]]*dataset[[#This Row],[Quantity]]</f>
        <v>13.311999999999999</v>
      </c>
      <c r="L84" s="6">
        <f>dataset[[#This Row],[Total Revenue]]-dataset[[#This Row],[Total Cost]]</f>
        <v>50.688000000000002</v>
      </c>
    </row>
    <row r="85" spans="1:12">
      <c r="A85" s="8">
        <v>43909</v>
      </c>
      <c r="B85" s="8" t="str">
        <f>TEXT(dataset[[#This Row],[Date]],"mmm")</f>
        <v>mar</v>
      </c>
      <c r="C85" s="8" t="str">
        <f>TEXT(dataset[[#This Row],[Date]],"YYYY")</f>
        <v>2020</v>
      </c>
      <c r="D85" s="4" t="s">
        <v>25</v>
      </c>
      <c r="E85" s="4" t="s">
        <v>3</v>
      </c>
      <c r="F85" s="4" t="s">
        <v>27</v>
      </c>
      <c r="G85" s="5">
        <v>1</v>
      </c>
      <c r="H85" s="6">
        <v>201.33333333333334</v>
      </c>
      <c r="I85" s="6">
        <v>201.33333333333334</v>
      </c>
      <c r="J85" s="6">
        <v>171.13333333333333</v>
      </c>
      <c r="K85" s="6">
        <f>dataset[[#This Row],[Cost Per Unit]]*dataset[[#This Row],[Quantity]]</f>
        <v>171.13333333333333</v>
      </c>
      <c r="L85" s="6">
        <f>dataset[[#This Row],[Total Revenue]]-dataset[[#This Row],[Total Cost]]</f>
        <v>30.200000000000017</v>
      </c>
    </row>
    <row r="86" spans="1:12">
      <c r="A86" s="8">
        <v>43909</v>
      </c>
      <c r="B86" s="8" t="str">
        <f>TEXT(dataset[[#This Row],[Date]],"mmm")</f>
        <v>mar</v>
      </c>
      <c r="C86" s="8" t="str">
        <f>TEXT(dataset[[#This Row],[Date]],"YYYY")</f>
        <v>2020</v>
      </c>
      <c r="D86" s="4" t="s">
        <v>24</v>
      </c>
      <c r="E86" s="4" t="s">
        <v>46</v>
      </c>
      <c r="F86" s="4" t="s">
        <v>7</v>
      </c>
      <c r="G86" s="5">
        <v>1</v>
      </c>
      <c r="H86" s="6">
        <v>9</v>
      </c>
      <c r="I86" s="6">
        <v>9</v>
      </c>
      <c r="J86" s="6">
        <v>2.3220000000000001</v>
      </c>
      <c r="K86" s="6">
        <f>dataset[[#This Row],[Cost Per Unit]]*dataset[[#This Row],[Quantity]]</f>
        <v>2.3220000000000001</v>
      </c>
      <c r="L86" s="6">
        <f>dataset[[#This Row],[Total Revenue]]-dataset[[#This Row],[Total Cost]]</f>
        <v>6.6779999999999999</v>
      </c>
    </row>
    <row r="87" spans="1:12">
      <c r="A87" s="8">
        <v>43909</v>
      </c>
      <c r="B87" s="8" t="str">
        <f>TEXT(dataset[[#This Row],[Date]],"mmm")</f>
        <v>mar</v>
      </c>
      <c r="C87" s="8" t="str">
        <f>TEXT(dataset[[#This Row],[Date]],"YYYY")</f>
        <v>2020</v>
      </c>
      <c r="D87" s="4" t="s">
        <v>24</v>
      </c>
      <c r="E87" s="4" t="s">
        <v>46</v>
      </c>
      <c r="F87" s="4" t="s">
        <v>7</v>
      </c>
      <c r="G87" s="5">
        <v>5</v>
      </c>
      <c r="H87" s="6">
        <v>10</v>
      </c>
      <c r="I87" s="6">
        <v>50</v>
      </c>
      <c r="J87" s="6">
        <v>2.58</v>
      </c>
      <c r="K87" s="6">
        <f>dataset[[#This Row],[Cost Per Unit]]*dataset[[#This Row],[Quantity]]</f>
        <v>12.9</v>
      </c>
      <c r="L87" s="6">
        <f>dataset[[#This Row],[Total Revenue]]-dataset[[#This Row],[Total Cost]]</f>
        <v>37.1</v>
      </c>
    </row>
    <row r="88" spans="1:12">
      <c r="A88" s="8">
        <v>43910</v>
      </c>
      <c r="B88" s="8" t="str">
        <f>TEXT(dataset[[#This Row],[Date]],"mmm")</f>
        <v>mar</v>
      </c>
      <c r="C88" s="8" t="str">
        <f>TEXT(dataset[[#This Row],[Date]],"YYYY")</f>
        <v>2020</v>
      </c>
      <c r="D88" s="4" t="s">
        <v>23</v>
      </c>
      <c r="E88" s="4" t="s">
        <v>45</v>
      </c>
      <c r="F88" s="4" t="s">
        <v>11</v>
      </c>
      <c r="G88" s="5">
        <v>8</v>
      </c>
      <c r="H88" s="6">
        <v>10</v>
      </c>
      <c r="I88" s="6">
        <v>80</v>
      </c>
      <c r="J88" s="6">
        <v>1.53</v>
      </c>
      <c r="K88" s="6">
        <f>dataset[[#This Row],[Cost Per Unit]]*dataset[[#This Row],[Quantity]]</f>
        <v>12.24</v>
      </c>
      <c r="L88" s="6">
        <f>dataset[[#This Row],[Total Revenue]]-dataset[[#This Row],[Total Cost]]</f>
        <v>67.760000000000005</v>
      </c>
    </row>
    <row r="89" spans="1:12">
      <c r="A89" s="8">
        <v>43912</v>
      </c>
      <c r="B89" s="8" t="str">
        <f>TEXT(dataset[[#This Row],[Date]],"mmm")</f>
        <v>mar</v>
      </c>
      <c r="C89" s="8" t="str">
        <f>TEXT(dataset[[#This Row],[Date]],"YYYY")</f>
        <v>2020</v>
      </c>
      <c r="D89" s="4" t="s">
        <v>24</v>
      </c>
      <c r="E89" s="4" t="s">
        <v>3</v>
      </c>
      <c r="F89" s="4" t="s">
        <v>9</v>
      </c>
      <c r="G89" s="5">
        <v>1</v>
      </c>
      <c r="H89" s="6">
        <v>46</v>
      </c>
      <c r="I89" s="6">
        <v>46</v>
      </c>
      <c r="J89" s="6">
        <v>23.92</v>
      </c>
      <c r="K89" s="6">
        <f>dataset[[#This Row],[Cost Per Unit]]*dataset[[#This Row],[Quantity]]</f>
        <v>23.92</v>
      </c>
      <c r="L89" s="6">
        <f>dataset[[#This Row],[Total Revenue]]-dataset[[#This Row],[Total Cost]]</f>
        <v>22.08</v>
      </c>
    </row>
    <row r="90" spans="1:12">
      <c r="A90" s="8">
        <v>43912</v>
      </c>
      <c r="B90" s="8" t="str">
        <f>TEXT(dataset[[#This Row],[Date]],"mmm")</f>
        <v>mar</v>
      </c>
      <c r="C90" s="8" t="str">
        <f>TEXT(dataset[[#This Row],[Date]],"YYYY")</f>
        <v>2020</v>
      </c>
      <c r="D90" s="4" t="s">
        <v>25</v>
      </c>
      <c r="E90" s="4" t="s">
        <v>46</v>
      </c>
      <c r="F90" s="4" t="s">
        <v>9</v>
      </c>
      <c r="G90" s="5">
        <v>1</v>
      </c>
      <c r="H90" s="6">
        <v>37</v>
      </c>
      <c r="I90" s="6">
        <v>37</v>
      </c>
      <c r="J90" s="6">
        <v>18.759</v>
      </c>
      <c r="K90" s="6">
        <f>dataset[[#This Row],[Cost Per Unit]]*dataset[[#This Row],[Quantity]]</f>
        <v>18.759</v>
      </c>
      <c r="L90" s="6">
        <f>dataset[[#This Row],[Total Revenue]]-dataset[[#This Row],[Total Cost]]</f>
        <v>18.241</v>
      </c>
    </row>
    <row r="91" spans="1:12">
      <c r="A91" s="8">
        <v>43913</v>
      </c>
      <c r="B91" s="8" t="str">
        <f>TEXT(dataset[[#This Row],[Date]],"mmm")</f>
        <v>mar</v>
      </c>
      <c r="C91" s="8" t="str">
        <f>TEXT(dataset[[#This Row],[Date]],"YYYY")</f>
        <v>2020</v>
      </c>
      <c r="D91" s="4" t="s">
        <v>26</v>
      </c>
      <c r="E91" s="4" t="s">
        <v>46</v>
      </c>
      <c r="F91" s="4" t="s">
        <v>7</v>
      </c>
      <c r="G91" s="5">
        <v>3</v>
      </c>
      <c r="H91" s="6">
        <v>7</v>
      </c>
      <c r="I91" s="6">
        <v>21</v>
      </c>
      <c r="J91" s="6">
        <v>1.806</v>
      </c>
      <c r="K91" s="6">
        <f>dataset[[#This Row],[Cost Per Unit]]*dataset[[#This Row],[Quantity]]</f>
        <v>5.4180000000000001</v>
      </c>
      <c r="L91" s="6">
        <f>dataset[[#This Row],[Total Revenue]]-dataset[[#This Row],[Total Cost]]</f>
        <v>15.582000000000001</v>
      </c>
    </row>
    <row r="92" spans="1:12">
      <c r="A92" s="8">
        <v>43915</v>
      </c>
      <c r="B92" s="8" t="str">
        <f>TEXT(dataset[[#This Row],[Date]],"mmm")</f>
        <v>mar</v>
      </c>
      <c r="C92" s="8" t="str">
        <f>TEXT(dataset[[#This Row],[Date]],"YYYY")</f>
        <v>2020</v>
      </c>
      <c r="D92" s="4" t="s">
        <v>24</v>
      </c>
      <c r="E92" s="4" t="s">
        <v>46</v>
      </c>
      <c r="F92" s="4" t="s">
        <v>4</v>
      </c>
      <c r="G92" s="5">
        <v>3</v>
      </c>
      <c r="H92" s="6">
        <v>27</v>
      </c>
      <c r="I92" s="6">
        <v>81</v>
      </c>
      <c r="J92" s="6">
        <v>15.659999999999998</v>
      </c>
      <c r="K92" s="6">
        <f>dataset[[#This Row],[Cost Per Unit]]*dataset[[#This Row],[Quantity]]</f>
        <v>46.98</v>
      </c>
      <c r="L92" s="6">
        <f>dataset[[#This Row],[Total Revenue]]-dataset[[#This Row],[Total Cost]]</f>
        <v>34.020000000000003</v>
      </c>
    </row>
    <row r="93" spans="1:12">
      <c r="A93" s="8">
        <v>43916</v>
      </c>
      <c r="B93" s="8" t="str">
        <f>TEXT(dataset[[#This Row],[Date]],"mmm")</f>
        <v>mar</v>
      </c>
      <c r="C93" s="8" t="str">
        <f>TEXT(dataset[[#This Row],[Date]],"YYYY")</f>
        <v>2020</v>
      </c>
      <c r="D93" s="4" t="s">
        <v>24</v>
      </c>
      <c r="E93" s="4" t="s">
        <v>46</v>
      </c>
      <c r="F93" s="4" t="s">
        <v>9</v>
      </c>
      <c r="G93" s="5">
        <v>2</v>
      </c>
      <c r="H93" s="6">
        <v>22</v>
      </c>
      <c r="I93" s="6">
        <v>44</v>
      </c>
      <c r="J93" s="6">
        <v>11.154</v>
      </c>
      <c r="K93" s="6">
        <f>dataset[[#This Row],[Cost Per Unit]]*dataset[[#This Row],[Quantity]]</f>
        <v>22.308</v>
      </c>
      <c r="L93" s="6">
        <f>dataset[[#This Row],[Total Revenue]]-dataset[[#This Row],[Total Cost]]</f>
        <v>21.692</v>
      </c>
    </row>
    <row r="94" spans="1:12">
      <c r="A94" s="8">
        <v>43917</v>
      </c>
      <c r="B94" s="8" t="str">
        <f>TEXT(dataset[[#This Row],[Date]],"mmm")</f>
        <v>mar</v>
      </c>
      <c r="C94" s="8" t="str">
        <f>TEXT(dataset[[#This Row],[Date]],"YYYY")</f>
        <v>2020</v>
      </c>
      <c r="D94" s="4" t="s">
        <v>24</v>
      </c>
      <c r="E94" s="4" t="s">
        <v>10</v>
      </c>
      <c r="F94" s="4" t="s">
        <v>11</v>
      </c>
      <c r="G94" s="5">
        <v>8</v>
      </c>
      <c r="H94" s="6">
        <v>6</v>
      </c>
      <c r="I94" s="6">
        <v>48</v>
      </c>
      <c r="J94" s="6">
        <v>1.248</v>
      </c>
      <c r="K94" s="6">
        <f>dataset[[#This Row],[Cost Per Unit]]*dataset[[#This Row],[Quantity]]</f>
        <v>9.984</v>
      </c>
      <c r="L94" s="6">
        <f>dataset[[#This Row],[Total Revenue]]-dataset[[#This Row],[Total Cost]]</f>
        <v>38.015999999999998</v>
      </c>
    </row>
    <row r="95" spans="1:12">
      <c r="A95" s="8">
        <v>43917</v>
      </c>
      <c r="B95" s="8" t="str">
        <f>TEXT(dataset[[#This Row],[Date]],"mmm")</f>
        <v>mar</v>
      </c>
      <c r="C95" s="8" t="str">
        <f>TEXT(dataset[[#This Row],[Date]],"YYYY")</f>
        <v>2020</v>
      </c>
      <c r="D95" s="4" t="s">
        <v>25</v>
      </c>
      <c r="E95" s="4" t="s">
        <v>10</v>
      </c>
      <c r="F95" s="4" t="s">
        <v>7</v>
      </c>
      <c r="G95" s="5">
        <v>14</v>
      </c>
      <c r="H95" s="6">
        <v>5</v>
      </c>
      <c r="I95" s="6">
        <v>70</v>
      </c>
      <c r="J95" s="6">
        <v>2.1149999999999998</v>
      </c>
      <c r="K95" s="6">
        <f>dataset[[#This Row],[Cost Per Unit]]*dataset[[#This Row],[Quantity]]</f>
        <v>29.609999999999996</v>
      </c>
      <c r="L95" s="6">
        <f>dataset[[#This Row],[Total Revenue]]-dataset[[#This Row],[Total Cost]]</f>
        <v>40.39</v>
      </c>
    </row>
    <row r="96" spans="1:12">
      <c r="A96" s="8">
        <v>43919</v>
      </c>
      <c r="B96" s="8" t="str">
        <f>TEXT(dataset[[#This Row],[Date]],"mmm")</f>
        <v>mar</v>
      </c>
      <c r="C96" s="8" t="str">
        <f>TEXT(dataset[[#This Row],[Date]],"YYYY")</f>
        <v>2020</v>
      </c>
      <c r="D96" s="4" t="s">
        <v>26</v>
      </c>
      <c r="E96" s="4" t="s">
        <v>10</v>
      </c>
      <c r="F96" s="4" t="s">
        <v>9</v>
      </c>
      <c r="G96" s="5">
        <v>5</v>
      </c>
      <c r="H96" s="6">
        <v>32</v>
      </c>
      <c r="I96" s="6">
        <v>160</v>
      </c>
      <c r="J96" s="6">
        <v>12.256</v>
      </c>
      <c r="K96" s="6">
        <f>dataset[[#This Row],[Cost Per Unit]]*dataset[[#This Row],[Quantity]]</f>
        <v>61.28</v>
      </c>
      <c r="L96" s="6">
        <f>dataset[[#This Row],[Total Revenue]]-dataset[[#This Row],[Total Cost]]</f>
        <v>98.72</v>
      </c>
    </row>
    <row r="97" spans="1:12">
      <c r="A97" s="8">
        <v>43919</v>
      </c>
      <c r="B97" s="8" t="str">
        <f>TEXT(dataset[[#This Row],[Date]],"mmm")</f>
        <v>mar</v>
      </c>
      <c r="C97" s="8" t="str">
        <f>TEXT(dataset[[#This Row],[Date]],"YYYY")</f>
        <v>2020</v>
      </c>
      <c r="D97" s="4" t="s">
        <v>25</v>
      </c>
      <c r="E97" s="4" t="s">
        <v>10</v>
      </c>
      <c r="F97" s="4" t="s">
        <v>5</v>
      </c>
      <c r="G97" s="5">
        <v>1</v>
      </c>
      <c r="H97" s="6">
        <v>314</v>
      </c>
      <c r="I97" s="6">
        <v>314</v>
      </c>
      <c r="J97" s="6">
        <v>257.47999999999996</v>
      </c>
      <c r="K97" s="6">
        <f>dataset[[#This Row],[Cost Per Unit]]*dataset[[#This Row],[Quantity]]</f>
        <v>257.47999999999996</v>
      </c>
      <c r="L97" s="6">
        <f>dataset[[#This Row],[Total Revenue]]-dataset[[#This Row],[Total Cost]]</f>
        <v>56.520000000000039</v>
      </c>
    </row>
    <row r="98" spans="1:12">
      <c r="A98" s="8">
        <v>43920</v>
      </c>
      <c r="B98" s="8" t="str">
        <f>TEXT(dataset[[#This Row],[Date]],"mmm")</f>
        <v>mar</v>
      </c>
      <c r="C98" s="8" t="str">
        <f>TEXT(dataset[[#This Row],[Date]],"YYYY")</f>
        <v>2020</v>
      </c>
      <c r="D98" s="4" t="s">
        <v>24</v>
      </c>
      <c r="E98" s="4" t="s">
        <v>13</v>
      </c>
      <c r="F98" s="4" t="s">
        <v>5</v>
      </c>
      <c r="G98" s="5">
        <v>2</v>
      </c>
      <c r="H98" s="6">
        <v>536.92307692307691</v>
      </c>
      <c r="I98" s="6">
        <v>1073.8461538461538</v>
      </c>
      <c r="J98" s="6">
        <v>472.49230769230769</v>
      </c>
      <c r="K98" s="6">
        <f>dataset[[#This Row],[Cost Per Unit]]*dataset[[#This Row],[Quantity]]</f>
        <v>944.98461538461538</v>
      </c>
      <c r="L98" s="6">
        <f>dataset[[#This Row],[Total Revenue]]-dataset[[#This Row],[Total Cost]]</f>
        <v>128.86153846153843</v>
      </c>
    </row>
    <row r="99" spans="1:12">
      <c r="A99" s="8">
        <v>43920</v>
      </c>
      <c r="B99" s="8" t="str">
        <f>TEXT(dataset[[#This Row],[Date]],"mmm")</f>
        <v>mar</v>
      </c>
      <c r="C99" s="8" t="str">
        <f>TEXT(dataset[[#This Row],[Date]],"YYYY")</f>
        <v>2020</v>
      </c>
      <c r="D99" s="4" t="s">
        <v>26</v>
      </c>
      <c r="E99" s="4" t="s">
        <v>46</v>
      </c>
      <c r="F99" s="4" t="s">
        <v>11</v>
      </c>
      <c r="G99" s="5">
        <v>6</v>
      </c>
      <c r="H99" s="6">
        <v>5</v>
      </c>
      <c r="I99" s="6">
        <v>30</v>
      </c>
      <c r="J99" s="6">
        <v>0.81</v>
      </c>
      <c r="K99" s="6">
        <f>dataset[[#This Row],[Cost Per Unit]]*dataset[[#This Row],[Quantity]]</f>
        <v>4.8600000000000003</v>
      </c>
      <c r="L99" s="6">
        <f>dataset[[#This Row],[Total Revenue]]-dataset[[#This Row],[Total Cost]]</f>
        <v>25.14</v>
      </c>
    </row>
    <row r="100" spans="1:12">
      <c r="A100" s="8">
        <v>43920</v>
      </c>
      <c r="B100" s="8" t="str">
        <f>TEXT(dataset[[#This Row],[Date]],"mmm")</f>
        <v>mar</v>
      </c>
      <c r="C100" s="8" t="str">
        <f>TEXT(dataset[[#This Row],[Date]],"YYYY")</f>
        <v>2020</v>
      </c>
      <c r="D100" s="4" t="s">
        <v>26</v>
      </c>
      <c r="E100" s="4" t="s">
        <v>46</v>
      </c>
      <c r="F100" s="4" t="s">
        <v>7</v>
      </c>
      <c r="G100" s="5">
        <v>16</v>
      </c>
      <c r="H100" s="6">
        <v>10</v>
      </c>
      <c r="I100" s="6">
        <v>160</v>
      </c>
      <c r="J100" s="6">
        <v>2.58</v>
      </c>
      <c r="K100" s="6">
        <f>dataset[[#This Row],[Cost Per Unit]]*dataset[[#This Row],[Quantity]]</f>
        <v>41.28</v>
      </c>
      <c r="L100" s="6">
        <f>dataset[[#This Row],[Total Revenue]]-dataset[[#This Row],[Total Cost]]</f>
        <v>118.72</v>
      </c>
    </row>
    <row r="101" spans="1:12">
      <c r="A101" s="8">
        <v>43921</v>
      </c>
      <c r="B101" s="8" t="str">
        <f>TEXT(dataset[[#This Row],[Date]],"mmm")</f>
        <v>mar</v>
      </c>
      <c r="C101" s="8" t="str">
        <f>TEXT(dataset[[#This Row],[Date]],"YYYY")</f>
        <v>2020</v>
      </c>
      <c r="D101" s="4" t="s">
        <v>24</v>
      </c>
      <c r="E101" s="4" t="s">
        <v>10</v>
      </c>
      <c r="F101" s="4" t="s">
        <v>4</v>
      </c>
      <c r="G101" s="5">
        <v>2</v>
      </c>
      <c r="H101" s="6">
        <v>84</v>
      </c>
      <c r="I101" s="6">
        <v>168</v>
      </c>
      <c r="J101" s="6">
        <v>54.6</v>
      </c>
      <c r="K101" s="6">
        <f>dataset[[#This Row],[Cost Per Unit]]*dataset[[#This Row],[Quantity]]</f>
        <v>109.2</v>
      </c>
      <c r="L101" s="6">
        <f>dataset[[#This Row],[Total Revenue]]-dataset[[#This Row],[Total Cost]]</f>
        <v>58.8</v>
      </c>
    </row>
    <row r="102" spans="1:12">
      <c r="A102" s="8">
        <v>43923</v>
      </c>
      <c r="B102" s="8" t="str">
        <f>TEXT(dataset[[#This Row],[Date]],"mmm")</f>
        <v>abr</v>
      </c>
      <c r="C102" s="8" t="str">
        <f>TEXT(dataset[[#This Row],[Date]],"YYYY")</f>
        <v>2020</v>
      </c>
      <c r="D102" s="4" t="s">
        <v>25</v>
      </c>
      <c r="E102" s="4" t="s">
        <v>13</v>
      </c>
      <c r="F102" s="4" t="s">
        <v>9</v>
      </c>
      <c r="G102" s="5">
        <v>3</v>
      </c>
      <c r="H102" s="6">
        <v>42</v>
      </c>
      <c r="I102" s="6">
        <v>126</v>
      </c>
      <c r="J102" s="6">
        <v>23.268000000000001</v>
      </c>
      <c r="K102" s="6">
        <f>dataset[[#This Row],[Cost Per Unit]]*dataset[[#This Row],[Quantity]]</f>
        <v>69.804000000000002</v>
      </c>
      <c r="L102" s="6">
        <f>dataset[[#This Row],[Total Revenue]]-dataset[[#This Row],[Total Cost]]</f>
        <v>56.195999999999998</v>
      </c>
    </row>
    <row r="103" spans="1:12">
      <c r="A103" s="8">
        <v>43923</v>
      </c>
      <c r="B103" s="8" t="str">
        <f>TEXT(dataset[[#This Row],[Date]],"mmm")</f>
        <v>abr</v>
      </c>
      <c r="C103" s="8" t="str">
        <f>TEXT(dataset[[#This Row],[Date]],"YYYY")</f>
        <v>2020</v>
      </c>
      <c r="D103" s="4" t="s">
        <v>26</v>
      </c>
      <c r="E103" s="4" t="s">
        <v>46</v>
      </c>
      <c r="F103" s="4" t="s">
        <v>9</v>
      </c>
      <c r="G103" s="5">
        <v>4</v>
      </c>
      <c r="H103" s="6">
        <v>35</v>
      </c>
      <c r="I103" s="6">
        <v>140</v>
      </c>
      <c r="J103" s="6">
        <v>17.745000000000001</v>
      </c>
      <c r="K103" s="6">
        <f>dataset[[#This Row],[Cost Per Unit]]*dataset[[#This Row],[Quantity]]</f>
        <v>70.98</v>
      </c>
      <c r="L103" s="6">
        <f>dataset[[#This Row],[Total Revenue]]-dataset[[#This Row],[Total Cost]]</f>
        <v>69.02</v>
      </c>
    </row>
    <row r="104" spans="1:12">
      <c r="A104" s="8">
        <v>43924</v>
      </c>
      <c r="B104" s="8" t="str">
        <f>TEXT(dataset[[#This Row],[Date]],"mmm")</f>
        <v>abr</v>
      </c>
      <c r="C104" s="8" t="str">
        <f>TEXT(dataset[[#This Row],[Date]],"YYYY")</f>
        <v>2020</v>
      </c>
      <c r="D104" s="4" t="s">
        <v>23</v>
      </c>
      <c r="E104" s="4" t="s">
        <v>46</v>
      </c>
      <c r="F104" s="4" t="s">
        <v>5</v>
      </c>
      <c r="G104" s="5">
        <v>2</v>
      </c>
      <c r="H104" s="6">
        <v>143.33333333333334</v>
      </c>
      <c r="I104" s="6">
        <v>286.66666666666669</v>
      </c>
      <c r="J104" s="6">
        <v>129</v>
      </c>
      <c r="K104" s="6">
        <f>dataset[[#This Row],[Cost Per Unit]]*dataset[[#This Row],[Quantity]]</f>
        <v>258</v>
      </c>
      <c r="L104" s="6">
        <f>dataset[[#This Row],[Total Revenue]]-dataset[[#This Row],[Total Cost]]</f>
        <v>28.666666666666686</v>
      </c>
    </row>
    <row r="105" spans="1:12">
      <c r="A105" s="8">
        <v>43925</v>
      </c>
      <c r="B105" s="8" t="str">
        <f>TEXT(dataset[[#This Row],[Date]],"mmm")</f>
        <v>abr</v>
      </c>
      <c r="C105" s="8" t="str">
        <f>TEXT(dataset[[#This Row],[Date]],"YYYY")</f>
        <v>2020</v>
      </c>
      <c r="D105" s="4" t="s">
        <v>23</v>
      </c>
      <c r="E105" s="4" t="s">
        <v>46</v>
      </c>
      <c r="F105" s="4" t="s">
        <v>9</v>
      </c>
      <c r="G105" s="5">
        <v>2</v>
      </c>
      <c r="H105" s="6">
        <v>24</v>
      </c>
      <c r="I105" s="6">
        <v>48</v>
      </c>
      <c r="J105" s="6">
        <v>12.167999999999999</v>
      </c>
      <c r="K105" s="6">
        <f>dataset[[#This Row],[Cost Per Unit]]*dataset[[#This Row],[Quantity]]</f>
        <v>24.335999999999999</v>
      </c>
      <c r="L105" s="6">
        <f>dataset[[#This Row],[Total Revenue]]-dataset[[#This Row],[Total Cost]]</f>
        <v>23.664000000000001</v>
      </c>
    </row>
    <row r="106" spans="1:12">
      <c r="A106" s="8">
        <v>43927</v>
      </c>
      <c r="B106" s="8" t="str">
        <f>TEXT(dataset[[#This Row],[Date]],"mmm")</f>
        <v>abr</v>
      </c>
      <c r="C106" s="8" t="str">
        <f>TEXT(dataset[[#This Row],[Date]],"YYYY")</f>
        <v>2020</v>
      </c>
      <c r="D106" s="4" t="s">
        <v>25</v>
      </c>
      <c r="E106" s="4" t="s">
        <v>3</v>
      </c>
      <c r="F106" s="4" t="s">
        <v>11</v>
      </c>
      <c r="G106" s="5">
        <v>10</v>
      </c>
      <c r="H106" s="6">
        <v>10</v>
      </c>
      <c r="I106" s="6">
        <v>100</v>
      </c>
      <c r="J106" s="6">
        <v>1.7999999999999998</v>
      </c>
      <c r="K106" s="6">
        <f>dataset[[#This Row],[Cost Per Unit]]*dataset[[#This Row],[Quantity]]</f>
        <v>18</v>
      </c>
      <c r="L106" s="6">
        <f>dataset[[#This Row],[Total Revenue]]-dataset[[#This Row],[Total Cost]]</f>
        <v>82</v>
      </c>
    </row>
    <row r="107" spans="1:12">
      <c r="A107" s="8">
        <v>43929</v>
      </c>
      <c r="B107" s="8" t="str">
        <f>TEXT(dataset[[#This Row],[Date]],"mmm")</f>
        <v>abr</v>
      </c>
      <c r="C107" s="8" t="str">
        <f>TEXT(dataset[[#This Row],[Date]],"YYYY")</f>
        <v>2020</v>
      </c>
      <c r="D107" s="4" t="s">
        <v>24</v>
      </c>
      <c r="E107" s="4" t="s">
        <v>45</v>
      </c>
      <c r="F107" s="4" t="s">
        <v>4</v>
      </c>
      <c r="G107" s="5">
        <v>1</v>
      </c>
      <c r="H107" s="6">
        <v>33</v>
      </c>
      <c r="I107" s="6">
        <v>33</v>
      </c>
      <c r="J107" s="6">
        <v>18.150000000000002</v>
      </c>
      <c r="K107" s="6">
        <f>dataset[[#This Row],[Cost Per Unit]]*dataset[[#This Row],[Quantity]]</f>
        <v>18.150000000000002</v>
      </c>
      <c r="L107" s="6">
        <f>dataset[[#This Row],[Total Revenue]]-dataset[[#This Row],[Total Cost]]</f>
        <v>14.849999999999998</v>
      </c>
    </row>
    <row r="108" spans="1:12">
      <c r="A108" s="8">
        <v>43929</v>
      </c>
      <c r="B108" s="8" t="str">
        <f>TEXT(dataset[[#This Row],[Date]],"mmm")</f>
        <v>abr</v>
      </c>
      <c r="C108" s="8" t="str">
        <f>TEXT(dataset[[#This Row],[Date]],"YYYY")</f>
        <v>2020</v>
      </c>
      <c r="D108" s="4" t="s">
        <v>22</v>
      </c>
      <c r="E108" s="4" t="s">
        <v>46</v>
      </c>
      <c r="F108" s="4" t="s">
        <v>9</v>
      </c>
      <c r="G108" s="5">
        <v>1</v>
      </c>
      <c r="H108" s="6">
        <v>33</v>
      </c>
      <c r="I108" s="6">
        <v>33</v>
      </c>
      <c r="J108" s="6">
        <v>16.731000000000002</v>
      </c>
      <c r="K108" s="6">
        <f>dataset[[#This Row],[Cost Per Unit]]*dataset[[#This Row],[Quantity]]</f>
        <v>16.731000000000002</v>
      </c>
      <c r="L108" s="6">
        <f>dataset[[#This Row],[Total Revenue]]-dataset[[#This Row],[Total Cost]]</f>
        <v>16.268999999999998</v>
      </c>
    </row>
    <row r="109" spans="1:12">
      <c r="A109" s="8">
        <v>43933</v>
      </c>
      <c r="B109" s="8" t="str">
        <f>TEXT(dataset[[#This Row],[Date]],"mmm")</f>
        <v>abr</v>
      </c>
      <c r="C109" s="8" t="str">
        <f>TEXT(dataset[[#This Row],[Date]],"YYYY")</f>
        <v>2020</v>
      </c>
      <c r="D109" s="4" t="s">
        <v>25</v>
      </c>
      <c r="E109" s="4" t="s">
        <v>3</v>
      </c>
      <c r="F109" s="4" t="s">
        <v>7</v>
      </c>
      <c r="G109" s="5">
        <v>1</v>
      </c>
      <c r="H109" s="6">
        <v>24</v>
      </c>
      <c r="I109" s="6">
        <v>24</v>
      </c>
      <c r="J109" s="6">
        <v>7.1999999999999993</v>
      </c>
      <c r="K109" s="6">
        <f>dataset[[#This Row],[Cost Per Unit]]*dataset[[#This Row],[Quantity]]</f>
        <v>7.1999999999999993</v>
      </c>
      <c r="L109" s="6">
        <f>dataset[[#This Row],[Total Revenue]]-dataset[[#This Row],[Total Cost]]</f>
        <v>16.8</v>
      </c>
    </row>
    <row r="110" spans="1:12">
      <c r="A110" s="8">
        <v>43933</v>
      </c>
      <c r="B110" s="8" t="str">
        <f>TEXT(dataset[[#This Row],[Date]],"mmm")</f>
        <v>abr</v>
      </c>
      <c r="C110" s="8" t="str">
        <f>TEXT(dataset[[#This Row],[Date]],"YYYY")</f>
        <v>2020</v>
      </c>
      <c r="D110" s="4" t="s">
        <v>26</v>
      </c>
      <c r="E110" s="4" t="s">
        <v>3</v>
      </c>
      <c r="F110" s="4" t="s">
        <v>5</v>
      </c>
      <c r="G110" s="5">
        <v>2</v>
      </c>
      <c r="H110" s="6">
        <v>389.33333333333331</v>
      </c>
      <c r="I110" s="6">
        <v>778.66666666666663</v>
      </c>
      <c r="J110" s="6">
        <v>330.93333333333328</v>
      </c>
      <c r="K110" s="6">
        <f>dataset[[#This Row],[Cost Per Unit]]*dataset[[#This Row],[Quantity]]</f>
        <v>661.86666666666656</v>
      </c>
      <c r="L110" s="6">
        <f>dataset[[#This Row],[Total Revenue]]-dataset[[#This Row],[Total Cost]]</f>
        <v>116.80000000000007</v>
      </c>
    </row>
    <row r="111" spans="1:12">
      <c r="A111" s="8">
        <v>43934</v>
      </c>
      <c r="B111" s="8" t="str">
        <f>TEXT(dataset[[#This Row],[Date]],"mmm")</f>
        <v>abr</v>
      </c>
      <c r="C111" s="8" t="str">
        <f>TEXT(dataset[[#This Row],[Date]],"YYYY")</f>
        <v>2020</v>
      </c>
      <c r="D111" s="4" t="s">
        <v>22</v>
      </c>
      <c r="E111" s="4" t="s">
        <v>10</v>
      </c>
      <c r="F111" s="4" t="s">
        <v>4</v>
      </c>
      <c r="G111" s="5">
        <v>5</v>
      </c>
      <c r="H111" s="6">
        <v>90</v>
      </c>
      <c r="I111" s="6">
        <v>450</v>
      </c>
      <c r="J111" s="6">
        <v>58.5</v>
      </c>
      <c r="K111" s="6">
        <f>dataset[[#This Row],[Cost Per Unit]]*dataset[[#This Row],[Quantity]]</f>
        <v>292.5</v>
      </c>
      <c r="L111" s="6">
        <f>dataset[[#This Row],[Total Revenue]]-dataset[[#This Row],[Total Cost]]</f>
        <v>157.5</v>
      </c>
    </row>
    <row r="112" spans="1:12">
      <c r="A112" s="8">
        <v>43934</v>
      </c>
      <c r="B112" s="8" t="str">
        <f>TEXT(dataset[[#This Row],[Date]],"mmm")</f>
        <v>abr</v>
      </c>
      <c r="C112" s="8" t="str">
        <f>TEXT(dataset[[#This Row],[Date]],"YYYY")</f>
        <v>2020</v>
      </c>
      <c r="D112" s="4" t="s">
        <v>23</v>
      </c>
      <c r="E112" s="4" t="s">
        <v>46</v>
      </c>
      <c r="F112" s="4" t="s">
        <v>5</v>
      </c>
      <c r="G112" s="5">
        <v>2</v>
      </c>
      <c r="H112" s="6">
        <v>308.66666666666669</v>
      </c>
      <c r="I112" s="6">
        <v>617.33333333333337</v>
      </c>
      <c r="J112" s="6">
        <v>277.8</v>
      </c>
      <c r="K112" s="6">
        <f>dataset[[#This Row],[Cost Per Unit]]*dataset[[#This Row],[Quantity]]</f>
        <v>555.6</v>
      </c>
      <c r="L112" s="6">
        <f>dataset[[#This Row],[Total Revenue]]-dataset[[#This Row],[Total Cost]]</f>
        <v>61.733333333333348</v>
      </c>
    </row>
    <row r="113" spans="1:12">
      <c r="A113" s="8">
        <v>43935</v>
      </c>
      <c r="B113" s="8" t="str">
        <f>TEXT(dataset[[#This Row],[Date]],"mmm")</f>
        <v>abr</v>
      </c>
      <c r="C113" s="8" t="str">
        <f>TEXT(dataset[[#This Row],[Date]],"YYYY")</f>
        <v>2020</v>
      </c>
      <c r="D113" s="4" t="s">
        <v>26</v>
      </c>
      <c r="E113" s="4" t="s">
        <v>13</v>
      </c>
      <c r="F113" s="4" t="s">
        <v>4</v>
      </c>
      <c r="G113" s="5">
        <v>5</v>
      </c>
      <c r="H113" s="6">
        <v>244</v>
      </c>
      <c r="I113" s="6">
        <v>1220</v>
      </c>
      <c r="J113" s="6">
        <v>183</v>
      </c>
      <c r="K113" s="6">
        <f>dataset[[#This Row],[Cost Per Unit]]*dataset[[#This Row],[Quantity]]</f>
        <v>915</v>
      </c>
      <c r="L113" s="6">
        <f>dataset[[#This Row],[Total Revenue]]-dataset[[#This Row],[Total Cost]]</f>
        <v>305</v>
      </c>
    </row>
    <row r="114" spans="1:12">
      <c r="A114" s="8">
        <v>43935</v>
      </c>
      <c r="B114" s="8" t="str">
        <f>TEXT(dataset[[#This Row],[Date]],"mmm")</f>
        <v>abr</v>
      </c>
      <c r="C114" s="8" t="str">
        <f>TEXT(dataset[[#This Row],[Date]],"YYYY")</f>
        <v>2020</v>
      </c>
      <c r="D114" s="4" t="s">
        <v>23</v>
      </c>
      <c r="E114" s="4" t="s">
        <v>10</v>
      </c>
      <c r="F114" s="4" t="s">
        <v>4</v>
      </c>
      <c r="G114" s="5">
        <v>5</v>
      </c>
      <c r="H114" s="6">
        <v>55</v>
      </c>
      <c r="I114" s="6">
        <v>275</v>
      </c>
      <c r="J114" s="6">
        <v>35.75</v>
      </c>
      <c r="K114" s="6">
        <f>dataset[[#This Row],[Cost Per Unit]]*dataset[[#This Row],[Quantity]]</f>
        <v>178.75</v>
      </c>
      <c r="L114" s="6">
        <f>dataset[[#This Row],[Total Revenue]]-dataset[[#This Row],[Total Cost]]</f>
        <v>96.25</v>
      </c>
    </row>
    <row r="115" spans="1:12">
      <c r="A115" s="8">
        <v>43935</v>
      </c>
      <c r="B115" s="8" t="str">
        <f>TEXT(dataset[[#This Row],[Date]],"mmm")</f>
        <v>abr</v>
      </c>
      <c r="C115" s="8" t="str">
        <f>TEXT(dataset[[#This Row],[Date]],"YYYY")</f>
        <v>2020</v>
      </c>
      <c r="D115" s="4" t="s">
        <v>22</v>
      </c>
      <c r="E115" s="4" t="s">
        <v>46</v>
      </c>
      <c r="F115" s="4" t="s">
        <v>4</v>
      </c>
      <c r="G115" s="5">
        <v>3</v>
      </c>
      <c r="H115" s="6">
        <v>28</v>
      </c>
      <c r="I115" s="6">
        <v>84</v>
      </c>
      <c r="J115" s="6">
        <v>16.239999999999998</v>
      </c>
      <c r="K115" s="6">
        <f>dataset[[#This Row],[Cost Per Unit]]*dataset[[#This Row],[Quantity]]</f>
        <v>48.72</v>
      </c>
      <c r="L115" s="6">
        <f>dataset[[#This Row],[Total Revenue]]-dataset[[#This Row],[Total Cost]]</f>
        <v>35.28</v>
      </c>
    </row>
    <row r="116" spans="1:12">
      <c r="A116" s="8">
        <v>43938</v>
      </c>
      <c r="B116" s="8" t="str">
        <f>TEXT(dataset[[#This Row],[Date]],"mmm")</f>
        <v>abr</v>
      </c>
      <c r="C116" s="8" t="str">
        <f>TEXT(dataset[[#This Row],[Date]],"YYYY")</f>
        <v>2020</v>
      </c>
      <c r="D116" s="4" t="s">
        <v>25</v>
      </c>
      <c r="E116" s="4" t="s">
        <v>3</v>
      </c>
      <c r="F116" s="4" t="s">
        <v>4</v>
      </c>
      <c r="G116" s="5">
        <v>3</v>
      </c>
      <c r="H116" s="6">
        <v>100</v>
      </c>
      <c r="I116" s="6">
        <v>300</v>
      </c>
      <c r="J116" s="6">
        <v>60</v>
      </c>
      <c r="K116" s="6">
        <f>dataset[[#This Row],[Cost Per Unit]]*dataset[[#This Row],[Quantity]]</f>
        <v>180</v>
      </c>
      <c r="L116" s="6">
        <f>dataset[[#This Row],[Total Revenue]]-dataset[[#This Row],[Total Cost]]</f>
        <v>120</v>
      </c>
    </row>
    <row r="117" spans="1:12">
      <c r="A117" s="8">
        <v>43942</v>
      </c>
      <c r="B117" s="8" t="str">
        <f>TEXT(dataset[[#This Row],[Date]],"mmm")</f>
        <v>abr</v>
      </c>
      <c r="C117" s="8" t="str">
        <f>TEXT(dataset[[#This Row],[Date]],"YYYY")</f>
        <v>2020</v>
      </c>
      <c r="D117" s="4" t="s">
        <v>22</v>
      </c>
      <c r="E117" s="4" t="s">
        <v>46</v>
      </c>
      <c r="F117" s="4" t="s">
        <v>11</v>
      </c>
      <c r="G117" s="5">
        <v>5</v>
      </c>
      <c r="H117" s="6">
        <v>7</v>
      </c>
      <c r="I117" s="6">
        <v>35</v>
      </c>
      <c r="J117" s="6">
        <v>1.1340000000000001</v>
      </c>
      <c r="K117" s="6">
        <f>dataset[[#This Row],[Cost Per Unit]]*dataset[[#This Row],[Quantity]]</f>
        <v>5.6700000000000008</v>
      </c>
      <c r="L117" s="6">
        <f>dataset[[#This Row],[Total Revenue]]-dataset[[#This Row],[Total Cost]]</f>
        <v>29.33</v>
      </c>
    </row>
    <row r="118" spans="1:12">
      <c r="A118" s="8">
        <v>43942</v>
      </c>
      <c r="B118" s="8" t="str">
        <f>TEXT(dataset[[#This Row],[Date]],"mmm")</f>
        <v>abr</v>
      </c>
      <c r="C118" s="8" t="str">
        <f>TEXT(dataset[[#This Row],[Date]],"YYYY")</f>
        <v>2020</v>
      </c>
      <c r="D118" s="4" t="s">
        <v>25</v>
      </c>
      <c r="E118" s="4" t="s">
        <v>46</v>
      </c>
      <c r="F118" s="4" t="s">
        <v>4</v>
      </c>
      <c r="G118" s="5">
        <v>10</v>
      </c>
      <c r="H118" s="6">
        <v>27</v>
      </c>
      <c r="I118" s="6">
        <v>270</v>
      </c>
      <c r="J118" s="6">
        <v>15.659999999999998</v>
      </c>
      <c r="K118" s="6">
        <f>dataset[[#This Row],[Cost Per Unit]]*dataset[[#This Row],[Quantity]]</f>
        <v>156.6</v>
      </c>
      <c r="L118" s="6">
        <f>dataset[[#This Row],[Total Revenue]]-dataset[[#This Row],[Total Cost]]</f>
        <v>113.4</v>
      </c>
    </row>
    <row r="119" spans="1:12">
      <c r="A119" s="8">
        <v>43942</v>
      </c>
      <c r="B119" s="8" t="str">
        <f>TEXT(dataset[[#This Row],[Date]],"mmm")</f>
        <v>abr</v>
      </c>
      <c r="C119" s="8" t="str">
        <f>TEXT(dataset[[#This Row],[Date]],"YYYY")</f>
        <v>2020</v>
      </c>
      <c r="D119" s="4" t="s">
        <v>23</v>
      </c>
      <c r="E119" s="4" t="s">
        <v>45</v>
      </c>
      <c r="F119" s="4" t="s">
        <v>11</v>
      </c>
      <c r="G119" s="5">
        <v>9</v>
      </c>
      <c r="H119" s="6">
        <v>6</v>
      </c>
      <c r="I119" s="6">
        <v>54</v>
      </c>
      <c r="J119" s="6">
        <v>0.91799999999999993</v>
      </c>
      <c r="K119" s="6">
        <f>dataset[[#This Row],[Cost Per Unit]]*dataset[[#This Row],[Quantity]]</f>
        <v>8.2619999999999987</v>
      </c>
      <c r="L119" s="6">
        <f>dataset[[#This Row],[Total Revenue]]-dataset[[#This Row],[Total Cost]]</f>
        <v>45.738</v>
      </c>
    </row>
    <row r="120" spans="1:12">
      <c r="A120" s="8">
        <v>43943</v>
      </c>
      <c r="B120" s="8" t="str">
        <f>TEXT(dataset[[#This Row],[Date]],"mmm")</f>
        <v>abr</v>
      </c>
      <c r="C120" s="8" t="str">
        <f>TEXT(dataset[[#This Row],[Date]],"YYYY")</f>
        <v>2020</v>
      </c>
      <c r="D120" s="4" t="s">
        <v>23</v>
      </c>
      <c r="E120" s="4" t="s">
        <v>13</v>
      </c>
      <c r="F120" s="4" t="s">
        <v>9</v>
      </c>
      <c r="G120" s="5">
        <v>3</v>
      </c>
      <c r="H120" s="6">
        <v>46</v>
      </c>
      <c r="I120" s="6">
        <v>138</v>
      </c>
      <c r="J120" s="6">
        <v>25.484000000000002</v>
      </c>
      <c r="K120" s="6">
        <f>dataset[[#This Row],[Cost Per Unit]]*dataset[[#This Row],[Quantity]]</f>
        <v>76.451999999999998</v>
      </c>
      <c r="L120" s="6">
        <f>dataset[[#This Row],[Total Revenue]]-dataset[[#This Row],[Total Cost]]</f>
        <v>61.548000000000002</v>
      </c>
    </row>
    <row r="121" spans="1:12">
      <c r="A121" s="8">
        <v>43944</v>
      </c>
      <c r="B121" s="8" t="str">
        <f>TEXT(dataset[[#This Row],[Date]],"mmm")</f>
        <v>abr</v>
      </c>
      <c r="C121" s="8" t="str">
        <f>TEXT(dataset[[#This Row],[Date]],"YYYY")</f>
        <v>2020</v>
      </c>
      <c r="D121" s="4" t="s">
        <v>24</v>
      </c>
      <c r="E121" s="4" t="s">
        <v>45</v>
      </c>
      <c r="F121" s="4" t="s">
        <v>9</v>
      </c>
      <c r="G121" s="5">
        <v>3</v>
      </c>
      <c r="H121" s="6">
        <v>41</v>
      </c>
      <c r="I121" s="6">
        <v>123</v>
      </c>
      <c r="J121" s="6">
        <v>19.147000000000002</v>
      </c>
      <c r="K121" s="6">
        <f>dataset[[#This Row],[Cost Per Unit]]*dataset[[#This Row],[Quantity]]</f>
        <v>57.441000000000003</v>
      </c>
      <c r="L121" s="6">
        <f>dataset[[#This Row],[Total Revenue]]-dataset[[#This Row],[Total Cost]]</f>
        <v>65.558999999999997</v>
      </c>
    </row>
    <row r="122" spans="1:12">
      <c r="A122" s="8">
        <v>43945</v>
      </c>
      <c r="B122" s="8" t="str">
        <f>TEXT(dataset[[#This Row],[Date]],"mmm")</f>
        <v>abr</v>
      </c>
      <c r="C122" s="8" t="str">
        <f>TEXT(dataset[[#This Row],[Date]],"YYYY")</f>
        <v>2020</v>
      </c>
      <c r="D122" s="4" t="s">
        <v>22</v>
      </c>
      <c r="E122" s="4" t="s">
        <v>46</v>
      </c>
      <c r="F122" s="4" t="s">
        <v>7</v>
      </c>
      <c r="G122" s="5">
        <v>16</v>
      </c>
      <c r="H122" s="6">
        <v>5</v>
      </c>
      <c r="I122" s="6">
        <v>80</v>
      </c>
      <c r="J122" s="6">
        <v>1.29</v>
      </c>
      <c r="K122" s="6">
        <f>dataset[[#This Row],[Cost Per Unit]]*dataset[[#This Row],[Quantity]]</f>
        <v>20.64</v>
      </c>
      <c r="L122" s="6">
        <f>dataset[[#This Row],[Total Revenue]]-dataset[[#This Row],[Total Cost]]</f>
        <v>59.36</v>
      </c>
    </row>
    <row r="123" spans="1:12">
      <c r="A123" s="8">
        <v>43945</v>
      </c>
      <c r="B123" s="8" t="str">
        <f>TEXT(dataset[[#This Row],[Date]],"mmm")</f>
        <v>abr</v>
      </c>
      <c r="C123" s="8" t="str">
        <f>TEXT(dataset[[#This Row],[Date]],"YYYY")</f>
        <v>2020</v>
      </c>
      <c r="D123" s="4" t="s">
        <v>22</v>
      </c>
      <c r="E123" s="4" t="s">
        <v>13</v>
      </c>
      <c r="F123" s="4" t="s">
        <v>5</v>
      </c>
      <c r="G123" s="5">
        <v>2</v>
      </c>
      <c r="H123" s="6">
        <v>328.71794871794867</v>
      </c>
      <c r="I123" s="6">
        <v>657.43589743589735</v>
      </c>
      <c r="J123" s="6">
        <v>289.27179487179484</v>
      </c>
      <c r="K123" s="6">
        <f>dataset[[#This Row],[Cost Per Unit]]*dataset[[#This Row],[Quantity]]</f>
        <v>578.54358974358968</v>
      </c>
      <c r="L123" s="6">
        <f>dataset[[#This Row],[Total Revenue]]-dataset[[#This Row],[Total Cost]]</f>
        <v>78.892307692307668</v>
      </c>
    </row>
    <row r="124" spans="1:12">
      <c r="A124" s="8">
        <v>43946</v>
      </c>
      <c r="B124" s="8" t="str">
        <f>TEXT(dataset[[#This Row],[Date]],"mmm")</f>
        <v>abr</v>
      </c>
      <c r="C124" s="8" t="str">
        <f>TEXT(dataset[[#This Row],[Date]],"YYYY")</f>
        <v>2020</v>
      </c>
      <c r="D124" s="4" t="s">
        <v>23</v>
      </c>
      <c r="E124" s="4" t="s">
        <v>13</v>
      </c>
      <c r="F124" s="4" t="s">
        <v>7</v>
      </c>
      <c r="G124" s="5">
        <v>8</v>
      </c>
      <c r="H124" s="6">
        <v>19</v>
      </c>
      <c r="I124" s="6">
        <v>152</v>
      </c>
      <c r="J124" s="6">
        <v>5.1300000000000008</v>
      </c>
      <c r="K124" s="6">
        <f>dataset[[#This Row],[Cost Per Unit]]*dataset[[#This Row],[Quantity]]</f>
        <v>41.040000000000006</v>
      </c>
      <c r="L124" s="6">
        <f>dataset[[#This Row],[Total Revenue]]-dataset[[#This Row],[Total Cost]]</f>
        <v>110.96</v>
      </c>
    </row>
    <row r="125" spans="1:12">
      <c r="A125" s="8">
        <v>43948</v>
      </c>
      <c r="B125" s="8" t="str">
        <f>TEXT(dataset[[#This Row],[Date]],"mmm")</f>
        <v>abr</v>
      </c>
      <c r="C125" s="8" t="str">
        <f>TEXT(dataset[[#This Row],[Date]],"YYYY")</f>
        <v>2020</v>
      </c>
      <c r="D125" s="4" t="s">
        <v>24</v>
      </c>
      <c r="E125" s="4" t="s">
        <v>3</v>
      </c>
      <c r="F125" s="4" t="s">
        <v>4</v>
      </c>
      <c r="G125" s="5">
        <v>7</v>
      </c>
      <c r="H125" s="6">
        <v>170</v>
      </c>
      <c r="I125" s="6">
        <v>1190</v>
      </c>
      <c r="J125" s="6">
        <v>102</v>
      </c>
      <c r="K125" s="6">
        <f>dataset[[#This Row],[Cost Per Unit]]*dataset[[#This Row],[Quantity]]</f>
        <v>714</v>
      </c>
      <c r="L125" s="6">
        <f>dataset[[#This Row],[Total Revenue]]-dataset[[#This Row],[Total Cost]]</f>
        <v>476</v>
      </c>
    </row>
    <row r="126" spans="1:12">
      <c r="A126" s="8">
        <v>43949</v>
      </c>
      <c r="B126" s="8" t="str">
        <f>TEXT(dataset[[#This Row],[Date]],"mmm")</f>
        <v>abr</v>
      </c>
      <c r="C126" s="8" t="str">
        <f>TEXT(dataset[[#This Row],[Date]],"YYYY")</f>
        <v>2020</v>
      </c>
      <c r="D126" s="4" t="s">
        <v>23</v>
      </c>
      <c r="E126" s="4" t="s">
        <v>10</v>
      </c>
      <c r="F126" s="4" t="s">
        <v>9</v>
      </c>
      <c r="G126" s="5">
        <v>5</v>
      </c>
      <c r="H126" s="6">
        <v>45</v>
      </c>
      <c r="I126" s="6">
        <v>225</v>
      </c>
      <c r="J126" s="6">
        <v>17.234999999999999</v>
      </c>
      <c r="K126" s="6">
        <f>dataset[[#This Row],[Cost Per Unit]]*dataset[[#This Row],[Quantity]]</f>
        <v>86.174999999999997</v>
      </c>
      <c r="L126" s="6">
        <f>dataset[[#This Row],[Total Revenue]]-dataset[[#This Row],[Total Cost]]</f>
        <v>138.82499999999999</v>
      </c>
    </row>
    <row r="127" spans="1:12">
      <c r="A127" s="8">
        <v>43952</v>
      </c>
      <c r="B127" s="8" t="str">
        <f>TEXT(dataset[[#This Row],[Date]],"mmm")</f>
        <v>may</v>
      </c>
      <c r="C127" s="8" t="str">
        <f>TEXT(dataset[[#This Row],[Date]],"YYYY")</f>
        <v>2020</v>
      </c>
      <c r="D127" s="4" t="s">
        <v>24</v>
      </c>
      <c r="E127" s="4" t="s">
        <v>45</v>
      </c>
      <c r="F127" s="4" t="s">
        <v>11</v>
      </c>
      <c r="G127" s="5">
        <v>1</v>
      </c>
      <c r="H127" s="6">
        <v>7</v>
      </c>
      <c r="I127" s="6">
        <v>7</v>
      </c>
      <c r="J127" s="6">
        <v>1.071</v>
      </c>
      <c r="K127" s="6">
        <f>dataset[[#This Row],[Cost Per Unit]]*dataset[[#This Row],[Quantity]]</f>
        <v>1.071</v>
      </c>
      <c r="L127" s="6">
        <f>dataset[[#This Row],[Total Revenue]]-dataset[[#This Row],[Total Cost]]</f>
        <v>5.9290000000000003</v>
      </c>
    </row>
    <row r="128" spans="1:12">
      <c r="A128" s="8">
        <v>43952</v>
      </c>
      <c r="B128" s="8" t="str">
        <f>TEXT(dataset[[#This Row],[Date]],"mmm")</f>
        <v>may</v>
      </c>
      <c r="C128" s="8" t="str">
        <f>TEXT(dataset[[#This Row],[Date]],"YYYY")</f>
        <v>2020</v>
      </c>
      <c r="D128" s="4" t="s">
        <v>25</v>
      </c>
      <c r="E128" s="4" t="s">
        <v>13</v>
      </c>
      <c r="F128" s="4" t="s">
        <v>9</v>
      </c>
      <c r="G128" s="5">
        <v>3</v>
      </c>
      <c r="H128" s="6">
        <v>44</v>
      </c>
      <c r="I128" s="6">
        <v>132</v>
      </c>
      <c r="J128" s="6">
        <v>24.376000000000001</v>
      </c>
      <c r="K128" s="6">
        <f>dataset[[#This Row],[Cost Per Unit]]*dataset[[#This Row],[Quantity]]</f>
        <v>73.128</v>
      </c>
      <c r="L128" s="6">
        <f>dataset[[#This Row],[Total Revenue]]-dataset[[#This Row],[Total Cost]]</f>
        <v>58.872</v>
      </c>
    </row>
    <row r="129" spans="1:12">
      <c r="A129" s="8">
        <v>43953</v>
      </c>
      <c r="B129" s="8" t="str">
        <f>TEXT(dataset[[#This Row],[Date]],"mmm")</f>
        <v>may</v>
      </c>
      <c r="C129" s="8" t="str">
        <f>TEXT(dataset[[#This Row],[Date]],"YYYY")</f>
        <v>2020</v>
      </c>
      <c r="D129" s="4" t="s">
        <v>24</v>
      </c>
      <c r="E129" s="4" t="s">
        <v>46</v>
      </c>
      <c r="F129" s="4" t="s">
        <v>9</v>
      </c>
      <c r="G129" s="5">
        <v>3</v>
      </c>
      <c r="H129" s="6">
        <v>39</v>
      </c>
      <c r="I129" s="6">
        <v>117</v>
      </c>
      <c r="J129" s="6">
        <v>19.773</v>
      </c>
      <c r="K129" s="6">
        <f>dataset[[#This Row],[Cost Per Unit]]*dataset[[#This Row],[Quantity]]</f>
        <v>59.319000000000003</v>
      </c>
      <c r="L129" s="6">
        <f>dataset[[#This Row],[Total Revenue]]-dataset[[#This Row],[Total Cost]]</f>
        <v>57.680999999999997</v>
      </c>
    </row>
    <row r="130" spans="1:12">
      <c r="A130" s="8">
        <v>43953</v>
      </c>
      <c r="B130" s="8" t="str">
        <f>TEXT(dataset[[#This Row],[Date]],"mmm")</f>
        <v>may</v>
      </c>
      <c r="C130" s="8" t="str">
        <f>TEXT(dataset[[#This Row],[Date]],"YYYY")</f>
        <v>2020</v>
      </c>
      <c r="D130" s="4" t="s">
        <v>23</v>
      </c>
      <c r="E130" s="4" t="s">
        <v>46</v>
      </c>
      <c r="F130" s="4" t="s">
        <v>9</v>
      </c>
      <c r="G130" s="5">
        <v>4</v>
      </c>
      <c r="H130" s="6">
        <v>49</v>
      </c>
      <c r="I130" s="6">
        <v>196</v>
      </c>
      <c r="J130" s="6">
        <v>24.843</v>
      </c>
      <c r="K130" s="6">
        <f>dataset[[#This Row],[Cost Per Unit]]*dataset[[#This Row],[Quantity]]</f>
        <v>99.372</v>
      </c>
      <c r="L130" s="6">
        <f>dataset[[#This Row],[Total Revenue]]-dataset[[#This Row],[Total Cost]]</f>
        <v>96.628</v>
      </c>
    </row>
    <row r="131" spans="1:12">
      <c r="A131" s="8">
        <v>43953</v>
      </c>
      <c r="B131" s="8" t="str">
        <f>TEXT(dataset[[#This Row],[Date]],"mmm")</f>
        <v>may</v>
      </c>
      <c r="C131" s="8" t="str">
        <f>TEXT(dataset[[#This Row],[Date]],"YYYY")</f>
        <v>2020</v>
      </c>
      <c r="D131" s="4" t="s">
        <v>25</v>
      </c>
      <c r="E131" s="4" t="s">
        <v>45</v>
      </c>
      <c r="F131" s="4" t="s">
        <v>9</v>
      </c>
      <c r="G131" s="5">
        <v>2</v>
      </c>
      <c r="H131" s="6">
        <v>23</v>
      </c>
      <c r="I131" s="6">
        <v>46</v>
      </c>
      <c r="J131" s="6">
        <v>10.741000000000001</v>
      </c>
      <c r="K131" s="6">
        <f>dataset[[#This Row],[Cost Per Unit]]*dataset[[#This Row],[Quantity]]</f>
        <v>21.482000000000003</v>
      </c>
      <c r="L131" s="6">
        <f>dataset[[#This Row],[Total Revenue]]-dataset[[#This Row],[Total Cost]]</f>
        <v>24.517999999999997</v>
      </c>
    </row>
    <row r="132" spans="1:12">
      <c r="A132" s="8">
        <v>43954</v>
      </c>
      <c r="B132" s="8" t="str">
        <f>TEXT(dataset[[#This Row],[Date]],"mmm")</f>
        <v>may</v>
      </c>
      <c r="C132" s="8" t="str">
        <f>TEXT(dataset[[#This Row],[Date]],"YYYY")</f>
        <v>2020</v>
      </c>
      <c r="D132" s="4" t="s">
        <v>26</v>
      </c>
      <c r="E132" s="4" t="s">
        <v>46</v>
      </c>
      <c r="F132" s="4" t="s">
        <v>9</v>
      </c>
      <c r="G132" s="5">
        <v>5</v>
      </c>
      <c r="H132" s="6">
        <v>34</v>
      </c>
      <c r="I132" s="6">
        <v>170</v>
      </c>
      <c r="J132" s="6">
        <v>17.238</v>
      </c>
      <c r="K132" s="6">
        <f>dataset[[#This Row],[Cost Per Unit]]*dataset[[#This Row],[Quantity]]</f>
        <v>86.19</v>
      </c>
      <c r="L132" s="6">
        <f>dataset[[#This Row],[Total Revenue]]-dataset[[#This Row],[Total Cost]]</f>
        <v>83.81</v>
      </c>
    </row>
    <row r="133" spans="1:12">
      <c r="A133" s="8">
        <v>43956</v>
      </c>
      <c r="B133" s="8" t="str">
        <f>TEXT(dataset[[#This Row],[Date]],"mmm")</f>
        <v>may</v>
      </c>
      <c r="C133" s="8" t="str">
        <f>TEXT(dataset[[#This Row],[Date]],"YYYY")</f>
        <v>2020</v>
      </c>
      <c r="D133" s="4" t="s">
        <v>22</v>
      </c>
      <c r="E133" s="4" t="s">
        <v>13</v>
      </c>
      <c r="F133" s="4" t="s">
        <v>11</v>
      </c>
      <c r="G133" s="5">
        <v>1</v>
      </c>
      <c r="H133" s="6">
        <v>10</v>
      </c>
      <c r="I133" s="6">
        <v>10</v>
      </c>
      <c r="J133" s="6">
        <v>2.56</v>
      </c>
      <c r="K133" s="6">
        <f>dataset[[#This Row],[Cost Per Unit]]*dataset[[#This Row],[Quantity]]</f>
        <v>2.56</v>
      </c>
      <c r="L133" s="6">
        <f>dataset[[#This Row],[Total Revenue]]-dataset[[#This Row],[Total Cost]]</f>
        <v>7.4399999999999995</v>
      </c>
    </row>
    <row r="134" spans="1:12">
      <c r="A134" s="8">
        <v>43957</v>
      </c>
      <c r="B134" s="8" t="str">
        <f>TEXT(dataset[[#This Row],[Date]],"mmm")</f>
        <v>may</v>
      </c>
      <c r="C134" s="8" t="str">
        <f>TEXT(dataset[[#This Row],[Date]],"YYYY")</f>
        <v>2020</v>
      </c>
      <c r="D134" s="4" t="s">
        <v>22</v>
      </c>
      <c r="E134" s="4" t="s">
        <v>3</v>
      </c>
      <c r="F134" s="4" t="s">
        <v>5</v>
      </c>
      <c r="G134" s="5">
        <v>2</v>
      </c>
      <c r="H134" s="6">
        <v>479.33333333333331</v>
      </c>
      <c r="I134" s="6">
        <v>958.66666666666663</v>
      </c>
      <c r="J134" s="6">
        <v>407.43333333333328</v>
      </c>
      <c r="K134" s="6">
        <f>dataset[[#This Row],[Cost Per Unit]]*dataset[[#This Row],[Quantity]]</f>
        <v>814.86666666666656</v>
      </c>
      <c r="L134" s="6">
        <f>dataset[[#This Row],[Total Revenue]]-dataset[[#This Row],[Total Cost]]</f>
        <v>143.80000000000007</v>
      </c>
    </row>
    <row r="135" spans="1:12">
      <c r="A135" s="8">
        <v>43958</v>
      </c>
      <c r="B135" s="8" t="str">
        <f>TEXT(dataset[[#This Row],[Date]],"mmm")</f>
        <v>may</v>
      </c>
      <c r="C135" s="8" t="str">
        <f>TEXT(dataset[[#This Row],[Date]],"YYYY")</f>
        <v>2020</v>
      </c>
      <c r="D135" s="4" t="s">
        <v>26</v>
      </c>
      <c r="E135" s="4" t="s">
        <v>13</v>
      </c>
      <c r="F135" s="4" t="s">
        <v>9</v>
      </c>
      <c r="G135" s="5">
        <v>4</v>
      </c>
      <c r="H135" s="6">
        <v>31</v>
      </c>
      <c r="I135" s="6">
        <v>124</v>
      </c>
      <c r="J135" s="6">
        <v>17.174000000000003</v>
      </c>
      <c r="K135" s="6">
        <f>dataset[[#This Row],[Cost Per Unit]]*dataset[[#This Row],[Quantity]]</f>
        <v>68.696000000000012</v>
      </c>
      <c r="L135" s="6">
        <f>dataset[[#This Row],[Total Revenue]]-dataset[[#This Row],[Total Cost]]</f>
        <v>55.303999999999988</v>
      </c>
    </row>
    <row r="136" spans="1:12">
      <c r="A136" s="8">
        <v>43958</v>
      </c>
      <c r="B136" s="8" t="str">
        <f>TEXT(dataset[[#This Row],[Date]],"mmm")</f>
        <v>may</v>
      </c>
      <c r="C136" s="8" t="str">
        <f>TEXT(dataset[[#This Row],[Date]],"YYYY")</f>
        <v>2020</v>
      </c>
      <c r="D136" s="4" t="s">
        <v>26</v>
      </c>
      <c r="E136" s="4" t="s">
        <v>13</v>
      </c>
      <c r="F136" s="4" t="s">
        <v>11</v>
      </c>
      <c r="G136" s="5">
        <v>9</v>
      </c>
      <c r="H136" s="6">
        <v>9</v>
      </c>
      <c r="I136" s="6">
        <v>81</v>
      </c>
      <c r="J136" s="6">
        <v>2.3040000000000003</v>
      </c>
      <c r="K136" s="6">
        <f>dataset[[#This Row],[Cost Per Unit]]*dataset[[#This Row],[Quantity]]</f>
        <v>20.736000000000004</v>
      </c>
      <c r="L136" s="6">
        <f>dataset[[#This Row],[Total Revenue]]-dataset[[#This Row],[Total Cost]]</f>
        <v>60.263999999999996</v>
      </c>
    </row>
    <row r="137" spans="1:12">
      <c r="A137" s="8">
        <v>43958</v>
      </c>
      <c r="B137" s="8" t="str">
        <f>TEXT(dataset[[#This Row],[Date]],"mmm")</f>
        <v>may</v>
      </c>
      <c r="C137" s="8" t="str">
        <f>TEXT(dataset[[#This Row],[Date]],"YYYY")</f>
        <v>2020</v>
      </c>
      <c r="D137" s="4" t="s">
        <v>26</v>
      </c>
      <c r="E137" s="4" t="s">
        <v>46</v>
      </c>
      <c r="F137" s="4" t="s">
        <v>9</v>
      </c>
      <c r="G137" s="5">
        <v>3</v>
      </c>
      <c r="H137" s="6">
        <v>22</v>
      </c>
      <c r="I137" s="6">
        <v>66</v>
      </c>
      <c r="J137" s="6">
        <v>11.154</v>
      </c>
      <c r="K137" s="6">
        <f>dataset[[#This Row],[Cost Per Unit]]*dataset[[#This Row],[Quantity]]</f>
        <v>33.462000000000003</v>
      </c>
      <c r="L137" s="6">
        <f>dataset[[#This Row],[Total Revenue]]-dataset[[#This Row],[Total Cost]]</f>
        <v>32.537999999999997</v>
      </c>
    </row>
    <row r="138" spans="1:12">
      <c r="A138" s="8">
        <v>43961</v>
      </c>
      <c r="B138" s="8" t="str">
        <f>TEXT(dataset[[#This Row],[Date]],"mmm")</f>
        <v>may</v>
      </c>
      <c r="C138" s="8" t="str">
        <f>TEXT(dataset[[#This Row],[Date]],"YYYY")</f>
        <v>2020</v>
      </c>
      <c r="D138" s="4" t="s">
        <v>22</v>
      </c>
      <c r="E138" s="4" t="s">
        <v>45</v>
      </c>
      <c r="F138" s="4" t="s">
        <v>7</v>
      </c>
      <c r="G138" s="5">
        <v>20</v>
      </c>
      <c r="H138" s="6">
        <v>7</v>
      </c>
      <c r="I138" s="6">
        <v>140</v>
      </c>
      <c r="J138" s="6">
        <v>2.2400000000000002</v>
      </c>
      <c r="K138" s="6">
        <f>dataset[[#This Row],[Cost Per Unit]]*dataset[[#This Row],[Quantity]]</f>
        <v>44.800000000000004</v>
      </c>
      <c r="L138" s="6">
        <f>dataset[[#This Row],[Total Revenue]]-dataset[[#This Row],[Total Cost]]</f>
        <v>95.199999999999989</v>
      </c>
    </row>
    <row r="139" spans="1:12">
      <c r="A139" s="8">
        <v>43962</v>
      </c>
      <c r="B139" s="8" t="str">
        <f>TEXT(dataset[[#This Row],[Date]],"mmm")</f>
        <v>may</v>
      </c>
      <c r="C139" s="8" t="str">
        <f>TEXT(dataset[[#This Row],[Date]],"YYYY")</f>
        <v>2020</v>
      </c>
      <c r="D139" s="4" t="s">
        <v>25</v>
      </c>
      <c r="E139" s="4" t="s">
        <v>13</v>
      </c>
      <c r="F139" s="4" t="s">
        <v>9</v>
      </c>
      <c r="G139" s="5">
        <v>6</v>
      </c>
      <c r="H139" s="6">
        <v>27</v>
      </c>
      <c r="I139" s="6">
        <v>162</v>
      </c>
      <c r="J139" s="6">
        <v>14.958000000000002</v>
      </c>
      <c r="K139" s="6">
        <f>dataset[[#This Row],[Cost Per Unit]]*dataset[[#This Row],[Quantity]]</f>
        <v>89.748000000000019</v>
      </c>
      <c r="L139" s="6">
        <f>dataset[[#This Row],[Total Revenue]]-dataset[[#This Row],[Total Cost]]</f>
        <v>72.251999999999981</v>
      </c>
    </row>
    <row r="140" spans="1:12">
      <c r="A140" s="8">
        <v>43964</v>
      </c>
      <c r="B140" s="8" t="str">
        <f>TEXT(dataset[[#This Row],[Date]],"mmm")</f>
        <v>may</v>
      </c>
      <c r="C140" s="8" t="str">
        <f>TEXT(dataset[[#This Row],[Date]],"YYYY")</f>
        <v>2020</v>
      </c>
      <c r="D140" s="4" t="s">
        <v>23</v>
      </c>
      <c r="E140" s="4" t="s">
        <v>45</v>
      </c>
      <c r="F140" s="4" t="s">
        <v>5</v>
      </c>
      <c r="G140" s="5">
        <v>1</v>
      </c>
      <c r="H140" s="6">
        <v>236</v>
      </c>
      <c r="I140" s="6">
        <v>236</v>
      </c>
      <c r="J140" s="6">
        <v>181.72</v>
      </c>
      <c r="K140" s="6">
        <f>dataset[[#This Row],[Cost Per Unit]]*dataset[[#This Row],[Quantity]]</f>
        <v>181.72</v>
      </c>
      <c r="L140" s="6">
        <f>dataset[[#This Row],[Total Revenue]]-dataset[[#This Row],[Total Cost]]</f>
        <v>54.28</v>
      </c>
    </row>
    <row r="141" spans="1:12">
      <c r="A141" s="8">
        <v>43965</v>
      </c>
      <c r="B141" s="8" t="str">
        <f>TEXT(dataset[[#This Row],[Date]],"mmm")</f>
        <v>may</v>
      </c>
      <c r="C141" s="8" t="str">
        <f>TEXT(dataset[[#This Row],[Date]],"YYYY")</f>
        <v>2020</v>
      </c>
      <c r="D141" s="4" t="s">
        <v>25</v>
      </c>
      <c r="E141" s="4" t="s">
        <v>13</v>
      </c>
      <c r="F141" s="4" t="s">
        <v>7</v>
      </c>
      <c r="G141" s="5">
        <v>16</v>
      </c>
      <c r="H141" s="6">
        <v>45</v>
      </c>
      <c r="I141" s="6">
        <v>720</v>
      </c>
      <c r="J141" s="6">
        <v>12.15</v>
      </c>
      <c r="K141" s="6">
        <f>dataset[[#This Row],[Cost Per Unit]]*dataset[[#This Row],[Quantity]]</f>
        <v>194.4</v>
      </c>
      <c r="L141" s="6">
        <f>dataset[[#This Row],[Total Revenue]]-dataset[[#This Row],[Total Cost]]</f>
        <v>525.6</v>
      </c>
    </row>
    <row r="142" spans="1:12">
      <c r="A142" s="8">
        <v>43965</v>
      </c>
      <c r="B142" s="8" t="str">
        <f>TEXT(dataset[[#This Row],[Date]],"mmm")</f>
        <v>may</v>
      </c>
      <c r="C142" s="8" t="str">
        <f>TEXT(dataset[[#This Row],[Date]],"YYYY")</f>
        <v>2020</v>
      </c>
      <c r="D142" s="4" t="s">
        <v>25</v>
      </c>
      <c r="E142" s="4" t="s">
        <v>13</v>
      </c>
      <c r="F142" s="4" t="s">
        <v>5</v>
      </c>
      <c r="G142" s="5">
        <v>1</v>
      </c>
      <c r="H142" s="6">
        <v>569.74358974358972</v>
      </c>
      <c r="I142" s="6">
        <v>569.74358974358972</v>
      </c>
      <c r="J142" s="6">
        <v>501.37435897435898</v>
      </c>
      <c r="K142" s="6">
        <f>dataset[[#This Row],[Cost Per Unit]]*dataset[[#This Row],[Quantity]]</f>
        <v>501.37435897435898</v>
      </c>
      <c r="L142" s="6">
        <f>dataset[[#This Row],[Total Revenue]]-dataset[[#This Row],[Total Cost]]</f>
        <v>68.369230769230739</v>
      </c>
    </row>
    <row r="143" spans="1:12">
      <c r="A143" s="8">
        <v>43965</v>
      </c>
      <c r="B143" s="8" t="str">
        <f>TEXT(dataset[[#This Row],[Date]],"mmm")</f>
        <v>may</v>
      </c>
      <c r="C143" s="8" t="str">
        <f>TEXT(dataset[[#This Row],[Date]],"YYYY")</f>
        <v>2020</v>
      </c>
      <c r="D143" s="4" t="s">
        <v>22</v>
      </c>
      <c r="E143" s="4" t="s">
        <v>46</v>
      </c>
      <c r="F143" s="4" t="s">
        <v>5</v>
      </c>
      <c r="G143" s="5">
        <v>1</v>
      </c>
      <c r="H143" s="6">
        <v>240</v>
      </c>
      <c r="I143" s="6">
        <v>240</v>
      </c>
      <c r="J143" s="6">
        <v>216</v>
      </c>
      <c r="K143" s="6">
        <f>dataset[[#This Row],[Cost Per Unit]]*dataset[[#This Row],[Quantity]]</f>
        <v>216</v>
      </c>
      <c r="L143" s="6">
        <f>dataset[[#This Row],[Total Revenue]]-dataset[[#This Row],[Total Cost]]</f>
        <v>24</v>
      </c>
    </row>
    <row r="144" spans="1:12">
      <c r="A144" s="8">
        <v>43965</v>
      </c>
      <c r="B144" s="8" t="str">
        <f>TEXT(dataset[[#This Row],[Date]],"mmm")</f>
        <v>may</v>
      </c>
      <c r="C144" s="8" t="str">
        <f>TEXT(dataset[[#This Row],[Date]],"YYYY")</f>
        <v>2020</v>
      </c>
      <c r="D144" s="4" t="s">
        <v>22</v>
      </c>
      <c r="E144" s="4" t="s">
        <v>10</v>
      </c>
      <c r="F144" s="4" t="s">
        <v>4</v>
      </c>
      <c r="G144" s="5">
        <v>6</v>
      </c>
      <c r="H144" s="6">
        <v>58</v>
      </c>
      <c r="I144" s="6">
        <v>348</v>
      </c>
      <c r="J144" s="6">
        <v>37.700000000000003</v>
      </c>
      <c r="K144" s="6">
        <f>dataset[[#This Row],[Cost Per Unit]]*dataset[[#This Row],[Quantity]]</f>
        <v>226.20000000000002</v>
      </c>
      <c r="L144" s="6">
        <f>dataset[[#This Row],[Total Revenue]]-dataset[[#This Row],[Total Cost]]</f>
        <v>121.79999999999998</v>
      </c>
    </row>
    <row r="145" spans="1:12">
      <c r="A145" s="8">
        <v>43967</v>
      </c>
      <c r="B145" s="8" t="str">
        <f>TEXT(dataset[[#This Row],[Date]],"mmm")</f>
        <v>may</v>
      </c>
      <c r="C145" s="8" t="str">
        <f>TEXT(dataset[[#This Row],[Date]],"YYYY")</f>
        <v>2020</v>
      </c>
      <c r="D145" s="4" t="s">
        <v>24</v>
      </c>
      <c r="E145" s="4" t="s">
        <v>3</v>
      </c>
      <c r="F145" s="4" t="s">
        <v>11</v>
      </c>
      <c r="G145" s="5">
        <v>9</v>
      </c>
      <c r="H145" s="6">
        <v>8</v>
      </c>
      <c r="I145" s="6">
        <v>72</v>
      </c>
      <c r="J145" s="6">
        <v>1.44</v>
      </c>
      <c r="K145" s="6">
        <f>dataset[[#This Row],[Cost Per Unit]]*dataset[[#This Row],[Quantity]]</f>
        <v>12.959999999999999</v>
      </c>
      <c r="L145" s="6">
        <f>dataset[[#This Row],[Total Revenue]]-dataset[[#This Row],[Total Cost]]</f>
        <v>59.04</v>
      </c>
    </row>
    <row r="146" spans="1:12">
      <c r="A146" s="8">
        <v>43967</v>
      </c>
      <c r="B146" s="8" t="str">
        <f>TEXT(dataset[[#This Row],[Date]],"mmm")</f>
        <v>may</v>
      </c>
      <c r="C146" s="8" t="str">
        <f>TEXT(dataset[[#This Row],[Date]],"YYYY")</f>
        <v>2020</v>
      </c>
      <c r="D146" s="4" t="s">
        <v>22</v>
      </c>
      <c r="E146" s="4" t="s">
        <v>46</v>
      </c>
      <c r="F146" s="4" t="s">
        <v>11</v>
      </c>
      <c r="G146" s="5">
        <v>10</v>
      </c>
      <c r="H146" s="6">
        <v>8</v>
      </c>
      <c r="I146" s="6">
        <v>80</v>
      </c>
      <c r="J146" s="6">
        <v>1.296</v>
      </c>
      <c r="K146" s="6">
        <f>dataset[[#This Row],[Cost Per Unit]]*dataset[[#This Row],[Quantity]]</f>
        <v>12.96</v>
      </c>
      <c r="L146" s="6">
        <f>dataset[[#This Row],[Total Revenue]]-dataset[[#This Row],[Total Cost]]</f>
        <v>67.039999999999992</v>
      </c>
    </row>
    <row r="147" spans="1:12">
      <c r="A147" s="8">
        <v>43967</v>
      </c>
      <c r="B147" s="8" t="str">
        <f>TEXT(dataset[[#This Row],[Date]],"mmm")</f>
        <v>may</v>
      </c>
      <c r="C147" s="8" t="str">
        <f>TEXT(dataset[[#This Row],[Date]],"YYYY")</f>
        <v>2020</v>
      </c>
      <c r="D147" s="4" t="s">
        <v>26</v>
      </c>
      <c r="E147" s="4" t="s">
        <v>45</v>
      </c>
      <c r="F147" s="4" t="s">
        <v>9</v>
      </c>
      <c r="G147" s="5">
        <v>3</v>
      </c>
      <c r="H147" s="6">
        <v>33</v>
      </c>
      <c r="I147" s="6">
        <v>99</v>
      </c>
      <c r="J147" s="6">
        <v>15.411000000000001</v>
      </c>
      <c r="K147" s="6">
        <f>dataset[[#This Row],[Cost Per Unit]]*dataset[[#This Row],[Quantity]]</f>
        <v>46.233000000000004</v>
      </c>
      <c r="L147" s="6">
        <f>dataset[[#This Row],[Total Revenue]]-dataset[[#This Row],[Total Cost]]</f>
        <v>52.766999999999996</v>
      </c>
    </row>
    <row r="148" spans="1:12">
      <c r="A148" s="8">
        <v>43968</v>
      </c>
      <c r="B148" s="8" t="str">
        <f>TEXT(dataset[[#This Row],[Date]],"mmm")</f>
        <v>may</v>
      </c>
      <c r="C148" s="8" t="str">
        <f>TEXT(dataset[[#This Row],[Date]],"YYYY")</f>
        <v>2020</v>
      </c>
      <c r="D148" s="4" t="s">
        <v>22</v>
      </c>
      <c r="E148" s="4" t="s">
        <v>45</v>
      </c>
      <c r="F148" s="4" t="s">
        <v>11</v>
      </c>
      <c r="G148" s="5">
        <v>9</v>
      </c>
      <c r="H148" s="6">
        <v>9</v>
      </c>
      <c r="I148" s="6">
        <v>81</v>
      </c>
      <c r="J148" s="6">
        <v>1.377</v>
      </c>
      <c r="K148" s="6">
        <f>dataset[[#This Row],[Cost Per Unit]]*dataset[[#This Row],[Quantity]]</f>
        <v>12.393000000000001</v>
      </c>
      <c r="L148" s="6">
        <f>dataset[[#This Row],[Total Revenue]]-dataset[[#This Row],[Total Cost]]</f>
        <v>68.606999999999999</v>
      </c>
    </row>
    <row r="149" spans="1:12">
      <c r="A149" s="8">
        <v>43969</v>
      </c>
      <c r="B149" s="8" t="str">
        <f>TEXT(dataset[[#This Row],[Date]],"mmm")</f>
        <v>may</v>
      </c>
      <c r="C149" s="8" t="str">
        <f>TEXT(dataset[[#This Row],[Date]],"YYYY")</f>
        <v>2020</v>
      </c>
      <c r="D149" s="4" t="s">
        <v>22</v>
      </c>
      <c r="E149" s="4" t="s">
        <v>45</v>
      </c>
      <c r="F149" s="4" t="s">
        <v>9</v>
      </c>
      <c r="G149" s="5">
        <v>8</v>
      </c>
      <c r="H149" s="6">
        <v>33</v>
      </c>
      <c r="I149" s="6">
        <v>264</v>
      </c>
      <c r="J149" s="6">
        <v>15.411000000000001</v>
      </c>
      <c r="K149" s="6">
        <f>dataset[[#This Row],[Cost Per Unit]]*dataset[[#This Row],[Quantity]]</f>
        <v>123.28800000000001</v>
      </c>
      <c r="L149" s="6">
        <f>dataset[[#This Row],[Total Revenue]]-dataset[[#This Row],[Total Cost]]</f>
        <v>140.71199999999999</v>
      </c>
    </row>
    <row r="150" spans="1:12">
      <c r="A150" s="8">
        <v>43970</v>
      </c>
      <c r="B150" s="8" t="str">
        <f>TEXT(dataset[[#This Row],[Date]],"mmm")</f>
        <v>may</v>
      </c>
      <c r="C150" s="8" t="str">
        <f>TEXT(dataset[[#This Row],[Date]],"YYYY")</f>
        <v>2020</v>
      </c>
      <c r="D150" s="4" t="s">
        <v>22</v>
      </c>
      <c r="E150" s="4" t="s">
        <v>45</v>
      </c>
      <c r="F150" s="4" t="s">
        <v>7</v>
      </c>
      <c r="G150" s="5">
        <v>3</v>
      </c>
      <c r="H150" s="6">
        <v>19</v>
      </c>
      <c r="I150" s="6">
        <v>57</v>
      </c>
      <c r="J150" s="6">
        <v>6.08</v>
      </c>
      <c r="K150" s="6">
        <f>dataset[[#This Row],[Cost Per Unit]]*dataset[[#This Row],[Quantity]]</f>
        <v>18.240000000000002</v>
      </c>
      <c r="L150" s="6">
        <f>dataset[[#This Row],[Total Revenue]]-dataset[[#This Row],[Total Cost]]</f>
        <v>38.76</v>
      </c>
    </row>
    <row r="151" spans="1:12">
      <c r="A151" s="8">
        <v>43970</v>
      </c>
      <c r="B151" s="8" t="str">
        <f>TEXT(dataset[[#This Row],[Date]],"mmm")</f>
        <v>may</v>
      </c>
      <c r="C151" s="8" t="str">
        <f>TEXT(dataset[[#This Row],[Date]],"YYYY")</f>
        <v>2020</v>
      </c>
      <c r="D151" s="4" t="s">
        <v>26</v>
      </c>
      <c r="E151" s="4" t="s">
        <v>45</v>
      </c>
      <c r="F151" s="4" t="s">
        <v>9</v>
      </c>
      <c r="G151" s="5">
        <v>1</v>
      </c>
      <c r="H151" s="6">
        <v>37</v>
      </c>
      <c r="I151" s="6">
        <v>37</v>
      </c>
      <c r="J151" s="6">
        <v>17.279</v>
      </c>
      <c r="K151" s="6">
        <f>dataset[[#This Row],[Cost Per Unit]]*dataset[[#This Row],[Quantity]]</f>
        <v>17.279</v>
      </c>
      <c r="L151" s="6">
        <f>dataset[[#This Row],[Total Revenue]]-dataset[[#This Row],[Total Cost]]</f>
        <v>19.721</v>
      </c>
    </row>
    <row r="152" spans="1:12">
      <c r="A152" s="8">
        <v>43970</v>
      </c>
      <c r="B152" s="8" t="str">
        <f>TEXT(dataset[[#This Row],[Date]],"mmm")</f>
        <v>may</v>
      </c>
      <c r="C152" s="8" t="str">
        <f>TEXT(dataset[[#This Row],[Date]],"YYYY")</f>
        <v>2020</v>
      </c>
      <c r="D152" s="4" t="s">
        <v>23</v>
      </c>
      <c r="E152" s="4" t="s">
        <v>3</v>
      </c>
      <c r="F152" s="4" t="s">
        <v>9</v>
      </c>
      <c r="G152" s="5">
        <v>7</v>
      </c>
      <c r="H152" s="6">
        <v>40</v>
      </c>
      <c r="I152" s="6">
        <v>280</v>
      </c>
      <c r="J152" s="6">
        <v>20.8</v>
      </c>
      <c r="K152" s="6">
        <f>dataset[[#This Row],[Cost Per Unit]]*dataset[[#This Row],[Quantity]]</f>
        <v>145.6</v>
      </c>
      <c r="L152" s="6">
        <f>dataset[[#This Row],[Total Revenue]]-dataset[[#This Row],[Total Cost]]</f>
        <v>134.4</v>
      </c>
    </row>
    <row r="153" spans="1:12">
      <c r="A153" s="8">
        <v>43973</v>
      </c>
      <c r="B153" s="8" t="str">
        <f>TEXT(dataset[[#This Row],[Date]],"mmm")</f>
        <v>may</v>
      </c>
      <c r="C153" s="8" t="str">
        <f>TEXT(dataset[[#This Row],[Date]],"YYYY")</f>
        <v>2020</v>
      </c>
      <c r="D153" s="4" t="s">
        <v>23</v>
      </c>
      <c r="E153" s="4" t="s">
        <v>45</v>
      </c>
      <c r="F153" s="4" t="s">
        <v>27</v>
      </c>
      <c r="G153" s="5">
        <v>2</v>
      </c>
      <c r="H153" s="6">
        <v>293.33333333333331</v>
      </c>
      <c r="I153" s="6">
        <v>586.66666666666663</v>
      </c>
      <c r="J153" s="6">
        <v>225.86666666666665</v>
      </c>
      <c r="K153" s="6">
        <f>dataset[[#This Row],[Cost Per Unit]]*dataset[[#This Row],[Quantity]]</f>
        <v>451.73333333333329</v>
      </c>
      <c r="L153" s="6">
        <f>dataset[[#This Row],[Total Revenue]]-dataset[[#This Row],[Total Cost]]</f>
        <v>134.93333333333334</v>
      </c>
    </row>
    <row r="154" spans="1:12">
      <c r="A154" s="8">
        <v>43973</v>
      </c>
      <c r="B154" s="8" t="str">
        <f>TEXT(dataset[[#This Row],[Date]],"mmm")</f>
        <v>may</v>
      </c>
      <c r="C154" s="8" t="str">
        <f>TEXT(dataset[[#This Row],[Date]],"YYYY")</f>
        <v>2020</v>
      </c>
      <c r="D154" s="4" t="s">
        <v>25</v>
      </c>
      <c r="E154" s="4" t="s">
        <v>13</v>
      </c>
      <c r="F154" s="4" t="s">
        <v>9</v>
      </c>
      <c r="G154" s="5">
        <v>1</v>
      </c>
      <c r="H154" s="6">
        <v>26</v>
      </c>
      <c r="I154" s="6">
        <v>26</v>
      </c>
      <c r="J154" s="6">
        <v>14.404000000000002</v>
      </c>
      <c r="K154" s="6">
        <f>dataset[[#This Row],[Cost Per Unit]]*dataset[[#This Row],[Quantity]]</f>
        <v>14.404000000000002</v>
      </c>
      <c r="L154" s="6">
        <f>dataset[[#This Row],[Total Revenue]]-dataset[[#This Row],[Total Cost]]</f>
        <v>11.595999999999998</v>
      </c>
    </row>
    <row r="155" spans="1:12">
      <c r="A155" s="8">
        <v>43975</v>
      </c>
      <c r="B155" s="8" t="str">
        <f>TEXT(dataset[[#This Row],[Date]],"mmm")</f>
        <v>may</v>
      </c>
      <c r="C155" s="8" t="str">
        <f>TEXT(dataset[[#This Row],[Date]],"YYYY")</f>
        <v>2020</v>
      </c>
      <c r="D155" s="4" t="s">
        <v>22</v>
      </c>
      <c r="E155" s="4" t="s">
        <v>46</v>
      </c>
      <c r="F155" s="4" t="s">
        <v>11</v>
      </c>
      <c r="G155" s="5">
        <v>2</v>
      </c>
      <c r="H155" s="6">
        <v>10</v>
      </c>
      <c r="I155" s="6">
        <v>20</v>
      </c>
      <c r="J155" s="6">
        <v>1.62</v>
      </c>
      <c r="K155" s="6">
        <f>dataset[[#This Row],[Cost Per Unit]]*dataset[[#This Row],[Quantity]]</f>
        <v>3.24</v>
      </c>
      <c r="L155" s="6">
        <f>dataset[[#This Row],[Total Revenue]]-dataset[[#This Row],[Total Cost]]</f>
        <v>16.759999999999998</v>
      </c>
    </row>
    <row r="156" spans="1:12">
      <c r="A156" s="8">
        <v>43977</v>
      </c>
      <c r="B156" s="8" t="str">
        <f>TEXT(dataset[[#This Row],[Date]],"mmm")</f>
        <v>may</v>
      </c>
      <c r="C156" s="8" t="str">
        <f>TEXT(dataset[[#This Row],[Date]],"YYYY")</f>
        <v>2020</v>
      </c>
      <c r="D156" s="4" t="s">
        <v>25</v>
      </c>
      <c r="E156" s="4" t="s">
        <v>46</v>
      </c>
      <c r="F156" s="4" t="s">
        <v>5</v>
      </c>
      <c r="G156" s="5">
        <v>1</v>
      </c>
      <c r="H156" s="6">
        <v>194</v>
      </c>
      <c r="I156" s="6">
        <v>194</v>
      </c>
      <c r="J156" s="6">
        <v>174.6</v>
      </c>
      <c r="K156" s="6">
        <f>dataset[[#This Row],[Cost Per Unit]]*dataset[[#This Row],[Quantity]]</f>
        <v>174.6</v>
      </c>
      <c r="L156" s="6">
        <f>dataset[[#This Row],[Total Revenue]]-dataset[[#This Row],[Total Cost]]</f>
        <v>19.400000000000006</v>
      </c>
    </row>
    <row r="157" spans="1:12">
      <c r="A157" s="8">
        <v>43977</v>
      </c>
      <c r="B157" s="8" t="str">
        <f>TEXT(dataset[[#This Row],[Date]],"mmm")</f>
        <v>may</v>
      </c>
      <c r="C157" s="8" t="str">
        <f>TEXT(dataset[[#This Row],[Date]],"YYYY")</f>
        <v>2020</v>
      </c>
      <c r="D157" s="4" t="s">
        <v>26</v>
      </c>
      <c r="E157" s="4" t="s">
        <v>46</v>
      </c>
      <c r="F157" s="4" t="s">
        <v>5</v>
      </c>
      <c r="G157" s="5">
        <v>2</v>
      </c>
      <c r="H157" s="6">
        <v>109.33333333333333</v>
      </c>
      <c r="I157" s="6">
        <v>218.66666666666666</v>
      </c>
      <c r="J157" s="6">
        <v>98.399999999999991</v>
      </c>
      <c r="K157" s="6">
        <f>dataset[[#This Row],[Cost Per Unit]]*dataset[[#This Row],[Quantity]]</f>
        <v>196.79999999999998</v>
      </c>
      <c r="L157" s="6">
        <f>dataset[[#This Row],[Total Revenue]]-dataset[[#This Row],[Total Cost]]</f>
        <v>21.866666666666674</v>
      </c>
    </row>
    <row r="158" spans="1:12">
      <c r="A158" s="8">
        <v>43978</v>
      </c>
      <c r="B158" s="8" t="str">
        <f>TEXT(dataset[[#This Row],[Date]],"mmm")</f>
        <v>may</v>
      </c>
      <c r="C158" s="8" t="str">
        <f>TEXT(dataset[[#This Row],[Date]],"YYYY")</f>
        <v>2020</v>
      </c>
      <c r="D158" s="4" t="s">
        <v>25</v>
      </c>
      <c r="E158" s="4" t="s">
        <v>3</v>
      </c>
      <c r="F158" s="4" t="s">
        <v>11</v>
      </c>
      <c r="G158" s="5">
        <v>9</v>
      </c>
      <c r="H158" s="6">
        <v>7</v>
      </c>
      <c r="I158" s="6">
        <v>63</v>
      </c>
      <c r="J158" s="6">
        <v>1.26</v>
      </c>
      <c r="K158" s="6">
        <f>dataset[[#This Row],[Cost Per Unit]]*dataset[[#This Row],[Quantity]]</f>
        <v>11.34</v>
      </c>
      <c r="L158" s="6">
        <f>dataset[[#This Row],[Total Revenue]]-dataset[[#This Row],[Total Cost]]</f>
        <v>51.66</v>
      </c>
    </row>
    <row r="159" spans="1:12">
      <c r="A159" s="8">
        <v>43978</v>
      </c>
      <c r="B159" s="8" t="str">
        <f>TEXT(dataset[[#This Row],[Date]],"mmm")</f>
        <v>may</v>
      </c>
      <c r="C159" s="8" t="str">
        <f>TEXT(dataset[[#This Row],[Date]],"YYYY")</f>
        <v>2020</v>
      </c>
      <c r="D159" s="4" t="s">
        <v>23</v>
      </c>
      <c r="E159" s="4" t="s">
        <v>10</v>
      </c>
      <c r="F159" s="4" t="s">
        <v>4</v>
      </c>
      <c r="G159" s="5">
        <v>1</v>
      </c>
      <c r="H159" s="6">
        <v>85</v>
      </c>
      <c r="I159" s="6">
        <v>85</v>
      </c>
      <c r="J159" s="6">
        <v>55.25</v>
      </c>
      <c r="K159" s="6">
        <f>dataset[[#This Row],[Cost Per Unit]]*dataset[[#This Row],[Quantity]]</f>
        <v>55.25</v>
      </c>
      <c r="L159" s="6">
        <f>dataset[[#This Row],[Total Revenue]]-dataset[[#This Row],[Total Cost]]</f>
        <v>29.75</v>
      </c>
    </row>
    <row r="160" spans="1:12">
      <c r="A160" s="8">
        <v>43979</v>
      </c>
      <c r="B160" s="8" t="str">
        <f>TEXT(dataset[[#This Row],[Date]],"mmm")</f>
        <v>may</v>
      </c>
      <c r="C160" s="8" t="str">
        <f>TEXT(dataset[[#This Row],[Date]],"YYYY")</f>
        <v>2020</v>
      </c>
      <c r="D160" s="4" t="s">
        <v>23</v>
      </c>
      <c r="E160" s="4" t="s">
        <v>10</v>
      </c>
      <c r="F160" s="4" t="s">
        <v>11</v>
      </c>
      <c r="G160" s="5">
        <v>8</v>
      </c>
      <c r="H160" s="6">
        <v>9</v>
      </c>
      <c r="I160" s="6">
        <v>72</v>
      </c>
      <c r="J160" s="6">
        <v>1.8719999999999999</v>
      </c>
      <c r="K160" s="6">
        <f>dataset[[#This Row],[Cost Per Unit]]*dataset[[#This Row],[Quantity]]</f>
        <v>14.975999999999999</v>
      </c>
      <c r="L160" s="6">
        <f>dataset[[#This Row],[Total Revenue]]-dataset[[#This Row],[Total Cost]]</f>
        <v>57.024000000000001</v>
      </c>
    </row>
    <row r="161" spans="1:12">
      <c r="A161" s="8">
        <v>43980</v>
      </c>
      <c r="B161" s="8" t="str">
        <f>TEXT(dataset[[#This Row],[Date]],"mmm")</f>
        <v>may</v>
      </c>
      <c r="C161" s="8" t="str">
        <f>TEXT(dataset[[#This Row],[Date]],"YYYY")</f>
        <v>2020</v>
      </c>
      <c r="D161" s="4" t="s">
        <v>22</v>
      </c>
      <c r="E161" s="4" t="s">
        <v>10</v>
      </c>
      <c r="F161" s="4" t="s">
        <v>9</v>
      </c>
      <c r="G161" s="5">
        <v>4</v>
      </c>
      <c r="H161" s="6">
        <v>45</v>
      </c>
      <c r="I161" s="6">
        <v>180</v>
      </c>
      <c r="J161" s="6">
        <v>17.234999999999999</v>
      </c>
      <c r="K161" s="6">
        <f>dataset[[#This Row],[Cost Per Unit]]*dataset[[#This Row],[Quantity]]</f>
        <v>68.94</v>
      </c>
      <c r="L161" s="6">
        <f>dataset[[#This Row],[Total Revenue]]-dataset[[#This Row],[Total Cost]]</f>
        <v>111.06</v>
      </c>
    </row>
    <row r="162" spans="1:12">
      <c r="A162" s="8">
        <v>43980</v>
      </c>
      <c r="B162" s="8" t="str">
        <f>TEXT(dataset[[#This Row],[Date]],"mmm")</f>
        <v>may</v>
      </c>
      <c r="C162" s="8" t="str">
        <f>TEXT(dataset[[#This Row],[Date]],"YYYY")</f>
        <v>2020</v>
      </c>
      <c r="D162" s="4" t="s">
        <v>25</v>
      </c>
      <c r="E162" s="4" t="s">
        <v>3</v>
      </c>
      <c r="F162" s="4" t="s">
        <v>4</v>
      </c>
      <c r="G162" s="5">
        <v>3</v>
      </c>
      <c r="H162" s="6">
        <v>113</v>
      </c>
      <c r="I162" s="6">
        <v>339</v>
      </c>
      <c r="J162" s="6">
        <v>67.8</v>
      </c>
      <c r="K162" s="6">
        <f>dataset[[#This Row],[Cost Per Unit]]*dataset[[#This Row],[Quantity]]</f>
        <v>203.39999999999998</v>
      </c>
      <c r="L162" s="6">
        <f>dataset[[#This Row],[Total Revenue]]-dataset[[#This Row],[Total Cost]]</f>
        <v>135.60000000000002</v>
      </c>
    </row>
    <row r="163" spans="1:12">
      <c r="A163" s="8">
        <v>43980</v>
      </c>
      <c r="B163" s="8" t="str">
        <f>TEXT(dataset[[#This Row],[Date]],"mmm")</f>
        <v>may</v>
      </c>
      <c r="C163" s="8" t="str">
        <f>TEXT(dataset[[#This Row],[Date]],"YYYY")</f>
        <v>2020</v>
      </c>
      <c r="D163" s="4" t="s">
        <v>22</v>
      </c>
      <c r="E163" s="4" t="s">
        <v>46</v>
      </c>
      <c r="F163" s="4" t="s">
        <v>5</v>
      </c>
      <c r="G163" s="5">
        <v>1</v>
      </c>
      <c r="H163" s="6">
        <v>240</v>
      </c>
      <c r="I163" s="6">
        <v>240</v>
      </c>
      <c r="J163" s="6">
        <v>216</v>
      </c>
      <c r="K163" s="6">
        <f>dataset[[#This Row],[Cost Per Unit]]*dataset[[#This Row],[Quantity]]</f>
        <v>216</v>
      </c>
      <c r="L163" s="6">
        <f>dataset[[#This Row],[Total Revenue]]-dataset[[#This Row],[Total Cost]]</f>
        <v>24</v>
      </c>
    </row>
    <row r="164" spans="1:12">
      <c r="A164" s="8">
        <v>43981</v>
      </c>
      <c r="B164" s="8" t="str">
        <f>TEXT(dataset[[#This Row],[Date]],"mmm")</f>
        <v>may</v>
      </c>
      <c r="C164" s="8" t="str">
        <f>TEXT(dataset[[#This Row],[Date]],"YYYY")</f>
        <v>2020</v>
      </c>
      <c r="D164" s="4" t="s">
        <v>25</v>
      </c>
      <c r="E164" s="4" t="s">
        <v>45</v>
      </c>
      <c r="F164" s="4" t="s">
        <v>9</v>
      </c>
      <c r="G164" s="5">
        <v>3</v>
      </c>
      <c r="H164" s="6">
        <v>35</v>
      </c>
      <c r="I164" s="6">
        <v>105</v>
      </c>
      <c r="J164" s="6">
        <v>16.345000000000002</v>
      </c>
      <c r="K164" s="6">
        <f>dataset[[#This Row],[Cost Per Unit]]*dataset[[#This Row],[Quantity]]</f>
        <v>49.035000000000011</v>
      </c>
      <c r="L164" s="6">
        <f>dataset[[#This Row],[Total Revenue]]-dataset[[#This Row],[Total Cost]]</f>
        <v>55.964999999999989</v>
      </c>
    </row>
    <row r="165" spans="1:12">
      <c r="A165" s="8">
        <v>43982</v>
      </c>
      <c r="B165" s="8" t="str">
        <f>TEXT(dataset[[#This Row],[Date]],"mmm")</f>
        <v>may</v>
      </c>
      <c r="C165" s="8" t="str">
        <f>TEXT(dataset[[#This Row],[Date]],"YYYY")</f>
        <v>2020</v>
      </c>
      <c r="D165" s="4" t="s">
        <v>22</v>
      </c>
      <c r="E165" s="4" t="s">
        <v>10</v>
      </c>
      <c r="F165" s="4" t="s">
        <v>5</v>
      </c>
      <c r="G165" s="5">
        <v>2</v>
      </c>
      <c r="H165" s="6">
        <v>251.33333333333334</v>
      </c>
      <c r="I165" s="6">
        <v>502.66666666666669</v>
      </c>
      <c r="J165" s="6">
        <v>206.09333333333333</v>
      </c>
      <c r="K165" s="6">
        <f>dataset[[#This Row],[Cost Per Unit]]*dataset[[#This Row],[Quantity]]</f>
        <v>412.18666666666667</v>
      </c>
      <c r="L165" s="6">
        <f>dataset[[#This Row],[Total Revenue]]-dataset[[#This Row],[Total Cost]]</f>
        <v>90.480000000000018</v>
      </c>
    </row>
    <row r="166" spans="1:12">
      <c r="A166" s="8">
        <v>43983</v>
      </c>
      <c r="B166" s="8" t="str">
        <f>TEXT(dataset[[#This Row],[Date]],"mmm")</f>
        <v>jun</v>
      </c>
      <c r="C166" s="8" t="str">
        <f>TEXT(dataset[[#This Row],[Date]],"YYYY")</f>
        <v>2020</v>
      </c>
      <c r="D166" s="4" t="s">
        <v>23</v>
      </c>
      <c r="E166" s="4" t="s">
        <v>13</v>
      </c>
      <c r="F166" s="4" t="s">
        <v>4</v>
      </c>
      <c r="G166" s="5">
        <v>6</v>
      </c>
      <c r="H166" s="6">
        <v>162</v>
      </c>
      <c r="I166" s="6">
        <v>972</v>
      </c>
      <c r="J166" s="6">
        <v>121.5</v>
      </c>
      <c r="K166" s="6">
        <f>dataset[[#This Row],[Cost Per Unit]]*dataset[[#This Row],[Quantity]]</f>
        <v>729</v>
      </c>
      <c r="L166" s="6">
        <f>dataset[[#This Row],[Total Revenue]]-dataset[[#This Row],[Total Cost]]</f>
        <v>243</v>
      </c>
    </row>
    <row r="167" spans="1:12">
      <c r="A167" s="8">
        <v>43983</v>
      </c>
      <c r="B167" s="8" t="str">
        <f>TEXT(dataset[[#This Row],[Date]],"mmm")</f>
        <v>jun</v>
      </c>
      <c r="C167" s="8" t="str">
        <f>TEXT(dataset[[#This Row],[Date]],"YYYY")</f>
        <v>2020</v>
      </c>
      <c r="D167" s="4" t="s">
        <v>25</v>
      </c>
      <c r="E167" s="4" t="s">
        <v>3</v>
      </c>
      <c r="F167" s="4" t="s">
        <v>9</v>
      </c>
      <c r="G167" s="5">
        <v>2</v>
      </c>
      <c r="H167" s="6">
        <v>28</v>
      </c>
      <c r="I167" s="6">
        <v>56</v>
      </c>
      <c r="J167" s="6">
        <v>14.56</v>
      </c>
      <c r="K167" s="6">
        <f>dataset[[#This Row],[Cost Per Unit]]*dataset[[#This Row],[Quantity]]</f>
        <v>29.12</v>
      </c>
      <c r="L167" s="6">
        <f>dataset[[#This Row],[Total Revenue]]-dataset[[#This Row],[Total Cost]]</f>
        <v>26.88</v>
      </c>
    </row>
    <row r="168" spans="1:12">
      <c r="A168" s="8">
        <v>43985</v>
      </c>
      <c r="B168" s="8" t="str">
        <f>TEXT(dataset[[#This Row],[Date]],"mmm")</f>
        <v>jun</v>
      </c>
      <c r="C168" s="8" t="str">
        <f>TEXT(dataset[[#This Row],[Date]],"YYYY")</f>
        <v>2020</v>
      </c>
      <c r="D168" s="4" t="s">
        <v>25</v>
      </c>
      <c r="E168" s="4" t="s">
        <v>10</v>
      </c>
      <c r="F168" s="4" t="s">
        <v>9</v>
      </c>
      <c r="G168" s="5">
        <v>1</v>
      </c>
      <c r="H168" s="6">
        <v>48</v>
      </c>
      <c r="I168" s="6">
        <v>48</v>
      </c>
      <c r="J168" s="6">
        <v>18.384</v>
      </c>
      <c r="K168" s="6">
        <f>dataset[[#This Row],[Cost Per Unit]]*dataset[[#This Row],[Quantity]]</f>
        <v>18.384</v>
      </c>
      <c r="L168" s="6">
        <f>dataset[[#This Row],[Total Revenue]]-dataset[[#This Row],[Total Cost]]</f>
        <v>29.616</v>
      </c>
    </row>
    <row r="169" spans="1:12">
      <c r="A169" s="8">
        <v>43986</v>
      </c>
      <c r="B169" s="8" t="str">
        <f>TEXT(dataset[[#This Row],[Date]],"mmm")</f>
        <v>jun</v>
      </c>
      <c r="C169" s="8" t="str">
        <f>TEXT(dataset[[#This Row],[Date]],"YYYY")</f>
        <v>2020</v>
      </c>
      <c r="D169" s="4" t="s">
        <v>22</v>
      </c>
      <c r="E169" s="4" t="s">
        <v>10</v>
      </c>
      <c r="F169" s="4" t="s">
        <v>9</v>
      </c>
      <c r="G169" s="5">
        <v>1</v>
      </c>
      <c r="H169" s="6">
        <v>25</v>
      </c>
      <c r="I169" s="6">
        <v>25</v>
      </c>
      <c r="J169" s="6">
        <v>9.5749999999999993</v>
      </c>
      <c r="K169" s="6">
        <f>dataset[[#This Row],[Cost Per Unit]]*dataset[[#This Row],[Quantity]]</f>
        <v>9.5749999999999993</v>
      </c>
      <c r="L169" s="6">
        <f>dataset[[#This Row],[Total Revenue]]-dataset[[#This Row],[Total Cost]]</f>
        <v>15.425000000000001</v>
      </c>
    </row>
    <row r="170" spans="1:12">
      <c r="A170" s="8">
        <v>43987</v>
      </c>
      <c r="B170" s="8" t="str">
        <f>TEXT(dataset[[#This Row],[Date]],"mmm")</f>
        <v>jun</v>
      </c>
      <c r="C170" s="8" t="str">
        <f>TEXT(dataset[[#This Row],[Date]],"YYYY")</f>
        <v>2020</v>
      </c>
      <c r="D170" s="4" t="s">
        <v>26</v>
      </c>
      <c r="E170" s="4" t="s">
        <v>46</v>
      </c>
      <c r="F170" s="4" t="s">
        <v>11</v>
      </c>
      <c r="G170" s="5">
        <v>4</v>
      </c>
      <c r="H170" s="6">
        <v>8</v>
      </c>
      <c r="I170" s="6">
        <v>32</v>
      </c>
      <c r="J170" s="6">
        <v>1.296</v>
      </c>
      <c r="K170" s="6">
        <f>dataset[[#This Row],[Cost Per Unit]]*dataset[[#This Row],[Quantity]]</f>
        <v>5.1840000000000002</v>
      </c>
      <c r="L170" s="6">
        <f>dataset[[#This Row],[Total Revenue]]-dataset[[#This Row],[Total Cost]]</f>
        <v>26.815999999999999</v>
      </c>
    </row>
    <row r="171" spans="1:12">
      <c r="A171" s="8">
        <v>43987</v>
      </c>
      <c r="B171" s="8" t="str">
        <f>TEXT(dataset[[#This Row],[Date]],"mmm")</f>
        <v>jun</v>
      </c>
      <c r="C171" s="8" t="str">
        <f>TEXT(dataset[[#This Row],[Date]],"YYYY")</f>
        <v>2020</v>
      </c>
      <c r="D171" s="4" t="s">
        <v>24</v>
      </c>
      <c r="E171" s="4" t="s">
        <v>3</v>
      </c>
      <c r="F171" s="4" t="s">
        <v>11</v>
      </c>
      <c r="G171" s="5">
        <v>10</v>
      </c>
      <c r="H171" s="6">
        <v>8</v>
      </c>
      <c r="I171" s="6">
        <v>80</v>
      </c>
      <c r="J171" s="6">
        <v>1.44</v>
      </c>
      <c r="K171" s="6">
        <f>dataset[[#This Row],[Cost Per Unit]]*dataset[[#This Row],[Quantity]]</f>
        <v>14.399999999999999</v>
      </c>
      <c r="L171" s="6">
        <f>dataset[[#This Row],[Total Revenue]]-dataset[[#This Row],[Total Cost]]</f>
        <v>65.599999999999994</v>
      </c>
    </row>
    <row r="172" spans="1:12">
      <c r="A172" s="8">
        <v>43989</v>
      </c>
      <c r="B172" s="8" t="str">
        <f>TEXT(dataset[[#This Row],[Date]],"mmm")</f>
        <v>jun</v>
      </c>
      <c r="C172" s="8" t="str">
        <f>TEXT(dataset[[#This Row],[Date]],"YYYY")</f>
        <v>2020</v>
      </c>
      <c r="D172" s="4" t="s">
        <v>22</v>
      </c>
      <c r="E172" s="4" t="s">
        <v>10</v>
      </c>
      <c r="F172" s="4" t="s">
        <v>11</v>
      </c>
      <c r="G172" s="5">
        <v>5</v>
      </c>
      <c r="H172" s="6">
        <v>8</v>
      </c>
      <c r="I172" s="6">
        <v>40</v>
      </c>
      <c r="J172" s="6">
        <v>1.6639999999999999</v>
      </c>
      <c r="K172" s="6">
        <f>dataset[[#This Row],[Cost Per Unit]]*dataset[[#This Row],[Quantity]]</f>
        <v>8.32</v>
      </c>
      <c r="L172" s="6">
        <f>dataset[[#This Row],[Total Revenue]]-dataset[[#This Row],[Total Cost]]</f>
        <v>31.68</v>
      </c>
    </row>
    <row r="173" spans="1:12">
      <c r="A173" s="8">
        <v>43989</v>
      </c>
      <c r="B173" s="8" t="str">
        <f>TEXT(dataset[[#This Row],[Date]],"mmm")</f>
        <v>jun</v>
      </c>
      <c r="C173" s="8" t="str">
        <f>TEXT(dataset[[#This Row],[Date]],"YYYY")</f>
        <v>2020</v>
      </c>
      <c r="D173" s="4" t="s">
        <v>26</v>
      </c>
      <c r="E173" s="4" t="s">
        <v>10</v>
      </c>
      <c r="F173" s="4" t="s">
        <v>11</v>
      </c>
      <c r="G173" s="5">
        <v>7</v>
      </c>
      <c r="H173" s="6">
        <v>7</v>
      </c>
      <c r="I173" s="6">
        <v>49</v>
      </c>
      <c r="J173" s="6">
        <v>1.456</v>
      </c>
      <c r="K173" s="6">
        <f>dataset[[#This Row],[Cost Per Unit]]*dataset[[#This Row],[Quantity]]</f>
        <v>10.192</v>
      </c>
      <c r="L173" s="6">
        <f>dataset[[#This Row],[Total Revenue]]-dataset[[#This Row],[Total Cost]]</f>
        <v>38.808</v>
      </c>
    </row>
    <row r="174" spans="1:12">
      <c r="A174" s="8">
        <v>43990</v>
      </c>
      <c r="B174" s="8" t="str">
        <f>TEXT(dataset[[#This Row],[Date]],"mmm")</f>
        <v>jun</v>
      </c>
      <c r="C174" s="8" t="str">
        <f>TEXT(dataset[[#This Row],[Date]],"YYYY")</f>
        <v>2020</v>
      </c>
      <c r="D174" s="4" t="s">
        <v>25</v>
      </c>
      <c r="E174" s="4" t="s">
        <v>10</v>
      </c>
      <c r="F174" s="4" t="s">
        <v>4</v>
      </c>
      <c r="G174" s="5">
        <v>7</v>
      </c>
      <c r="H174" s="6">
        <v>73</v>
      </c>
      <c r="I174" s="6">
        <v>511</v>
      </c>
      <c r="J174" s="6">
        <v>47.45</v>
      </c>
      <c r="K174" s="6">
        <f>dataset[[#This Row],[Cost Per Unit]]*dataset[[#This Row],[Quantity]]</f>
        <v>332.15000000000003</v>
      </c>
      <c r="L174" s="6">
        <f>dataset[[#This Row],[Total Revenue]]-dataset[[#This Row],[Total Cost]]</f>
        <v>178.84999999999997</v>
      </c>
    </row>
    <row r="175" spans="1:12">
      <c r="A175" s="8">
        <v>43991</v>
      </c>
      <c r="B175" s="8" t="str">
        <f>TEXT(dataset[[#This Row],[Date]],"mmm")</f>
        <v>jun</v>
      </c>
      <c r="C175" s="8" t="str">
        <f>TEXT(dataset[[#This Row],[Date]],"YYYY")</f>
        <v>2020</v>
      </c>
      <c r="D175" s="4" t="s">
        <v>22</v>
      </c>
      <c r="E175" s="4" t="s">
        <v>46</v>
      </c>
      <c r="F175" s="4" t="s">
        <v>7</v>
      </c>
      <c r="G175" s="5">
        <v>2</v>
      </c>
      <c r="H175" s="6">
        <v>7</v>
      </c>
      <c r="I175" s="6">
        <v>14</v>
      </c>
      <c r="J175" s="6">
        <v>1.806</v>
      </c>
      <c r="K175" s="6">
        <f>dataset[[#This Row],[Cost Per Unit]]*dataset[[#This Row],[Quantity]]</f>
        <v>3.6120000000000001</v>
      </c>
      <c r="L175" s="6">
        <f>dataset[[#This Row],[Total Revenue]]-dataset[[#This Row],[Total Cost]]</f>
        <v>10.388</v>
      </c>
    </row>
    <row r="176" spans="1:12">
      <c r="A176" s="8">
        <v>43991</v>
      </c>
      <c r="B176" s="8" t="str">
        <f>TEXT(dataset[[#This Row],[Date]],"mmm")</f>
        <v>jun</v>
      </c>
      <c r="C176" s="8" t="str">
        <f>TEXT(dataset[[#This Row],[Date]],"YYYY")</f>
        <v>2020</v>
      </c>
      <c r="D176" s="4" t="s">
        <v>24</v>
      </c>
      <c r="E176" s="4" t="s">
        <v>3</v>
      </c>
      <c r="F176" s="4" t="s">
        <v>9</v>
      </c>
      <c r="G176" s="5">
        <v>1</v>
      </c>
      <c r="H176" s="6">
        <v>26</v>
      </c>
      <c r="I176" s="6">
        <v>26</v>
      </c>
      <c r="J176" s="6">
        <v>13.52</v>
      </c>
      <c r="K176" s="6">
        <f>dataset[[#This Row],[Cost Per Unit]]*dataset[[#This Row],[Quantity]]</f>
        <v>13.52</v>
      </c>
      <c r="L176" s="6">
        <f>dataset[[#This Row],[Total Revenue]]-dataset[[#This Row],[Total Cost]]</f>
        <v>12.48</v>
      </c>
    </row>
    <row r="177" spans="1:12">
      <c r="A177" s="8">
        <v>43991</v>
      </c>
      <c r="B177" s="8" t="str">
        <f>TEXT(dataset[[#This Row],[Date]],"mmm")</f>
        <v>jun</v>
      </c>
      <c r="C177" s="8" t="str">
        <f>TEXT(dataset[[#This Row],[Date]],"YYYY")</f>
        <v>2020</v>
      </c>
      <c r="D177" s="4" t="s">
        <v>24</v>
      </c>
      <c r="E177" s="4" t="s">
        <v>45</v>
      </c>
      <c r="F177" s="4" t="s">
        <v>11</v>
      </c>
      <c r="G177" s="5">
        <v>4</v>
      </c>
      <c r="H177" s="6">
        <v>6</v>
      </c>
      <c r="I177" s="6">
        <v>24</v>
      </c>
      <c r="J177" s="6">
        <v>0.91799999999999993</v>
      </c>
      <c r="K177" s="6">
        <f>dataset[[#This Row],[Cost Per Unit]]*dataset[[#This Row],[Quantity]]</f>
        <v>3.6719999999999997</v>
      </c>
      <c r="L177" s="6">
        <f>dataset[[#This Row],[Total Revenue]]-dataset[[#This Row],[Total Cost]]</f>
        <v>20.327999999999999</v>
      </c>
    </row>
    <row r="178" spans="1:12">
      <c r="A178" s="8">
        <v>43991</v>
      </c>
      <c r="B178" s="8" t="str">
        <f>TEXT(dataset[[#This Row],[Date]],"mmm")</f>
        <v>jun</v>
      </c>
      <c r="C178" s="8" t="str">
        <f>TEXT(dataset[[#This Row],[Date]],"YYYY")</f>
        <v>2020</v>
      </c>
      <c r="D178" s="4" t="s">
        <v>22</v>
      </c>
      <c r="E178" s="4" t="s">
        <v>13</v>
      </c>
      <c r="F178" s="4" t="s">
        <v>9</v>
      </c>
      <c r="G178" s="5">
        <v>2</v>
      </c>
      <c r="H178" s="6">
        <v>40</v>
      </c>
      <c r="I178" s="6">
        <v>80</v>
      </c>
      <c r="J178" s="6">
        <v>22.160000000000004</v>
      </c>
      <c r="K178" s="6">
        <f>dataset[[#This Row],[Cost Per Unit]]*dataset[[#This Row],[Quantity]]</f>
        <v>44.320000000000007</v>
      </c>
      <c r="L178" s="6">
        <f>dataset[[#This Row],[Total Revenue]]-dataset[[#This Row],[Total Cost]]</f>
        <v>35.679999999999993</v>
      </c>
    </row>
    <row r="179" spans="1:12">
      <c r="A179" s="8">
        <v>43992</v>
      </c>
      <c r="B179" s="8" t="str">
        <f>TEXT(dataset[[#This Row],[Date]],"mmm")</f>
        <v>jun</v>
      </c>
      <c r="C179" s="8" t="str">
        <f>TEXT(dataset[[#This Row],[Date]],"YYYY")</f>
        <v>2020</v>
      </c>
      <c r="D179" s="4" t="s">
        <v>23</v>
      </c>
      <c r="E179" s="4" t="s">
        <v>3</v>
      </c>
      <c r="F179" s="4" t="s">
        <v>7</v>
      </c>
      <c r="G179" s="5">
        <v>11</v>
      </c>
      <c r="H179" s="6">
        <v>30</v>
      </c>
      <c r="I179" s="6">
        <v>330</v>
      </c>
      <c r="J179" s="6">
        <v>9</v>
      </c>
      <c r="K179" s="6">
        <f>dataset[[#This Row],[Cost Per Unit]]*dataset[[#This Row],[Quantity]]</f>
        <v>99</v>
      </c>
      <c r="L179" s="6">
        <f>dataset[[#This Row],[Total Revenue]]-dataset[[#This Row],[Total Cost]]</f>
        <v>231</v>
      </c>
    </row>
    <row r="180" spans="1:12">
      <c r="A180" s="8">
        <v>43992</v>
      </c>
      <c r="B180" s="8" t="str">
        <f>TEXT(dataset[[#This Row],[Date]],"mmm")</f>
        <v>jun</v>
      </c>
      <c r="C180" s="8" t="str">
        <f>TEXT(dataset[[#This Row],[Date]],"YYYY")</f>
        <v>2020</v>
      </c>
      <c r="D180" s="4" t="s">
        <v>24</v>
      </c>
      <c r="E180" s="4" t="s">
        <v>46</v>
      </c>
      <c r="F180" s="4" t="s">
        <v>7</v>
      </c>
      <c r="G180" s="5">
        <v>6</v>
      </c>
      <c r="H180" s="6">
        <v>6</v>
      </c>
      <c r="I180" s="6">
        <v>36</v>
      </c>
      <c r="J180" s="6">
        <v>1.548</v>
      </c>
      <c r="K180" s="6">
        <f>dataset[[#This Row],[Cost Per Unit]]*dataset[[#This Row],[Quantity]]</f>
        <v>9.2880000000000003</v>
      </c>
      <c r="L180" s="6">
        <f>dataset[[#This Row],[Total Revenue]]-dataset[[#This Row],[Total Cost]]</f>
        <v>26.712</v>
      </c>
    </row>
    <row r="181" spans="1:12">
      <c r="A181" s="8">
        <v>43993</v>
      </c>
      <c r="B181" s="8" t="str">
        <f>TEXT(dataset[[#This Row],[Date]],"mmm")</f>
        <v>jun</v>
      </c>
      <c r="C181" s="8" t="str">
        <f>TEXT(dataset[[#This Row],[Date]],"YYYY")</f>
        <v>2020</v>
      </c>
      <c r="D181" s="4" t="s">
        <v>22</v>
      </c>
      <c r="E181" s="4" t="s">
        <v>13</v>
      </c>
      <c r="F181" s="4" t="s">
        <v>9</v>
      </c>
      <c r="G181" s="5">
        <v>7</v>
      </c>
      <c r="H181" s="6">
        <v>33</v>
      </c>
      <c r="I181" s="6">
        <v>231</v>
      </c>
      <c r="J181" s="6">
        <v>18.282</v>
      </c>
      <c r="K181" s="6">
        <f>dataset[[#This Row],[Cost Per Unit]]*dataset[[#This Row],[Quantity]]</f>
        <v>127.974</v>
      </c>
      <c r="L181" s="6">
        <f>dataset[[#This Row],[Total Revenue]]-dataset[[#This Row],[Total Cost]]</f>
        <v>103.026</v>
      </c>
    </row>
    <row r="182" spans="1:12">
      <c r="A182" s="8">
        <v>43993</v>
      </c>
      <c r="B182" s="8" t="str">
        <f>TEXT(dataset[[#This Row],[Date]],"mmm")</f>
        <v>jun</v>
      </c>
      <c r="C182" s="8" t="str">
        <f>TEXT(dataset[[#This Row],[Date]],"YYYY")</f>
        <v>2020</v>
      </c>
      <c r="D182" s="4" t="s">
        <v>23</v>
      </c>
      <c r="E182" s="4" t="s">
        <v>45</v>
      </c>
      <c r="F182" s="4" t="s">
        <v>4</v>
      </c>
      <c r="G182" s="5">
        <v>5</v>
      </c>
      <c r="H182" s="6">
        <v>44</v>
      </c>
      <c r="I182" s="6">
        <v>220</v>
      </c>
      <c r="J182" s="6">
        <v>24.200000000000003</v>
      </c>
      <c r="K182" s="6">
        <f>dataset[[#This Row],[Cost Per Unit]]*dataset[[#This Row],[Quantity]]</f>
        <v>121.00000000000001</v>
      </c>
      <c r="L182" s="6">
        <f>dataset[[#This Row],[Total Revenue]]-dataset[[#This Row],[Total Cost]]</f>
        <v>98.999999999999986</v>
      </c>
    </row>
    <row r="183" spans="1:12">
      <c r="A183" s="8">
        <v>43999</v>
      </c>
      <c r="B183" s="8" t="str">
        <f>TEXT(dataset[[#This Row],[Date]],"mmm")</f>
        <v>jun</v>
      </c>
      <c r="C183" s="8" t="str">
        <f>TEXT(dataset[[#This Row],[Date]],"YYYY")</f>
        <v>2020</v>
      </c>
      <c r="D183" s="4" t="s">
        <v>24</v>
      </c>
      <c r="E183" s="4" t="s">
        <v>10</v>
      </c>
      <c r="F183" s="4" t="s">
        <v>5</v>
      </c>
      <c r="G183" s="5">
        <v>2</v>
      </c>
      <c r="H183" s="6">
        <v>260.66666666666669</v>
      </c>
      <c r="I183" s="6">
        <v>521.33333333333337</v>
      </c>
      <c r="J183" s="6">
        <v>213.74666666666667</v>
      </c>
      <c r="K183" s="6">
        <f>dataset[[#This Row],[Cost Per Unit]]*dataset[[#This Row],[Quantity]]</f>
        <v>427.49333333333334</v>
      </c>
      <c r="L183" s="6">
        <f>dataset[[#This Row],[Total Revenue]]-dataset[[#This Row],[Total Cost]]</f>
        <v>93.840000000000032</v>
      </c>
    </row>
    <row r="184" spans="1:12">
      <c r="A184" s="8">
        <v>43999</v>
      </c>
      <c r="B184" s="8" t="str">
        <f>TEXT(dataset[[#This Row],[Date]],"mmm")</f>
        <v>jun</v>
      </c>
      <c r="C184" s="8" t="str">
        <f>TEXT(dataset[[#This Row],[Date]],"YYYY")</f>
        <v>2020</v>
      </c>
      <c r="D184" s="4" t="s">
        <v>22</v>
      </c>
      <c r="E184" s="4" t="s">
        <v>45</v>
      </c>
      <c r="F184" s="4" t="s">
        <v>7</v>
      </c>
      <c r="G184" s="5">
        <v>16</v>
      </c>
      <c r="H184" s="6">
        <v>20</v>
      </c>
      <c r="I184" s="6">
        <v>320</v>
      </c>
      <c r="J184" s="6">
        <v>6.4</v>
      </c>
      <c r="K184" s="6">
        <f>dataset[[#This Row],[Cost Per Unit]]*dataset[[#This Row],[Quantity]]</f>
        <v>102.4</v>
      </c>
      <c r="L184" s="6">
        <f>dataset[[#This Row],[Total Revenue]]-dataset[[#This Row],[Total Cost]]</f>
        <v>217.6</v>
      </c>
    </row>
    <row r="185" spans="1:12">
      <c r="A185" s="8">
        <v>44001</v>
      </c>
      <c r="B185" s="8" t="str">
        <f>TEXT(dataset[[#This Row],[Date]],"mmm")</f>
        <v>jun</v>
      </c>
      <c r="C185" s="8" t="str">
        <f>TEXT(dataset[[#This Row],[Date]],"YYYY")</f>
        <v>2020</v>
      </c>
      <c r="D185" s="4" t="s">
        <v>23</v>
      </c>
      <c r="E185" s="4" t="s">
        <v>45</v>
      </c>
      <c r="F185" s="4" t="s">
        <v>11</v>
      </c>
      <c r="G185" s="5">
        <v>3</v>
      </c>
      <c r="H185" s="6">
        <v>10</v>
      </c>
      <c r="I185" s="6">
        <v>30</v>
      </c>
      <c r="J185" s="6">
        <v>1.53</v>
      </c>
      <c r="K185" s="6">
        <f>dataset[[#This Row],[Cost Per Unit]]*dataset[[#This Row],[Quantity]]</f>
        <v>4.59</v>
      </c>
      <c r="L185" s="6">
        <f>dataset[[#This Row],[Total Revenue]]-dataset[[#This Row],[Total Cost]]</f>
        <v>25.41</v>
      </c>
    </row>
    <row r="186" spans="1:12">
      <c r="A186" s="8">
        <v>44001</v>
      </c>
      <c r="B186" s="8" t="str">
        <f>TEXT(dataset[[#This Row],[Date]],"mmm")</f>
        <v>jun</v>
      </c>
      <c r="C186" s="8" t="str">
        <f>TEXT(dataset[[#This Row],[Date]],"YYYY")</f>
        <v>2020</v>
      </c>
      <c r="D186" s="4" t="s">
        <v>25</v>
      </c>
      <c r="E186" s="4" t="s">
        <v>46</v>
      </c>
      <c r="F186" s="4" t="s">
        <v>7</v>
      </c>
      <c r="G186" s="5">
        <v>6</v>
      </c>
      <c r="H186" s="6">
        <v>5</v>
      </c>
      <c r="I186" s="6">
        <v>30</v>
      </c>
      <c r="J186" s="6">
        <v>1.29</v>
      </c>
      <c r="K186" s="6">
        <f>dataset[[#This Row],[Cost Per Unit]]*dataset[[#This Row],[Quantity]]</f>
        <v>7.74</v>
      </c>
      <c r="L186" s="6">
        <f>dataset[[#This Row],[Total Revenue]]-dataset[[#This Row],[Total Cost]]</f>
        <v>22.259999999999998</v>
      </c>
    </row>
    <row r="187" spans="1:12">
      <c r="A187" s="8">
        <v>44002</v>
      </c>
      <c r="B187" s="8" t="str">
        <f>TEXT(dataset[[#This Row],[Date]],"mmm")</f>
        <v>jun</v>
      </c>
      <c r="C187" s="8" t="str">
        <f>TEXT(dataset[[#This Row],[Date]],"YYYY")</f>
        <v>2020</v>
      </c>
      <c r="D187" s="4" t="s">
        <v>24</v>
      </c>
      <c r="E187" s="4" t="s">
        <v>45</v>
      </c>
      <c r="F187" s="4" t="s">
        <v>5</v>
      </c>
      <c r="G187" s="5">
        <v>2</v>
      </c>
      <c r="H187" s="6">
        <v>316</v>
      </c>
      <c r="I187" s="6">
        <v>632</v>
      </c>
      <c r="J187" s="6">
        <v>243.32</v>
      </c>
      <c r="K187" s="6">
        <f>dataset[[#This Row],[Cost Per Unit]]*dataset[[#This Row],[Quantity]]</f>
        <v>486.64</v>
      </c>
      <c r="L187" s="6">
        <f>dataset[[#This Row],[Total Revenue]]-dataset[[#This Row],[Total Cost]]</f>
        <v>145.36000000000001</v>
      </c>
    </row>
    <row r="188" spans="1:12">
      <c r="A188" s="8">
        <v>44004</v>
      </c>
      <c r="B188" s="8" t="str">
        <f>TEXT(dataset[[#This Row],[Date]],"mmm")</f>
        <v>jun</v>
      </c>
      <c r="C188" s="8" t="str">
        <f>TEXT(dataset[[#This Row],[Date]],"YYYY")</f>
        <v>2020</v>
      </c>
      <c r="D188" s="4" t="s">
        <v>23</v>
      </c>
      <c r="E188" s="4" t="s">
        <v>10</v>
      </c>
      <c r="F188" s="4" t="s">
        <v>7</v>
      </c>
      <c r="G188" s="5">
        <v>9</v>
      </c>
      <c r="H188" s="6">
        <v>11</v>
      </c>
      <c r="I188" s="6">
        <v>99</v>
      </c>
      <c r="J188" s="6">
        <v>4.6529999999999996</v>
      </c>
      <c r="K188" s="6">
        <f>dataset[[#This Row],[Cost Per Unit]]*dataset[[#This Row],[Quantity]]</f>
        <v>41.876999999999995</v>
      </c>
      <c r="L188" s="6">
        <f>dataset[[#This Row],[Total Revenue]]-dataset[[#This Row],[Total Cost]]</f>
        <v>57.123000000000005</v>
      </c>
    </row>
    <row r="189" spans="1:12">
      <c r="A189" s="8">
        <v>44006</v>
      </c>
      <c r="B189" s="8" t="str">
        <f>TEXT(dataset[[#This Row],[Date]],"mmm")</f>
        <v>jun</v>
      </c>
      <c r="C189" s="8" t="str">
        <f>TEXT(dataset[[#This Row],[Date]],"YYYY")</f>
        <v>2020</v>
      </c>
      <c r="D189" s="4" t="s">
        <v>22</v>
      </c>
      <c r="E189" s="4" t="s">
        <v>45</v>
      </c>
      <c r="F189" s="4" t="s">
        <v>7</v>
      </c>
      <c r="G189" s="5">
        <v>15</v>
      </c>
      <c r="H189" s="6">
        <v>11</v>
      </c>
      <c r="I189" s="6">
        <v>165</v>
      </c>
      <c r="J189" s="6">
        <v>3.52</v>
      </c>
      <c r="K189" s="6">
        <f>dataset[[#This Row],[Cost Per Unit]]*dataset[[#This Row],[Quantity]]</f>
        <v>52.8</v>
      </c>
      <c r="L189" s="6">
        <f>dataset[[#This Row],[Total Revenue]]-dataset[[#This Row],[Total Cost]]</f>
        <v>112.2</v>
      </c>
    </row>
    <row r="190" spans="1:12">
      <c r="A190" s="8">
        <v>44008</v>
      </c>
      <c r="B190" s="8" t="str">
        <f>TEXT(dataset[[#This Row],[Date]],"mmm")</f>
        <v>jun</v>
      </c>
      <c r="C190" s="8" t="str">
        <f>TEXT(dataset[[#This Row],[Date]],"YYYY")</f>
        <v>2020</v>
      </c>
      <c r="D190" s="4" t="s">
        <v>23</v>
      </c>
      <c r="E190" s="4" t="s">
        <v>13</v>
      </c>
      <c r="F190" s="4" t="s">
        <v>9</v>
      </c>
      <c r="G190" s="5">
        <v>3</v>
      </c>
      <c r="H190" s="6">
        <v>32</v>
      </c>
      <c r="I190" s="6">
        <v>96</v>
      </c>
      <c r="J190" s="6">
        <v>17.728000000000002</v>
      </c>
      <c r="K190" s="6">
        <f>dataset[[#This Row],[Cost Per Unit]]*dataset[[#This Row],[Quantity]]</f>
        <v>53.184000000000005</v>
      </c>
      <c r="L190" s="6">
        <f>dataset[[#This Row],[Total Revenue]]-dataset[[#This Row],[Total Cost]]</f>
        <v>42.815999999999995</v>
      </c>
    </row>
    <row r="191" spans="1:12">
      <c r="A191" s="8">
        <v>44009</v>
      </c>
      <c r="B191" s="8" t="str">
        <f>TEXT(dataset[[#This Row],[Date]],"mmm")</f>
        <v>jun</v>
      </c>
      <c r="C191" s="8" t="str">
        <f>TEXT(dataset[[#This Row],[Date]],"YYYY")</f>
        <v>2020</v>
      </c>
      <c r="D191" s="4" t="s">
        <v>25</v>
      </c>
      <c r="E191" s="4" t="s">
        <v>46</v>
      </c>
      <c r="F191" s="4" t="s">
        <v>4</v>
      </c>
      <c r="G191" s="5">
        <v>3</v>
      </c>
      <c r="H191" s="6">
        <v>12</v>
      </c>
      <c r="I191" s="6">
        <v>36</v>
      </c>
      <c r="J191" s="6">
        <v>6.9599999999999991</v>
      </c>
      <c r="K191" s="6">
        <f>dataset[[#This Row],[Cost Per Unit]]*dataset[[#This Row],[Quantity]]</f>
        <v>20.879999999999995</v>
      </c>
      <c r="L191" s="6">
        <f>dataset[[#This Row],[Total Revenue]]-dataset[[#This Row],[Total Cost]]</f>
        <v>15.120000000000005</v>
      </c>
    </row>
    <row r="192" spans="1:12">
      <c r="A192" s="8">
        <v>44009</v>
      </c>
      <c r="B192" s="8" t="str">
        <f>TEXT(dataset[[#This Row],[Date]],"mmm")</f>
        <v>jun</v>
      </c>
      <c r="C192" s="8" t="str">
        <f>TEXT(dataset[[#This Row],[Date]],"YYYY")</f>
        <v>2020</v>
      </c>
      <c r="D192" s="4" t="s">
        <v>22</v>
      </c>
      <c r="E192" s="4" t="s">
        <v>3</v>
      </c>
      <c r="F192" s="4" t="s">
        <v>4</v>
      </c>
      <c r="G192" s="5">
        <v>4</v>
      </c>
      <c r="H192" s="6">
        <v>132</v>
      </c>
      <c r="I192" s="6">
        <v>528</v>
      </c>
      <c r="J192" s="6">
        <v>79.2</v>
      </c>
      <c r="K192" s="6">
        <f>dataset[[#This Row],[Cost Per Unit]]*dataset[[#This Row],[Quantity]]</f>
        <v>316.8</v>
      </c>
      <c r="L192" s="6">
        <f>dataset[[#This Row],[Total Revenue]]-dataset[[#This Row],[Total Cost]]</f>
        <v>211.2</v>
      </c>
    </row>
    <row r="193" spans="1:12">
      <c r="A193" s="8">
        <v>44010</v>
      </c>
      <c r="B193" s="8" t="str">
        <f>TEXT(dataset[[#This Row],[Date]],"mmm")</f>
        <v>jun</v>
      </c>
      <c r="C193" s="8" t="str">
        <f>TEXT(dataset[[#This Row],[Date]],"YYYY")</f>
        <v>2020</v>
      </c>
      <c r="D193" s="4" t="s">
        <v>22</v>
      </c>
      <c r="E193" s="4" t="s">
        <v>46</v>
      </c>
      <c r="F193" s="4" t="s">
        <v>11</v>
      </c>
      <c r="G193" s="5">
        <v>5</v>
      </c>
      <c r="H193" s="6">
        <v>5</v>
      </c>
      <c r="I193" s="6">
        <v>25</v>
      </c>
      <c r="J193" s="6">
        <v>0.81</v>
      </c>
      <c r="K193" s="6">
        <f>dataset[[#This Row],[Cost Per Unit]]*dataset[[#This Row],[Quantity]]</f>
        <v>4.0500000000000007</v>
      </c>
      <c r="L193" s="6">
        <f>dataset[[#This Row],[Total Revenue]]-dataset[[#This Row],[Total Cost]]</f>
        <v>20.95</v>
      </c>
    </row>
    <row r="194" spans="1:12">
      <c r="A194" s="8">
        <v>44011</v>
      </c>
      <c r="B194" s="8" t="str">
        <f>TEXT(dataset[[#This Row],[Date]],"mmm")</f>
        <v>jun</v>
      </c>
      <c r="C194" s="8" t="str">
        <f>TEXT(dataset[[#This Row],[Date]],"YYYY")</f>
        <v>2020</v>
      </c>
      <c r="D194" s="4" t="s">
        <v>26</v>
      </c>
      <c r="E194" s="4" t="s">
        <v>46</v>
      </c>
      <c r="F194" s="4" t="s">
        <v>4</v>
      </c>
      <c r="G194" s="5">
        <v>9</v>
      </c>
      <c r="H194" s="6">
        <v>19</v>
      </c>
      <c r="I194" s="6">
        <v>171</v>
      </c>
      <c r="J194" s="6">
        <v>11.02</v>
      </c>
      <c r="K194" s="6">
        <f>dataset[[#This Row],[Cost Per Unit]]*dataset[[#This Row],[Quantity]]</f>
        <v>99.179999999999993</v>
      </c>
      <c r="L194" s="6">
        <f>dataset[[#This Row],[Total Revenue]]-dataset[[#This Row],[Total Cost]]</f>
        <v>71.820000000000007</v>
      </c>
    </row>
    <row r="195" spans="1:12">
      <c r="A195" s="8">
        <v>44012</v>
      </c>
      <c r="B195" s="8" t="str">
        <f>TEXT(dataset[[#This Row],[Date]],"mmm")</f>
        <v>jun</v>
      </c>
      <c r="C195" s="8" t="str">
        <f>TEXT(dataset[[#This Row],[Date]],"YYYY")</f>
        <v>2020</v>
      </c>
      <c r="D195" s="4" t="s">
        <v>25</v>
      </c>
      <c r="E195" s="4" t="s">
        <v>45</v>
      </c>
      <c r="F195" s="4" t="s">
        <v>11</v>
      </c>
      <c r="G195" s="5">
        <v>10</v>
      </c>
      <c r="H195" s="6">
        <v>8</v>
      </c>
      <c r="I195" s="6">
        <v>80</v>
      </c>
      <c r="J195" s="6">
        <v>1.224</v>
      </c>
      <c r="K195" s="6">
        <f>dataset[[#This Row],[Cost Per Unit]]*dataset[[#This Row],[Quantity]]</f>
        <v>12.24</v>
      </c>
      <c r="L195" s="6">
        <f>dataset[[#This Row],[Total Revenue]]-dataset[[#This Row],[Total Cost]]</f>
        <v>67.760000000000005</v>
      </c>
    </row>
    <row r="196" spans="1:12">
      <c r="A196" s="8">
        <v>44012</v>
      </c>
      <c r="B196" s="8" t="str">
        <f>TEXT(dataset[[#This Row],[Date]],"mmm")</f>
        <v>jun</v>
      </c>
      <c r="C196" s="8" t="str">
        <f>TEXT(dataset[[#This Row],[Date]],"YYYY")</f>
        <v>2020</v>
      </c>
      <c r="D196" s="4" t="s">
        <v>26</v>
      </c>
      <c r="E196" s="4" t="s">
        <v>10</v>
      </c>
      <c r="F196" s="4" t="s">
        <v>9</v>
      </c>
      <c r="G196" s="5">
        <v>6</v>
      </c>
      <c r="H196" s="6">
        <v>35</v>
      </c>
      <c r="I196" s="6">
        <v>210</v>
      </c>
      <c r="J196" s="6">
        <v>13.405000000000001</v>
      </c>
      <c r="K196" s="6">
        <f>dataset[[#This Row],[Cost Per Unit]]*dataset[[#This Row],[Quantity]]</f>
        <v>80.430000000000007</v>
      </c>
      <c r="L196" s="6">
        <f>dataset[[#This Row],[Total Revenue]]-dataset[[#This Row],[Total Cost]]</f>
        <v>129.57</v>
      </c>
    </row>
    <row r="197" spans="1:12">
      <c r="A197" s="8">
        <v>44013</v>
      </c>
      <c r="B197" s="8" t="str">
        <f>TEXT(dataset[[#This Row],[Date]],"mmm")</f>
        <v>jul</v>
      </c>
      <c r="C197" s="8" t="str">
        <f>TEXT(dataset[[#This Row],[Date]],"YYYY")</f>
        <v>2020</v>
      </c>
      <c r="D197" s="4" t="s">
        <v>25</v>
      </c>
      <c r="E197" s="4" t="s">
        <v>10</v>
      </c>
      <c r="F197" s="4" t="s">
        <v>11</v>
      </c>
      <c r="G197" s="5">
        <v>9</v>
      </c>
      <c r="H197" s="6">
        <v>9</v>
      </c>
      <c r="I197" s="6">
        <v>81</v>
      </c>
      <c r="J197" s="6">
        <v>1.8719999999999999</v>
      </c>
      <c r="K197" s="6">
        <f>dataset[[#This Row],[Cost Per Unit]]*dataset[[#This Row],[Quantity]]</f>
        <v>16.847999999999999</v>
      </c>
      <c r="L197" s="6">
        <f>dataset[[#This Row],[Total Revenue]]-dataset[[#This Row],[Total Cost]]</f>
        <v>64.152000000000001</v>
      </c>
    </row>
    <row r="198" spans="1:12">
      <c r="A198" s="8">
        <v>44013</v>
      </c>
      <c r="B198" s="8" t="str">
        <f>TEXT(dataset[[#This Row],[Date]],"mmm")</f>
        <v>jul</v>
      </c>
      <c r="C198" s="8" t="str">
        <f>TEXT(dataset[[#This Row],[Date]],"YYYY")</f>
        <v>2020</v>
      </c>
      <c r="D198" s="4" t="s">
        <v>22</v>
      </c>
      <c r="E198" s="4" t="s">
        <v>46</v>
      </c>
      <c r="F198" s="4" t="s">
        <v>11</v>
      </c>
      <c r="G198" s="5">
        <v>2</v>
      </c>
      <c r="H198" s="6">
        <v>9</v>
      </c>
      <c r="I198" s="6">
        <v>18</v>
      </c>
      <c r="J198" s="6">
        <v>1.458</v>
      </c>
      <c r="K198" s="6">
        <f>dataset[[#This Row],[Cost Per Unit]]*dataset[[#This Row],[Quantity]]</f>
        <v>2.9159999999999999</v>
      </c>
      <c r="L198" s="6">
        <f>dataset[[#This Row],[Total Revenue]]-dataset[[#This Row],[Total Cost]]</f>
        <v>15.084</v>
      </c>
    </row>
    <row r="199" spans="1:12">
      <c r="A199" s="8">
        <v>44014</v>
      </c>
      <c r="B199" s="8" t="str">
        <f>TEXT(dataset[[#This Row],[Date]],"mmm")</f>
        <v>jul</v>
      </c>
      <c r="C199" s="8" t="str">
        <f>TEXT(dataset[[#This Row],[Date]],"YYYY")</f>
        <v>2020</v>
      </c>
      <c r="D199" s="4" t="s">
        <v>23</v>
      </c>
      <c r="E199" s="4" t="s">
        <v>45</v>
      </c>
      <c r="F199" s="4" t="s">
        <v>7</v>
      </c>
      <c r="G199" s="5">
        <v>15</v>
      </c>
      <c r="H199" s="6">
        <v>25</v>
      </c>
      <c r="I199" s="6">
        <v>375</v>
      </c>
      <c r="J199" s="6">
        <v>8</v>
      </c>
      <c r="K199" s="6">
        <f>dataset[[#This Row],[Cost Per Unit]]*dataset[[#This Row],[Quantity]]</f>
        <v>120</v>
      </c>
      <c r="L199" s="6">
        <f>dataset[[#This Row],[Total Revenue]]-dataset[[#This Row],[Total Cost]]</f>
        <v>255</v>
      </c>
    </row>
    <row r="200" spans="1:12">
      <c r="A200" s="8">
        <v>44014</v>
      </c>
      <c r="B200" s="8" t="str">
        <f>TEXT(dataset[[#This Row],[Date]],"mmm")</f>
        <v>jul</v>
      </c>
      <c r="C200" s="8" t="str">
        <f>TEXT(dataset[[#This Row],[Date]],"YYYY")</f>
        <v>2020</v>
      </c>
      <c r="D200" s="4" t="s">
        <v>22</v>
      </c>
      <c r="E200" s="4" t="s">
        <v>45</v>
      </c>
      <c r="F200" s="4" t="s">
        <v>5</v>
      </c>
      <c r="G200" s="5">
        <v>2</v>
      </c>
      <c r="H200" s="6">
        <v>405.33333333333331</v>
      </c>
      <c r="I200" s="6">
        <v>810.66666666666663</v>
      </c>
      <c r="J200" s="6">
        <v>312.10666666666668</v>
      </c>
      <c r="K200" s="6">
        <f>dataset[[#This Row],[Cost Per Unit]]*dataset[[#This Row],[Quantity]]</f>
        <v>624.21333333333337</v>
      </c>
      <c r="L200" s="6">
        <f>dataset[[#This Row],[Total Revenue]]-dataset[[#This Row],[Total Cost]]</f>
        <v>186.45333333333326</v>
      </c>
    </row>
    <row r="201" spans="1:12">
      <c r="A201" s="8">
        <v>44014</v>
      </c>
      <c r="B201" s="8" t="str">
        <f>TEXT(dataset[[#This Row],[Date]],"mmm")</f>
        <v>jul</v>
      </c>
      <c r="C201" s="8" t="str">
        <f>TEXT(dataset[[#This Row],[Date]],"YYYY")</f>
        <v>2020</v>
      </c>
      <c r="D201" s="4" t="s">
        <v>25</v>
      </c>
      <c r="E201" s="4" t="s">
        <v>46</v>
      </c>
      <c r="F201" s="4" t="s">
        <v>4</v>
      </c>
      <c r="G201" s="5">
        <v>6</v>
      </c>
      <c r="H201" s="6">
        <v>25</v>
      </c>
      <c r="I201" s="6">
        <v>150</v>
      </c>
      <c r="J201" s="6">
        <v>14.499999999999998</v>
      </c>
      <c r="K201" s="6">
        <f>dataset[[#This Row],[Cost Per Unit]]*dataset[[#This Row],[Quantity]]</f>
        <v>86.999999999999986</v>
      </c>
      <c r="L201" s="6">
        <f>dataset[[#This Row],[Total Revenue]]-dataset[[#This Row],[Total Cost]]</f>
        <v>63.000000000000014</v>
      </c>
    </row>
    <row r="202" spans="1:12">
      <c r="A202" s="8">
        <v>44015</v>
      </c>
      <c r="B202" s="8" t="str">
        <f>TEXT(dataset[[#This Row],[Date]],"mmm")</f>
        <v>jul</v>
      </c>
      <c r="C202" s="8" t="str">
        <f>TEXT(dataset[[#This Row],[Date]],"YYYY")</f>
        <v>2020</v>
      </c>
      <c r="D202" s="4" t="s">
        <v>23</v>
      </c>
      <c r="E202" s="4" t="s">
        <v>45</v>
      </c>
      <c r="F202" s="4" t="s">
        <v>7</v>
      </c>
      <c r="G202" s="5">
        <v>1</v>
      </c>
      <c r="H202" s="6">
        <v>10</v>
      </c>
      <c r="I202" s="6">
        <v>10</v>
      </c>
      <c r="J202" s="6">
        <v>3.2</v>
      </c>
      <c r="K202" s="6">
        <f>dataset[[#This Row],[Cost Per Unit]]*dataset[[#This Row],[Quantity]]</f>
        <v>3.2</v>
      </c>
      <c r="L202" s="6">
        <f>dataset[[#This Row],[Total Revenue]]-dataset[[#This Row],[Total Cost]]</f>
        <v>6.8</v>
      </c>
    </row>
    <row r="203" spans="1:12">
      <c r="A203" s="8">
        <v>44015</v>
      </c>
      <c r="B203" s="8" t="str">
        <f>TEXT(dataset[[#This Row],[Date]],"mmm")</f>
        <v>jul</v>
      </c>
      <c r="C203" s="8" t="str">
        <f>TEXT(dataset[[#This Row],[Date]],"YYYY")</f>
        <v>2020</v>
      </c>
      <c r="D203" s="4" t="s">
        <v>22</v>
      </c>
      <c r="E203" s="4" t="s">
        <v>3</v>
      </c>
      <c r="F203" s="4" t="s">
        <v>7</v>
      </c>
      <c r="G203" s="5">
        <v>2</v>
      </c>
      <c r="H203" s="6">
        <v>36</v>
      </c>
      <c r="I203" s="6">
        <v>72</v>
      </c>
      <c r="J203" s="6">
        <v>10.799999999999999</v>
      </c>
      <c r="K203" s="6">
        <f>dataset[[#This Row],[Cost Per Unit]]*dataset[[#This Row],[Quantity]]</f>
        <v>21.599999999999998</v>
      </c>
      <c r="L203" s="6">
        <f>dataset[[#This Row],[Total Revenue]]-dataset[[#This Row],[Total Cost]]</f>
        <v>50.400000000000006</v>
      </c>
    </row>
    <row r="204" spans="1:12">
      <c r="A204" s="8">
        <v>44016</v>
      </c>
      <c r="B204" s="8" t="str">
        <f>TEXT(dataset[[#This Row],[Date]],"mmm")</f>
        <v>jul</v>
      </c>
      <c r="C204" s="8" t="str">
        <f>TEXT(dataset[[#This Row],[Date]],"YYYY")</f>
        <v>2020</v>
      </c>
      <c r="D204" s="4" t="s">
        <v>22</v>
      </c>
      <c r="E204" s="4" t="s">
        <v>10</v>
      </c>
      <c r="F204" s="4" t="s">
        <v>5</v>
      </c>
      <c r="G204" s="5">
        <v>1</v>
      </c>
      <c r="H204" s="6">
        <v>148.66666666666666</v>
      </c>
      <c r="I204" s="6">
        <v>148.66666666666666</v>
      </c>
      <c r="J204" s="6">
        <v>121.90666666666665</v>
      </c>
      <c r="K204" s="6">
        <f>dataset[[#This Row],[Cost Per Unit]]*dataset[[#This Row],[Quantity]]</f>
        <v>121.90666666666665</v>
      </c>
      <c r="L204" s="6">
        <f>dataset[[#This Row],[Total Revenue]]-dataset[[#This Row],[Total Cost]]</f>
        <v>26.760000000000005</v>
      </c>
    </row>
    <row r="205" spans="1:12">
      <c r="A205" s="8">
        <v>44016</v>
      </c>
      <c r="B205" s="8" t="str">
        <f>TEXT(dataset[[#This Row],[Date]],"mmm")</f>
        <v>jul</v>
      </c>
      <c r="C205" s="8" t="str">
        <f>TEXT(dataset[[#This Row],[Date]],"YYYY")</f>
        <v>2020</v>
      </c>
      <c r="D205" s="4" t="s">
        <v>22</v>
      </c>
      <c r="E205" s="4" t="s">
        <v>13</v>
      </c>
      <c r="F205" s="4" t="s">
        <v>9</v>
      </c>
      <c r="G205" s="5">
        <v>5</v>
      </c>
      <c r="H205" s="6">
        <v>41</v>
      </c>
      <c r="I205" s="6">
        <v>205</v>
      </c>
      <c r="J205" s="6">
        <v>22.714000000000002</v>
      </c>
      <c r="K205" s="6">
        <f>dataset[[#This Row],[Cost Per Unit]]*dataset[[#This Row],[Quantity]]</f>
        <v>113.57000000000001</v>
      </c>
      <c r="L205" s="6">
        <f>dataset[[#This Row],[Total Revenue]]-dataset[[#This Row],[Total Cost]]</f>
        <v>91.429999999999993</v>
      </c>
    </row>
    <row r="206" spans="1:12">
      <c r="A206" s="8">
        <v>44017</v>
      </c>
      <c r="B206" s="8" t="str">
        <f>TEXT(dataset[[#This Row],[Date]],"mmm")</f>
        <v>jul</v>
      </c>
      <c r="C206" s="8" t="str">
        <f>TEXT(dataset[[#This Row],[Date]],"YYYY")</f>
        <v>2020</v>
      </c>
      <c r="D206" s="4" t="s">
        <v>24</v>
      </c>
      <c r="E206" s="4" t="s">
        <v>45</v>
      </c>
      <c r="F206" s="4" t="s">
        <v>5</v>
      </c>
      <c r="G206" s="5">
        <v>2</v>
      </c>
      <c r="H206" s="6">
        <v>424</v>
      </c>
      <c r="I206" s="6">
        <v>848</v>
      </c>
      <c r="J206" s="6">
        <v>326.48</v>
      </c>
      <c r="K206" s="6">
        <f>dataset[[#This Row],[Cost Per Unit]]*dataset[[#This Row],[Quantity]]</f>
        <v>652.96</v>
      </c>
      <c r="L206" s="6">
        <f>dataset[[#This Row],[Total Revenue]]-dataset[[#This Row],[Total Cost]]</f>
        <v>195.03999999999996</v>
      </c>
    </row>
    <row r="207" spans="1:12">
      <c r="A207" s="8">
        <v>44017</v>
      </c>
      <c r="B207" s="8" t="str">
        <f>TEXT(dataset[[#This Row],[Date]],"mmm")</f>
        <v>jul</v>
      </c>
      <c r="C207" s="8" t="str">
        <f>TEXT(dataset[[#This Row],[Date]],"YYYY")</f>
        <v>2020</v>
      </c>
      <c r="D207" s="4" t="s">
        <v>22</v>
      </c>
      <c r="E207" s="4" t="s">
        <v>46</v>
      </c>
      <c r="F207" s="4" t="s">
        <v>9</v>
      </c>
      <c r="G207" s="5">
        <v>3</v>
      </c>
      <c r="H207" s="6">
        <v>37</v>
      </c>
      <c r="I207" s="6">
        <v>111</v>
      </c>
      <c r="J207" s="6">
        <v>18.759</v>
      </c>
      <c r="K207" s="6">
        <f>dataset[[#This Row],[Cost Per Unit]]*dataset[[#This Row],[Quantity]]</f>
        <v>56.277000000000001</v>
      </c>
      <c r="L207" s="6">
        <f>dataset[[#This Row],[Total Revenue]]-dataset[[#This Row],[Total Cost]]</f>
        <v>54.722999999999999</v>
      </c>
    </row>
    <row r="208" spans="1:12">
      <c r="A208" s="8">
        <v>44019</v>
      </c>
      <c r="B208" s="8" t="str">
        <f>TEXT(dataset[[#This Row],[Date]],"mmm")</f>
        <v>jul</v>
      </c>
      <c r="C208" s="8" t="str">
        <f>TEXT(dataset[[#This Row],[Date]],"YYYY")</f>
        <v>2020</v>
      </c>
      <c r="D208" s="4" t="s">
        <v>26</v>
      </c>
      <c r="E208" s="4" t="s">
        <v>45</v>
      </c>
      <c r="F208" s="4" t="s">
        <v>4</v>
      </c>
      <c r="G208" s="5">
        <v>10</v>
      </c>
      <c r="H208" s="6">
        <v>41</v>
      </c>
      <c r="I208" s="6">
        <v>410</v>
      </c>
      <c r="J208" s="6">
        <v>22.55</v>
      </c>
      <c r="K208" s="6">
        <f>dataset[[#This Row],[Cost Per Unit]]*dataset[[#This Row],[Quantity]]</f>
        <v>225.5</v>
      </c>
      <c r="L208" s="6">
        <f>dataset[[#This Row],[Total Revenue]]-dataset[[#This Row],[Total Cost]]</f>
        <v>184.5</v>
      </c>
    </row>
    <row r="209" spans="1:12">
      <c r="A209" s="8">
        <v>44019</v>
      </c>
      <c r="B209" s="8" t="str">
        <f>TEXT(dataset[[#This Row],[Date]],"mmm")</f>
        <v>jul</v>
      </c>
      <c r="C209" s="8" t="str">
        <f>TEXT(dataset[[#This Row],[Date]],"YYYY")</f>
        <v>2020</v>
      </c>
      <c r="D209" s="4" t="s">
        <v>25</v>
      </c>
      <c r="E209" s="4" t="s">
        <v>10</v>
      </c>
      <c r="F209" s="4" t="s">
        <v>7</v>
      </c>
      <c r="G209" s="5">
        <v>17</v>
      </c>
      <c r="H209" s="6">
        <v>14</v>
      </c>
      <c r="I209" s="6">
        <v>238</v>
      </c>
      <c r="J209" s="6">
        <v>5.9219999999999997</v>
      </c>
      <c r="K209" s="6">
        <f>dataset[[#This Row],[Cost Per Unit]]*dataset[[#This Row],[Quantity]]</f>
        <v>100.67399999999999</v>
      </c>
      <c r="L209" s="6">
        <f>dataset[[#This Row],[Total Revenue]]-dataset[[#This Row],[Total Cost]]</f>
        <v>137.32600000000002</v>
      </c>
    </row>
    <row r="210" spans="1:12">
      <c r="A210" s="8">
        <v>44020</v>
      </c>
      <c r="B210" s="8" t="str">
        <f>TEXT(dataset[[#This Row],[Date]],"mmm")</f>
        <v>jul</v>
      </c>
      <c r="C210" s="8" t="str">
        <f>TEXT(dataset[[#This Row],[Date]],"YYYY")</f>
        <v>2020</v>
      </c>
      <c r="D210" s="4" t="s">
        <v>22</v>
      </c>
      <c r="E210" s="4" t="s">
        <v>46</v>
      </c>
      <c r="F210" s="4" t="s">
        <v>5</v>
      </c>
      <c r="G210" s="5">
        <v>1</v>
      </c>
      <c r="H210" s="6">
        <v>259.33333333333331</v>
      </c>
      <c r="I210" s="6">
        <v>259.33333333333331</v>
      </c>
      <c r="J210" s="6">
        <v>233.39999999999998</v>
      </c>
      <c r="K210" s="6">
        <f>dataset[[#This Row],[Cost Per Unit]]*dataset[[#This Row],[Quantity]]</f>
        <v>233.39999999999998</v>
      </c>
      <c r="L210" s="6">
        <f>dataset[[#This Row],[Total Revenue]]-dataset[[#This Row],[Total Cost]]</f>
        <v>25.933333333333337</v>
      </c>
    </row>
    <row r="211" spans="1:12">
      <c r="A211" s="8">
        <v>44020</v>
      </c>
      <c r="B211" s="8" t="str">
        <f>TEXT(dataset[[#This Row],[Date]],"mmm")</f>
        <v>jul</v>
      </c>
      <c r="C211" s="8" t="str">
        <f>TEXT(dataset[[#This Row],[Date]],"YYYY")</f>
        <v>2020</v>
      </c>
      <c r="D211" s="4" t="s">
        <v>22</v>
      </c>
      <c r="E211" s="4" t="s">
        <v>3</v>
      </c>
      <c r="F211" s="4" t="s">
        <v>11</v>
      </c>
      <c r="G211" s="5">
        <v>4</v>
      </c>
      <c r="H211" s="6">
        <v>7</v>
      </c>
      <c r="I211" s="6">
        <v>28</v>
      </c>
      <c r="J211" s="6">
        <v>1.26</v>
      </c>
      <c r="K211" s="6">
        <f>dataset[[#This Row],[Cost Per Unit]]*dataset[[#This Row],[Quantity]]</f>
        <v>5.04</v>
      </c>
      <c r="L211" s="6">
        <f>dataset[[#This Row],[Total Revenue]]-dataset[[#This Row],[Total Cost]]</f>
        <v>22.96</v>
      </c>
    </row>
    <row r="212" spans="1:12">
      <c r="A212" s="8">
        <v>44020</v>
      </c>
      <c r="B212" s="8" t="str">
        <f>TEXT(dataset[[#This Row],[Date]],"mmm")</f>
        <v>jul</v>
      </c>
      <c r="C212" s="8" t="str">
        <f>TEXT(dataset[[#This Row],[Date]],"YYYY")</f>
        <v>2020</v>
      </c>
      <c r="D212" s="4" t="s">
        <v>24</v>
      </c>
      <c r="E212" s="4" t="s">
        <v>3</v>
      </c>
      <c r="F212" s="4" t="s">
        <v>7</v>
      </c>
      <c r="G212" s="5">
        <v>2</v>
      </c>
      <c r="H212" s="6">
        <v>28</v>
      </c>
      <c r="I212" s="6">
        <v>56</v>
      </c>
      <c r="J212" s="6">
        <v>8.4</v>
      </c>
      <c r="K212" s="6">
        <f>dataset[[#This Row],[Cost Per Unit]]*dataset[[#This Row],[Quantity]]</f>
        <v>16.8</v>
      </c>
      <c r="L212" s="6">
        <f>dataset[[#This Row],[Total Revenue]]-dataset[[#This Row],[Total Cost]]</f>
        <v>39.200000000000003</v>
      </c>
    </row>
    <row r="213" spans="1:12">
      <c r="A213" s="8">
        <v>44021</v>
      </c>
      <c r="B213" s="8" t="str">
        <f>TEXT(dataset[[#This Row],[Date]],"mmm")</f>
        <v>jul</v>
      </c>
      <c r="C213" s="8" t="str">
        <f>TEXT(dataset[[#This Row],[Date]],"YYYY")</f>
        <v>2020</v>
      </c>
      <c r="D213" s="4" t="s">
        <v>25</v>
      </c>
      <c r="E213" s="4" t="s">
        <v>10</v>
      </c>
      <c r="F213" s="4" t="s">
        <v>7</v>
      </c>
      <c r="G213" s="5">
        <v>14</v>
      </c>
      <c r="H213" s="6">
        <v>11</v>
      </c>
      <c r="I213" s="6">
        <v>154</v>
      </c>
      <c r="J213" s="6">
        <v>4.6529999999999996</v>
      </c>
      <c r="K213" s="6">
        <f>dataset[[#This Row],[Cost Per Unit]]*dataset[[#This Row],[Quantity]]</f>
        <v>65.141999999999996</v>
      </c>
      <c r="L213" s="6">
        <f>dataset[[#This Row],[Total Revenue]]-dataset[[#This Row],[Total Cost]]</f>
        <v>88.858000000000004</v>
      </c>
    </row>
    <row r="214" spans="1:12">
      <c r="A214" s="8">
        <v>44021</v>
      </c>
      <c r="B214" s="8" t="str">
        <f>TEXT(dataset[[#This Row],[Date]],"mmm")</f>
        <v>jul</v>
      </c>
      <c r="C214" s="8" t="str">
        <f>TEXT(dataset[[#This Row],[Date]],"YYYY")</f>
        <v>2020</v>
      </c>
      <c r="D214" s="4" t="s">
        <v>22</v>
      </c>
      <c r="E214" s="4" t="s">
        <v>45</v>
      </c>
      <c r="F214" s="4" t="s">
        <v>4</v>
      </c>
      <c r="G214" s="5">
        <v>3</v>
      </c>
      <c r="H214" s="6">
        <v>26</v>
      </c>
      <c r="I214" s="6">
        <v>78</v>
      </c>
      <c r="J214" s="6">
        <v>14.3</v>
      </c>
      <c r="K214" s="6">
        <f>dataset[[#This Row],[Cost Per Unit]]*dataset[[#This Row],[Quantity]]</f>
        <v>42.900000000000006</v>
      </c>
      <c r="L214" s="6">
        <f>dataset[[#This Row],[Total Revenue]]-dataset[[#This Row],[Total Cost]]</f>
        <v>35.099999999999994</v>
      </c>
    </row>
    <row r="215" spans="1:12">
      <c r="A215" s="8">
        <v>44022</v>
      </c>
      <c r="B215" s="8" t="str">
        <f>TEXT(dataset[[#This Row],[Date]],"mmm")</f>
        <v>jul</v>
      </c>
      <c r="C215" s="8" t="str">
        <f>TEXT(dataset[[#This Row],[Date]],"YYYY")</f>
        <v>2020</v>
      </c>
      <c r="D215" s="4" t="s">
        <v>24</v>
      </c>
      <c r="E215" s="4" t="s">
        <v>13</v>
      </c>
      <c r="F215" s="4" t="s">
        <v>9</v>
      </c>
      <c r="G215" s="5">
        <v>3</v>
      </c>
      <c r="H215" s="6">
        <v>37</v>
      </c>
      <c r="I215" s="6">
        <v>111</v>
      </c>
      <c r="J215" s="6">
        <v>20.498000000000001</v>
      </c>
      <c r="K215" s="6">
        <f>dataset[[#This Row],[Cost Per Unit]]*dataset[[#This Row],[Quantity]]</f>
        <v>61.494</v>
      </c>
      <c r="L215" s="6">
        <f>dataset[[#This Row],[Total Revenue]]-dataset[[#This Row],[Total Cost]]</f>
        <v>49.506</v>
      </c>
    </row>
    <row r="216" spans="1:12">
      <c r="A216" s="8">
        <v>44023</v>
      </c>
      <c r="B216" s="8" t="str">
        <f>TEXT(dataset[[#This Row],[Date]],"mmm")</f>
        <v>jul</v>
      </c>
      <c r="C216" s="8" t="str">
        <f>TEXT(dataset[[#This Row],[Date]],"YYYY")</f>
        <v>2020</v>
      </c>
      <c r="D216" s="4" t="s">
        <v>23</v>
      </c>
      <c r="E216" s="4" t="s">
        <v>10</v>
      </c>
      <c r="F216" s="4" t="s">
        <v>5</v>
      </c>
      <c r="G216" s="5">
        <v>2</v>
      </c>
      <c r="H216" s="6">
        <v>220.66666666666666</v>
      </c>
      <c r="I216" s="6">
        <v>441.33333333333331</v>
      </c>
      <c r="J216" s="6">
        <v>180.94666666666666</v>
      </c>
      <c r="K216" s="6">
        <f>dataset[[#This Row],[Cost Per Unit]]*dataset[[#This Row],[Quantity]]</f>
        <v>361.89333333333332</v>
      </c>
      <c r="L216" s="6">
        <f>dataset[[#This Row],[Total Revenue]]-dataset[[#This Row],[Total Cost]]</f>
        <v>79.44</v>
      </c>
    </row>
    <row r="217" spans="1:12">
      <c r="A217" s="8">
        <v>44024</v>
      </c>
      <c r="B217" s="8" t="str">
        <f>TEXT(dataset[[#This Row],[Date]],"mmm")</f>
        <v>jul</v>
      </c>
      <c r="C217" s="8" t="str">
        <f>TEXT(dataset[[#This Row],[Date]],"YYYY")</f>
        <v>2020</v>
      </c>
      <c r="D217" s="4" t="s">
        <v>24</v>
      </c>
      <c r="E217" s="4" t="s">
        <v>46</v>
      </c>
      <c r="F217" s="4" t="s">
        <v>4</v>
      </c>
      <c r="G217" s="5">
        <v>8</v>
      </c>
      <c r="H217" s="6">
        <v>28</v>
      </c>
      <c r="I217" s="6">
        <v>224</v>
      </c>
      <c r="J217" s="6">
        <v>16.239999999999998</v>
      </c>
      <c r="K217" s="6">
        <f>dataset[[#This Row],[Cost Per Unit]]*dataset[[#This Row],[Quantity]]</f>
        <v>129.91999999999999</v>
      </c>
      <c r="L217" s="6">
        <f>dataset[[#This Row],[Total Revenue]]-dataset[[#This Row],[Total Cost]]</f>
        <v>94.080000000000013</v>
      </c>
    </row>
    <row r="218" spans="1:12">
      <c r="A218" s="8">
        <v>44024</v>
      </c>
      <c r="B218" s="8" t="str">
        <f>TEXT(dataset[[#This Row],[Date]],"mmm")</f>
        <v>jul</v>
      </c>
      <c r="C218" s="8" t="str">
        <f>TEXT(dataset[[#This Row],[Date]],"YYYY")</f>
        <v>2020</v>
      </c>
      <c r="D218" s="4" t="s">
        <v>23</v>
      </c>
      <c r="E218" s="4" t="s">
        <v>45</v>
      </c>
      <c r="F218" s="4" t="s">
        <v>4</v>
      </c>
      <c r="G218" s="5">
        <v>1</v>
      </c>
      <c r="H218" s="6">
        <v>27</v>
      </c>
      <c r="I218" s="6">
        <v>27</v>
      </c>
      <c r="J218" s="6">
        <v>14.850000000000001</v>
      </c>
      <c r="K218" s="6">
        <f>dataset[[#This Row],[Cost Per Unit]]*dataset[[#This Row],[Quantity]]</f>
        <v>14.850000000000001</v>
      </c>
      <c r="L218" s="6">
        <f>dataset[[#This Row],[Total Revenue]]-dataset[[#This Row],[Total Cost]]</f>
        <v>12.149999999999999</v>
      </c>
    </row>
    <row r="219" spans="1:12">
      <c r="A219" s="8">
        <v>44028</v>
      </c>
      <c r="B219" s="8" t="str">
        <f>TEXT(dataset[[#This Row],[Date]],"mmm")</f>
        <v>jul</v>
      </c>
      <c r="C219" s="8" t="str">
        <f>TEXT(dataset[[#This Row],[Date]],"YYYY")</f>
        <v>2020</v>
      </c>
      <c r="D219" s="4" t="s">
        <v>22</v>
      </c>
      <c r="E219" s="4" t="s">
        <v>10</v>
      </c>
      <c r="F219" s="4" t="s">
        <v>9</v>
      </c>
      <c r="G219" s="5">
        <v>3</v>
      </c>
      <c r="H219" s="6">
        <v>34</v>
      </c>
      <c r="I219" s="6">
        <v>102</v>
      </c>
      <c r="J219" s="6">
        <v>13.022</v>
      </c>
      <c r="K219" s="6">
        <f>dataset[[#This Row],[Cost Per Unit]]*dataset[[#This Row],[Quantity]]</f>
        <v>39.066000000000003</v>
      </c>
      <c r="L219" s="6">
        <f>dataset[[#This Row],[Total Revenue]]-dataset[[#This Row],[Total Cost]]</f>
        <v>62.933999999999997</v>
      </c>
    </row>
    <row r="220" spans="1:12">
      <c r="A220" s="8">
        <v>44028</v>
      </c>
      <c r="B220" s="8" t="str">
        <f>TEXT(dataset[[#This Row],[Date]],"mmm")</f>
        <v>jul</v>
      </c>
      <c r="C220" s="8" t="str">
        <f>TEXT(dataset[[#This Row],[Date]],"YYYY")</f>
        <v>2020</v>
      </c>
      <c r="D220" s="4" t="s">
        <v>24</v>
      </c>
      <c r="E220" s="4" t="s">
        <v>45</v>
      </c>
      <c r="F220" s="4" t="s">
        <v>9</v>
      </c>
      <c r="G220" s="5">
        <v>4</v>
      </c>
      <c r="H220" s="6">
        <v>36</v>
      </c>
      <c r="I220" s="6">
        <v>144</v>
      </c>
      <c r="J220" s="6">
        <v>16.812000000000001</v>
      </c>
      <c r="K220" s="6">
        <f>dataset[[#This Row],[Cost Per Unit]]*dataset[[#This Row],[Quantity]]</f>
        <v>67.248000000000005</v>
      </c>
      <c r="L220" s="6">
        <f>dataset[[#This Row],[Total Revenue]]-dataset[[#This Row],[Total Cost]]</f>
        <v>76.751999999999995</v>
      </c>
    </row>
    <row r="221" spans="1:12">
      <c r="A221" s="8">
        <v>44028</v>
      </c>
      <c r="B221" s="8" t="str">
        <f>TEXT(dataset[[#This Row],[Date]],"mmm")</f>
        <v>jul</v>
      </c>
      <c r="C221" s="8" t="str">
        <f>TEXT(dataset[[#This Row],[Date]],"YYYY")</f>
        <v>2020</v>
      </c>
      <c r="D221" s="4" t="s">
        <v>24</v>
      </c>
      <c r="E221" s="4" t="s">
        <v>13</v>
      </c>
      <c r="F221" s="4" t="s">
        <v>7</v>
      </c>
      <c r="G221" s="5">
        <v>20</v>
      </c>
      <c r="H221" s="6">
        <v>42</v>
      </c>
      <c r="I221" s="6">
        <v>840</v>
      </c>
      <c r="J221" s="6">
        <v>11.34</v>
      </c>
      <c r="K221" s="6">
        <f>dataset[[#This Row],[Cost Per Unit]]*dataset[[#This Row],[Quantity]]</f>
        <v>226.8</v>
      </c>
      <c r="L221" s="6">
        <f>dataset[[#This Row],[Total Revenue]]-dataset[[#This Row],[Total Cost]]</f>
        <v>613.20000000000005</v>
      </c>
    </row>
    <row r="222" spans="1:12">
      <c r="A222" s="8">
        <v>44029</v>
      </c>
      <c r="B222" s="8" t="str">
        <f>TEXT(dataset[[#This Row],[Date]],"mmm")</f>
        <v>jul</v>
      </c>
      <c r="C222" s="8" t="str">
        <f>TEXT(dataset[[#This Row],[Date]],"YYYY")</f>
        <v>2020</v>
      </c>
      <c r="D222" s="4" t="s">
        <v>23</v>
      </c>
      <c r="E222" s="4" t="s">
        <v>13</v>
      </c>
      <c r="F222" s="4" t="s">
        <v>7</v>
      </c>
      <c r="G222" s="5">
        <v>19</v>
      </c>
      <c r="H222" s="6">
        <v>20</v>
      </c>
      <c r="I222" s="6">
        <v>380</v>
      </c>
      <c r="J222" s="6">
        <v>5.4</v>
      </c>
      <c r="K222" s="6">
        <f>dataset[[#This Row],[Cost Per Unit]]*dataset[[#This Row],[Quantity]]</f>
        <v>102.60000000000001</v>
      </c>
      <c r="L222" s="6">
        <f>dataset[[#This Row],[Total Revenue]]-dataset[[#This Row],[Total Cost]]</f>
        <v>277.39999999999998</v>
      </c>
    </row>
    <row r="223" spans="1:12">
      <c r="A223" s="8">
        <v>44029</v>
      </c>
      <c r="B223" s="8" t="str">
        <f>TEXT(dataset[[#This Row],[Date]],"mmm")</f>
        <v>jul</v>
      </c>
      <c r="C223" s="8" t="str">
        <f>TEXT(dataset[[#This Row],[Date]],"YYYY")</f>
        <v>2020</v>
      </c>
      <c r="D223" s="4" t="s">
        <v>22</v>
      </c>
      <c r="E223" s="4" t="s">
        <v>3</v>
      </c>
      <c r="F223" s="4" t="s">
        <v>11</v>
      </c>
      <c r="G223" s="5">
        <v>7</v>
      </c>
      <c r="H223" s="6">
        <v>7</v>
      </c>
      <c r="I223" s="6">
        <v>49</v>
      </c>
      <c r="J223" s="6">
        <v>1.26</v>
      </c>
      <c r="K223" s="6">
        <f>dataset[[#This Row],[Cost Per Unit]]*dataset[[#This Row],[Quantity]]</f>
        <v>8.82</v>
      </c>
      <c r="L223" s="6">
        <f>dataset[[#This Row],[Total Revenue]]-dataset[[#This Row],[Total Cost]]</f>
        <v>40.18</v>
      </c>
    </row>
    <row r="224" spans="1:12">
      <c r="A224" s="8">
        <v>44030</v>
      </c>
      <c r="B224" s="8" t="str">
        <f>TEXT(dataset[[#This Row],[Date]],"mmm")</f>
        <v>jul</v>
      </c>
      <c r="C224" s="8" t="str">
        <f>TEXT(dataset[[#This Row],[Date]],"YYYY")</f>
        <v>2020</v>
      </c>
      <c r="D224" s="4" t="s">
        <v>22</v>
      </c>
      <c r="E224" s="4" t="s">
        <v>3</v>
      </c>
      <c r="F224" s="4" t="s">
        <v>9</v>
      </c>
      <c r="G224" s="5">
        <v>4</v>
      </c>
      <c r="H224" s="6">
        <v>21</v>
      </c>
      <c r="I224" s="6">
        <v>84</v>
      </c>
      <c r="J224" s="6">
        <v>10.92</v>
      </c>
      <c r="K224" s="6">
        <f>dataset[[#This Row],[Cost Per Unit]]*dataset[[#This Row],[Quantity]]</f>
        <v>43.68</v>
      </c>
      <c r="L224" s="6">
        <f>dataset[[#This Row],[Total Revenue]]-dataset[[#This Row],[Total Cost]]</f>
        <v>40.32</v>
      </c>
    </row>
    <row r="225" spans="1:12">
      <c r="A225" s="8">
        <v>44031</v>
      </c>
      <c r="B225" s="8" t="str">
        <f>TEXT(dataset[[#This Row],[Date]],"mmm")</f>
        <v>jul</v>
      </c>
      <c r="C225" s="8" t="str">
        <f>TEXT(dataset[[#This Row],[Date]],"YYYY")</f>
        <v>2020</v>
      </c>
      <c r="D225" s="4" t="s">
        <v>22</v>
      </c>
      <c r="E225" s="4" t="s">
        <v>3</v>
      </c>
      <c r="F225" s="4" t="s">
        <v>9</v>
      </c>
      <c r="G225" s="5">
        <v>4</v>
      </c>
      <c r="H225" s="6">
        <v>50</v>
      </c>
      <c r="I225" s="6">
        <v>200</v>
      </c>
      <c r="J225" s="6">
        <v>26</v>
      </c>
      <c r="K225" s="6">
        <f>dataset[[#This Row],[Cost Per Unit]]*dataset[[#This Row],[Quantity]]</f>
        <v>104</v>
      </c>
      <c r="L225" s="6">
        <f>dataset[[#This Row],[Total Revenue]]-dataset[[#This Row],[Total Cost]]</f>
        <v>96</v>
      </c>
    </row>
    <row r="226" spans="1:12">
      <c r="A226" s="8">
        <v>44031</v>
      </c>
      <c r="B226" s="8" t="str">
        <f>TEXT(dataset[[#This Row],[Date]],"mmm")</f>
        <v>jul</v>
      </c>
      <c r="C226" s="8" t="str">
        <f>TEXT(dataset[[#This Row],[Date]],"YYYY")</f>
        <v>2020</v>
      </c>
      <c r="D226" s="4" t="s">
        <v>23</v>
      </c>
      <c r="E226" s="4" t="s">
        <v>13</v>
      </c>
      <c r="F226" s="4" t="s">
        <v>5</v>
      </c>
      <c r="G226" s="5">
        <v>2</v>
      </c>
      <c r="H226" s="6">
        <v>374.35897435897436</v>
      </c>
      <c r="I226" s="6">
        <v>748.71794871794873</v>
      </c>
      <c r="J226" s="6">
        <v>329.43589743589746</v>
      </c>
      <c r="K226" s="6">
        <f>dataset[[#This Row],[Cost Per Unit]]*dataset[[#This Row],[Quantity]]</f>
        <v>658.87179487179492</v>
      </c>
      <c r="L226" s="6">
        <f>dataset[[#This Row],[Total Revenue]]-dataset[[#This Row],[Total Cost]]</f>
        <v>89.846153846153811</v>
      </c>
    </row>
    <row r="227" spans="1:12">
      <c r="A227" s="8">
        <v>44031</v>
      </c>
      <c r="B227" s="8" t="str">
        <f>TEXT(dataset[[#This Row],[Date]],"mmm")</f>
        <v>jul</v>
      </c>
      <c r="C227" s="8" t="str">
        <f>TEXT(dataset[[#This Row],[Date]],"YYYY")</f>
        <v>2020</v>
      </c>
      <c r="D227" s="4" t="s">
        <v>25</v>
      </c>
      <c r="E227" s="4" t="s">
        <v>13</v>
      </c>
      <c r="F227" s="4" t="s">
        <v>4</v>
      </c>
      <c r="G227" s="5">
        <v>3</v>
      </c>
      <c r="H227" s="6">
        <v>151</v>
      </c>
      <c r="I227" s="6">
        <v>453</v>
      </c>
      <c r="J227" s="6">
        <v>113.25</v>
      </c>
      <c r="K227" s="6">
        <f>dataset[[#This Row],[Cost Per Unit]]*dataset[[#This Row],[Quantity]]</f>
        <v>339.75</v>
      </c>
      <c r="L227" s="6">
        <f>dataset[[#This Row],[Total Revenue]]-dataset[[#This Row],[Total Cost]]</f>
        <v>113.25</v>
      </c>
    </row>
    <row r="228" spans="1:12">
      <c r="A228" s="8">
        <v>44032</v>
      </c>
      <c r="B228" s="8" t="str">
        <f>TEXT(dataset[[#This Row],[Date]],"mmm")</f>
        <v>jul</v>
      </c>
      <c r="C228" s="8" t="str">
        <f>TEXT(dataset[[#This Row],[Date]],"YYYY")</f>
        <v>2020</v>
      </c>
      <c r="D228" s="4" t="s">
        <v>24</v>
      </c>
      <c r="E228" s="4" t="s">
        <v>10</v>
      </c>
      <c r="F228" s="4" t="s">
        <v>5</v>
      </c>
      <c r="G228" s="5">
        <v>1</v>
      </c>
      <c r="H228" s="6">
        <v>157.33333333333334</v>
      </c>
      <c r="I228" s="6">
        <v>157.33333333333334</v>
      </c>
      <c r="J228" s="6">
        <v>129.01333333333332</v>
      </c>
      <c r="K228" s="6">
        <f>dataset[[#This Row],[Cost Per Unit]]*dataset[[#This Row],[Quantity]]</f>
        <v>129.01333333333332</v>
      </c>
      <c r="L228" s="6">
        <f>dataset[[#This Row],[Total Revenue]]-dataset[[#This Row],[Total Cost]]</f>
        <v>28.320000000000022</v>
      </c>
    </row>
    <row r="229" spans="1:12">
      <c r="A229" s="8">
        <v>44032</v>
      </c>
      <c r="B229" s="8" t="str">
        <f>TEXT(dataset[[#This Row],[Date]],"mmm")</f>
        <v>jul</v>
      </c>
      <c r="C229" s="8" t="str">
        <f>TEXT(dataset[[#This Row],[Date]],"YYYY")</f>
        <v>2020</v>
      </c>
      <c r="D229" s="4" t="s">
        <v>22</v>
      </c>
      <c r="E229" s="4" t="s">
        <v>46</v>
      </c>
      <c r="F229" s="4" t="s">
        <v>9</v>
      </c>
      <c r="G229" s="5">
        <v>8</v>
      </c>
      <c r="H229" s="6">
        <v>43</v>
      </c>
      <c r="I229" s="6">
        <v>344</v>
      </c>
      <c r="J229" s="6">
        <v>21.801000000000002</v>
      </c>
      <c r="K229" s="6">
        <f>dataset[[#This Row],[Cost Per Unit]]*dataset[[#This Row],[Quantity]]</f>
        <v>174.40800000000002</v>
      </c>
      <c r="L229" s="6">
        <f>dataset[[#This Row],[Total Revenue]]-dataset[[#This Row],[Total Cost]]</f>
        <v>169.59199999999998</v>
      </c>
    </row>
    <row r="230" spans="1:12">
      <c r="A230" s="8">
        <v>44033</v>
      </c>
      <c r="B230" s="8" t="str">
        <f>TEXT(dataset[[#This Row],[Date]],"mmm")</f>
        <v>jul</v>
      </c>
      <c r="C230" s="8" t="str">
        <f>TEXT(dataset[[#This Row],[Date]],"YYYY")</f>
        <v>2020</v>
      </c>
      <c r="D230" s="4" t="s">
        <v>24</v>
      </c>
      <c r="E230" s="4" t="s">
        <v>3</v>
      </c>
      <c r="F230" s="4" t="s">
        <v>11</v>
      </c>
      <c r="G230" s="5">
        <v>9</v>
      </c>
      <c r="H230" s="6">
        <v>8</v>
      </c>
      <c r="I230" s="6">
        <v>72</v>
      </c>
      <c r="J230" s="6">
        <v>1.44</v>
      </c>
      <c r="K230" s="6">
        <f>dataset[[#This Row],[Cost Per Unit]]*dataset[[#This Row],[Quantity]]</f>
        <v>12.959999999999999</v>
      </c>
      <c r="L230" s="6">
        <f>dataset[[#This Row],[Total Revenue]]-dataset[[#This Row],[Total Cost]]</f>
        <v>59.04</v>
      </c>
    </row>
    <row r="231" spans="1:12">
      <c r="A231" s="8">
        <v>44034</v>
      </c>
      <c r="B231" s="8" t="str">
        <f>TEXT(dataset[[#This Row],[Date]],"mmm")</f>
        <v>jul</v>
      </c>
      <c r="C231" s="8" t="str">
        <f>TEXT(dataset[[#This Row],[Date]],"YYYY")</f>
        <v>2020</v>
      </c>
      <c r="D231" s="4" t="s">
        <v>25</v>
      </c>
      <c r="E231" s="4" t="s">
        <v>46</v>
      </c>
      <c r="F231" s="4" t="s">
        <v>7</v>
      </c>
      <c r="G231" s="5">
        <v>4</v>
      </c>
      <c r="H231" s="6">
        <v>8</v>
      </c>
      <c r="I231" s="6">
        <v>32</v>
      </c>
      <c r="J231" s="6">
        <v>2.0640000000000001</v>
      </c>
      <c r="K231" s="6">
        <f>dataset[[#This Row],[Cost Per Unit]]*dataset[[#This Row],[Quantity]]</f>
        <v>8.2560000000000002</v>
      </c>
      <c r="L231" s="6">
        <f>dataset[[#This Row],[Total Revenue]]-dataset[[#This Row],[Total Cost]]</f>
        <v>23.744</v>
      </c>
    </row>
    <row r="232" spans="1:12">
      <c r="A232" s="8">
        <v>44035</v>
      </c>
      <c r="B232" s="8" t="str">
        <f>TEXT(dataset[[#This Row],[Date]],"mmm")</f>
        <v>jul</v>
      </c>
      <c r="C232" s="8" t="str">
        <f>TEXT(dataset[[#This Row],[Date]],"YYYY")</f>
        <v>2020</v>
      </c>
      <c r="D232" s="4" t="s">
        <v>24</v>
      </c>
      <c r="E232" s="4" t="s">
        <v>10</v>
      </c>
      <c r="F232" s="4" t="s">
        <v>5</v>
      </c>
      <c r="G232" s="5">
        <v>2</v>
      </c>
      <c r="H232" s="6">
        <v>231.33333333333334</v>
      </c>
      <c r="I232" s="6">
        <v>462.66666666666669</v>
      </c>
      <c r="J232" s="6">
        <v>189.69333333333333</v>
      </c>
      <c r="K232" s="6">
        <f>dataset[[#This Row],[Cost Per Unit]]*dataset[[#This Row],[Quantity]]</f>
        <v>379.38666666666666</v>
      </c>
      <c r="L232" s="6">
        <f>dataset[[#This Row],[Total Revenue]]-dataset[[#This Row],[Total Cost]]</f>
        <v>83.28000000000003</v>
      </c>
    </row>
    <row r="233" spans="1:12">
      <c r="A233" s="8">
        <v>44035</v>
      </c>
      <c r="B233" s="8" t="str">
        <f>TEXT(dataset[[#This Row],[Date]],"mmm")</f>
        <v>jul</v>
      </c>
      <c r="C233" s="8" t="str">
        <f>TEXT(dataset[[#This Row],[Date]],"YYYY")</f>
        <v>2020</v>
      </c>
      <c r="D233" s="4" t="s">
        <v>23</v>
      </c>
      <c r="E233" s="4" t="s">
        <v>10</v>
      </c>
      <c r="F233" s="4" t="s">
        <v>9</v>
      </c>
      <c r="G233" s="5">
        <v>8</v>
      </c>
      <c r="H233" s="6">
        <v>39</v>
      </c>
      <c r="I233" s="6">
        <v>312</v>
      </c>
      <c r="J233" s="6">
        <v>14.937000000000001</v>
      </c>
      <c r="K233" s="6">
        <f>dataset[[#This Row],[Cost Per Unit]]*dataset[[#This Row],[Quantity]]</f>
        <v>119.49600000000001</v>
      </c>
      <c r="L233" s="6">
        <f>dataset[[#This Row],[Total Revenue]]-dataset[[#This Row],[Total Cost]]</f>
        <v>192.50399999999999</v>
      </c>
    </row>
    <row r="234" spans="1:12">
      <c r="A234" s="8">
        <v>44036</v>
      </c>
      <c r="B234" s="8" t="str">
        <f>TEXT(dataset[[#This Row],[Date]],"mmm")</f>
        <v>jul</v>
      </c>
      <c r="C234" s="8" t="str">
        <f>TEXT(dataset[[#This Row],[Date]],"YYYY")</f>
        <v>2020</v>
      </c>
      <c r="D234" s="4" t="s">
        <v>25</v>
      </c>
      <c r="E234" s="4" t="s">
        <v>46</v>
      </c>
      <c r="F234" s="4" t="s">
        <v>5</v>
      </c>
      <c r="G234" s="5">
        <v>2</v>
      </c>
      <c r="H234" s="6">
        <v>298</v>
      </c>
      <c r="I234" s="6">
        <v>596</v>
      </c>
      <c r="J234" s="6">
        <v>268.2</v>
      </c>
      <c r="K234" s="6">
        <f>dataset[[#This Row],[Cost Per Unit]]*dataset[[#This Row],[Quantity]]</f>
        <v>536.4</v>
      </c>
      <c r="L234" s="6">
        <f>dataset[[#This Row],[Total Revenue]]-dataset[[#This Row],[Total Cost]]</f>
        <v>59.600000000000023</v>
      </c>
    </row>
    <row r="235" spans="1:12">
      <c r="A235" s="8">
        <v>44036</v>
      </c>
      <c r="B235" s="8" t="str">
        <f>TEXT(dataset[[#This Row],[Date]],"mmm")</f>
        <v>jul</v>
      </c>
      <c r="C235" s="8" t="str">
        <f>TEXT(dataset[[#This Row],[Date]],"YYYY")</f>
        <v>2020</v>
      </c>
      <c r="D235" s="4" t="s">
        <v>26</v>
      </c>
      <c r="E235" s="4" t="s">
        <v>13</v>
      </c>
      <c r="F235" s="4" t="s">
        <v>9</v>
      </c>
      <c r="G235" s="5">
        <v>3</v>
      </c>
      <c r="H235" s="6">
        <v>28</v>
      </c>
      <c r="I235" s="6">
        <v>84</v>
      </c>
      <c r="J235" s="6">
        <v>15.512</v>
      </c>
      <c r="K235" s="6">
        <f>dataset[[#This Row],[Cost Per Unit]]*dataset[[#This Row],[Quantity]]</f>
        <v>46.536000000000001</v>
      </c>
      <c r="L235" s="6">
        <f>dataset[[#This Row],[Total Revenue]]-dataset[[#This Row],[Total Cost]]</f>
        <v>37.463999999999999</v>
      </c>
    </row>
    <row r="236" spans="1:12">
      <c r="A236" s="8">
        <v>44036</v>
      </c>
      <c r="B236" s="8" t="str">
        <f>TEXT(dataset[[#This Row],[Date]],"mmm")</f>
        <v>jul</v>
      </c>
      <c r="C236" s="8" t="str">
        <f>TEXT(dataset[[#This Row],[Date]],"YYYY")</f>
        <v>2020</v>
      </c>
      <c r="D236" s="4" t="s">
        <v>23</v>
      </c>
      <c r="E236" s="4" t="s">
        <v>13</v>
      </c>
      <c r="F236" s="4" t="s">
        <v>9</v>
      </c>
      <c r="G236" s="5">
        <v>3</v>
      </c>
      <c r="H236" s="6">
        <v>25</v>
      </c>
      <c r="I236" s="6">
        <v>75</v>
      </c>
      <c r="J236" s="6">
        <v>13.850000000000001</v>
      </c>
      <c r="K236" s="6">
        <f>dataset[[#This Row],[Cost Per Unit]]*dataset[[#This Row],[Quantity]]</f>
        <v>41.550000000000004</v>
      </c>
      <c r="L236" s="6">
        <f>dataset[[#This Row],[Total Revenue]]-dataset[[#This Row],[Total Cost]]</f>
        <v>33.449999999999996</v>
      </c>
    </row>
    <row r="237" spans="1:12">
      <c r="A237" s="8">
        <v>44036</v>
      </c>
      <c r="B237" s="8" t="str">
        <f>TEXT(dataset[[#This Row],[Date]],"mmm")</f>
        <v>jul</v>
      </c>
      <c r="C237" s="8" t="str">
        <f>TEXT(dataset[[#This Row],[Date]],"YYYY")</f>
        <v>2020</v>
      </c>
      <c r="D237" s="4" t="s">
        <v>22</v>
      </c>
      <c r="E237" s="4" t="s">
        <v>3</v>
      </c>
      <c r="F237" s="4" t="s">
        <v>9</v>
      </c>
      <c r="G237" s="5">
        <v>5</v>
      </c>
      <c r="H237" s="6">
        <v>45</v>
      </c>
      <c r="I237" s="6">
        <v>225</v>
      </c>
      <c r="J237" s="6">
        <v>23.400000000000002</v>
      </c>
      <c r="K237" s="6">
        <f>dataset[[#This Row],[Cost Per Unit]]*dataset[[#This Row],[Quantity]]</f>
        <v>117.00000000000001</v>
      </c>
      <c r="L237" s="6">
        <f>dataset[[#This Row],[Total Revenue]]-dataset[[#This Row],[Total Cost]]</f>
        <v>107.99999999999999</v>
      </c>
    </row>
    <row r="238" spans="1:12">
      <c r="A238" s="8">
        <v>44037</v>
      </c>
      <c r="B238" s="8" t="str">
        <f>TEXT(dataset[[#This Row],[Date]],"mmm")</f>
        <v>jul</v>
      </c>
      <c r="C238" s="8" t="str">
        <f>TEXT(dataset[[#This Row],[Date]],"YYYY")</f>
        <v>2020</v>
      </c>
      <c r="D238" s="4" t="s">
        <v>23</v>
      </c>
      <c r="E238" s="4" t="s">
        <v>10</v>
      </c>
      <c r="F238" s="4" t="s">
        <v>5</v>
      </c>
      <c r="G238" s="5">
        <v>2</v>
      </c>
      <c r="H238" s="6">
        <v>222</v>
      </c>
      <c r="I238" s="6">
        <v>444</v>
      </c>
      <c r="J238" s="6">
        <v>182.04</v>
      </c>
      <c r="K238" s="6">
        <f>dataset[[#This Row],[Cost Per Unit]]*dataset[[#This Row],[Quantity]]</f>
        <v>364.08</v>
      </c>
      <c r="L238" s="6">
        <f>dataset[[#This Row],[Total Revenue]]-dataset[[#This Row],[Total Cost]]</f>
        <v>79.920000000000016</v>
      </c>
    </row>
    <row r="239" spans="1:12">
      <c r="A239" s="8">
        <v>44038</v>
      </c>
      <c r="B239" s="8" t="str">
        <f>TEXT(dataset[[#This Row],[Date]],"mmm")</f>
        <v>jul</v>
      </c>
      <c r="C239" s="8" t="str">
        <f>TEXT(dataset[[#This Row],[Date]],"YYYY")</f>
        <v>2020</v>
      </c>
      <c r="D239" s="4" t="s">
        <v>26</v>
      </c>
      <c r="E239" s="4" t="s">
        <v>46</v>
      </c>
      <c r="F239" s="4" t="s">
        <v>9</v>
      </c>
      <c r="G239" s="5">
        <v>5</v>
      </c>
      <c r="H239" s="6">
        <v>42</v>
      </c>
      <c r="I239" s="6">
        <v>210</v>
      </c>
      <c r="J239" s="6">
        <v>21.294</v>
      </c>
      <c r="K239" s="6">
        <f>dataset[[#This Row],[Cost Per Unit]]*dataset[[#This Row],[Quantity]]</f>
        <v>106.47</v>
      </c>
      <c r="L239" s="6">
        <f>dataset[[#This Row],[Total Revenue]]-dataset[[#This Row],[Total Cost]]</f>
        <v>103.53</v>
      </c>
    </row>
    <row r="240" spans="1:12">
      <c r="A240" s="8">
        <v>44039</v>
      </c>
      <c r="B240" s="8" t="str">
        <f>TEXT(dataset[[#This Row],[Date]],"mmm")</f>
        <v>jul</v>
      </c>
      <c r="C240" s="8" t="str">
        <f>TEXT(dataset[[#This Row],[Date]],"YYYY")</f>
        <v>2020</v>
      </c>
      <c r="D240" s="4" t="s">
        <v>23</v>
      </c>
      <c r="E240" s="4" t="s">
        <v>46</v>
      </c>
      <c r="F240" s="4" t="s">
        <v>7</v>
      </c>
      <c r="G240" s="5">
        <v>17</v>
      </c>
      <c r="H240" s="6">
        <v>5</v>
      </c>
      <c r="I240" s="6">
        <v>85</v>
      </c>
      <c r="J240" s="6">
        <v>1.29</v>
      </c>
      <c r="K240" s="6">
        <f>dataset[[#This Row],[Cost Per Unit]]*dataset[[#This Row],[Quantity]]</f>
        <v>21.93</v>
      </c>
      <c r="L240" s="6">
        <f>dataset[[#This Row],[Total Revenue]]-dataset[[#This Row],[Total Cost]]</f>
        <v>63.07</v>
      </c>
    </row>
    <row r="241" spans="1:12">
      <c r="A241" s="8">
        <v>44040</v>
      </c>
      <c r="B241" s="8" t="str">
        <f>TEXT(dataset[[#This Row],[Date]],"mmm")</f>
        <v>jul</v>
      </c>
      <c r="C241" s="8" t="str">
        <f>TEXT(dataset[[#This Row],[Date]],"YYYY")</f>
        <v>2020</v>
      </c>
      <c r="D241" s="4" t="s">
        <v>26</v>
      </c>
      <c r="E241" s="4" t="s">
        <v>10</v>
      </c>
      <c r="F241" s="4" t="s">
        <v>11</v>
      </c>
      <c r="G241" s="5">
        <v>9</v>
      </c>
      <c r="H241" s="6">
        <v>7</v>
      </c>
      <c r="I241" s="6">
        <v>63</v>
      </c>
      <c r="J241" s="6">
        <v>1.456</v>
      </c>
      <c r="K241" s="6">
        <f>dataset[[#This Row],[Cost Per Unit]]*dataset[[#This Row],[Quantity]]</f>
        <v>13.103999999999999</v>
      </c>
      <c r="L241" s="6">
        <f>dataset[[#This Row],[Total Revenue]]-dataset[[#This Row],[Total Cost]]</f>
        <v>49.896000000000001</v>
      </c>
    </row>
    <row r="242" spans="1:12">
      <c r="A242" s="8">
        <v>44041</v>
      </c>
      <c r="B242" s="8" t="str">
        <f>TEXT(dataset[[#This Row],[Date]],"mmm")</f>
        <v>jul</v>
      </c>
      <c r="C242" s="8" t="str">
        <f>TEXT(dataset[[#This Row],[Date]],"YYYY")</f>
        <v>2020</v>
      </c>
      <c r="D242" s="4" t="s">
        <v>26</v>
      </c>
      <c r="E242" s="4" t="s">
        <v>10</v>
      </c>
      <c r="F242" s="4" t="s">
        <v>4</v>
      </c>
      <c r="G242" s="5">
        <v>5</v>
      </c>
      <c r="H242" s="6">
        <v>60</v>
      </c>
      <c r="I242" s="6">
        <v>300</v>
      </c>
      <c r="J242" s="6">
        <v>39</v>
      </c>
      <c r="K242" s="6">
        <f>dataset[[#This Row],[Cost Per Unit]]*dataset[[#This Row],[Quantity]]</f>
        <v>195</v>
      </c>
      <c r="L242" s="6">
        <f>dataset[[#This Row],[Total Revenue]]-dataset[[#This Row],[Total Cost]]</f>
        <v>105</v>
      </c>
    </row>
    <row r="243" spans="1:12">
      <c r="A243" s="8">
        <v>44041</v>
      </c>
      <c r="B243" s="8" t="str">
        <f>TEXT(dataset[[#This Row],[Date]],"mmm")</f>
        <v>jul</v>
      </c>
      <c r="C243" s="8" t="str">
        <f>TEXT(dataset[[#This Row],[Date]],"YYYY")</f>
        <v>2020</v>
      </c>
      <c r="D243" s="4" t="s">
        <v>22</v>
      </c>
      <c r="E243" s="4" t="s">
        <v>13</v>
      </c>
      <c r="F243" s="4" t="s">
        <v>7</v>
      </c>
      <c r="G243" s="5">
        <v>18</v>
      </c>
      <c r="H243" s="6">
        <v>43</v>
      </c>
      <c r="I243" s="6">
        <v>774</v>
      </c>
      <c r="J243" s="6">
        <v>11.610000000000001</v>
      </c>
      <c r="K243" s="6">
        <f>dataset[[#This Row],[Cost Per Unit]]*dataset[[#This Row],[Quantity]]</f>
        <v>208.98000000000002</v>
      </c>
      <c r="L243" s="6">
        <f>dataset[[#This Row],[Total Revenue]]-dataset[[#This Row],[Total Cost]]</f>
        <v>565.02</v>
      </c>
    </row>
    <row r="244" spans="1:12">
      <c r="A244" s="8">
        <v>44041</v>
      </c>
      <c r="B244" s="8" t="str">
        <f>TEXT(dataset[[#This Row],[Date]],"mmm")</f>
        <v>jul</v>
      </c>
      <c r="C244" s="8" t="str">
        <f>TEXT(dataset[[#This Row],[Date]],"YYYY")</f>
        <v>2020</v>
      </c>
      <c r="D244" s="4" t="s">
        <v>22</v>
      </c>
      <c r="E244" s="4" t="s">
        <v>45</v>
      </c>
      <c r="F244" s="4" t="s">
        <v>7</v>
      </c>
      <c r="G244" s="5">
        <v>15</v>
      </c>
      <c r="H244" s="6">
        <v>12</v>
      </c>
      <c r="I244" s="6">
        <v>180</v>
      </c>
      <c r="J244" s="6">
        <v>3.84</v>
      </c>
      <c r="K244" s="6">
        <f>dataset[[#This Row],[Cost Per Unit]]*dataset[[#This Row],[Quantity]]</f>
        <v>57.599999999999994</v>
      </c>
      <c r="L244" s="6">
        <f>dataset[[#This Row],[Total Revenue]]-dataset[[#This Row],[Total Cost]]</f>
        <v>122.4</v>
      </c>
    </row>
    <row r="245" spans="1:12">
      <c r="A245" s="8">
        <v>44041</v>
      </c>
      <c r="B245" s="8" t="str">
        <f>TEXT(dataset[[#This Row],[Date]],"mmm")</f>
        <v>jul</v>
      </c>
      <c r="C245" s="8" t="str">
        <f>TEXT(dataset[[#This Row],[Date]],"YYYY")</f>
        <v>2020</v>
      </c>
      <c r="D245" s="4" t="s">
        <v>25</v>
      </c>
      <c r="E245" s="4" t="s">
        <v>45</v>
      </c>
      <c r="F245" s="4" t="s">
        <v>11</v>
      </c>
      <c r="G245" s="5">
        <v>6</v>
      </c>
      <c r="H245" s="6">
        <v>10</v>
      </c>
      <c r="I245" s="6">
        <v>60</v>
      </c>
      <c r="J245" s="6">
        <v>1.53</v>
      </c>
      <c r="K245" s="6">
        <f>dataset[[#This Row],[Cost Per Unit]]*dataset[[#This Row],[Quantity]]</f>
        <v>9.18</v>
      </c>
      <c r="L245" s="6">
        <f>dataset[[#This Row],[Total Revenue]]-dataset[[#This Row],[Total Cost]]</f>
        <v>50.82</v>
      </c>
    </row>
    <row r="246" spans="1:12">
      <c r="A246" s="8">
        <v>44042</v>
      </c>
      <c r="B246" s="8" t="str">
        <f>TEXT(dataset[[#This Row],[Date]],"mmm")</f>
        <v>jul</v>
      </c>
      <c r="C246" s="8" t="str">
        <f>TEXT(dataset[[#This Row],[Date]],"YYYY")</f>
        <v>2020</v>
      </c>
      <c r="D246" s="4" t="s">
        <v>23</v>
      </c>
      <c r="E246" s="4" t="s">
        <v>45</v>
      </c>
      <c r="F246" s="4" t="s">
        <v>4</v>
      </c>
      <c r="G246" s="5">
        <v>7</v>
      </c>
      <c r="H246" s="6">
        <v>36</v>
      </c>
      <c r="I246" s="6">
        <v>252</v>
      </c>
      <c r="J246" s="6">
        <v>19.8</v>
      </c>
      <c r="K246" s="6">
        <f>dataset[[#This Row],[Cost Per Unit]]*dataset[[#This Row],[Quantity]]</f>
        <v>138.6</v>
      </c>
      <c r="L246" s="6">
        <f>dataset[[#This Row],[Total Revenue]]-dataset[[#This Row],[Total Cost]]</f>
        <v>113.4</v>
      </c>
    </row>
    <row r="247" spans="1:12">
      <c r="A247" s="8">
        <v>44043</v>
      </c>
      <c r="B247" s="8" t="str">
        <f>TEXT(dataset[[#This Row],[Date]],"mmm")</f>
        <v>jul</v>
      </c>
      <c r="C247" s="8" t="str">
        <f>TEXT(dataset[[#This Row],[Date]],"YYYY")</f>
        <v>2020</v>
      </c>
      <c r="D247" s="4" t="s">
        <v>22</v>
      </c>
      <c r="E247" s="4" t="s">
        <v>13</v>
      </c>
      <c r="F247" s="4" t="s">
        <v>9</v>
      </c>
      <c r="G247" s="5">
        <v>7</v>
      </c>
      <c r="H247" s="6">
        <v>29</v>
      </c>
      <c r="I247" s="6">
        <v>203</v>
      </c>
      <c r="J247" s="6">
        <v>16.066000000000003</v>
      </c>
      <c r="K247" s="6">
        <f>dataset[[#This Row],[Cost Per Unit]]*dataset[[#This Row],[Quantity]]</f>
        <v>112.46200000000002</v>
      </c>
      <c r="L247" s="6">
        <f>dataset[[#This Row],[Total Revenue]]-dataset[[#This Row],[Total Cost]]</f>
        <v>90.537999999999982</v>
      </c>
    </row>
    <row r="248" spans="1:12">
      <c r="A248" s="8">
        <v>44044</v>
      </c>
      <c r="B248" s="8" t="str">
        <f>TEXT(dataset[[#This Row],[Date]],"mmm")</f>
        <v>ago</v>
      </c>
      <c r="C248" s="8" t="str">
        <f>TEXT(dataset[[#This Row],[Date]],"YYYY")</f>
        <v>2020</v>
      </c>
      <c r="D248" s="4" t="s">
        <v>26</v>
      </c>
      <c r="E248" s="4" t="s">
        <v>13</v>
      </c>
      <c r="F248" s="4" t="s">
        <v>11</v>
      </c>
      <c r="G248" s="5">
        <v>9</v>
      </c>
      <c r="H248" s="6">
        <v>6</v>
      </c>
      <c r="I248" s="6">
        <v>54</v>
      </c>
      <c r="J248" s="6">
        <v>1.536</v>
      </c>
      <c r="K248" s="6">
        <f>dataset[[#This Row],[Cost Per Unit]]*dataset[[#This Row],[Quantity]]</f>
        <v>13.824</v>
      </c>
      <c r="L248" s="6">
        <f>dataset[[#This Row],[Total Revenue]]-dataset[[#This Row],[Total Cost]]</f>
        <v>40.176000000000002</v>
      </c>
    </row>
    <row r="249" spans="1:12">
      <c r="A249" s="8">
        <v>44045</v>
      </c>
      <c r="B249" s="8" t="str">
        <f>TEXT(dataset[[#This Row],[Date]],"mmm")</f>
        <v>ago</v>
      </c>
      <c r="C249" s="8" t="str">
        <f>TEXT(dataset[[#This Row],[Date]],"YYYY")</f>
        <v>2020</v>
      </c>
      <c r="D249" s="4" t="s">
        <v>25</v>
      </c>
      <c r="E249" s="4" t="s">
        <v>3</v>
      </c>
      <c r="F249" s="4" t="s">
        <v>7</v>
      </c>
      <c r="G249" s="5">
        <v>15</v>
      </c>
      <c r="H249" s="6">
        <v>31</v>
      </c>
      <c r="I249" s="6">
        <v>465</v>
      </c>
      <c r="J249" s="6">
        <v>9.2999999999999989</v>
      </c>
      <c r="K249" s="6">
        <f>dataset[[#This Row],[Cost Per Unit]]*dataset[[#This Row],[Quantity]]</f>
        <v>139.49999999999997</v>
      </c>
      <c r="L249" s="6">
        <f>dataset[[#This Row],[Total Revenue]]-dataset[[#This Row],[Total Cost]]</f>
        <v>325.5</v>
      </c>
    </row>
    <row r="250" spans="1:12">
      <c r="A250" s="8">
        <v>44046</v>
      </c>
      <c r="B250" s="8" t="str">
        <f>TEXT(dataset[[#This Row],[Date]],"mmm")</f>
        <v>ago</v>
      </c>
      <c r="C250" s="8" t="str">
        <f>TEXT(dataset[[#This Row],[Date]],"YYYY")</f>
        <v>2020</v>
      </c>
      <c r="D250" s="4" t="s">
        <v>25</v>
      </c>
      <c r="E250" s="4" t="s">
        <v>3</v>
      </c>
      <c r="F250" s="4" t="s">
        <v>11</v>
      </c>
      <c r="G250" s="5">
        <v>6</v>
      </c>
      <c r="H250" s="6">
        <v>10</v>
      </c>
      <c r="I250" s="6">
        <v>60</v>
      </c>
      <c r="J250" s="6">
        <v>1.7999999999999998</v>
      </c>
      <c r="K250" s="6">
        <f>dataset[[#This Row],[Cost Per Unit]]*dataset[[#This Row],[Quantity]]</f>
        <v>10.799999999999999</v>
      </c>
      <c r="L250" s="6">
        <f>dataset[[#This Row],[Total Revenue]]-dataset[[#This Row],[Total Cost]]</f>
        <v>49.2</v>
      </c>
    </row>
    <row r="251" spans="1:12">
      <c r="A251" s="8">
        <v>44046</v>
      </c>
      <c r="B251" s="8" t="str">
        <f>TEXT(dataset[[#This Row],[Date]],"mmm")</f>
        <v>ago</v>
      </c>
      <c r="C251" s="8" t="str">
        <f>TEXT(dataset[[#This Row],[Date]],"YYYY")</f>
        <v>2020</v>
      </c>
      <c r="D251" s="4" t="s">
        <v>26</v>
      </c>
      <c r="E251" s="4" t="s">
        <v>46</v>
      </c>
      <c r="F251" s="4" t="s">
        <v>9</v>
      </c>
      <c r="G251" s="5">
        <v>6</v>
      </c>
      <c r="H251" s="6">
        <v>28</v>
      </c>
      <c r="I251" s="6">
        <v>168</v>
      </c>
      <c r="J251" s="6">
        <v>14.196</v>
      </c>
      <c r="K251" s="6">
        <f>dataset[[#This Row],[Cost Per Unit]]*dataset[[#This Row],[Quantity]]</f>
        <v>85.176000000000002</v>
      </c>
      <c r="L251" s="6">
        <f>dataset[[#This Row],[Total Revenue]]-dataset[[#This Row],[Total Cost]]</f>
        <v>82.823999999999998</v>
      </c>
    </row>
    <row r="252" spans="1:12">
      <c r="A252" s="8">
        <v>44046</v>
      </c>
      <c r="B252" s="8" t="str">
        <f>TEXT(dataset[[#This Row],[Date]],"mmm")</f>
        <v>ago</v>
      </c>
      <c r="C252" s="8" t="str">
        <f>TEXT(dataset[[#This Row],[Date]],"YYYY")</f>
        <v>2020</v>
      </c>
      <c r="D252" s="4" t="s">
        <v>24</v>
      </c>
      <c r="E252" s="4" t="s">
        <v>3</v>
      </c>
      <c r="F252" s="4" t="s">
        <v>5</v>
      </c>
      <c r="G252" s="5">
        <v>1</v>
      </c>
      <c r="H252" s="6">
        <v>400.66666666666669</v>
      </c>
      <c r="I252" s="6">
        <v>400.66666666666669</v>
      </c>
      <c r="J252" s="6">
        <v>340.56666666666666</v>
      </c>
      <c r="K252" s="6">
        <f>dataset[[#This Row],[Cost Per Unit]]*dataset[[#This Row],[Quantity]]</f>
        <v>340.56666666666666</v>
      </c>
      <c r="L252" s="6">
        <f>dataset[[#This Row],[Total Revenue]]-dataset[[#This Row],[Total Cost]]</f>
        <v>60.100000000000023</v>
      </c>
    </row>
    <row r="253" spans="1:12">
      <c r="A253" s="8">
        <v>44048</v>
      </c>
      <c r="B253" s="8" t="str">
        <f>TEXT(dataset[[#This Row],[Date]],"mmm")</f>
        <v>ago</v>
      </c>
      <c r="C253" s="8" t="str">
        <f>TEXT(dataset[[#This Row],[Date]],"YYYY")</f>
        <v>2020</v>
      </c>
      <c r="D253" s="4" t="s">
        <v>24</v>
      </c>
      <c r="E253" s="4" t="s">
        <v>3</v>
      </c>
      <c r="F253" s="4" t="s">
        <v>11</v>
      </c>
      <c r="G253" s="5">
        <v>6</v>
      </c>
      <c r="H253" s="6">
        <v>5</v>
      </c>
      <c r="I253" s="6">
        <v>30</v>
      </c>
      <c r="J253" s="6">
        <v>0.89999999999999991</v>
      </c>
      <c r="K253" s="6">
        <f>dataset[[#This Row],[Cost Per Unit]]*dataset[[#This Row],[Quantity]]</f>
        <v>5.3999999999999995</v>
      </c>
      <c r="L253" s="6">
        <f>dataset[[#This Row],[Total Revenue]]-dataset[[#This Row],[Total Cost]]</f>
        <v>24.6</v>
      </c>
    </row>
    <row r="254" spans="1:12">
      <c r="A254" s="8">
        <v>44048</v>
      </c>
      <c r="B254" s="8" t="str">
        <f>TEXT(dataset[[#This Row],[Date]],"mmm")</f>
        <v>ago</v>
      </c>
      <c r="C254" s="8" t="str">
        <f>TEXT(dataset[[#This Row],[Date]],"YYYY")</f>
        <v>2020</v>
      </c>
      <c r="D254" s="4" t="s">
        <v>22</v>
      </c>
      <c r="E254" s="4" t="s">
        <v>46</v>
      </c>
      <c r="F254" s="4" t="s">
        <v>5</v>
      </c>
      <c r="G254" s="5">
        <v>1</v>
      </c>
      <c r="H254" s="6">
        <v>274</v>
      </c>
      <c r="I254" s="6">
        <v>274</v>
      </c>
      <c r="J254" s="6">
        <v>246.6</v>
      </c>
      <c r="K254" s="6">
        <f>dataset[[#This Row],[Cost Per Unit]]*dataset[[#This Row],[Quantity]]</f>
        <v>246.6</v>
      </c>
      <c r="L254" s="6">
        <f>dataset[[#This Row],[Total Revenue]]-dataset[[#This Row],[Total Cost]]</f>
        <v>27.400000000000006</v>
      </c>
    </row>
    <row r="255" spans="1:12">
      <c r="A255" s="8">
        <v>44049</v>
      </c>
      <c r="B255" s="8" t="str">
        <f>TEXT(dataset[[#This Row],[Date]],"mmm")</f>
        <v>ago</v>
      </c>
      <c r="C255" s="8" t="str">
        <f>TEXT(dataset[[#This Row],[Date]],"YYYY")</f>
        <v>2020</v>
      </c>
      <c r="D255" s="4" t="s">
        <v>22</v>
      </c>
      <c r="E255" s="4" t="s">
        <v>13</v>
      </c>
      <c r="F255" s="4" t="s">
        <v>9</v>
      </c>
      <c r="G255" s="5">
        <v>7</v>
      </c>
      <c r="H255" s="6">
        <v>45</v>
      </c>
      <c r="I255" s="6">
        <v>315</v>
      </c>
      <c r="J255" s="6">
        <v>24.930000000000003</v>
      </c>
      <c r="K255" s="6">
        <f>dataset[[#This Row],[Cost Per Unit]]*dataset[[#This Row],[Quantity]]</f>
        <v>174.51000000000002</v>
      </c>
      <c r="L255" s="6">
        <f>dataset[[#This Row],[Total Revenue]]-dataset[[#This Row],[Total Cost]]</f>
        <v>140.48999999999998</v>
      </c>
    </row>
    <row r="256" spans="1:12">
      <c r="A256" s="8">
        <v>44049</v>
      </c>
      <c r="B256" s="8" t="str">
        <f>TEXT(dataset[[#This Row],[Date]],"mmm")</f>
        <v>ago</v>
      </c>
      <c r="C256" s="8" t="str">
        <f>TEXT(dataset[[#This Row],[Date]],"YYYY")</f>
        <v>2020</v>
      </c>
      <c r="D256" s="4" t="s">
        <v>25</v>
      </c>
      <c r="E256" s="4" t="s">
        <v>45</v>
      </c>
      <c r="F256" s="4" t="s">
        <v>11</v>
      </c>
      <c r="G256" s="5">
        <v>1</v>
      </c>
      <c r="H256" s="6">
        <v>6</v>
      </c>
      <c r="I256" s="6">
        <v>6</v>
      </c>
      <c r="J256" s="6">
        <v>0.91799999999999993</v>
      </c>
      <c r="K256" s="6">
        <f>dataset[[#This Row],[Cost Per Unit]]*dataset[[#This Row],[Quantity]]</f>
        <v>0.91799999999999993</v>
      </c>
      <c r="L256" s="6">
        <f>dataset[[#This Row],[Total Revenue]]-dataset[[#This Row],[Total Cost]]</f>
        <v>5.0819999999999999</v>
      </c>
    </row>
    <row r="257" spans="1:12">
      <c r="A257" s="8">
        <v>44049</v>
      </c>
      <c r="B257" s="8" t="str">
        <f>TEXT(dataset[[#This Row],[Date]],"mmm")</f>
        <v>ago</v>
      </c>
      <c r="C257" s="8" t="str">
        <f>TEXT(dataset[[#This Row],[Date]],"YYYY")</f>
        <v>2020</v>
      </c>
      <c r="D257" s="4" t="s">
        <v>22</v>
      </c>
      <c r="E257" s="4" t="s">
        <v>46</v>
      </c>
      <c r="F257" s="4" t="s">
        <v>4</v>
      </c>
      <c r="G257" s="5">
        <v>6</v>
      </c>
      <c r="H257" s="6">
        <v>25</v>
      </c>
      <c r="I257" s="6">
        <v>150</v>
      </c>
      <c r="J257" s="6">
        <v>14.499999999999998</v>
      </c>
      <c r="K257" s="6">
        <f>dataset[[#This Row],[Cost Per Unit]]*dataset[[#This Row],[Quantity]]</f>
        <v>86.999999999999986</v>
      </c>
      <c r="L257" s="6">
        <f>dataset[[#This Row],[Total Revenue]]-dataset[[#This Row],[Total Cost]]</f>
        <v>63.000000000000014</v>
      </c>
    </row>
    <row r="258" spans="1:12">
      <c r="A258" s="8">
        <v>44051</v>
      </c>
      <c r="B258" s="8" t="str">
        <f>TEXT(dataset[[#This Row],[Date]],"mmm")</f>
        <v>ago</v>
      </c>
      <c r="C258" s="8" t="str">
        <f>TEXT(dataset[[#This Row],[Date]],"YYYY")</f>
        <v>2020</v>
      </c>
      <c r="D258" s="4" t="s">
        <v>25</v>
      </c>
      <c r="E258" s="4" t="s">
        <v>46</v>
      </c>
      <c r="F258" s="4" t="s">
        <v>9</v>
      </c>
      <c r="G258" s="5">
        <v>4</v>
      </c>
      <c r="H258" s="6">
        <v>31</v>
      </c>
      <c r="I258" s="6">
        <v>124</v>
      </c>
      <c r="J258" s="6">
        <v>15.717000000000001</v>
      </c>
      <c r="K258" s="6">
        <f>dataset[[#This Row],[Cost Per Unit]]*dataset[[#This Row],[Quantity]]</f>
        <v>62.868000000000002</v>
      </c>
      <c r="L258" s="6">
        <f>dataset[[#This Row],[Total Revenue]]-dataset[[#This Row],[Total Cost]]</f>
        <v>61.131999999999998</v>
      </c>
    </row>
    <row r="259" spans="1:12">
      <c r="A259" s="8">
        <v>44053</v>
      </c>
      <c r="B259" s="8" t="str">
        <f>TEXT(dataset[[#This Row],[Date]],"mmm")</f>
        <v>ago</v>
      </c>
      <c r="C259" s="8" t="str">
        <f>TEXT(dataset[[#This Row],[Date]],"YYYY")</f>
        <v>2020</v>
      </c>
      <c r="D259" s="4" t="s">
        <v>23</v>
      </c>
      <c r="E259" s="4" t="s">
        <v>10</v>
      </c>
      <c r="F259" s="4" t="s">
        <v>5</v>
      </c>
      <c r="G259" s="5">
        <v>1</v>
      </c>
      <c r="H259" s="6">
        <v>147.33333333333334</v>
      </c>
      <c r="I259" s="6">
        <v>147.33333333333334</v>
      </c>
      <c r="J259" s="6">
        <v>120.81333333333333</v>
      </c>
      <c r="K259" s="6">
        <f>dataset[[#This Row],[Cost Per Unit]]*dataset[[#This Row],[Quantity]]</f>
        <v>120.81333333333333</v>
      </c>
      <c r="L259" s="6">
        <f>dataset[[#This Row],[Total Revenue]]-dataset[[#This Row],[Total Cost]]</f>
        <v>26.52000000000001</v>
      </c>
    </row>
    <row r="260" spans="1:12">
      <c r="A260" s="8">
        <v>44053</v>
      </c>
      <c r="B260" s="8" t="str">
        <f>TEXT(dataset[[#This Row],[Date]],"mmm")</f>
        <v>ago</v>
      </c>
      <c r="C260" s="8" t="str">
        <f>TEXT(dataset[[#This Row],[Date]],"YYYY")</f>
        <v>2020</v>
      </c>
      <c r="D260" s="4" t="s">
        <v>22</v>
      </c>
      <c r="E260" s="4" t="s">
        <v>13</v>
      </c>
      <c r="F260" s="4" t="s">
        <v>9</v>
      </c>
      <c r="G260" s="5">
        <v>4</v>
      </c>
      <c r="H260" s="6">
        <v>22</v>
      </c>
      <c r="I260" s="6">
        <v>88</v>
      </c>
      <c r="J260" s="6">
        <v>12.188000000000001</v>
      </c>
      <c r="K260" s="6">
        <f>dataset[[#This Row],[Cost Per Unit]]*dataset[[#This Row],[Quantity]]</f>
        <v>48.752000000000002</v>
      </c>
      <c r="L260" s="6">
        <f>dataset[[#This Row],[Total Revenue]]-dataset[[#This Row],[Total Cost]]</f>
        <v>39.247999999999998</v>
      </c>
    </row>
    <row r="261" spans="1:12">
      <c r="A261" s="8">
        <v>44056</v>
      </c>
      <c r="B261" s="8" t="str">
        <f>TEXT(dataset[[#This Row],[Date]],"mmm")</f>
        <v>ago</v>
      </c>
      <c r="C261" s="8" t="str">
        <f>TEXT(dataset[[#This Row],[Date]],"YYYY")</f>
        <v>2020</v>
      </c>
      <c r="D261" s="4" t="s">
        <v>25</v>
      </c>
      <c r="E261" s="4" t="s">
        <v>3</v>
      </c>
      <c r="F261" s="4" t="s">
        <v>4</v>
      </c>
      <c r="G261" s="5">
        <v>4</v>
      </c>
      <c r="H261" s="6">
        <v>120</v>
      </c>
      <c r="I261" s="6">
        <v>480</v>
      </c>
      <c r="J261" s="6">
        <v>72</v>
      </c>
      <c r="K261" s="6">
        <f>dataset[[#This Row],[Cost Per Unit]]*dataset[[#This Row],[Quantity]]</f>
        <v>288</v>
      </c>
      <c r="L261" s="6">
        <f>dataset[[#This Row],[Total Revenue]]-dataset[[#This Row],[Total Cost]]</f>
        <v>192</v>
      </c>
    </row>
    <row r="262" spans="1:12">
      <c r="A262" s="8">
        <v>44060</v>
      </c>
      <c r="B262" s="8" t="str">
        <f>TEXT(dataset[[#This Row],[Date]],"mmm")</f>
        <v>ago</v>
      </c>
      <c r="C262" s="8" t="str">
        <f>TEXT(dataset[[#This Row],[Date]],"YYYY")</f>
        <v>2020</v>
      </c>
      <c r="D262" s="4" t="s">
        <v>26</v>
      </c>
      <c r="E262" s="4" t="s">
        <v>45</v>
      </c>
      <c r="F262" s="4" t="s">
        <v>5</v>
      </c>
      <c r="G262" s="5">
        <v>2</v>
      </c>
      <c r="H262" s="6">
        <v>232.66666666666666</v>
      </c>
      <c r="I262" s="6">
        <v>465.33333333333331</v>
      </c>
      <c r="J262" s="6">
        <v>179.15333333333334</v>
      </c>
      <c r="K262" s="6">
        <f>dataset[[#This Row],[Cost Per Unit]]*dataset[[#This Row],[Quantity]]</f>
        <v>358.30666666666667</v>
      </c>
      <c r="L262" s="6">
        <f>dataset[[#This Row],[Total Revenue]]-dataset[[#This Row],[Total Cost]]</f>
        <v>107.02666666666664</v>
      </c>
    </row>
    <row r="263" spans="1:12">
      <c r="A263" s="8">
        <v>44061</v>
      </c>
      <c r="B263" s="8" t="str">
        <f>TEXT(dataset[[#This Row],[Date]],"mmm")</f>
        <v>ago</v>
      </c>
      <c r="C263" s="8" t="str">
        <f>TEXT(dataset[[#This Row],[Date]],"YYYY")</f>
        <v>2020</v>
      </c>
      <c r="D263" s="4" t="s">
        <v>25</v>
      </c>
      <c r="E263" s="4" t="s">
        <v>10</v>
      </c>
      <c r="F263" s="4" t="s">
        <v>7</v>
      </c>
      <c r="G263" s="5">
        <v>19</v>
      </c>
      <c r="H263" s="6">
        <v>12</v>
      </c>
      <c r="I263" s="6">
        <v>228</v>
      </c>
      <c r="J263" s="6">
        <v>5.0759999999999996</v>
      </c>
      <c r="K263" s="6">
        <f>dataset[[#This Row],[Cost Per Unit]]*dataset[[#This Row],[Quantity]]</f>
        <v>96.443999999999988</v>
      </c>
      <c r="L263" s="6">
        <f>dataset[[#This Row],[Total Revenue]]-dataset[[#This Row],[Total Cost]]</f>
        <v>131.55600000000001</v>
      </c>
    </row>
    <row r="264" spans="1:12">
      <c r="A264" s="8">
        <v>44062</v>
      </c>
      <c r="B264" s="8" t="str">
        <f>TEXT(dataset[[#This Row],[Date]],"mmm")</f>
        <v>ago</v>
      </c>
      <c r="C264" s="8" t="str">
        <f>TEXT(dataset[[#This Row],[Date]],"YYYY")</f>
        <v>2020</v>
      </c>
      <c r="D264" s="4" t="s">
        <v>26</v>
      </c>
      <c r="E264" s="4" t="s">
        <v>46</v>
      </c>
      <c r="F264" s="4" t="s">
        <v>5</v>
      </c>
      <c r="G264" s="5">
        <v>1</v>
      </c>
      <c r="H264" s="6">
        <v>100.66666666666667</v>
      </c>
      <c r="I264" s="6">
        <v>100.66666666666667</v>
      </c>
      <c r="J264" s="6">
        <v>90.600000000000009</v>
      </c>
      <c r="K264" s="6">
        <f>dataset[[#This Row],[Cost Per Unit]]*dataset[[#This Row],[Quantity]]</f>
        <v>90.600000000000009</v>
      </c>
      <c r="L264" s="6">
        <f>dataset[[#This Row],[Total Revenue]]-dataset[[#This Row],[Total Cost]]</f>
        <v>10.066666666666663</v>
      </c>
    </row>
    <row r="265" spans="1:12">
      <c r="A265" s="8">
        <v>44062</v>
      </c>
      <c r="B265" s="8" t="str">
        <f>TEXT(dataset[[#This Row],[Date]],"mmm")</f>
        <v>ago</v>
      </c>
      <c r="C265" s="8" t="str">
        <f>TEXT(dataset[[#This Row],[Date]],"YYYY")</f>
        <v>2020</v>
      </c>
      <c r="D265" s="4" t="s">
        <v>26</v>
      </c>
      <c r="E265" s="4" t="s">
        <v>46</v>
      </c>
      <c r="F265" s="4" t="s">
        <v>5</v>
      </c>
      <c r="G265" s="5">
        <v>2</v>
      </c>
      <c r="H265" s="6">
        <v>246.66666666666666</v>
      </c>
      <c r="I265" s="6">
        <v>493.33333333333331</v>
      </c>
      <c r="J265" s="6">
        <v>222</v>
      </c>
      <c r="K265" s="6">
        <f>dataset[[#This Row],[Cost Per Unit]]*dataset[[#This Row],[Quantity]]</f>
        <v>444</v>
      </c>
      <c r="L265" s="6">
        <f>dataset[[#This Row],[Total Revenue]]-dataset[[#This Row],[Total Cost]]</f>
        <v>49.333333333333314</v>
      </c>
    </row>
    <row r="266" spans="1:12">
      <c r="A266" s="8">
        <v>44064</v>
      </c>
      <c r="B266" s="8" t="str">
        <f>TEXT(dataset[[#This Row],[Date]],"mmm")</f>
        <v>ago</v>
      </c>
      <c r="C266" s="8" t="str">
        <f>TEXT(dataset[[#This Row],[Date]],"YYYY")</f>
        <v>2020</v>
      </c>
      <c r="D266" s="4" t="s">
        <v>23</v>
      </c>
      <c r="E266" s="4" t="s">
        <v>3</v>
      </c>
      <c r="F266" s="4" t="s">
        <v>4</v>
      </c>
      <c r="G266" s="5">
        <v>7</v>
      </c>
      <c r="H266" s="6">
        <v>109</v>
      </c>
      <c r="I266" s="6">
        <v>763</v>
      </c>
      <c r="J266" s="6">
        <v>65.399999999999991</v>
      </c>
      <c r="K266" s="6">
        <f>dataset[[#This Row],[Cost Per Unit]]*dataset[[#This Row],[Quantity]]</f>
        <v>457.79999999999995</v>
      </c>
      <c r="L266" s="6">
        <f>dataset[[#This Row],[Total Revenue]]-dataset[[#This Row],[Total Cost]]</f>
        <v>305.20000000000005</v>
      </c>
    </row>
    <row r="267" spans="1:12">
      <c r="A267" s="8">
        <v>44064</v>
      </c>
      <c r="B267" s="8" t="str">
        <f>TEXT(dataset[[#This Row],[Date]],"mmm")</f>
        <v>ago</v>
      </c>
      <c r="C267" s="8" t="str">
        <f>TEXT(dataset[[#This Row],[Date]],"YYYY")</f>
        <v>2020</v>
      </c>
      <c r="D267" s="4" t="s">
        <v>26</v>
      </c>
      <c r="E267" s="4" t="s">
        <v>13</v>
      </c>
      <c r="F267" s="4" t="s">
        <v>9</v>
      </c>
      <c r="G267" s="5">
        <v>1</v>
      </c>
      <c r="H267" s="6">
        <v>32</v>
      </c>
      <c r="I267" s="6">
        <v>32</v>
      </c>
      <c r="J267" s="6">
        <v>17.728000000000002</v>
      </c>
      <c r="K267" s="6">
        <f>dataset[[#This Row],[Cost Per Unit]]*dataset[[#This Row],[Quantity]]</f>
        <v>17.728000000000002</v>
      </c>
      <c r="L267" s="6">
        <f>dataset[[#This Row],[Total Revenue]]-dataset[[#This Row],[Total Cost]]</f>
        <v>14.271999999999998</v>
      </c>
    </row>
    <row r="268" spans="1:12">
      <c r="A268" s="8">
        <v>44064</v>
      </c>
      <c r="B268" s="8" t="str">
        <f>TEXT(dataset[[#This Row],[Date]],"mmm")</f>
        <v>ago</v>
      </c>
      <c r="C268" s="8" t="str">
        <f>TEXT(dataset[[#This Row],[Date]],"YYYY")</f>
        <v>2020</v>
      </c>
      <c r="D268" s="4" t="s">
        <v>26</v>
      </c>
      <c r="E268" s="4" t="s">
        <v>45</v>
      </c>
      <c r="F268" s="4" t="s">
        <v>7</v>
      </c>
      <c r="G268" s="5">
        <v>8</v>
      </c>
      <c r="H268" s="6">
        <v>17</v>
      </c>
      <c r="I268" s="6">
        <v>136</v>
      </c>
      <c r="J268" s="6">
        <v>5.44</v>
      </c>
      <c r="K268" s="6">
        <f>dataset[[#This Row],[Cost Per Unit]]*dataset[[#This Row],[Quantity]]</f>
        <v>43.52</v>
      </c>
      <c r="L268" s="6">
        <f>dataset[[#This Row],[Total Revenue]]-dataset[[#This Row],[Total Cost]]</f>
        <v>92.47999999999999</v>
      </c>
    </row>
    <row r="269" spans="1:12">
      <c r="A269" s="8">
        <v>44065</v>
      </c>
      <c r="B269" s="8" t="str">
        <f>TEXT(dataset[[#This Row],[Date]],"mmm")</f>
        <v>ago</v>
      </c>
      <c r="C269" s="8" t="str">
        <f>TEXT(dataset[[#This Row],[Date]],"YYYY")</f>
        <v>2020</v>
      </c>
      <c r="D269" s="4" t="s">
        <v>24</v>
      </c>
      <c r="E269" s="4" t="s">
        <v>45</v>
      </c>
      <c r="F269" s="4" t="s">
        <v>7</v>
      </c>
      <c r="G269" s="5">
        <v>17</v>
      </c>
      <c r="H269" s="6">
        <v>23</v>
      </c>
      <c r="I269" s="6">
        <v>391</v>
      </c>
      <c r="J269" s="6">
        <v>7.36</v>
      </c>
      <c r="K269" s="6">
        <f>dataset[[#This Row],[Cost Per Unit]]*dataset[[#This Row],[Quantity]]</f>
        <v>125.12</v>
      </c>
      <c r="L269" s="6">
        <f>dataset[[#This Row],[Total Revenue]]-dataset[[#This Row],[Total Cost]]</f>
        <v>265.88</v>
      </c>
    </row>
    <row r="270" spans="1:12">
      <c r="A270" s="8">
        <v>44067</v>
      </c>
      <c r="B270" s="8" t="str">
        <f>TEXT(dataset[[#This Row],[Date]],"mmm")</f>
        <v>ago</v>
      </c>
      <c r="C270" s="8" t="str">
        <f>TEXT(dataset[[#This Row],[Date]],"YYYY")</f>
        <v>2020</v>
      </c>
      <c r="D270" s="4" t="s">
        <v>25</v>
      </c>
      <c r="E270" s="4" t="s">
        <v>13</v>
      </c>
      <c r="F270" s="4" t="s">
        <v>11</v>
      </c>
      <c r="G270" s="5">
        <v>1</v>
      </c>
      <c r="H270" s="6">
        <v>6</v>
      </c>
      <c r="I270" s="6">
        <v>6</v>
      </c>
      <c r="J270" s="6">
        <v>1.536</v>
      </c>
      <c r="K270" s="6">
        <f>dataset[[#This Row],[Cost Per Unit]]*dataset[[#This Row],[Quantity]]</f>
        <v>1.536</v>
      </c>
      <c r="L270" s="6">
        <f>dataset[[#This Row],[Total Revenue]]-dataset[[#This Row],[Total Cost]]</f>
        <v>4.4640000000000004</v>
      </c>
    </row>
    <row r="271" spans="1:12">
      <c r="A271" s="8">
        <v>44067</v>
      </c>
      <c r="B271" s="8" t="str">
        <f>TEXT(dataset[[#This Row],[Date]],"mmm")</f>
        <v>ago</v>
      </c>
      <c r="C271" s="8" t="str">
        <f>TEXT(dataset[[#This Row],[Date]],"YYYY")</f>
        <v>2020</v>
      </c>
      <c r="D271" s="4" t="s">
        <v>26</v>
      </c>
      <c r="E271" s="4" t="s">
        <v>13</v>
      </c>
      <c r="F271" s="4" t="s">
        <v>9</v>
      </c>
      <c r="G271" s="5">
        <v>5</v>
      </c>
      <c r="H271" s="6">
        <v>38</v>
      </c>
      <c r="I271" s="6">
        <v>190</v>
      </c>
      <c r="J271" s="6">
        <v>21.052000000000003</v>
      </c>
      <c r="K271" s="6">
        <f>dataset[[#This Row],[Cost Per Unit]]*dataset[[#This Row],[Quantity]]</f>
        <v>105.26000000000002</v>
      </c>
      <c r="L271" s="6">
        <f>dataset[[#This Row],[Total Revenue]]-dataset[[#This Row],[Total Cost]]</f>
        <v>84.739999999999981</v>
      </c>
    </row>
    <row r="272" spans="1:12">
      <c r="A272" s="8">
        <v>44069</v>
      </c>
      <c r="B272" s="8" t="str">
        <f>TEXT(dataset[[#This Row],[Date]],"mmm")</f>
        <v>ago</v>
      </c>
      <c r="C272" s="8" t="str">
        <f>TEXT(dataset[[#This Row],[Date]],"YYYY")</f>
        <v>2020</v>
      </c>
      <c r="D272" s="4" t="s">
        <v>22</v>
      </c>
      <c r="E272" s="4" t="s">
        <v>13</v>
      </c>
      <c r="F272" s="4" t="s">
        <v>7</v>
      </c>
      <c r="G272" s="5">
        <v>9</v>
      </c>
      <c r="H272" s="6">
        <v>16</v>
      </c>
      <c r="I272" s="6">
        <v>144</v>
      </c>
      <c r="J272" s="6">
        <v>4.32</v>
      </c>
      <c r="K272" s="6">
        <f>dataset[[#This Row],[Cost Per Unit]]*dataset[[#This Row],[Quantity]]</f>
        <v>38.880000000000003</v>
      </c>
      <c r="L272" s="6">
        <f>dataset[[#This Row],[Total Revenue]]-dataset[[#This Row],[Total Cost]]</f>
        <v>105.12</v>
      </c>
    </row>
    <row r="273" spans="1:12">
      <c r="A273" s="8">
        <v>44069</v>
      </c>
      <c r="B273" s="8" t="str">
        <f>TEXT(dataset[[#This Row],[Date]],"mmm")</f>
        <v>ago</v>
      </c>
      <c r="C273" s="8" t="str">
        <f>TEXT(dataset[[#This Row],[Date]],"YYYY")</f>
        <v>2020</v>
      </c>
      <c r="D273" s="4" t="s">
        <v>24</v>
      </c>
      <c r="E273" s="4" t="s">
        <v>13</v>
      </c>
      <c r="F273" s="4" t="s">
        <v>11</v>
      </c>
      <c r="G273" s="5">
        <v>1</v>
      </c>
      <c r="H273" s="6">
        <v>9</v>
      </c>
      <c r="I273" s="6">
        <v>9</v>
      </c>
      <c r="J273" s="6">
        <v>2.3040000000000003</v>
      </c>
      <c r="K273" s="6">
        <f>dataset[[#This Row],[Cost Per Unit]]*dataset[[#This Row],[Quantity]]</f>
        <v>2.3040000000000003</v>
      </c>
      <c r="L273" s="6">
        <f>dataset[[#This Row],[Total Revenue]]-dataset[[#This Row],[Total Cost]]</f>
        <v>6.6959999999999997</v>
      </c>
    </row>
    <row r="274" spans="1:12">
      <c r="A274" s="8">
        <v>44071</v>
      </c>
      <c r="B274" s="8" t="str">
        <f>TEXT(dataset[[#This Row],[Date]],"mmm")</f>
        <v>ago</v>
      </c>
      <c r="C274" s="8" t="str">
        <f>TEXT(dataset[[#This Row],[Date]],"YYYY")</f>
        <v>2020</v>
      </c>
      <c r="D274" s="4" t="s">
        <v>23</v>
      </c>
      <c r="E274" s="4" t="s">
        <v>13</v>
      </c>
      <c r="F274" s="4" t="s">
        <v>7</v>
      </c>
      <c r="G274" s="5">
        <v>5</v>
      </c>
      <c r="H274" s="6">
        <v>20</v>
      </c>
      <c r="I274" s="6">
        <v>100</v>
      </c>
      <c r="J274" s="6">
        <v>5.4</v>
      </c>
      <c r="K274" s="6">
        <f>dataset[[#This Row],[Cost Per Unit]]*dataset[[#This Row],[Quantity]]</f>
        <v>27</v>
      </c>
      <c r="L274" s="6">
        <f>dataset[[#This Row],[Total Revenue]]-dataset[[#This Row],[Total Cost]]</f>
        <v>73</v>
      </c>
    </row>
    <row r="275" spans="1:12">
      <c r="A275" s="8">
        <v>44071</v>
      </c>
      <c r="B275" s="8" t="str">
        <f>TEXT(dataset[[#This Row],[Date]],"mmm")</f>
        <v>ago</v>
      </c>
      <c r="C275" s="8" t="str">
        <f>TEXT(dataset[[#This Row],[Date]],"YYYY")</f>
        <v>2020</v>
      </c>
      <c r="D275" s="4" t="s">
        <v>26</v>
      </c>
      <c r="E275" s="4" t="s">
        <v>3</v>
      </c>
      <c r="F275" s="4" t="s">
        <v>9</v>
      </c>
      <c r="G275" s="5">
        <v>6</v>
      </c>
      <c r="H275" s="6">
        <v>25</v>
      </c>
      <c r="I275" s="6">
        <v>150</v>
      </c>
      <c r="J275" s="6">
        <v>13</v>
      </c>
      <c r="K275" s="6">
        <f>dataset[[#This Row],[Cost Per Unit]]*dataset[[#This Row],[Quantity]]</f>
        <v>78</v>
      </c>
      <c r="L275" s="6">
        <f>dataset[[#This Row],[Total Revenue]]-dataset[[#This Row],[Total Cost]]</f>
        <v>72</v>
      </c>
    </row>
    <row r="276" spans="1:12">
      <c r="A276" s="8">
        <v>44071</v>
      </c>
      <c r="B276" s="8" t="str">
        <f>TEXT(dataset[[#This Row],[Date]],"mmm")</f>
        <v>ago</v>
      </c>
      <c r="C276" s="8" t="str">
        <f>TEXT(dataset[[#This Row],[Date]],"YYYY")</f>
        <v>2020</v>
      </c>
      <c r="D276" s="4" t="s">
        <v>23</v>
      </c>
      <c r="E276" s="4" t="s">
        <v>10</v>
      </c>
      <c r="F276" s="4" t="s">
        <v>11</v>
      </c>
      <c r="G276" s="5">
        <v>4</v>
      </c>
      <c r="H276" s="6">
        <v>9</v>
      </c>
      <c r="I276" s="6">
        <v>36</v>
      </c>
      <c r="J276" s="6">
        <v>1.8719999999999999</v>
      </c>
      <c r="K276" s="6">
        <f>dataset[[#This Row],[Cost Per Unit]]*dataset[[#This Row],[Quantity]]</f>
        <v>7.4879999999999995</v>
      </c>
      <c r="L276" s="6">
        <f>dataset[[#This Row],[Total Revenue]]-dataset[[#This Row],[Total Cost]]</f>
        <v>28.512</v>
      </c>
    </row>
    <row r="277" spans="1:12">
      <c r="A277" s="8">
        <v>44071</v>
      </c>
      <c r="B277" s="8" t="str">
        <f>TEXT(dataset[[#This Row],[Date]],"mmm")</f>
        <v>ago</v>
      </c>
      <c r="C277" s="8" t="str">
        <f>TEXT(dataset[[#This Row],[Date]],"YYYY")</f>
        <v>2020</v>
      </c>
      <c r="D277" s="4" t="s">
        <v>26</v>
      </c>
      <c r="E277" s="4" t="s">
        <v>46</v>
      </c>
      <c r="F277" s="4" t="s">
        <v>7</v>
      </c>
      <c r="G277" s="5">
        <v>7</v>
      </c>
      <c r="H277" s="6">
        <v>9</v>
      </c>
      <c r="I277" s="6">
        <v>63</v>
      </c>
      <c r="J277" s="6">
        <v>2.3220000000000001</v>
      </c>
      <c r="K277" s="6">
        <f>dataset[[#This Row],[Cost Per Unit]]*dataset[[#This Row],[Quantity]]</f>
        <v>16.254000000000001</v>
      </c>
      <c r="L277" s="6">
        <f>dataset[[#This Row],[Total Revenue]]-dataset[[#This Row],[Total Cost]]</f>
        <v>46.745999999999995</v>
      </c>
    </row>
    <row r="278" spans="1:12">
      <c r="A278" s="8">
        <v>44073</v>
      </c>
      <c r="B278" s="8" t="str">
        <f>TEXT(dataset[[#This Row],[Date]],"mmm")</f>
        <v>ago</v>
      </c>
      <c r="C278" s="8" t="str">
        <f>TEXT(dataset[[#This Row],[Date]],"YYYY")</f>
        <v>2020</v>
      </c>
      <c r="D278" s="4" t="s">
        <v>23</v>
      </c>
      <c r="E278" s="4" t="s">
        <v>13</v>
      </c>
      <c r="F278" s="4" t="s">
        <v>5</v>
      </c>
      <c r="G278" s="5">
        <v>1</v>
      </c>
      <c r="H278" s="6">
        <v>380</v>
      </c>
      <c r="I278" s="6">
        <v>380</v>
      </c>
      <c r="J278" s="6">
        <v>334.4</v>
      </c>
      <c r="K278" s="6">
        <f>dataset[[#This Row],[Cost Per Unit]]*dataset[[#This Row],[Quantity]]</f>
        <v>334.4</v>
      </c>
      <c r="L278" s="6">
        <f>dataset[[#This Row],[Total Revenue]]-dataset[[#This Row],[Total Cost]]</f>
        <v>45.600000000000023</v>
      </c>
    </row>
    <row r="279" spans="1:12">
      <c r="A279" s="8">
        <v>44074</v>
      </c>
      <c r="B279" s="8" t="str">
        <f>TEXT(dataset[[#This Row],[Date]],"mmm")</f>
        <v>ago</v>
      </c>
      <c r="C279" s="8" t="str">
        <f>TEXT(dataset[[#This Row],[Date]],"YYYY")</f>
        <v>2020</v>
      </c>
      <c r="D279" s="4" t="s">
        <v>23</v>
      </c>
      <c r="E279" s="4" t="s">
        <v>13</v>
      </c>
      <c r="F279" s="4" t="s">
        <v>7</v>
      </c>
      <c r="G279" s="5">
        <v>4</v>
      </c>
      <c r="H279" s="6">
        <v>18</v>
      </c>
      <c r="I279" s="6">
        <v>72</v>
      </c>
      <c r="J279" s="6">
        <v>4.8600000000000003</v>
      </c>
      <c r="K279" s="6">
        <f>dataset[[#This Row],[Cost Per Unit]]*dataset[[#This Row],[Quantity]]</f>
        <v>19.440000000000001</v>
      </c>
      <c r="L279" s="6">
        <f>dataset[[#This Row],[Total Revenue]]-dataset[[#This Row],[Total Cost]]</f>
        <v>52.56</v>
      </c>
    </row>
    <row r="280" spans="1:12">
      <c r="A280" s="8">
        <v>44074</v>
      </c>
      <c r="B280" s="8" t="str">
        <f>TEXT(dataset[[#This Row],[Date]],"mmm")</f>
        <v>ago</v>
      </c>
      <c r="C280" s="8" t="str">
        <f>TEXT(dataset[[#This Row],[Date]],"YYYY")</f>
        <v>2020</v>
      </c>
      <c r="D280" s="4" t="s">
        <v>25</v>
      </c>
      <c r="E280" s="4" t="s">
        <v>10</v>
      </c>
      <c r="F280" s="4" t="s">
        <v>9</v>
      </c>
      <c r="G280" s="5">
        <v>6</v>
      </c>
      <c r="H280" s="6">
        <v>47</v>
      </c>
      <c r="I280" s="6">
        <v>282</v>
      </c>
      <c r="J280" s="6">
        <v>18.001000000000001</v>
      </c>
      <c r="K280" s="6">
        <f>dataset[[#This Row],[Cost Per Unit]]*dataset[[#This Row],[Quantity]]</f>
        <v>108.006</v>
      </c>
      <c r="L280" s="6">
        <f>dataset[[#This Row],[Total Revenue]]-dataset[[#This Row],[Total Cost]]</f>
        <v>173.994</v>
      </c>
    </row>
    <row r="281" spans="1:12">
      <c r="A281" s="8">
        <v>44075</v>
      </c>
      <c r="B281" s="8" t="str">
        <f>TEXT(dataset[[#This Row],[Date]],"mmm")</f>
        <v>sep</v>
      </c>
      <c r="C281" s="8" t="str">
        <f>TEXT(dataset[[#This Row],[Date]],"YYYY")</f>
        <v>2020</v>
      </c>
      <c r="D281" s="4" t="s">
        <v>23</v>
      </c>
      <c r="E281" s="4" t="s">
        <v>13</v>
      </c>
      <c r="F281" s="4" t="s">
        <v>7</v>
      </c>
      <c r="G281" s="5">
        <v>20</v>
      </c>
      <c r="H281" s="6">
        <v>41</v>
      </c>
      <c r="I281" s="6">
        <v>820</v>
      </c>
      <c r="J281" s="6">
        <v>11.07</v>
      </c>
      <c r="K281" s="6">
        <f>dataset[[#This Row],[Cost Per Unit]]*dataset[[#This Row],[Quantity]]</f>
        <v>221.4</v>
      </c>
      <c r="L281" s="6">
        <f>dataset[[#This Row],[Total Revenue]]-dataset[[#This Row],[Total Cost]]</f>
        <v>598.6</v>
      </c>
    </row>
    <row r="282" spans="1:12">
      <c r="A282" s="8">
        <v>44076</v>
      </c>
      <c r="B282" s="8" t="str">
        <f>TEXT(dataset[[#This Row],[Date]],"mmm")</f>
        <v>sep</v>
      </c>
      <c r="C282" s="8" t="str">
        <f>TEXT(dataset[[#This Row],[Date]],"YYYY")</f>
        <v>2020</v>
      </c>
      <c r="D282" s="4" t="s">
        <v>22</v>
      </c>
      <c r="E282" s="4" t="s">
        <v>13</v>
      </c>
      <c r="F282" s="4" t="s">
        <v>7</v>
      </c>
      <c r="G282" s="5">
        <v>18</v>
      </c>
      <c r="H282" s="6">
        <v>42</v>
      </c>
      <c r="I282" s="6">
        <v>756</v>
      </c>
      <c r="J282" s="6">
        <v>11.34</v>
      </c>
      <c r="K282" s="6">
        <f>dataset[[#This Row],[Cost Per Unit]]*dataset[[#This Row],[Quantity]]</f>
        <v>204.12</v>
      </c>
      <c r="L282" s="6">
        <f>dataset[[#This Row],[Total Revenue]]-dataset[[#This Row],[Total Cost]]</f>
        <v>551.88</v>
      </c>
    </row>
    <row r="283" spans="1:12">
      <c r="A283" s="8">
        <v>44076</v>
      </c>
      <c r="B283" s="8" t="str">
        <f>TEXT(dataset[[#This Row],[Date]],"mmm")</f>
        <v>sep</v>
      </c>
      <c r="C283" s="8" t="str">
        <f>TEXT(dataset[[#This Row],[Date]],"YYYY")</f>
        <v>2020</v>
      </c>
      <c r="D283" s="4" t="s">
        <v>23</v>
      </c>
      <c r="E283" s="4" t="s">
        <v>45</v>
      </c>
      <c r="F283" s="4" t="s">
        <v>7</v>
      </c>
      <c r="G283" s="5">
        <v>1</v>
      </c>
      <c r="H283" s="6">
        <v>12</v>
      </c>
      <c r="I283" s="6">
        <v>12</v>
      </c>
      <c r="J283" s="6">
        <v>3.84</v>
      </c>
      <c r="K283" s="6">
        <f>dataset[[#This Row],[Cost Per Unit]]*dataset[[#This Row],[Quantity]]</f>
        <v>3.84</v>
      </c>
      <c r="L283" s="6">
        <f>dataset[[#This Row],[Total Revenue]]-dataset[[#This Row],[Total Cost]]</f>
        <v>8.16</v>
      </c>
    </row>
    <row r="284" spans="1:12">
      <c r="A284" s="8">
        <v>44077</v>
      </c>
      <c r="B284" s="8" t="str">
        <f>TEXT(dataset[[#This Row],[Date]],"mmm")</f>
        <v>sep</v>
      </c>
      <c r="C284" s="8" t="str">
        <f>TEXT(dataset[[#This Row],[Date]],"YYYY")</f>
        <v>2020</v>
      </c>
      <c r="D284" s="4" t="s">
        <v>22</v>
      </c>
      <c r="E284" s="4" t="s">
        <v>45</v>
      </c>
      <c r="F284" s="4" t="s">
        <v>7</v>
      </c>
      <c r="G284" s="5">
        <v>3</v>
      </c>
      <c r="H284" s="6">
        <v>9</v>
      </c>
      <c r="I284" s="6">
        <v>27</v>
      </c>
      <c r="J284" s="6">
        <v>2.88</v>
      </c>
      <c r="K284" s="6">
        <f>dataset[[#This Row],[Cost Per Unit]]*dataset[[#This Row],[Quantity]]</f>
        <v>8.64</v>
      </c>
      <c r="L284" s="6">
        <f>dataset[[#This Row],[Total Revenue]]-dataset[[#This Row],[Total Cost]]</f>
        <v>18.36</v>
      </c>
    </row>
    <row r="285" spans="1:12">
      <c r="A285" s="8">
        <v>44078</v>
      </c>
      <c r="B285" s="8" t="str">
        <f>TEXT(dataset[[#This Row],[Date]],"mmm")</f>
        <v>sep</v>
      </c>
      <c r="C285" s="8" t="str">
        <f>TEXT(dataset[[#This Row],[Date]],"YYYY")</f>
        <v>2020</v>
      </c>
      <c r="D285" s="4" t="s">
        <v>24</v>
      </c>
      <c r="E285" s="4" t="s">
        <v>3</v>
      </c>
      <c r="F285" s="4" t="s">
        <v>9</v>
      </c>
      <c r="G285" s="5">
        <v>4</v>
      </c>
      <c r="H285" s="6">
        <v>42</v>
      </c>
      <c r="I285" s="6">
        <v>168</v>
      </c>
      <c r="J285" s="6">
        <v>21.84</v>
      </c>
      <c r="K285" s="6">
        <f>dataset[[#This Row],[Cost Per Unit]]*dataset[[#This Row],[Quantity]]</f>
        <v>87.36</v>
      </c>
      <c r="L285" s="6">
        <f>dataset[[#This Row],[Total Revenue]]-dataset[[#This Row],[Total Cost]]</f>
        <v>80.64</v>
      </c>
    </row>
    <row r="286" spans="1:12">
      <c r="A286" s="8">
        <v>44078</v>
      </c>
      <c r="B286" s="8" t="str">
        <f>TEXT(dataset[[#This Row],[Date]],"mmm")</f>
        <v>sep</v>
      </c>
      <c r="C286" s="8" t="str">
        <f>TEXT(dataset[[#This Row],[Date]],"YYYY")</f>
        <v>2020</v>
      </c>
      <c r="D286" s="4" t="s">
        <v>22</v>
      </c>
      <c r="E286" s="4" t="s">
        <v>10</v>
      </c>
      <c r="F286" s="4" t="s">
        <v>7</v>
      </c>
      <c r="G286" s="5">
        <v>9</v>
      </c>
      <c r="H286" s="6">
        <v>6</v>
      </c>
      <c r="I286" s="6">
        <v>54</v>
      </c>
      <c r="J286" s="6">
        <v>2.5379999999999998</v>
      </c>
      <c r="K286" s="6">
        <f>dataset[[#This Row],[Cost Per Unit]]*dataset[[#This Row],[Quantity]]</f>
        <v>22.841999999999999</v>
      </c>
      <c r="L286" s="6">
        <f>dataset[[#This Row],[Total Revenue]]-dataset[[#This Row],[Total Cost]]</f>
        <v>31.158000000000001</v>
      </c>
    </row>
    <row r="287" spans="1:12">
      <c r="A287" s="8">
        <v>44079</v>
      </c>
      <c r="B287" s="8" t="str">
        <f>TEXT(dataset[[#This Row],[Date]],"mmm")</f>
        <v>sep</v>
      </c>
      <c r="C287" s="8" t="str">
        <f>TEXT(dataset[[#This Row],[Date]],"YYYY")</f>
        <v>2020</v>
      </c>
      <c r="D287" s="4" t="s">
        <v>23</v>
      </c>
      <c r="E287" s="4" t="s">
        <v>45</v>
      </c>
      <c r="F287" s="4" t="s">
        <v>7</v>
      </c>
      <c r="G287" s="5">
        <v>1</v>
      </c>
      <c r="H287" s="6">
        <v>12</v>
      </c>
      <c r="I287" s="6">
        <v>12</v>
      </c>
      <c r="J287" s="6">
        <v>3.84</v>
      </c>
      <c r="K287" s="6">
        <f>dataset[[#This Row],[Cost Per Unit]]*dataset[[#This Row],[Quantity]]</f>
        <v>3.84</v>
      </c>
      <c r="L287" s="6">
        <f>dataset[[#This Row],[Total Revenue]]-dataset[[#This Row],[Total Cost]]</f>
        <v>8.16</v>
      </c>
    </row>
    <row r="288" spans="1:12">
      <c r="A288" s="8">
        <v>44083</v>
      </c>
      <c r="B288" s="8" t="str">
        <f>TEXT(dataset[[#This Row],[Date]],"mmm")</f>
        <v>sep</v>
      </c>
      <c r="C288" s="8" t="str">
        <f>TEXT(dataset[[#This Row],[Date]],"YYYY")</f>
        <v>2020</v>
      </c>
      <c r="D288" s="4" t="s">
        <v>25</v>
      </c>
      <c r="E288" s="4" t="s">
        <v>10</v>
      </c>
      <c r="F288" s="4" t="s">
        <v>11</v>
      </c>
      <c r="G288" s="5">
        <v>3</v>
      </c>
      <c r="H288" s="6">
        <v>7</v>
      </c>
      <c r="I288" s="6">
        <v>21</v>
      </c>
      <c r="J288" s="6">
        <v>1.456</v>
      </c>
      <c r="K288" s="6">
        <f>dataset[[#This Row],[Cost Per Unit]]*dataset[[#This Row],[Quantity]]</f>
        <v>4.3680000000000003</v>
      </c>
      <c r="L288" s="6">
        <f>dataset[[#This Row],[Total Revenue]]-dataset[[#This Row],[Total Cost]]</f>
        <v>16.631999999999998</v>
      </c>
    </row>
    <row r="289" spans="1:12">
      <c r="A289" s="8">
        <v>44085</v>
      </c>
      <c r="B289" s="8" t="str">
        <f>TEXT(dataset[[#This Row],[Date]],"mmm")</f>
        <v>sep</v>
      </c>
      <c r="C289" s="8" t="str">
        <f>TEXT(dataset[[#This Row],[Date]],"YYYY")</f>
        <v>2020</v>
      </c>
      <c r="D289" s="4" t="s">
        <v>23</v>
      </c>
      <c r="E289" s="4" t="s">
        <v>3</v>
      </c>
      <c r="F289" s="4" t="s">
        <v>5</v>
      </c>
      <c r="G289" s="5">
        <v>2</v>
      </c>
      <c r="H289" s="6">
        <v>283.33333333333331</v>
      </c>
      <c r="I289" s="6">
        <v>566.66666666666663</v>
      </c>
      <c r="J289" s="6">
        <v>240.83333333333331</v>
      </c>
      <c r="K289" s="6">
        <f>dataset[[#This Row],[Cost Per Unit]]*dataset[[#This Row],[Quantity]]</f>
        <v>481.66666666666663</v>
      </c>
      <c r="L289" s="6">
        <f>dataset[[#This Row],[Total Revenue]]-dataset[[#This Row],[Total Cost]]</f>
        <v>85</v>
      </c>
    </row>
    <row r="290" spans="1:12">
      <c r="A290" s="8">
        <v>44086</v>
      </c>
      <c r="B290" s="8" t="str">
        <f>TEXT(dataset[[#This Row],[Date]],"mmm")</f>
        <v>sep</v>
      </c>
      <c r="C290" s="8" t="str">
        <f>TEXT(dataset[[#This Row],[Date]],"YYYY")</f>
        <v>2020</v>
      </c>
      <c r="D290" s="4" t="s">
        <v>25</v>
      </c>
      <c r="E290" s="4" t="s">
        <v>46</v>
      </c>
      <c r="F290" s="4" t="s">
        <v>5</v>
      </c>
      <c r="G290" s="5">
        <v>2</v>
      </c>
      <c r="H290" s="6">
        <v>282</v>
      </c>
      <c r="I290" s="6">
        <v>564</v>
      </c>
      <c r="J290" s="6">
        <v>253.8</v>
      </c>
      <c r="K290" s="6">
        <f>dataset[[#This Row],[Cost Per Unit]]*dataset[[#This Row],[Quantity]]</f>
        <v>507.6</v>
      </c>
      <c r="L290" s="6">
        <f>dataset[[#This Row],[Total Revenue]]-dataset[[#This Row],[Total Cost]]</f>
        <v>56.399999999999977</v>
      </c>
    </row>
    <row r="291" spans="1:12">
      <c r="A291" s="8">
        <v>44086</v>
      </c>
      <c r="B291" s="8" t="str">
        <f>TEXT(dataset[[#This Row],[Date]],"mmm")</f>
        <v>sep</v>
      </c>
      <c r="C291" s="8" t="str">
        <f>TEXT(dataset[[#This Row],[Date]],"YYYY")</f>
        <v>2020</v>
      </c>
      <c r="D291" s="4" t="s">
        <v>22</v>
      </c>
      <c r="E291" s="4" t="s">
        <v>10</v>
      </c>
      <c r="F291" s="4" t="s">
        <v>4</v>
      </c>
      <c r="G291" s="5">
        <v>8</v>
      </c>
      <c r="H291" s="6">
        <v>80</v>
      </c>
      <c r="I291" s="6">
        <v>640</v>
      </c>
      <c r="J291" s="6">
        <v>52</v>
      </c>
      <c r="K291" s="6">
        <f>dataset[[#This Row],[Cost Per Unit]]*dataset[[#This Row],[Quantity]]</f>
        <v>416</v>
      </c>
      <c r="L291" s="6">
        <f>dataset[[#This Row],[Total Revenue]]-dataset[[#This Row],[Total Cost]]</f>
        <v>224</v>
      </c>
    </row>
    <row r="292" spans="1:12">
      <c r="A292" s="8">
        <v>44086</v>
      </c>
      <c r="B292" s="8" t="str">
        <f>TEXT(dataset[[#This Row],[Date]],"mmm")</f>
        <v>sep</v>
      </c>
      <c r="C292" s="8" t="str">
        <f>TEXT(dataset[[#This Row],[Date]],"YYYY")</f>
        <v>2020</v>
      </c>
      <c r="D292" s="4" t="s">
        <v>26</v>
      </c>
      <c r="E292" s="4" t="s">
        <v>46</v>
      </c>
      <c r="F292" s="4" t="s">
        <v>5</v>
      </c>
      <c r="G292" s="5">
        <v>1</v>
      </c>
      <c r="H292" s="6">
        <v>231.33333333333334</v>
      </c>
      <c r="I292" s="6">
        <v>231.33333333333334</v>
      </c>
      <c r="J292" s="6">
        <v>208.20000000000002</v>
      </c>
      <c r="K292" s="6">
        <f>dataset[[#This Row],[Cost Per Unit]]*dataset[[#This Row],[Quantity]]</f>
        <v>208.20000000000002</v>
      </c>
      <c r="L292" s="6">
        <f>dataset[[#This Row],[Total Revenue]]-dataset[[#This Row],[Total Cost]]</f>
        <v>23.133333333333326</v>
      </c>
    </row>
    <row r="293" spans="1:12">
      <c r="A293" s="8">
        <v>44086</v>
      </c>
      <c r="B293" s="8" t="str">
        <f>TEXT(dataset[[#This Row],[Date]],"mmm")</f>
        <v>sep</v>
      </c>
      <c r="C293" s="8" t="str">
        <f>TEXT(dataset[[#This Row],[Date]],"YYYY")</f>
        <v>2020</v>
      </c>
      <c r="D293" s="4" t="s">
        <v>26</v>
      </c>
      <c r="E293" s="4" t="s">
        <v>3</v>
      </c>
      <c r="F293" s="4" t="s">
        <v>5</v>
      </c>
      <c r="G293" s="5">
        <v>1</v>
      </c>
      <c r="H293" s="6">
        <v>425.33333333333331</v>
      </c>
      <c r="I293" s="6">
        <v>425.33333333333331</v>
      </c>
      <c r="J293" s="6">
        <v>361.5333333333333</v>
      </c>
      <c r="K293" s="6">
        <f>dataset[[#This Row],[Cost Per Unit]]*dataset[[#This Row],[Quantity]]</f>
        <v>361.5333333333333</v>
      </c>
      <c r="L293" s="6">
        <f>dataset[[#This Row],[Total Revenue]]-dataset[[#This Row],[Total Cost]]</f>
        <v>63.800000000000011</v>
      </c>
    </row>
    <row r="294" spans="1:12">
      <c r="A294" s="8">
        <v>44087</v>
      </c>
      <c r="B294" s="8" t="str">
        <f>TEXT(dataset[[#This Row],[Date]],"mmm")</f>
        <v>sep</v>
      </c>
      <c r="C294" s="8" t="str">
        <f>TEXT(dataset[[#This Row],[Date]],"YYYY")</f>
        <v>2020</v>
      </c>
      <c r="D294" s="4" t="s">
        <v>24</v>
      </c>
      <c r="E294" s="4" t="s">
        <v>13</v>
      </c>
      <c r="F294" s="4" t="s">
        <v>9</v>
      </c>
      <c r="G294" s="5">
        <v>7</v>
      </c>
      <c r="H294" s="6">
        <v>50</v>
      </c>
      <c r="I294" s="6">
        <v>350</v>
      </c>
      <c r="J294" s="6">
        <v>27.700000000000003</v>
      </c>
      <c r="K294" s="6">
        <f>dataset[[#This Row],[Cost Per Unit]]*dataset[[#This Row],[Quantity]]</f>
        <v>193.90000000000003</v>
      </c>
      <c r="L294" s="6">
        <f>dataset[[#This Row],[Total Revenue]]-dataset[[#This Row],[Total Cost]]</f>
        <v>156.09999999999997</v>
      </c>
    </row>
    <row r="295" spans="1:12">
      <c r="A295" s="8">
        <v>44087</v>
      </c>
      <c r="B295" s="8" t="str">
        <f>TEXT(dataset[[#This Row],[Date]],"mmm")</f>
        <v>sep</v>
      </c>
      <c r="C295" s="8" t="str">
        <f>TEXT(dataset[[#This Row],[Date]],"YYYY")</f>
        <v>2020</v>
      </c>
      <c r="D295" s="4" t="s">
        <v>24</v>
      </c>
      <c r="E295" s="4" t="s">
        <v>3</v>
      </c>
      <c r="F295" s="4" t="s">
        <v>7</v>
      </c>
      <c r="G295" s="5">
        <v>7</v>
      </c>
      <c r="H295" s="6">
        <v>20</v>
      </c>
      <c r="I295" s="6">
        <v>140</v>
      </c>
      <c r="J295" s="6">
        <v>6</v>
      </c>
      <c r="K295" s="6">
        <f>dataset[[#This Row],[Cost Per Unit]]*dataset[[#This Row],[Quantity]]</f>
        <v>42</v>
      </c>
      <c r="L295" s="6">
        <f>dataset[[#This Row],[Total Revenue]]-dataset[[#This Row],[Total Cost]]</f>
        <v>98</v>
      </c>
    </row>
    <row r="296" spans="1:12">
      <c r="A296" s="8">
        <v>44087</v>
      </c>
      <c r="B296" s="8" t="str">
        <f>TEXT(dataset[[#This Row],[Date]],"mmm")</f>
        <v>sep</v>
      </c>
      <c r="C296" s="8" t="str">
        <f>TEXT(dataset[[#This Row],[Date]],"YYYY")</f>
        <v>2020</v>
      </c>
      <c r="D296" s="4" t="s">
        <v>22</v>
      </c>
      <c r="E296" s="4" t="s">
        <v>3</v>
      </c>
      <c r="F296" s="4" t="s">
        <v>7</v>
      </c>
      <c r="G296" s="5">
        <v>20</v>
      </c>
      <c r="H296" s="6">
        <v>37</v>
      </c>
      <c r="I296" s="6">
        <v>740</v>
      </c>
      <c r="J296" s="6">
        <v>11.1</v>
      </c>
      <c r="K296" s="6">
        <f>dataset[[#This Row],[Cost Per Unit]]*dataset[[#This Row],[Quantity]]</f>
        <v>222</v>
      </c>
      <c r="L296" s="6">
        <f>dataset[[#This Row],[Total Revenue]]-dataset[[#This Row],[Total Cost]]</f>
        <v>518</v>
      </c>
    </row>
    <row r="297" spans="1:12">
      <c r="A297" s="8">
        <v>44088</v>
      </c>
      <c r="B297" s="8" t="str">
        <f>TEXT(dataset[[#This Row],[Date]],"mmm")</f>
        <v>sep</v>
      </c>
      <c r="C297" s="8" t="str">
        <f>TEXT(dataset[[#This Row],[Date]],"YYYY")</f>
        <v>2020</v>
      </c>
      <c r="D297" s="4" t="s">
        <v>24</v>
      </c>
      <c r="E297" s="4" t="s">
        <v>10</v>
      </c>
      <c r="F297" s="4" t="s">
        <v>4</v>
      </c>
      <c r="G297" s="5">
        <v>10</v>
      </c>
      <c r="H297" s="6">
        <v>57</v>
      </c>
      <c r="I297" s="6">
        <v>570</v>
      </c>
      <c r="J297" s="6">
        <v>37.050000000000004</v>
      </c>
      <c r="K297" s="6">
        <f>dataset[[#This Row],[Cost Per Unit]]*dataset[[#This Row],[Quantity]]</f>
        <v>370.50000000000006</v>
      </c>
      <c r="L297" s="6">
        <f>dataset[[#This Row],[Total Revenue]]-dataset[[#This Row],[Total Cost]]</f>
        <v>199.49999999999994</v>
      </c>
    </row>
    <row r="298" spans="1:12">
      <c r="A298" s="8">
        <v>44088</v>
      </c>
      <c r="B298" s="8" t="str">
        <f>TEXT(dataset[[#This Row],[Date]],"mmm")</f>
        <v>sep</v>
      </c>
      <c r="C298" s="8" t="str">
        <f>TEXT(dataset[[#This Row],[Date]],"YYYY")</f>
        <v>2020</v>
      </c>
      <c r="D298" s="4" t="s">
        <v>25</v>
      </c>
      <c r="E298" s="4" t="s">
        <v>3</v>
      </c>
      <c r="F298" s="4" t="s">
        <v>11</v>
      </c>
      <c r="G298" s="5">
        <v>8</v>
      </c>
      <c r="H298" s="6">
        <v>9</v>
      </c>
      <c r="I298" s="6">
        <v>72</v>
      </c>
      <c r="J298" s="6">
        <v>1.6199999999999999</v>
      </c>
      <c r="K298" s="6">
        <f>dataset[[#This Row],[Cost Per Unit]]*dataset[[#This Row],[Quantity]]</f>
        <v>12.959999999999999</v>
      </c>
      <c r="L298" s="6">
        <f>dataset[[#This Row],[Total Revenue]]-dataset[[#This Row],[Total Cost]]</f>
        <v>59.04</v>
      </c>
    </row>
    <row r="299" spans="1:12">
      <c r="A299" s="8">
        <v>44089</v>
      </c>
      <c r="B299" s="8" t="str">
        <f>TEXT(dataset[[#This Row],[Date]],"mmm")</f>
        <v>sep</v>
      </c>
      <c r="C299" s="8" t="str">
        <f>TEXT(dataset[[#This Row],[Date]],"YYYY")</f>
        <v>2020</v>
      </c>
      <c r="D299" s="4" t="s">
        <v>22</v>
      </c>
      <c r="E299" s="4" t="s">
        <v>13</v>
      </c>
      <c r="F299" s="4" t="s">
        <v>11</v>
      </c>
      <c r="G299" s="5">
        <v>5</v>
      </c>
      <c r="H299" s="6">
        <v>5</v>
      </c>
      <c r="I299" s="6">
        <v>25</v>
      </c>
      <c r="J299" s="6">
        <v>1.28</v>
      </c>
      <c r="K299" s="6">
        <f>dataset[[#This Row],[Cost Per Unit]]*dataset[[#This Row],[Quantity]]</f>
        <v>6.4</v>
      </c>
      <c r="L299" s="6">
        <f>dataset[[#This Row],[Total Revenue]]-dataset[[#This Row],[Total Cost]]</f>
        <v>18.600000000000001</v>
      </c>
    </row>
    <row r="300" spans="1:12">
      <c r="A300" s="8">
        <v>44090</v>
      </c>
      <c r="B300" s="8" t="str">
        <f>TEXT(dataset[[#This Row],[Date]],"mmm")</f>
        <v>sep</v>
      </c>
      <c r="C300" s="8" t="str">
        <f>TEXT(dataset[[#This Row],[Date]],"YYYY")</f>
        <v>2020</v>
      </c>
      <c r="D300" s="4" t="s">
        <v>26</v>
      </c>
      <c r="E300" s="4" t="s">
        <v>10</v>
      </c>
      <c r="F300" s="4" t="s">
        <v>9</v>
      </c>
      <c r="G300" s="5">
        <v>4</v>
      </c>
      <c r="H300" s="6">
        <v>37</v>
      </c>
      <c r="I300" s="6">
        <v>148</v>
      </c>
      <c r="J300" s="6">
        <v>14.170999999999999</v>
      </c>
      <c r="K300" s="6">
        <f>dataset[[#This Row],[Cost Per Unit]]*dataset[[#This Row],[Quantity]]</f>
        <v>56.683999999999997</v>
      </c>
      <c r="L300" s="6">
        <f>dataset[[#This Row],[Total Revenue]]-dataset[[#This Row],[Total Cost]]</f>
        <v>91.316000000000003</v>
      </c>
    </row>
    <row r="301" spans="1:12">
      <c r="A301" s="8">
        <v>44090</v>
      </c>
      <c r="B301" s="8" t="str">
        <f>TEXT(dataset[[#This Row],[Date]],"mmm")</f>
        <v>sep</v>
      </c>
      <c r="C301" s="8" t="str">
        <f>TEXT(dataset[[#This Row],[Date]],"YYYY")</f>
        <v>2020</v>
      </c>
      <c r="D301" s="4" t="s">
        <v>25</v>
      </c>
      <c r="E301" s="4" t="s">
        <v>46</v>
      </c>
      <c r="F301" s="4" t="s">
        <v>4</v>
      </c>
      <c r="G301" s="5">
        <v>6</v>
      </c>
      <c r="H301" s="6">
        <v>16</v>
      </c>
      <c r="I301" s="6">
        <v>96</v>
      </c>
      <c r="J301" s="6">
        <v>9.2799999999999994</v>
      </c>
      <c r="K301" s="6">
        <f>dataset[[#This Row],[Cost Per Unit]]*dataset[[#This Row],[Quantity]]</f>
        <v>55.679999999999993</v>
      </c>
      <c r="L301" s="6">
        <f>dataset[[#This Row],[Total Revenue]]-dataset[[#This Row],[Total Cost]]</f>
        <v>40.320000000000007</v>
      </c>
    </row>
    <row r="302" spans="1:12">
      <c r="A302" s="8">
        <v>44091</v>
      </c>
      <c r="B302" s="8" t="str">
        <f>TEXT(dataset[[#This Row],[Date]],"mmm")</f>
        <v>sep</v>
      </c>
      <c r="C302" s="8" t="str">
        <f>TEXT(dataset[[#This Row],[Date]],"YYYY")</f>
        <v>2020</v>
      </c>
      <c r="D302" s="4" t="s">
        <v>24</v>
      </c>
      <c r="E302" s="4" t="s">
        <v>45</v>
      </c>
      <c r="F302" s="4" t="s">
        <v>5</v>
      </c>
      <c r="G302" s="5">
        <v>2</v>
      </c>
      <c r="H302" s="6">
        <v>240</v>
      </c>
      <c r="I302" s="6">
        <v>480</v>
      </c>
      <c r="J302" s="6">
        <v>184.8</v>
      </c>
      <c r="K302" s="6">
        <f>dataset[[#This Row],[Cost Per Unit]]*dataset[[#This Row],[Quantity]]</f>
        <v>369.6</v>
      </c>
      <c r="L302" s="6">
        <f>dataset[[#This Row],[Total Revenue]]-dataset[[#This Row],[Total Cost]]</f>
        <v>110.39999999999998</v>
      </c>
    </row>
    <row r="303" spans="1:12">
      <c r="A303" s="8">
        <v>44093</v>
      </c>
      <c r="B303" s="8" t="str">
        <f>TEXT(dataset[[#This Row],[Date]],"mmm")</f>
        <v>sep</v>
      </c>
      <c r="C303" s="8" t="str">
        <f>TEXT(dataset[[#This Row],[Date]],"YYYY")</f>
        <v>2020</v>
      </c>
      <c r="D303" s="4" t="s">
        <v>24</v>
      </c>
      <c r="E303" s="4" t="s">
        <v>46</v>
      </c>
      <c r="F303" s="4" t="s">
        <v>11</v>
      </c>
      <c r="G303" s="5">
        <v>1</v>
      </c>
      <c r="H303" s="6">
        <v>7</v>
      </c>
      <c r="I303" s="6">
        <v>7</v>
      </c>
      <c r="J303" s="6">
        <v>1.1340000000000001</v>
      </c>
      <c r="K303" s="6">
        <f>dataset[[#This Row],[Cost Per Unit]]*dataset[[#This Row],[Quantity]]</f>
        <v>1.1340000000000001</v>
      </c>
      <c r="L303" s="6">
        <f>dataset[[#This Row],[Total Revenue]]-dataset[[#This Row],[Total Cost]]</f>
        <v>5.8659999999999997</v>
      </c>
    </row>
    <row r="304" spans="1:12">
      <c r="A304" s="8">
        <v>44093</v>
      </c>
      <c r="B304" s="8" t="str">
        <f>TEXT(dataset[[#This Row],[Date]],"mmm")</f>
        <v>sep</v>
      </c>
      <c r="C304" s="8" t="str">
        <f>TEXT(dataset[[#This Row],[Date]],"YYYY")</f>
        <v>2020</v>
      </c>
      <c r="D304" s="4" t="s">
        <v>22</v>
      </c>
      <c r="E304" s="4" t="s">
        <v>10</v>
      </c>
      <c r="F304" s="4" t="s">
        <v>5</v>
      </c>
      <c r="G304" s="5">
        <v>2</v>
      </c>
      <c r="H304" s="6">
        <v>320</v>
      </c>
      <c r="I304" s="6">
        <v>640</v>
      </c>
      <c r="J304" s="6">
        <v>262.39999999999998</v>
      </c>
      <c r="K304" s="6">
        <f>dataset[[#This Row],[Cost Per Unit]]*dataset[[#This Row],[Quantity]]</f>
        <v>524.79999999999995</v>
      </c>
      <c r="L304" s="6">
        <f>dataset[[#This Row],[Total Revenue]]-dataset[[#This Row],[Total Cost]]</f>
        <v>115.20000000000005</v>
      </c>
    </row>
    <row r="305" spans="1:12">
      <c r="A305" s="8">
        <v>44094</v>
      </c>
      <c r="B305" s="8" t="str">
        <f>TEXT(dataset[[#This Row],[Date]],"mmm")</f>
        <v>sep</v>
      </c>
      <c r="C305" s="8" t="str">
        <f>TEXT(dataset[[#This Row],[Date]],"YYYY")</f>
        <v>2020</v>
      </c>
      <c r="D305" s="4" t="s">
        <v>23</v>
      </c>
      <c r="E305" s="4" t="s">
        <v>46</v>
      </c>
      <c r="F305" s="4" t="s">
        <v>11</v>
      </c>
      <c r="G305" s="5">
        <v>7</v>
      </c>
      <c r="H305" s="6">
        <v>10</v>
      </c>
      <c r="I305" s="6">
        <v>70</v>
      </c>
      <c r="J305" s="6">
        <v>1.62</v>
      </c>
      <c r="K305" s="6">
        <f>dataset[[#This Row],[Cost Per Unit]]*dataset[[#This Row],[Quantity]]</f>
        <v>11.34</v>
      </c>
      <c r="L305" s="6">
        <f>dataset[[#This Row],[Total Revenue]]-dataset[[#This Row],[Total Cost]]</f>
        <v>58.66</v>
      </c>
    </row>
    <row r="306" spans="1:12">
      <c r="A306" s="8">
        <v>44098</v>
      </c>
      <c r="B306" s="8" t="str">
        <f>TEXT(dataset[[#This Row],[Date]],"mmm")</f>
        <v>sep</v>
      </c>
      <c r="C306" s="8" t="str">
        <f>TEXT(dataset[[#This Row],[Date]],"YYYY")</f>
        <v>2020</v>
      </c>
      <c r="D306" s="4" t="s">
        <v>25</v>
      </c>
      <c r="E306" s="4" t="s">
        <v>45</v>
      </c>
      <c r="F306" s="4" t="s">
        <v>4</v>
      </c>
      <c r="G306" s="5">
        <v>9</v>
      </c>
      <c r="H306" s="6">
        <v>36</v>
      </c>
      <c r="I306" s="6">
        <v>324</v>
      </c>
      <c r="J306" s="6">
        <v>19.8</v>
      </c>
      <c r="K306" s="6">
        <f>dataset[[#This Row],[Cost Per Unit]]*dataset[[#This Row],[Quantity]]</f>
        <v>178.20000000000002</v>
      </c>
      <c r="L306" s="6">
        <f>dataset[[#This Row],[Total Revenue]]-dataset[[#This Row],[Total Cost]]</f>
        <v>145.79999999999998</v>
      </c>
    </row>
    <row r="307" spans="1:12">
      <c r="A307" s="8">
        <v>44098</v>
      </c>
      <c r="B307" s="8" t="str">
        <f>TEXT(dataset[[#This Row],[Date]],"mmm")</f>
        <v>sep</v>
      </c>
      <c r="C307" s="8" t="str">
        <f>TEXT(dataset[[#This Row],[Date]],"YYYY")</f>
        <v>2020</v>
      </c>
      <c r="D307" s="4" t="s">
        <v>25</v>
      </c>
      <c r="E307" s="4" t="s">
        <v>13</v>
      </c>
      <c r="F307" s="4" t="s">
        <v>4</v>
      </c>
      <c r="G307" s="5">
        <v>9</v>
      </c>
      <c r="H307" s="6">
        <v>208</v>
      </c>
      <c r="I307" s="6">
        <v>1872</v>
      </c>
      <c r="J307" s="6">
        <v>156</v>
      </c>
      <c r="K307" s="6">
        <f>dataset[[#This Row],[Cost Per Unit]]*dataset[[#This Row],[Quantity]]</f>
        <v>1404</v>
      </c>
      <c r="L307" s="6">
        <f>dataset[[#This Row],[Total Revenue]]-dataset[[#This Row],[Total Cost]]</f>
        <v>468</v>
      </c>
    </row>
    <row r="308" spans="1:12">
      <c r="A308" s="8">
        <v>44102</v>
      </c>
      <c r="B308" s="8" t="str">
        <f>TEXT(dataset[[#This Row],[Date]],"mmm")</f>
        <v>sep</v>
      </c>
      <c r="C308" s="8" t="str">
        <f>TEXT(dataset[[#This Row],[Date]],"YYYY")</f>
        <v>2020</v>
      </c>
      <c r="D308" s="4" t="s">
        <v>22</v>
      </c>
      <c r="E308" s="4" t="s">
        <v>10</v>
      </c>
      <c r="F308" s="4" t="s">
        <v>5</v>
      </c>
      <c r="G308" s="5">
        <v>2</v>
      </c>
      <c r="H308" s="6">
        <v>173.33333333333334</v>
      </c>
      <c r="I308" s="6">
        <v>346.66666666666669</v>
      </c>
      <c r="J308" s="6">
        <v>142.13333333333333</v>
      </c>
      <c r="K308" s="6">
        <f>dataset[[#This Row],[Cost Per Unit]]*dataset[[#This Row],[Quantity]]</f>
        <v>284.26666666666665</v>
      </c>
      <c r="L308" s="6">
        <f>dataset[[#This Row],[Total Revenue]]-dataset[[#This Row],[Total Cost]]</f>
        <v>62.400000000000034</v>
      </c>
    </row>
    <row r="309" spans="1:12">
      <c r="A309" s="8">
        <v>44105</v>
      </c>
      <c r="B309" s="8" t="str">
        <f>TEXT(dataset[[#This Row],[Date]],"mmm")</f>
        <v>oct</v>
      </c>
      <c r="C309" s="8" t="str">
        <f>TEXT(dataset[[#This Row],[Date]],"YYYY")</f>
        <v>2020</v>
      </c>
      <c r="D309" s="4" t="s">
        <v>25</v>
      </c>
      <c r="E309" s="4" t="s">
        <v>10</v>
      </c>
      <c r="F309" s="4" t="s">
        <v>11</v>
      </c>
      <c r="G309" s="5">
        <v>9</v>
      </c>
      <c r="H309" s="6">
        <v>9</v>
      </c>
      <c r="I309" s="6">
        <v>81</v>
      </c>
      <c r="J309" s="6">
        <v>1.8719999999999999</v>
      </c>
      <c r="K309" s="6">
        <f>dataset[[#This Row],[Cost Per Unit]]*dataset[[#This Row],[Quantity]]</f>
        <v>16.847999999999999</v>
      </c>
      <c r="L309" s="6">
        <f>dataset[[#This Row],[Total Revenue]]-dataset[[#This Row],[Total Cost]]</f>
        <v>64.152000000000001</v>
      </c>
    </row>
    <row r="310" spans="1:12">
      <c r="A310" s="8">
        <v>44107</v>
      </c>
      <c r="B310" s="8" t="str">
        <f>TEXT(dataset[[#This Row],[Date]],"mmm")</f>
        <v>oct</v>
      </c>
      <c r="C310" s="8" t="str">
        <f>TEXT(dataset[[#This Row],[Date]],"YYYY")</f>
        <v>2020</v>
      </c>
      <c r="D310" s="4" t="s">
        <v>25</v>
      </c>
      <c r="E310" s="4" t="s">
        <v>3</v>
      </c>
      <c r="F310" s="4" t="s">
        <v>9</v>
      </c>
      <c r="G310" s="5">
        <v>8</v>
      </c>
      <c r="H310" s="6">
        <v>45</v>
      </c>
      <c r="I310" s="6">
        <v>360</v>
      </c>
      <c r="J310" s="6">
        <v>23.400000000000002</v>
      </c>
      <c r="K310" s="6">
        <f>dataset[[#This Row],[Cost Per Unit]]*dataset[[#This Row],[Quantity]]</f>
        <v>187.20000000000002</v>
      </c>
      <c r="L310" s="6">
        <f>dataset[[#This Row],[Total Revenue]]-dataset[[#This Row],[Total Cost]]</f>
        <v>172.79999999999998</v>
      </c>
    </row>
    <row r="311" spans="1:12">
      <c r="A311" s="8">
        <v>44108</v>
      </c>
      <c r="B311" s="8" t="str">
        <f>TEXT(dataset[[#This Row],[Date]],"mmm")</f>
        <v>oct</v>
      </c>
      <c r="C311" s="8" t="str">
        <f>TEXT(dataset[[#This Row],[Date]],"YYYY")</f>
        <v>2020</v>
      </c>
      <c r="D311" s="4" t="s">
        <v>25</v>
      </c>
      <c r="E311" s="4" t="s">
        <v>46</v>
      </c>
      <c r="F311" s="4" t="s">
        <v>11</v>
      </c>
      <c r="G311" s="5">
        <v>1</v>
      </c>
      <c r="H311" s="6">
        <v>9</v>
      </c>
      <c r="I311" s="6">
        <v>9</v>
      </c>
      <c r="J311" s="6">
        <v>1.458</v>
      </c>
      <c r="K311" s="6">
        <f>dataset[[#This Row],[Cost Per Unit]]*dataset[[#This Row],[Quantity]]</f>
        <v>1.458</v>
      </c>
      <c r="L311" s="6">
        <f>dataset[[#This Row],[Total Revenue]]-dataset[[#This Row],[Total Cost]]</f>
        <v>7.5419999999999998</v>
      </c>
    </row>
    <row r="312" spans="1:12">
      <c r="A312" s="8">
        <v>44108</v>
      </c>
      <c r="B312" s="8" t="str">
        <f>TEXT(dataset[[#This Row],[Date]],"mmm")</f>
        <v>oct</v>
      </c>
      <c r="C312" s="8" t="str">
        <f>TEXT(dataset[[#This Row],[Date]],"YYYY")</f>
        <v>2020</v>
      </c>
      <c r="D312" s="4" t="s">
        <v>25</v>
      </c>
      <c r="E312" s="4" t="s">
        <v>46</v>
      </c>
      <c r="F312" s="4" t="s">
        <v>11</v>
      </c>
      <c r="G312" s="5">
        <v>5</v>
      </c>
      <c r="H312" s="6">
        <v>5</v>
      </c>
      <c r="I312" s="6">
        <v>25</v>
      </c>
      <c r="J312" s="6">
        <v>0.81</v>
      </c>
      <c r="K312" s="6">
        <f>dataset[[#This Row],[Cost Per Unit]]*dataset[[#This Row],[Quantity]]</f>
        <v>4.0500000000000007</v>
      </c>
      <c r="L312" s="6">
        <f>dataset[[#This Row],[Total Revenue]]-dataset[[#This Row],[Total Cost]]</f>
        <v>20.95</v>
      </c>
    </row>
    <row r="313" spans="1:12">
      <c r="A313" s="8">
        <v>44108</v>
      </c>
      <c r="B313" s="8" t="str">
        <f>TEXT(dataset[[#This Row],[Date]],"mmm")</f>
        <v>oct</v>
      </c>
      <c r="C313" s="8" t="str">
        <f>TEXT(dataset[[#This Row],[Date]],"YYYY")</f>
        <v>2020</v>
      </c>
      <c r="D313" s="4" t="s">
        <v>24</v>
      </c>
      <c r="E313" s="4" t="s">
        <v>10</v>
      </c>
      <c r="F313" s="4" t="s">
        <v>9</v>
      </c>
      <c r="G313" s="5">
        <v>3</v>
      </c>
      <c r="H313" s="6">
        <v>50</v>
      </c>
      <c r="I313" s="6">
        <v>150</v>
      </c>
      <c r="J313" s="6">
        <v>19.149999999999999</v>
      </c>
      <c r="K313" s="6">
        <f>dataset[[#This Row],[Cost Per Unit]]*dataset[[#This Row],[Quantity]]</f>
        <v>57.449999999999996</v>
      </c>
      <c r="L313" s="6">
        <f>dataset[[#This Row],[Total Revenue]]-dataset[[#This Row],[Total Cost]]</f>
        <v>92.550000000000011</v>
      </c>
    </row>
    <row r="314" spans="1:12">
      <c r="A314" s="8">
        <v>44109</v>
      </c>
      <c r="B314" s="8" t="str">
        <f>TEXT(dataset[[#This Row],[Date]],"mmm")</f>
        <v>oct</v>
      </c>
      <c r="C314" s="8" t="str">
        <f>TEXT(dataset[[#This Row],[Date]],"YYYY")</f>
        <v>2020</v>
      </c>
      <c r="D314" s="4" t="s">
        <v>24</v>
      </c>
      <c r="E314" s="4" t="s">
        <v>13</v>
      </c>
      <c r="F314" s="4" t="s">
        <v>11</v>
      </c>
      <c r="G314" s="5">
        <v>6</v>
      </c>
      <c r="H314" s="6">
        <v>10</v>
      </c>
      <c r="I314" s="6">
        <v>60</v>
      </c>
      <c r="J314" s="6">
        <v>2.56</v>
      </c>
      <c r="K314" s="6">
        <f>dataset[[#This Row],[Cost Per Unit]]*dataset[[#This Row],[Quantity]]</f>
        <v>15.36</v>
      </c>
      <c r="L314" s="6">
        <f>dataset[[#This Row],[Total Revenue]]-dataset[[#This Row],[Total Cost]]</f>
        <v>44.64</v>
      </c>
    </row>
    <row r="315" spans="1:12">
      <c r="A315" s="8">
        <v>44110</v>
      </c>
      <c r="B315" s="8" t="str">
        <f>TEXT(dataset[[#This Row],[Date]],"mmm")</f>
        <v>oct</v>
      </c>
      <c r="C315" s="8" t="str">
        <f>TEXT(dataset[[#This Row],[Date]],"YYYY")</f>
        <v>2020</v>
      </c>
      <c r="D315" s="4" t="s">
        <v>24</v>
      </c>
      <c r="E315" s="4" t="s">
        <v>3</v>
      </c>
      <c r="F315" s="4" t="s">
        <v>5</v>
      </c>
      <c r="G315" s="5">
        <v>1</v>
      </c>
      <c r="H315" s="6">
        <v>566.66666666666663</v>
      </c>
      <c r="I315" s="6">
        <v>566.66666666666663</v>
      </c>
      <c r="J315" s="6">
        <v>481.66666666666663</v>
      </c>
      <c r="K315" s="6">
        <f>dataset[[#This Row],[Cost Per Unit]]*dataset[[#This Row],[Quantity]]</f>
        <v>481.66666666666663</v>
      </c>
      <c r="L315" s="6">
        <f>dataset[[#This Row],[Total Revenue]]-dataset[[#This Row],[Total Cost]]</f>
        <v>85</v>
      </c>
    </row>
    <row r="316" spans="1:12">
      <c r="A316" s="8">
        <v>44112</v>
      </c>
      <c r="B316" s="8" t="str">
        <f>TEXT(dataset[[#This Row],[Date]],"mmm")</f>
        <v>oct</v>
      </c>
      <c r="C316" s="8" t="str">
        <f>TEXT(dataset[[#This Row],[Date]],"YYYY")</f>
        <v>2020</v>
      </c>
      <c r="D316" s="4" t="s">
        <v>25</v>
      </c>
      <c r="E316" s="4" t="s">
        <v>13</v>
      </c>
      <c r="F316" s="4" t="s">
        <v>11</v>
      </c>
      <c r="G316" s="5">
        <v>4</v>
      </c>
      <c r="H316" s="6">
        <v>6</v>
      </c>
      <c r="I316" s="6">
        <v>24</v>
      </c>
      <c r="J316" s="6">
        <v>1.536</v>
      </c>
      <c r="K316" s="6">
        <f>dataset[[#This Row],[Cost Per Unit]]*dataset[[#This Row],[Quantity]]</f>
        <v>6.1440000000000001</v>
      </c>
      <c r="L316" s="6">
        <f>dataset[[#This Row],[Total Revenue]]-dataset[[#This Row],[Total Cost]]</f>
        <v>17.856000000000002</v>
      </c>
    </row>
    <row r="317" spans="1:12">
      <c r="A317" s="8">
        <v>44112</v>
      </c>
      <c r="B317" s="8" t="str">
        <f>TEXT(dataset[[#This Row],[Date]],"mmm")</f>
        <v>oct</v>
      </c>
      <c r="C317" s="8" t="str">
        <f>TEXT(dataset[[#This Row],[Date]],"YYYY")</f>
        <v>2020</v>
      </c>
      <c r="D317" s="4" t="s">
        <v>25</v>
      </c>
      <c r="E317" s="4" t="s">
        <v>13</v>
      </c>
      <c r="F317" s="4" t="s">
        <v>5</v>
      </c>
      <c r="G317" s="5">
        <v>1</v>
      </c>
      <c r="H317" s="6">
        <v>527.69230769230762</v>
      </c>
      <c r="I317" s="6">
        <v>527.69230769230762</v>
      </c>
      <c r="J317" s="6">
        <v>464.36923076923068</v>
      </c>
      <c r="K317" s="6">
        <f>dataset[[#This Row],[Cost Per Unit]]*dataset[[#This Row],[Quantity]]</f>
        <v>464.36923076923068</v>
      </c>
      <c r="L317" s="6">
        <f>dataset[[#This Row],[Total Revenue]]-dataset[[#This Row],[Total Cost]]</f>
        <v>63.32307692307694</v>
      </c>
    </row>
    <row r="318" spans="1:12">
      <c r="A318" s="8">
        <v>44114</v>
      </c>
      <c r="B318" s="8" t="str">
        <f>TEXT(dataset[[#This Row],[Date]],"mmm")</f>
        <v>oct</v>
      </c>
      <c r="C318" s="8" t="str">
        <f>TEXT(dataset[[#This Row],[Date]],"YYYY")</f>
        <v>2020</v>
      </c>
      <c r="D318" s="4" t="s">
        <v>26</v>
      </c>
      <c r="E318" s="4" t="s">
        <v>13</v>
      </c>
      <c r="F318" s="4" t="s">
        <v>11</v>
      </c>
      <c r="G318" s="5">
        <v>9</v>
      </c>
      <c r="H318" s="6">
        <v>8</v>
      </c>
      <c r="I318" s="6">
        <v>72</v>
      </c>
      <c r="J318" s="6">
        <v>2.048</v>
      </c>
      <c r="K318" s="6">
        <f>dataset[[#This Row],[Cost Per Unit]]*dataset[[#This Row],[Quantity]]</f>
        <v>18.432000000000002</v>
      </c>
      <c r="L318" s="6">
        <f>dataset[[#This Row],[Total Revenue]]-dataset[[#This Row],[Total Cost]]</f>
        <v>53.567999999999998</v>
      </c>
    </row>
    <row r="319" spans="1:12">
      <c r="A319" s="8">
        <v>44114</v>
      </c>
      <c r="B319" s="8" t="str">
        <f>TEXT(dataset[[#This Row],[Date]],"mmm")</f>
        <v>oct</v>
      </c>
      <c r="C319" s="8" t="str">
        <f>TEXT(dataset[[#This Row],[Date]],"YYYY")</f>
        <v>2020</v>
      </c>
      <c r="D319" s="4" t="s">
        <v>24</v>
      </c>
      <c r="E319" s="4" t="s">
        <v>46</v>
      </c>
      <c r="F319" s="4" t="s">
        <v>9</v>
      </c>
      <c r="G319" s="5">
        <v>4</v>
      </c>
      <c r="H319" s="6">
        <v>24</v>
      </c>
      <c r="I319" s="6">
        <v>96</v>
      </c>
      <c r="J319" s="6">
        <v>12.167999999999999</v>
      </c>
      <c r="K319" s="6">
        <f>dataset[[#This Row],[Cost Per Unit]]*dataset[[#This Row],[Quantity]]</f>
        <v>48.671999999999997</v>
      </c>
      <c r="L319" s="6">
        <f>dataset[[#This Row],[Total Revenue]]-dataset[[#This Row],[Total Cost]]</f>
        <v>47.328000000000003</v>
      </c>
    </row>
    <row r="320" spans="1:12">
      <c r="A320" s="8">
        <v>44115</v>
      </c>
      <c r="B320" s="8" t="str">
        <f>TEXT(dataset[[#This Row],[Date]],"mmm")</f>
        <v>oct</v>
      </c>
      <c r="C320" s="8" t="str">
        <f>TEXT(dataset[[#This Row],[Date]],"YYYY")</f>
        <v>2020</v>
      </c>
      <c r="D320" s="4" t="s">
        <v>25</v>
      </c>
      <c r="E320" s="4" t="s">
        <v>10</v>
      </c>
      <c r="F320" s="4" t="s">
        <v>4</v>
      </c>
      <c r="G320" s="5">
        <v>10</v>
      </c>
      <c r="H320" s="6">
        <v>65</v>
      </c>
      <c r="I320" s="6">
        <v>650</v>
      </c>
      <c r="J320" s="6">
        <v>42.25</v>
      </c>
      <c r="K320" s="6">
        <f>dataset[[#This Row],[Cost Per Unit]]*dataset[[#This Row],[Quantity]]</f>
        <v>422.5</v>
      </c>
      <c r="L320" s="6">
        <f>dataset[[#This Row],[Total Revenue]]-dataset[[#This Row],[Total Cost]]</f>
        <v>227.5</v>
      </c>
    </row>
    <row r="321" spans="1:12">
      <c r="A321" s="8">
        <v>44117</v>
      </c>
      <c r="B321" s="8" t="str">
        <f>TEXT(dataset[[#This Row],[Date]],"mmm")</f>
        <v>oct</v>
      </c>
      <c r="C321" s="8" t="str">
        <f>TEXT(dataset[[#This Row],[Date]],"YYYY")</f>
        <v>2020</v>
      </c>
      <c r="D321" s="4" t="s">
        <v>22</v>
      </c>
      <c r="E321" s="4" t="s">
        <v>45</v>
      </c>
      <c r="F321" s="4" t="s">
        <v>4</v>
      </c>
      <c r="G321" s="5">
        <v>9</v>
      </c>
      <c r="H321" s="6">
        <v>21</v>
      </c>
      <c r="I321" s="6">
        <v>189</v>
      </c>
      <c r="J321" s="6">
        <v>11.55</v>
      </c>
      <c r="K321" s="6">
        <f>dataset[[#This Row],[Cost Per Unit]]*dataset[[#This Row],[Quantity]]</f>
        <v>103.95</v>
      </c>
      <c r="L321" s="6">
        <f>dataset[[#This Row],[Total Revenue]]-dataset[[#This Row],[Total Cost]]</f>
        <v>85.05</v>
      </c>
    </row>
    <row r="322" spans="1:12">
      <c r="A322" s="8">
        <v>44117</v>
      </c>
      <c r="B322" s="8" t="str">
        <f>TEXT(dataset[[#This Row],[Date]],"mmm")</f>
        <v>oct</v>
      </c>
      <c r="C322" s="8" t="str">
        <f>TEXT(dataset[[#This Row],[Date]],"YYYY")</f>
        <v>2020</v>
      </c>
      <c r="D322" s="4" t="s">
        <v>24</v>
      </c>
      <c r="E322" s="4" t="s">
        <v>45</v>
      </c>
      <c r="F322" s="4" t="s">
        <v>7</v>
      </c>
      <c r="G322" s="5">
        <v>10</v>
      </c>
      <c r="H322" s="6">
        <v>11</v>
      </c>
      <c r="I322" s="6">
        <v>110</v>
      </c>
      <c r="J322" s="6">
        <v>3.52</v>
      </c>
      <c r="K322" s="6">
        <f>dataset[[#This Row],[Cost Per Unit]]*dataset[[#This Row],[Quantity]]</f>
        <v>35.200000000000003</v>
      </c>
      <c r="L322" s="6">
        <f>dataset[[#This Row],[Total Revenue]]-dataset[[#This Row],[Total Cost]]</f>
        <v>74.8</v>
      </c>
    </row>
    <row r="323" spans="1:12">
      <c r="A323" s="8">
        <v>44117</v>
      </c>
      <c r="B323" s="8" t="str">
        <f>TEXT(dataset[[#This Row],[Date]],"mmm")</f>
        <v>oct</v>
      </c>
      <c r="C323" s="8" t="str">
        <f>TEXT(dataset[[#This Row],[Date]],"YYYY")</f>
        <v>2020</v>
      </c>
      <c r="D323" s="4" t="s">
        <v>24</v>
      </c>
      <c r="E323" s="4" t="s">
        <v>13</v>
      </c>
      <c r="F323" s="4" t="s">
        <v>7</v>
      </c>
      <c r="G323" s="5">
        <v>18</v>
      </c>
      <c r="H323" s="6">
        <v>43</v>
      </c>
      <c r="I323" s="6">
        <v>774</v>
      </c>
      <c r="J323" s="6">
        <v>11.610000000000001</v>
      </c>
      <c r="K323" s="6">
        <f>dataset[[#This Row],[Cost Per Unit]]*dataset[[#This Row],[Quantity]]</f>
        <v>208.98000000000002</v>
      </c>
      <c r="L323" s="6">
        <f>dataset[[#This Row],[Total Revenue]]-dataset[[#This Row],[Total Cost]]</f>
        <v>565.02</v>
      </c>
    </row>
    <row r="324" spans="1:12">
      <c r="A324" s="8">
        <v>44118</v>
      </c>
      <c r="B324" s="8" t="str">
        <f>TEXT(dataset[[#This Row],[Date]],"mmm")</f>
        <v>oct</v>
      </c>
      <c r="C324" s="8" t="str">
        <f>TEXT(dataset[[#This Row],[Date]],"YYYY")</f>
        <v>2020</v>
      </c>
      <c r="D324" s="4" t="s">
        <v>24</v>
      </c>
      <c r="E324" s="4" t="s">
        <v>46</v>
      </c>
      <c r="F324" s="4" t="s">
        <v>11</v>
      </c>
      <c r="G324" s="5">
        <v>5</v>
      </c>
      <c r="H324" s="6">
        <v>9</v>
      </c>
      <c r="I324" s="6">
        <v>45</v>
      </c>
      <c r="J324" s="6">
        <v>1.458</v>
      </c>
      <c r="K324" s="6">
        <f>dataset[[#This Row],[Cost Per Unit]]*dataset[[#This Row],[Quantity]]</f>
        <v>7.29</v>
      </c>
      <c r="L324" s="6">
        <f>dataset[[#This Row],[Total Revenue]]-dataset[[#This Row],[Total Cost]]</f>
        <v>37.71</v>
      </c>
    </row>
    <row r="325" spans="1:12">
      <c r="A325" s="8">
        <v>44119</v>
      </c>
      <c r="B325" s="8" t="str">
        <f>TEXT(dataset[[#This Row],[Date]],"mmm")</f>
        <v>oct</v>
      </c>
      <c r="C325" s="8" t="str">
        <f>TEXT(dataset[[#This Row],[Date]],"YYYY")</f>
        <v>2020</v>
      </c>
      <c r="D325" s="4" t="s">
        <v>24</v>
      </c>
      <c r="E325" s="4" t="s">
        <v>45</v>
      </c>
      <c r="F325" s="4" t="s">
        <v>11</v>
      </c>
      <c r="G325" s="5">
        <v>8</v>
      </c>
      <c r="H325" s="6">
        <v>5</v>
      </c>
      <c r="I325" s="6">
        <v>40</v>
      </c>
      <c r="J325" s="6">
        <v>0.76500000000000001</v>
      </c>
      <c r="K325" s="6">
        <f>dataset[[#This Row],[Cost Per Unit]]*dataset[[#This Row],[Quantity]]</f>
        <v>6.12</v>
      </c>
      <c r="L325" s="6">
        <f>dataset[[#This Row],[Total Revenue]]-dataset[[#This Row],[Total Cost]]</f>
        <v>33.880000000000003</v>
      </c>
    </row>
    <row r="326" spans="1:12">
      <c r="A326" s="8">
        <v>44119</v>
      </c>
      <c r="B326" s="8" t="str">
        <f>TEXT(dataset[[#This Row],[Date]],"mmm")</f>
        <v>oct</v>
      </c>
      <c r="C326" s="8" t="str">
        <f>TEXT(dataset[[#This Row],[Date]],"YYYY")</f>
        <v>2020</v>
      </c>
      <c r="D326" s="4" t="s">
        <v>23</v>
      </c>
      <c r="E326" s="4" t="s">
        <v>45</v>
      </c>
      <c r="F326" s="4" t="s">
        <v>7</v>
      </c>
      <c r="G326" s="5">
        <v>10</v>
      </c>
      <c r="H326" s="6">
        <v>8</v>
      </c>
      <c r="I326" s="6">
        <v>80</v>
      </c>
      <c r="J326" s="6">
        <v>2.56</v>
      </c>
      <c r="K326" s="6">
        <f>dataset[[#This Row],[Cost Per Unit]]*dataset[[#This Row],[Quantity]]</f>
        <v>25.6</v>
      </c>
      <c r="L326" s="6">
        <f>dataset[[#This Row],[Total Revenue]]-dataset[[#This Row],[Total Cost]]</f>
        <v>54.4</v>
      </c>
    </row>
    <row r="327" spans="1:12">
      <c r="A327" s="8">
        <v>44121</v>
      </c>
      <c r="B327" s="8" t="str">
        <f>TEXT(dataset[[#This Row],[Date]],"mmm")</f>
        <v>oct</v>
      </c>
      <c r="C327" s="8" t="str">
        <f>TEXT(dataset[[#This Row],[Date]],"YYYY")</f>
        <v>2020</v>
      </c>
      <c r="D327" s="4" t="s">
        <v>25</v>
      </c>
      <c r="E327" s="4" t="s">
        <v>10</v>
      </c>
      <c r="F327" s="4" t="s">
        <v>9</v>
      </c>
      <c r="G327" s="5">
        <v>7</v>
      </c>
      <c r="H327" s="6">
        <v>41</v>
      </c>
      <c r="I327" s="6">
        <v>287</v>
      </c>
      <c r="J327" s="6">
        <v>15.702999999999999</v>
      </c>
      <c r="K327" s="6">
        <f>dataset[[#This Row],[Cost Per Unit]]*dataset[[#This Row],[Quantity]]</f>
        <v>109.92099999999999</v>
      </c>
      <c r="L327" s="6">
        <f>dataset[[#This Row],[Total Revenue]]-dataset[[#This Row],[Total Cost]]</f>
        <v>177.07900000000001</v>
      </c>
    </row>
    <row r="328" spans="1:12">
      <c r="A328" s="8">
        <v>44121</v>
      </c>
      <c r="B328" s="8" t="str">
        <f>TEXT(dataset[[#This Row],[Date]],"mmm")</f>
        <v>oct</v>
      </c>
      <c r="C328" s="8" t="str">
        <f>TEXT(dataset[[#This Row],[Date]],"YYYY")</f>
        <v>2020</v>
      </c>
      <c r="D328" s="4" t="s">
        <v>22</v>
      </c>
      <c r="E328" s="4" t="s">
        <v>46</v>
      </c>
      <c r="F328" s="4" t="s">
        <v>11</v>
      </c>
      <c r="G328" s="5">
        <v>1</v>
      </c>
      <c r="H328" s="6">
        <v>7</v>
      </c>
      <c r="I328" s="6">
        <v>7</v>
      </c>
      <c r="J328" s="6">
        <v>1.1340000000000001</v>
      </c>
      <c r="K328" s="6">
        <f>dataset[[#This Row],[Cost Per Unit]]*dataset[[#This Row],[Quantity]]</f>
        <v>1.1340000000000001</v>
      </c>
      <c r="L328" s="6">
        <f>dataset[[#This Row],[Total Revenue]]-dataset[[#This Row],[Total Cost]]</f>
        <v>5.8659999999999997</v>
      </c>
    </row>
    <row r="329" spans="1:12">
      <c r="A329" s="8">
        <v>44122</v>
      </c>
      <c r="B329" s="8" t="str">
        <f>TEXT(dataset[[#This Row],[Date]],"mmm")</f>
        <v>oct</v>
      </c>
      <c r="C329" s="8" t="str">
        <f>TEXT(dataset[[#This Row],[Date]],"YYYY")</f>
        <v>2020</v>
      </c>
      <c r="D329" s="4" t="s">
        <v>23</v>
      </c>
      <c r="E329" s="4" t="s">
        <v>3</v>
      </c>
      <c r="F329" s="4" t="s">
        <v>4</v>
      </c>
      <c r="G329" s="5">
        <v>9</v>
      </c>
      <c r="H329" s="6">
        <v>186</v>
      </c>
      <c r="I329" s="6">
        <v>1674</v>
      </c>
      <c r="J329" s="6">
        <v>111.6</v>
      </c>
      <c r="K329" s="6">
        <f>dataset[[#This Row],[Cost Per Unit]]*dataset[[#This Row],[Quantity]]</f>
        <v>1004.4</v>
      </c>
      <c r="L329" s="6">
        <f>dataset[[#This Row],[Total Revenue]]-dataset[[#This Row],[Total Cost]]</f>
        <v>669.6</v>
      </c>
    </row>
    <row r="330" spans="1:12">
      <c r="A330" s="8">
        <v>44122</v>
      </c>
      <c r="B330" s="8" t="str">
        <f>TEXT(dataset[[#This Row],[Date]],"mmm")</f>
        <v>oct</v>
      </c>
      <c r="C330" s="8" t="str">
        <f>TEXT(dataset[[#This Row],[Date]],"YYYY")</f>
        <v>2020</v>
      </c>
      <c r="D330" s="4" t="s">
        <v>24</v>
      </c>
      <c r="E330" s="4" t="s">
        <v>3</v>
      </c>
      <c r="F330" s="4" t="s">
        <v>4</v>
      </c>
      <c r="G330" s="5">
        <v>3</v>
      </c>
      <c r="H330" s="6">
        <v>143</v>
      </c>
      <c r="I330" s="6">
        <v>429</v>
      </c>
      <c r="J330" s="6">
        <v>85.8</v>
      </c>
      <c r="K330" s="6">
        <f>dataset[[#This Row],[Cost Per Unit]]*dataset[[#This Row],[Quantity]]</f>
        <v>257.39999999999998</v>
      </c>
      <c r="L330" s="6">
        <f>dataset[[#This Row],[Total Revenue]]-dataset[[#This Row],[Total Cost]]</f>
        <v>171.60000000000002</v>
      </c>
    </row>
    <row r="331" spans="1:12">
      <c r="A331" s="8">
        <v>44123</v>
      </c>
      <c r="B331" s="8" t="str">
        <f>TEXT(dataset[[#This Row],[Date]],"mmm")</f>
        <v>oct</v>
      </c>
      <c r="C331" s="8" t="str">
        <f>TEXT(dataset[[#This Row],[Date]],"YYYY")</f>
        <v>2020</v>
      </c>
      <c r="D331" s="4" t="s">
        <v>25</v>
      </c>
      <c r="E331" s="4" t="s">
        <v>13</v>
      </c>
      <c r="F331" s="4" t="s">
        <v>7</v>
      </c>
      <c r="G331" s="5">
        <v>6</v>
      </c>
      <c r="H331" s="6">
        <v>46</v>
      </c>
      <c r="I331" s="6">
        <v>276</v>
      </c>
      <c r="J331" s="6">
        <v>12.420000000000002</v>
      </c>
      <c r="K331" s="6">
        <f>dataset[[#This Row],[Cost Per Unit]]*dataset[[#This Row],[Quantity]]</f>
        <v>74.52000000000001</v>
      </c>
      <c r="L331" s="6">
        <f>dataset[[#This Row],[Total Revenue]]-dataset[[#This Row],[Total Cost]]</f>
        <v>201.48</v>
      </c>
    </row>
    <row r="332" spans="1:12">
      <c r="A332" s="8">
        <v>44123</v>
      </c>
      <c r="B332" s="8" t="str">
        <f>TEXT(dataset[[#This Row],[Date]],"mmm")</f>
        <v>oct</v>
      </c>
      <c r="C332" s="8" t="str">
        <f>TEXT(dataset[[#This Row],[Date]],"YYYY")</f>
        <v>2020</v>
      </c>
      <c r="D332" s="4" t="s">
        <v>22</v>
      </c>
      <c r="E332" s="4" t="s">
        <v>45</v>
      </c>
      <c r="F332" s="4" t="s">
        <v>9</v>
      </c>
      <c r="G332" s="5">
        <v>8</v>
      </c>
      <c r="H332" s="6">
        <v>35</v>
      </c>
      <c r="I332" s="6">
        <v>280</v>
      </c>
      <c r="J332" s="6">
        <v>16.345000000000002</v>
      </c>
      <c r="K332" s="6">
        <f>dataset[[#This Row],[Cost Per Unit]]*dataset[[#This Row],[Quantity]]</f>
        <v>130.76000000000002</v>
      </c>
      <c r="L332" s="6">
        <f>dataset[[#This Row],[Total Revenue]]-dataset[[#This Row],[Total Cost]]</f>
        <v>149.23999999999998</v>
      </c>
    </row>
    <row r="333" spans="1:12">
      <c r="A333" s="8">
        <v>44123</v>
      </c>
      <c r="B333" s="8" t="str">
        <f>TEXT(dataset[[#This Row],[Date]],"mmm")</f>
        <v>oct</v>
      </c>
      <c r="C333" s="8" t="str">
        <f>TEXT(dataset[[#This Row],[Date]],"YYYY")</f>
        <v>2020</v>
      </c>
      <c r="D333" s="4" t="s">
        <v>23</v>
      </c>
      <c r="E333" s="4" t="s">
        <v>13</v>
      </c>
      <c r="F333" s="4" t="s">
        <v>7</v>
      </c>
      <c r="G333" s="5">
        <v>11</v>
      </c>
      <c r="H333" s="6">
        <v>25</v>
      </c>
      <c r="I333" s="6">
        <v>275</v>
      </c>
      <c r="J333" s="6">
        <v>6.75</v>
      </c>
      <c r="K333" s="6">
        <f>dataset[[#This Row],[Cost Per Unit]]*dataset[[#This Row],[Quantity]]</f>
        <v>74.25</v>
      </c>
      <c r="L333" s="6">
        <f>dataset[[#This Row],[Total Revenue]]-dataset[[#This Row],[Total Cost]]</f>
        <v>200.75</v>
      </c>
    </row>
    <row r="334" spans="1:12">
      <c r="A334" s="8">
        <v>44124</v>
      </c>
      <c r="B334" s="8" t="str">
        <f>TEXT(dataset[[#This Row],[Date]],"mmm")</f>
        <v>oct</v>
      </c>
      <c r="C334" s="8" t="str">
        <f>TEXT(dataset[[#This Row],[Date]],"YYYY")</f>
        <v>2020</v>
      </c>
      <c r="D334" s="4" t="s">
        <v>22</v>
      </c>
      <c r="E334" s="4" t="s">
        <v>45</v>
      </c>
      <c r="F334" s="4" t="s">
        <v>11</v>
      </c>
      <c r="G334" s="5">
        <v>1</v>
      </c>
      <c r="H334" s="6">
        <v>10</v>
      </c>
      <c r="I334" s="6">
        <v>10</v>
      </c>
      <c r="J334" s="6">
        <v>1.53</v>
      </c>
      <c r="K334" s="6">
        <f>dataset[[#This Row],[Cost Per Unit]]*dataset[[#This Row],[Quantity]]</f>
        <v>1.53</v>
      </c>
      <c r="L334" s="6">
        <f>dataset[[#This Row],[Total Revenue]]-dataset[[#This Row],[Total Cost]]</f>
        <v>8.4700000000000006</v>
      </c>
    </row>
    <row r="335" spans="1:12">
      <c r="A335" s="8">
        <v>44125</v>
      </c>
      <c r="B335" s="8" t="str">
        <f>TEXT(dataset[[#This Row],[Date]],"mmm")</f>
        <v>oct</v>
      </c>
      <c r="C335" s="8" t="str">
        <f>TEXT(dataset[[#This Row],[Date]],"YYYY")</f>
        <v>2020</v>
      </c>
      <c r="D335" s="4" t="s">
        <v>26</v>
      </c>
      <c r="E335" s="4" t="s">
        <v>13</v>
      </c>
      <c r="F335" s="4" t="s">
        <v>9</v>
      </c>
      <c r="G335" s="5">
        <v>5</v>
      </c>
      <c r="H335" s="6">
        <v>29</v>
      </c>
      <c r="I335" s="6">
        <v>145</v>
      </c>
      <c r="J335" s="6">
        <v>16.066000000000003</v>
      </c>
      <c r="K335" s="6">
        <f>dataset[[#This Row],[Cost Per Unit]]*dataset[[#This Row],[Quantity]]</f>
        <v>80.330000000000013</v>
      </c>
      <c r="L335" s="6">
        <f>dataset[[#This Row],[Total Revenue]]-dataset[[#This Row],[Total Cost]]</f>
        <v>64.669999999999987</v>
      </c>
    </row>
    <row r="336" spans="1:12">
      <c r="A336" s="8">
        <v>44125</v>
      </c>
      <c r="B336" s="8" t="str">
        <f>TEXT(dataset[[#This Row],[Date]],"mmm")</f>
        <v>oct</v>
      </c>
      <c r="C336" s="8" t="str">
        <f>TEXT(dataset[[#This Row],[Date]],"YYYY")</f>
        <v>2020</v>
      </c>
      <c r="D336" s="4" t="s">
        <v>23</v>
      </c>
      <c r="E336" s="4" t="s">
        <v>46</v>
      </c>
      <c r="F336" s="4" t="s">
        <v>7</v>
      </c>
      <c r="G336" s="5">
        <v>10</v>
      </c>
      <c r="H336" s="6">
        <v>8</v>
      </c>
      <c r="I336" s="6">
        <v>80</v>
      </c>
      <c r="J336" s="6">
        <v>2.0640000000000001</v>
      </c>
      <c r="K336" s="6">
        <f>dataset[[#This Row],[Cost Per Unit]]*dataset[[#This Row],[Quantity]]</f>
        <v>20.64</v>
      </c>
      <c r="L336" s="6">
        <f>dataset[[#This Row],[Total Revenue]]-dataset[[#This Row],[Total Cost]]</f>
        <v>59.36</v>
      </c>
    </row>
    <row r="337" spans="1:12">
      <c r="A337" s="8">
        <v>44127</v>
      </c>
      <c r="B337" s="8" t="str">
        <f>TEXT(dataset[[#This Row],[Date]],"mmm")</f>
        <v>oct</v>
      </c>
      <c r="C337" s="8" t="str">
        <f>TEXT(dataset[[#This Row],[Date]],"YYYY")</f>
        <v>2020</v>
      </c>
      <c r="D337" s="4" t="s">
        <v>24</v>
      </c>
      <c r="E337" s="4" t="s">
        <v>46</v>
      </c>
      <c r="F337" s="4" t="s">
        <v>5</v>
      </c>
      <c r="G337" s="5">
        <v>2</v>
      </c>
      <c r="H337" s="6">
        <v>91.333333333333329</v>
      </c>
      <c r="I337" s="6">
        <v>182.66666666666666</v>
      </c>
      <c r="J337" s="6">
        <v>82.2</v>
      </c>
      <c r="K337" s="6">
        <f>dataset[[#This Row],[Cost Per Unit]]*dataset[[#This Row],[Quantity]]</f>
        <v>164.4</v>
      </c>
      <c r="L337" s="6">
        <f>dataset[[#This Row],[Total Revenue]]-dataset[[#This Row],[Total Cost]]</f>
        <v>18.266666666666652</v>
      </c>
    </row>
    <row r="338" spans="1:12">
      <c r="A338" s="8">
        <v>44128</v>
      </c>
      <c r="B338" s="8" t="str">
        <f>TEXT(dataset[[#This Row],[Date]],"mmm")</f>
        <v>oct</v>
      </c>
      <c r="C338" s="8" t="str">
        <f>TEXT(dataset[[#This Row],[Date]],"YYYY")</f>
        <v>2020</v>
      </c>
      <c r="D338" s="4" t="s">
        <v>25</v>
      </c>
      <c r="E338" s="4" t="s">
        <v>45</v>
      </c>
      <c r="F338" s="4" t="s">
        <v>9</v>
      </c>
      <c r="G338" s="5">
        <v>2</v>
      </c>
      <c r="H338" s="6">
        <v>44</v>
      </c>
      <c r="I338" s="6">
        <v>88</v>
      </c>
      <c r="J338" s="6">
        <v>20.548000000000002</v>
      </c>
      <c r="K338" s="6">
        <f>dataset[[#This Row],[Cost Per Unit]]*dataset[[#This Row],[Quantity]]</f>
        <v>41.096000000000004</v>
      </c>
      <c r="L338" s="6">
        <f>dataset[[#This Row],[Total Revenue]]-dataset[[#This Row],[Total Cost]]</f>
        <v>46.903999999999996</v>
      </c>
    </row>
    <row r="339" spans="1:12">
      <c r="A339" s="8">
        <v>44128</v>
      </c>
      <c r="B339" s="8" t="str">
        <f>TEXT(dataset[[#This Row],[Date]],"mmm")</f>
        <v>oct</v>
      </c>
      <c r="C339" s="8" t="str">
        <f>TEXT(dataset[[#This Row],[Date]],"YYYY")</f>
        <v>2020</v>
      </c>
      <c r="D339" s="4" t="s">
        <v>25</v>
      </c>
      <c r="E339" s="4" t="s">
        <v>46</v>
      </c>
      <c r="F339" s="4" t="s">
        <v>4</v>
      </c>
      <c r="G339" s="5">
        <v>5</v>
      </c>
      <c r="H339" s="6">
        <v>23</v>
      </c>
      <c r="I339" s="6">
        <v>115</v>
      </c>
      <c r="J339" s="6">
        <v>13.34</v>
      </c>
      <c r="K339" s="6">
        <f>dataset[[#This Row],[Cost Per Unit]]*dataset[[#This Row],[Quantity]]</f>
        <v>66.7</v>
      </c>
      <c r="L339" s="6">
        <f>dataset[[#This Row],[Total Revenue]]-dataset[[#This Row],[Total Cost]]</f>
        <v>48.3</v>
      </c>
    </row>
    <row r="340" spans="1:12">
      <c r="A340" s="8">
        <v>44128</v>
      </c>
      <c r="B340" s="8" t="str">
        <f>TEXT(dataset[[#This Row],[Date]],"mmm")</f>
        <v>oct</v>
      </c>
      <c r="C340" s="8" t="str">
        <f>TEXT(dataset[[#This Row],[Date]],"YYYY")</f>
        <v>2020</v>
      </c>
      <c r="D340" s="4" t="s">
        <v>26</v>
      </c>
      <c r="E340" s="4" t="s">
        <v>10</v>
      </c>
      <c r="F340" s="4" t="s">
        <v>7</v>
      </c>
      <c r="G340" s="5">
        <v>10</v>
      </c>
      <c r="H340" s="6">
        <v>20</v>
      </c>
      <c r="I340" s="6">
        <v>200</v>
      </c>
      <c r="J340" s="6">
        <v>8.4599999999999991</v>
      </c>
      <c r="K340" s="6">
        <f>dataset[[#This Row],[Cost Per Unit]]*dataset[[#This Row],[Quantity]]</f>
        <v>84.6</v>
      </c>
      <c r="L340" s="6">
        <f>dataset[[#This Row],[Total Revenue]]-dataset[[#This Row],[Total Cost]]</f>
        <v>115.4</v>
      </c>
    </row>
    <row r="341" spans="1:12">
      <c r="A341" s="8">
        <v>44128</v>
      </c>
      <c r="B341" s="8" t="str">
        <f>TEXT(dataset[[#This Row],[Date]],"mmm")</f>
        <v>oct</v>
      </c>
      <c r="C341" s="8" t="str">
        <f>TEXT(dataset[[#This Row],[Date]],"YYYY")</f>
        <v>2020</v>
      </c>
      <c r="D341" s="4" t="s">
        <v>23</v>
      </c>
      <c r="E341" s="4" t="s">
        <v>46</v>
      </c>
      <c r="F341" s="4" t="s">
        <v>9</v>
      </c>
      <c r="G341" s="5">
        <v>3</v>
      </c>
      <c r="H341" s="6">
        <v>40</v>
      </c>
      <c r="I341" s="6">
        <v>120</v>
      </c>
      <c r="J341" s="6">
        <v>20.28</v>
      </c>
      <c r="K341" s="6">
        <f>dataset[[#This Row],[Cost Per Unit]]*dataset[[#This Row],[Quantity]]</f>
        <v>60.84</v>
      </c>
      <c r="L341" s="6">
        <f>dataset[[#This Row],[Total Revenue]]-dataset[[#This Row],[Total Cost]]</f>
        <v>59.16</v>
      </c>
    </row>
    <row r="342" spans="1:12">
      <c r="A342" s="8">
        <v>44128</v>
      </c>
      <c r="B342" s="8" t="str">
        <f>TEXT(dataset[[#This Row],[Date]],"mmm")</f>
        <v>oct</v>
      </c>
      <c r="C342" s="8" t="str">
        <f>TEXT(dataset[[#This Row],[Date]],"YYYY")</f>
        <v>2020</v>
      </c>
      <c r="D342" s="4" t="s">
        <v>24</v>
      </c>
      <c r="E342" s="4" t="s">
        <v>10</v>
      </c>
      <c r="F342" s="4" t="s">
        <v>11</v>
      </c>
      <c r="G342" s="5">
        <v>2</v>
      </c>
      <c r="H342" s="6">
        <v>6</v>
      </c>
      <c r="I342" s="6">
        <v>12</v>
      </c>
      <c r="J342" s="6">
        <v>1.248</v>
      </c>
      <c r="K342" s="6">
        <f>dataset[[#This Row],[Cost Per Unit]]*dataset[[#This Row],[Quantity]]</f>
        <v>2.496</v>
      </c>
      <c r="L342" s="6">
        <f>dataset[[#This Row],[Total Revenue]]-dataset[[#This Row],[Total Cost]]</f>
        <v>9.5039999999999996</v>
      </c>
    </row>
    <row r="343" spans="1:12">
      <c r="A343" s="8">
        <v>44129</v>
      </c>
      <c r="B343" s="8" t="str">
        <f>TEXT(dataset[[#This Row],[Date]],"mmm")</f>
        <v>oct</v>
      </c>
      <c r="C343" s="8" t="str">
        <f>TEXT(dataset[[#This Row],[Date]],"YYYY")</f>
        <v>2020</v>
      </c>
      <c r="D343" s="4" t="s">
        <v>25</v>
      </c>
      <c r="E343" s="4" t="s">
        <v>13</v>
      </c>
      <c r="F343" s="4" t="s">
        <v>11</v>
      </c>
      <c r="G343" s="5">
        <v>1</v>
      </c>
      <c r="H343" s="6">
        <v>9</v>
      </c>
      <c r="I343" s="6">
        <v>9</v>
      </c>
      <c r="J343" s="6">
        <v>2.3040000000000003</v>
      </c>
      <c r="K343" s="6">
        <f>dataset[[#This Row],[Cost Per Unit]]*dataset[[#This Row],[Quantity]]</f>
        <v>2.3040000000000003</v>
      </c>
      <c r="L343" s="6">
        <f>dataset[[#This Row],[Total Revenue]]-dataset[[#This Row],[Total Cost]]</f>
        <v>6.6959999999999997</v>
      </c>
    </row>
    <row r="344" spans="1:12">
      <c r="A344" s="8">
        <v>44129</v>
      </c>
      <c r="B344" s="8" t="str">
        <f>TEXT(dataset[[#This Row],[Date]],"mmm")</f>
        <v>oct</v>
      </c>
      <c r="C344" s="8" t="str">
        <f>TEXT(dataset[[#This Row],[Date]],"YYYY")</f>
        <v>2020</v>
      </c>
      <c r="D344" s="4" t="s">
        <v>24</v>
      </c>
      <c r="E344" s="4" t="s">
        <v>13</v>
      </c>
      <c r="F344" s="4" t="s">
        <v>11</v>
      </c>
      <c r="G344" s="5">
        <v>6</v>
      </c>
      <c r="H344" s="6">
        <v>5</v>
      </c>
      <c r="I344" s="6">
        <v>30</v>
      </c>
      <c r="J344" s="6">
        <v>1.28</v>
      </c>
      <c r="K344" s="6">
        <f>dataset[[#This Row],[Cost Per Unit]]*dataset[[#This Row],[Quantity]]</f>
        <v>7.68</v>
      </c>
      <c r="L344" s="6">
        <f>dataset[[#This Row],[Total Revenue]]-dataset[[#This Row],[Total Cost]]</f>
        <v>22.32</v>
      </c>
    </row>
    <row r="345" spans="1:12">
      <c r="A345" s="8">
        <v>44130</v>
      </c>
      <c r="B345" s="8" t="str">
        <f>TEXT(dataset[[#This Row],[Date]],"mmm")</f>
        <v>oct</v>
      </c>
      <c r="C345" s="8" t="str">
        <f>TEXT(dataset[[#This Row],[Date]],"YYYY")</f>
        <v>2020</v>
      </c>
      <c r="D345" s="4" t="s">
        <v>24</v>
      </c>
      <c r="E345" s="4" t="s">
        <v>3</v>
      </c>
      <c r="F345" s="4" t="s">
        <v>11</v>
      </c>
      <c r="G345" s="5">
        <v>5</v>
      </c>
      <c r="H345" s="6">
        <v>9</v>
      </c>
      <c r="I345" s="6">
        <v>45</v>
      </c>
      <c r="J345" s="6">
        <v>1.6199999999999999</v>
      </c>
      <c r="K345" s="6">
        <f>dataset[[#This Row],[Cost Per Unit]]*dataset[[#This Row],[Quantity]]</f>
        <v>8.1</v>
      </c>
      <c r="L345" s="6">
        <f>dataset[[#This Row],[Total Revenue]]-dataset[[#This Row],[Total Cost]]</f>
        <v>36.9</v>
      </c>
    </row>
    <row r="346" spans="1:12">
      <c r="A346" s="8">
        <v>44130</v>
      </c>
      <c r="B346" s="8" t="str">
        <f>TEXT(dataset[[#This Row],[Date]],"mmm")</f>
        <v>oct</v>
      </c>
      <c r="C346" s="8" t="str">
        <f>TEXT(dataset[[#This Row],[Date]],"YYYY")</f>
        <v>2020</v>
      </c>
      <c r="D346" s="4" t="s">
        <v>23</v>
      </c>
      <c r="E346" s="4" t="s">
        <v>3</v>
      </c>
      <c r="F346" s="4" t="s">
        <v>9</v>
      </c>
      <c r="G346" s="5">
        <v>2</v>
      </c>
      <c r="H346" s="6">
        <v>24</v>
      </c>
      <c r="I346" s="6">
        <v>48</v>
      </c>
      <c r="J346" s="6">
        <v>12.48</v>
      </c>
      <c r="K346" s="6">
        <f>dataset[[#This Row],[Cost Per Unit]]*dataset[[#This Row],[Quantity]]</f>
        <v>24.96</v>
      </c>
      <c r="L346" s="6">
        <f>dataset[[#This Row],[Total Revenue]]-dataset[[#This Row],[Total Cost]]</f>
        <v>23.04</v>
      </c>
    </row>
    <row r="347" spans="1:12">
      <c r="A347" s="8">
        <v>44131</v>
      </c>
      <c r="B347" s="8" t="str">
        <f>TEXT(dataset[[#This Row],[Date]],"mmm")</f>
        <v>oct</v>
      </c>
      <c r="C347" s="8" t="str">
        <f>TEXT(dataset[[#This Row],[Date]],"YYYY")</f>
        <v>2020</v>
      </c>
      <c r="D347" s="4" t="s">
        <v>26</v>
      </c>
      <c r="E347" s="4" t="s">
        <v>46</v>
      </c>
      <c r="F347" s="4" t="s">
        <v>5</v>
      </c>
      <c r="G347" s="5">
        <v>2</v>
      </c>
      <c r="H347" s="6">
        <v>176</v>
      </c>
      <c r="I347" s="6">
        <v>352</v>
      </c>
      <c r="J347" s="6">
        <v>158.4</v>
      </c>
      <c r="K347" s="6">
        <f>dataset[[#This Row],[Cost Per Unit]]*dataset[[#This Row],[Quantity]]</f>
        <v>316.8</v>
      </c>
      <c r="L347" s="6">
        <f>dataset[[#This Row],[Total Revenue]]-dataset[[#This Row],[Total Cost]]</f>
        <v>35.199999999999989</v>
      </c>
    </row>
    <row r="348" spans="1:12">
      <c r="A348" s="8">
        <v>44132</v>
      </c>
      <c r="B348" s="8" t="str">
        <f>TEXT(dataset[[#This Row],[Date]],"mmm")</f>
        <v>oct</v>
      </c>
      <c r="C348" s="8" t="str">
        <f>TEXT(dataset[[#This Row],[Date]],"YYYY")</f>
        <v>2020</v>
      </c>
      <c r="D348" s="4" t="s">
        <v>22</v>
      </c>
      <c r="E348" s="4" t="s">
        <v>3</v>
      </c>
      <c r="F348" s="4" t="s">
        <v>5</v>
      </c>
      <c r="G348" s="5">
        <v>1</v>
      </c>
      <c r="H348" s="6">
        <v>573.33333333333337</v>
      </c>
      <c r="I348" s="6">
        <v>573.33333333333337</v>
      </c>
      <c r="J348" s="6">
        <v>487.33333333333337</v>
      </c>
      <c r="K348" s="6">
        <f>dataset[[#This Row],[Cost Per Unit]]*dataset[[#This Row],[Quantity]]</f>
        <v>487.33333333333337</v>
      </c>
      <c r="L348" s="6">
        <f>dataset[[#This Row],[Total Revenue]]-dataset[[#This Row],[Total Cost]]</f>
        <v>86</v>
      </c>
    </row>
    <row r="349" spans="1:12">
      <c r="A349" s="8">
        <v>44134</v>
      </c>
      <c r="B349" s="8" t="str">
        <f>TEXT(dataset[[#This Row],[Date]],"mmm")</f>
        <v>oct</v>
      </c>
      <c r="C349" s="8" t="str">
        <f>TEXT(dataset[[#This Row],[Date]],"YYYY")</f>
        <v>2020</v>
      </c>
      <c r="D349" s="4" t="s">
        <v>23</v>
      </c>
      <c r="E349" s="4" t="s">
        <v>13</v>
      </c>
      <c r="F349" s="4" t="s">
        <v>11</v>
      </c>
      <c r="G349" s="5">
        <v>8</v>
      </c>
      <c r="H349" s="6">
        <v>6</v>
      </c>
      <c r="I349" s="6">
        <v>48</v>
      </c>
      <c r="J349" s="6">
        <v>1.536</v>
      </c>
      <c r="K349" s="6">
        <f>dataset[[#This Row],[Cost Per Unit]]*dataset[[#This Row],[Quantity]]</f>
        <v>12.288</v>
      </c>
      <c r="L349" s="6">
        <f>dataset[[#This Row],[Total Revenue]]-dataset[[#This Row],[Total Cost]]</f>
        <v>35.712000000000003</v>
      </c>
    </row>
    <row r="350" spans="1:12">
      <c r="A350" s="8">
        <v>44136</v>
      </c>
      <c r="B350" s="8" t="str">
        <f>TEXT(dataset[[#This Row],[Date]],"mmm")</f>
        <v>nov</v>
      </c>
      <c r="C350" s="8" t="str">
        <f>TEXT(dataset[[#This Row],[Date]],"YYYY")</f>
        <v>2020</v>
      </c>
      <c r="D350" s="4" t="s">
        <v>22</v>
      </c>
      <c r="E350" s="4" t="s">
        <v>10</v>
      </c>
      <c r="F350" s="4" t="s">
        <v>4</v>
      </c>
      <c r="G350" s="5">
        <v>7</v>
      </c>
      <c r="H350" s="6">
        <v>63</v>
      </c>
      <c r="I350" s="6">
        <v>441</v>
      </c>
      <c r="J350" s="6">
        <v>40.950000000000003</v>
      </c>
      <c r="K350" s="6">
        <f>dataset[[#This Row],[Cost Per Unit]]*dataset[[#This Row],[Quantity]]</f>
        <v>286.65000000000003</v>
      </c>
      <c r="L350" s="6">
        <f>dataset[[#This Row],[Total Revenue]]-dataset[[#This Row],[Total Cost]]</f>
        <v>154.34999999999997</v>
      </c>
    </row>
    <row r="351" spans="1:12">
      <c r="A351" s="8">
        <v>44136</v>
      </c>
      <c r="B351" s="8" t="str">
        <f>TEXT(dataset[[#This Row],[Date]],"mmm")</f>
        <v>nov</v>
      </c>
      <c r="C351" s="8" t="str">
        <f>TEXT(dataset[[#This Row],[Date]],"YYYY")</f>
        <v>2020</v>
      </c>
      <c r="D351" s="4" t="s">
        <v>26</v>
      </c>
      <c r="E351" s="4" t="s">
        <v>10</v>
      </c>
      <c r="F351" s="4" t="s">
        <v>11</v>
      </c>
      <c r="G351" s="5">
        <v>6</v>
      </c>
      <c r="H351" s="6">
        <v>6</v>
      </c>
      <c r="I351" s="6">
        <v>36</v>
      </c>
      <c r="J351" s="6">
        <v>1.248</v>
      </c>
      <c r="K351" s="6">
        <f>dataset[[#This Row],[Cost Per Unit]]*dataset[[#This Row],[Quantity]]</f>
        <v>7.4879999999999995</v>
      </c>
      <c r="L351" s="6">
        <f>dataset[[#This Row],[Total Revenue]]-dataset[[#This Row],[Total Cost]]</f>
        <v>28.512</v>
      </c>
    </row>
    <row r="352" spans="1:12">
      <c r="A352" s="8">
        <v>44139</v>
      </c>
      <c r="B352" s="8" t="str">
        <f>TEXT(dataset[[#This Row],[Date]],"mmm")</f>
        <v>nov</v>
      </c>
      <c r="C352" s="8" t="str">
        <f>TEXT(dataset[[#This Row],[Date]],"YYYY")</f>
        <v>2020</v>
      </c>
      <c r="D352" s="4" t="s">
        <v>22</v>
      </c>
      <c r="E352" s="4" t="s">
        <v>45</v>
      </c>
      <c r="F352" s="4" t="s">
        <v>9</v>
      </c>
      <c r="G352" s="5">
        <v>6</v>
      </c>
      <c r="H352" s="6">
        <v>48</v>
      </c>
      <c r="I352" s="6">
        <v>288</v>
      </c>
      <c r="J352" s="6">
        <v>22.416</v>
      </c>
      <c r="K352" s="6">
        <f>dataset[[#This Row],[Cost Per Unit]]*dataset[[#This Row],[Quantity]]</f>
        <v>134.49600000000001</v>
      </c>
      <c r="L352" s="6">
        <f>dataset[[#This Row],[Total Revenue]]-dataset[[#This Row],[Total Cost]]</f>
        <v>153.50399999999999</v>
      </c>
    </row>
    <row r="353" spans="1:12">
      <c r="A353" s="8">
        <v>44142</v>
      </c>
      <c r="B353" s="8" t="str">
        <f>TEXT(dataset[[#This Row],[Date]],"mmm")</f>
        <v>nov</v>
      </c>
      <c r="C353" s="8" t="str">
        <f>TEXT(dataset[[#This Row],[Date]],"YYYY")</f>
        <v>2020</v>
      </c>
      <c r="D353" s="4" t="s">
        <v>25</v>
      </c>
      <c r="E353" s="4" t="s">
        <v>45</v>
      </c>
      <c r="F353" s="4" t="s">
        <v>4</v>
      </c>
      <c r="G353" s="5">
        <v>5</v>
      </c>
      <c r="H353" s="6">
        <v>15</v>
      </c>
      <c r="I353" s="6">
        <v>75</v>
      </c>
      <c r="J353" s="6">
        <v>8.25</v>
      </c>
      <c r="K353" s="6">
        <f>dataset[[#This Row],[Cost Per Unit]]*dataset[[#This Row],[Quantity]]</f>
        <v>41.25</v>
      </c>
      <c r="L353" s="6">
        <f>dataset[[#This Row],[Total Revenue]]-dataset[[#This Row],[Total Cost]]</f>
        <v>33.75</v>
      </c>
    </row>
    <row r="354" spans="1:12">
      <c r="A354" s="8">
        <v>44142</v>
      </c>
      <c r="B354" s="8" t="str">
        <f>TEXT(dataset[[#This Row],[Date]],"mmm")</f>
        <v>nov</v>
      </c>
      <c r="C354" s="8" t="str">
        <f>TEXT(dataset[[#This Row],[Date]],"YYYY")</f>
        <v>2020</v>
      </c>
      <c r="D354" s="4" t="s">
        <v>25</v>
      </c>
      <c r="E354" s="4" t="s">
        <v>10</v>
      </c>
      <c r="F354" s="4" t="s">
        <v>7</v>
      </c>
      <c r="G354" s="5">
        <v>20</v>
      </c>
      <c r="H354" s="6">
        <v>6</v>
      </c>
      <c r="I354" s="6">
        <v>120</v>
      </c>
      <c r="J354" s="6">
        <v>2.5379999999999998</v>
      </c>
      <c r="K354" s="6">
        <f>dataset[[#This Row],[Cost Per Unit]]*dataset[[#This Row],[Quantity]]</f>
        <v>50.76</v>
      </c>
      <c r="L354" s="6">
        <f>dataset[[#This Row],[Total Revenue]]-dataset[[#This Row],[Total Cost]]</f>
        <v>69.240000000000009</v>
      </c>
    </row>
    <row r="355" spans="1:12">
      <c r="A355" s="8">
        <v>44143</v>
      </c>
      <c r="B355" s="8" t="str">
        <f>TEXT(dataset[[#This Row],[Date]],"mmm")</f>
        <v>nov</v>
      </c>
      <c r="C355" s="8" t="str">
        <f>TEXT(dataset[[#This Row],[Date]],"YYYY")</f>
        <v>2020</v>
      </c>
      <c r="D355" s="4" t="s">
        <v>24</v>
      </c>
      <c r="E355" s="4" t="s">
        <v>3</v>
      </c>
      <c r="F355" s="4" t="s">
        <v>4</v>
      </c>
      <c r="G355" s="5">
        <v>2</v>
      </c>
      <c r="H355" s="6">
        <v>198</v>
      </c>
      <c r="I355" s="6">
        <v>396</v>
      </c>
      <c r="J355" s="6">
        <v>118.8</v>
      </c>
      <c r="K355" s="6">
        <f>dataset[[#This Row],[Cost Per Unit]]*dataset[[#This Row],[Quantity]]</f>
        <v>237.6</v>
      </c>
      <c r="L355" s="6">
        <f>dataset[[#This Row],[Total Revenue]]-dataset[[#This Row],[Total Cost]]</f>
        <v>158.4</v>
      </c>
    </row>
    <row r="356" spans="1:12">
      <c r="A356" s="8">
        <v>44143</v>
      </c>
      <c r="B356" s="8" t="str">
        <f>TEXT(dataset[[#This Row],[Date]],"mmm")</f>
        <v>nov</v>
      </c>
      <c r="C356" s="8" t="str">
        <f>TEXT(dataset[[#This Row],[Date]],"YYYY")</f>
        <v>2020</v>
      </c>
      <c r="D356" s="4" t="s">
        <v>26</v>
      </c>
      <c r="E356" s="4" t="s">
        <v>3</v>
      </c>
      <c r="F356" s="4" t="s">
        <v>5</v>
      </c>
      <c r="G356" s="5">
        <v>1</v>
      </c>
      <c r="H356" s="6">
        <v>414</v>
      </c>
      <c r="I356" s="6">
        <v>414</v>
      </c>
      <c r="J356" s="6">
        <v>351.9</v>
      </c>
      <c r="K356" s="6">
        <f>dataset[[#This Row],[Cost Per Unit]]*dataset[[#This Row],[Quantity]]</f>
        <v>351.9</v>
      </c>
      <c r="L356" s="6">
        <f>dataset[[#This Row],[Total Revenue]]-dataset[[#This Row],[Total Cost]]</f>
        <v>62.100000000000023</v>
      </c>
    </row>
    <row r="357" spans="1:12">
      <c r="A357" s="8">
        <v>44144</v>
      </c>
      <c r="B357" s="8" t="str">
        <f>TEXT(dataset[[#This Row],[Date]],"mmm")</f>
        <v>nov</v>
      </c>
      <c r="C357" s="8" t="str">
        <f>TEXT(dataset[[#This Row],[Date]],"YYYY")</f>
        <v>2020</v>
      </c>
      <c r="D357" s="4" t="s">
        <v>22</v>
      </c>
      <c r="E357" s="4" t="s">
        <v>13</v>
      </c>
      <c r="F357" s="4" t="s">
        <v>7</v>
      </c>
      <c r="G357" s="5">
        <v>18</v>
      </c>
      <c r="H357" s="6">
        <v>16</v>
      </c>
      <c r="I357" s="6">
        <v>288</v>
      </c>
      <c r="J357" s="6">
        <v>4.32</v>
      </c>
      <c r="K357" s="6">
        <f>dataset[[#This Row],[Cost Per Unit]]*dataset[[#This Row],[Quantity]]</f>
        <v>77.760000000000005</v>
      </c>
      <c r="L357" s="6">
        <f>dataset[[#This Row],[Total Revenue]]-dataset[[#This Row],[Total Cost]]</f>
        <v>210.24</v>
      </c>
    </row>
    <row r="358" spans="1:12">
      <c r="A358" s="8">
        <v>44144</v>
      </c>
      <c r="B358" s="8" t="str">
        <f>TEXT(dataset[[#This Row],[Date]],"mmm")</f>
        <v>nov</v>
      </c>
      <c r="C358" s="8" t="str">
        <f>TEXT(dataset[[#This Row],[Date]],"YYYY")</f>
        <v>2020</v>
      </c>
      <c r="D358" s="4" t="s">
        <v>26</v>
      </c>
      <c r="E358" s="4" t="s">
        <v>45</v>
      </c>
      <c r="F358" s="4" t="s">
        <v>4</v>
      </c>
      <c r="G358" s="5">
        <v>3</v>
      </c>
      <c r="H358" s="6">
        <v>31</v>
      </c>
      <c r="I358" s="6">
        <v>93</v>
      </c>
      <c r="J358" s="6">
        <v>17.05</v>
      </c>
      <c r="K358" s="6">
        <f>dataset[[#This Row],[Cost Per Unit]]*dataset[[#This Row],[Quantity]]</f>
        <v>51.150000000000006</v>
      </c>
      <c r="L358" s="6">
        <f>dataset[[#This Row],[Total Revenue]]-dataset[[#This Row],[Total Cost]]</f>
        <v>41.849999999999994</v>
      </c>
    </row>
    <row r="359" spans="1:12">
      <c r="A359" s="8">
        <v>44144</v>
      </c>
      <c r="B359" s="8" t="str">
        <f>TEXT(dataset[[#This Row],[Date]],"mmm")</f>
        <v>nov</v>
      </c>
      <c r="C359" s="8" t="str">
        <f>TEXT(dataset[[#This Row],[Date]],"YYYY")</f>
        <v>2020</v>
      </c>
      <c r="D359" s="4" t="s">
        <v>22</v>
      </c>
      <c r="E359" s="4" t="s">
        <v>13</v>
      </c>
      <c r="F359" s="4" t="s">
        <v>5</v>
      </c>
      <c r="G359" s="5">
        <v>2</v>
      </c>
      <c r="H359" s="6">
        <v>340</v>
      </c>
      <c r="I359" s="6">
        <v>680</v>
      </c>
      <c r="J359" s="6">
        <v>299.2</v>
      </c>
      <c r="K359" s="6">
        <f>dataset[[#This Row],[Cost Per Unit]]*dataset[[#This Row],[Quantity]]</f>
        <v>598.4</v>
      </c>
      <c r="L359" s="6">
        <f>dataset[[#This Row],[Total Revenue]]-dataset[[#This Row],[Total Cost]]</f>
        <v>81.600000000000023</v>
      </c>
    </row>
    <row r="360" spans="1:12">
      <c r="A360" s="8">
        <v>44145</v>
      </c>
      <c r="B360" s="8" t="str">
        <f>TEXT(dataset[[#This Row],[Date]],"mmm")</f>
        <v>nov</v>
      </c>
      <c r="C360" s="8" t="str">
        <f>TEXT(dataset[[#This Row],[Date]],"YYYY")</f>
        <v>2020</v>
      </c>
      <c r="D360" s="4" t="s">
        <v>24</v>
      </c>
      <c r="E360" s="4" t="s">
        <v>13</v>
      </c>
      <c r="F360" s="4" t="s">
        <v>7</v>
      </c>
      <c r="G360" s="5">
        <v>15</v>
      </c>
      <c r="H360" s="6">
        <v>22</v>
      </c>
      <c r="I360" s="6">
        <v>330</v>
      </c>
      <c r="J360" s="6">
        <v>5.94</v>
      </c>
      <c r="K360" s="6">
        <f>dataset[[#This Row],[Cost Per Unit]]*dataset[[#This Row],[Quantity]]</f>
        <v>89.100000000000009</v>
      </c>
      <c r="L360" s="6">
        <f>dataset[[#This Row],[Total Revenue]]-dataset[[#This Row],[Total Cost]]</f>
        <v>240.89999999999998</v>
      </c>
    </row>
    <row r="361" spans="1:12">
      <c r="A361" s="8">
        <v>44145</v>
      </c>
      <c r="B361" s="8" t="str">
        <f>TEXT(dataset[[#This Row],[Date]],"mmm")</f>
        <v>nov</v>
      </c>
      <c r="C361" s="8" t="str">
        <f>TEXT(dataset[[#This Row],[Date]],"YYYY")</f>
        <v>2020</v>
      </c>
      <c r="D361" s="4" t="s">
        <v>23</v>
      </c>
      <c r="E361" s="4" t="s">
        <v>13</v>
      </c>
      <c r="F361" s="4" t="s">
        <v>11</v>
      </c>
      <c r="G361" s="5">
        <v>6</v>
      </c>
      <c r="H361" s="6">
        <v>7</v>
      </c>
      <c r="I361" s="6">
        <v>42</v>
      </c>
      <c r="J361" s="6">
        <v>1.792</v>
      </c>
      <c r="K361" s="6">
        <f>dataset[[#This Row],[Cost Per Unit]]*dataset[[#This Row],[Quantity]]</f>
        <v>10.752000000000001</v>
      </c>
      <c r="L361" s="6">
        <f>dataset[[#This Row],[Total Revenue]]-dataset[[#This Row],[Total Cost]]</f>
        <v>31.247999999999998</v>
      </c>
    </row>
    <row r="362" spans="1:12">
      <c r="A362" s="8">
        <v>44146</v>
      </c>
      <c r="B362" s="8" t="str">
        <f>TEXT(dataset[[#This Row],[Date]],"mmm")</f>
        <v>nov</v>
      </c>
      <c r="C362" s="8" t="str">
        <f>TEXT(dataset[[#This Row],[Date]],"YYYY")</f>
        <v>2020</v>
      </c>
      <c r="D362" s="4" t="s">
        <v>24</v>
      </c>
      <c r="E362" s="4" t="s">
        <v>3</v>
      </c>
      <c r="F362" s="4" t="s">
        <v>7</v>
      </c>
      <c r="G362" s="5">
        <v>12</v>
      </c>
      <c r="H362" s="6">
        <v>21</v>
      </c>
      <c r="I362" s="6">
        <v>252</v>
      </c>
      <c r="J362" s="6">
        <v>6.3</v>
      </c>
      <c r="K362" s="6">
        <f>dataset[[#This Row],[Cost Per Unit]]*dataset[[#This Row],[Quantity]]</f>
        <v>75.599999999999994</v>
      </c>
      <c r="L362" s="6">
        <f>dataset[[#This Row],[Total Revenue]]-dataset[[#This Row],[Total Cost]]</f>
        <v>176.4</v>
      </c>
    </row>
    <row r="363" spans="1:12">
      <c r="A363" s="8">
        <v>44147</v>
      </c>
      <c r="B363" s="8" t="str">
        <f>TEXT(dataset[[#This Row],[Date]],"mmm")</f>
        <v>nov</v>
      </c>
      <c r="C363" s="8" t="str">
        <f>TEXT(dataset[[#This Row],[Date]],"YYYY")</f>
        <v>2020</v>
      </c>
      <c r="D363" s="4" t="s">
        <v>22</v>
      </c>
      <c r="E363" s="4" t="s">
        <v>45</v>
      </c>
      <c r="F363" s="4" t="s">
        <v>7</v>
      </c>
      <c r="G363" s="5">
        <v>7</v>
      </c>
      <c r="H363" s="6">
        <v>15</v>
      </c>
      <c r="I363" s="6">
        <v>105</v>
      </c>
      <c r="J363" s="6">
        <v>4.8</v>
      </c>
      <c r="K363" s="6">
        <f>dataset[[#This Row],[Cost Per Unit]]*dataset[[#This Row],[Quantity]]</f>
        <v>33.6</v>
      </c>
      <c r="L363" s="6">
        <f>dataset[[#This Row],[Total Revenue]]-dataset[[#This Row],[Total Cost]]</f>
        <v>71.400000000000006</v>
      </c>
    </row>
    <row r="364" spans="1:12">
      <c r="A364" s="8">
        <v>44148</v>
      </c>
      <c r="B364" s="8" t="str">
        <f>TEXT(dataset[[#This Row],[Date]],"mmm")</f>
        <v>nov</v>
      </c>
      <c r="C364" s="8" t="str">
        <f>TEXT(dataset[[#This Row],[Date]],"YYYY")</f>
        <v>2020</v>
      </c>
      <c r="D364" s="4" t="s">
        <v>23</v>
      </c>
      <c r="E364" s="4" t="s">
        <v>3</v>
      </c>
      <c r="F364" s="4" t="s">
        <v>5</v>
      </c>
      <c r="G364" s="5">
        <v>1</v>
      </c>
      <c r="H364" s="6">
        <v>219.33333333333334</v>
      </c>
      <c r="I364" s="6">
        <v>219.33333333333334</v>
      </c>
      <c r="J364" s="6">
        <v>186.43333333333334</v>
      </c>
      <c r="K364" s="6">
        <f>dataset[[#This Row],[Cost Per Unit]]*dataset[[#This Row],[Quantity]]</f>
        <v>186.43333333333334</v>
      </c>
      <c r="L364" s="6">
        <f>dataset[[#This Row],[Total Revenue]]-dataset[[#This Row],[Total Cost]]</f>
        <v>32.900000000000006</v>
      </c>
    </row>
    <row r="365" spans="1:12">
      <c r="A365" s="8">
        <v>44149</v>
      </c>
      <c r="B365" s="8" t="str">
        <f>TEXT(dataset[[#This Row],[Date]],"mmm")</f>
        <v>nov</v>
      </c>
      <c r="C365" s="8" t="str">
        <f>TEXT(dataset[[#This Row],[Date]],"YYYY")</f>
        <v>2020</v>
      </c>
      <c r="D365" s="4" t="s">
        <v>22</v>
      </c>
      <c r="E365" s="4" t="s">
        <v>3</v>
      </c>
      <c r="F365" s="4" t="s">
        <v>11</v>
      </c>
      <c r="G365" s="5">
        <v>5</v>
      </c>
      <c r="H365" s="6">
        <v>6</v>
      </c>
      <c r="I365" s="6">
        <v>30</v>
      </c>
      <c r="J365" s="6">
        <v>1.08</v>
      </c>
      <c r="K365" s="6">
        <f>dataset[[#This Row],[Cost Per Unit]]*dataset[[#This Row],[Quantity]]</f>
        <v>5.4</v>
      </c>
      <c r="L365" s="6">
        <f>dataset[[#This Row],[Total Revenue]]-dataset[[#This Row],[Total Cost]]</f>
        <v>24.6</v>
      </c>
    </row>
    <row r="366" spans="1:12">
      <c r="A366" s="8">
        <v>44151</v>
      </c>
      <c r="B366" s="8" t="str">
        <f>TEXT(dataset[[#This Row],[Date]],"mmm")</f>
        <v>nov</v>
      </c>
      <c r="C366" s="8" t="str">
        <f>TEXT(dataset[[#This Row],[Date]],"YYYY")</f>
        <v>2020</v>
      </c>
      <c r="D366" s="4" t="s">
        <v>22</v>
      </c>
      <c r="E366" s="4" t="s">
        <v>13</v>
      </c>
      <c r="F366" s="4" t="s">
        <v>4</v>
      </c>
      <c r="G366" s="5">
        <v>4</v>
      </c>
      <c r="H366" s="6">
        <v>244</v>
      </c>
      <c r="I366" s="6">
        <v>976</v>
      </c>
      <c r="J366" s="6">
        <v>183</v>
      </c>
      <c r="K366" s="6">
        <f>dataset[[#This Row],[Cost Per Unit]]*dataset[[#This Row],[Quantity]]</f>
        <v>732</v>
      </c>
      <c r="L366" s="6">
        <f>dataset[[#This Row],[Total Revenue]]-dataset[[#This Row],[Total Cost]]</f>
        <v>244</v>
      </c>
    </row>
    <row r="367" spans="1:12">
      <c r="A367" s="8">
        <v>44152</v>
      </c>
      <c r="B367" s="8" t="str">
        <f>TEXT(dataset[[#This Row],[Date]],"mmm")</f>
        <v>nov</v>
      </c>
      <c r="C367" s="8" t="str">
        <f>TEXT(dataset[[#This Row],[Date]],"YYYY")</f>
        <v>2020</v>
      </c>
      <c r="D367" s="4" t="s">
        <v>24</v>
      </c>
      <c r="E367" s="4" t="s">
        <v>13</v>
      </c>
      <c r="F367" s="4" t="s">
        <v>11</v>
      </c>
      <c r="G367" s="5">
        <v>1</v>
      </c>
      <c r="H367" s="6">
        <v>8</v>
      </c>
      <c r="I367" s="6">
        <v>8</v>
      </c>
      <c r="J367" s="6">
        <v>2.048</v>
      </c>
      <c r="K367" s="6">
        <f>dataset[[#This Row],[Cost Per Unit]]*dataset[[#This Row],[Quantity]]</f>
        <v>2.048</v>
      </c>
      <c r="L367" s="6">
        <f>dataset[[#This Row],[Total Revenue]]-dataset[[#This Row],[Total Cost]]</f>
        <v>5.952</v>
      </c>
    </row>
    <row r="368" spans="1:12">
      <c r="A368" s="8">
        <v>44153</v>
      </c>
      <c r="B368" s="8" t="str">
        <f>TEXT(dataset[[#This Row],[Date]],"mmm")</f>
        <v>nov</v>
      </c>
      <c r="C368" s="8" t="str">
        <f>TEXT(dataset[[#This Row],[Date]],"YYYY")</f>
        <v>2020</v>
      </c>
      <c r="D368" s="4" t="s">
        <v>25</v>
      </c>
      <c r="E368" s="4" t="s">
        <v>10</v>
      </c>
      <c r="F368" s="4" t="s">
        <v>7</v>
      </c>
      <c r="G368" s="5">
        <v>13</v>
      </c>
      <c r="H368" s="6">
        <v>12</v>
      </c>
      <c r="I368" s="6">
        <v>156</v>
      </c>
      <c r="J368" s="6">
        <v>5.0759999999999996</v>
      </c>
      <c r="K368" s="6">
        <f>dataset[[#This Row],[Cost Per Unit]]*dataset[[#This Row],[Quantity]]</f>
        <v>65.988</v>
      </c>
      <c r="L368" s="6">
        <f>dataset[[#This Row],[Total Revenue]]-dataset[[#This Row],[Total Cost]]</f>
        <v>90.012</v>
      </c>
    </row>
    <row r="369" spans="1:12">
      <c r="A369" s="8">
        <v>44156</v>
      </c>
      <c r="B369" s="8" t="str">
        <f>TEXT(dataset[[#This Row],[Date]],"mmm")</f>
        <v>nov</v>
      </c>
      <c r="C369" s="8" t="str">
        <f>TEXT(dataset[[#This Row],[Date]],"YYYY")</f>
        <v>2020</v>
      </c>
      <c r="D369" s="4" t="s">
        <v>23</v>
      </c>
      <c r="E369" s="4" t="s">
        <v>3</v>
      </c>
      <c r="F369" s="4" t="s">
        <v>9</v>
      </c>
      <c r="G369" s="5">
        <v>4</v>
      </c>
      <c r="H369" s="6">
        <v>35</v>
      </c>
      <c r="I369" s="6">
        <v>140</v>
      </c>
      <c r="J369" s="6">
        <v>18.2</v>
      </c>
      <c r="K369" s="6">
        <f>dataset[[#This Row],[Cost Per Unit]]*dataset[[#This Row],[Quantity]]</f>
        <v>72.8</v>
      </c>
      <c r="L369" s="6">
        <f>dataset[[#This Row],[Total Revenue]]-dataset[[#This Row],[Total Cost]]</f>
        <v>67.2</v>
      </c>
    </row>
    <row r="370" spans="1:12">
      <c r="A370" s="8">
        <v>44156</v>
      </c>
      <c r="B370" s="8" t="str">
        <f>TEXT(dataset[[#This Row],[Date]],"mmm")</f>
        <v>nov</v>
      </c>
      <c r="C370" s="8" t="str">
        <f>TEXT(dataset[[#This Row],[Date]],"YYYY")</f>
        <v>2020</v>
      </c>
      <c r="D370" s="4" t="s">
        <v>24</v>
      </c>
      <c r="E370" s="4" t="s">
        <v>45</v>
      </c>
      <c r="F370" s="4" t="s">
        <v>11</v>
      </c>
      <c r="G370" s="5">
        <v>7</v>
      </c>
      <c r="H370" s="6">
        <v>8</v>
      </c>
      <c r="I370" s="6">
        <v>56</v>
      </c>
      <c r="J370" s="6">
        <v>1.224</v>
      </c>
      <c r="K370" s="6">
        <f>dataset[[#This Row],[Cost Per Unit]]*dataset[[#This Row],[Quantity]]</f>
        <v>8.5679999999999996</v>
      </c>
      <c r="L370" s="6">
        <f>dataset[[#This Row],[Total Revenue]]-dataset[[#This Row],[Total Cost]]</f>
        <v>47.432000000000002</v>
      </c>
    </row>
    <row r="371" spans="1:12">
      <c r="A371" s="8">
        <v>44159</v>
      </c>
      <c r="B371" s="8" t="str">
        <f>TEXT(dataset[[#This Row],[Date]],"mmm")</f>
        <v>nov</v>
      </c>
      <c r="C371" s="8" t="str">
        <f>TEXT(dataset[[#This Row],[Date]],"YYYY")</f>
        <v>2020</v>
      </c>
      <c r="D371" s="4" t="s">
        <v>25</v>
      </c>
      <c r="E371" s="4" t="s">
        <v>46</v>
      </c>
      <c r="F371" s="4" t="s">
        <v>4</v>
      </c>
      <c r="G371" s="5">
        <v>8</v>
      </c>
      <c r="H371" s="6">
        <v>20</v>
      </c>
      <c r="I371" s="6">
        <v>160</v>
      </c>
      <c r="J371" s="6">
        <v>11.6</v>
      </c>
      <c r="K371" s="6">
        <f>dataset[[#This Row],[Cost Per Unit]]*dataset[[#This Row],[Quantity]]</f>
        <v>92.8</v>
      </c>
      <c r="L371" s="6">
        <f>dataset[[#This Row],[Total Revenue]]-dataset[[#This Row],[Total Cost]]</f>
        <v>67.2</v>
      </c>
    </row>
    <row r="372" spans="1:12">
      <c r="A372" s="8">
        <v>44159</v>
      </c>
      <c r="B372" s="8" t="str">
        <f>TEXT(dataset[[#This Row],[Date]],"mmm")</f>
        <v>nov</v>
      </c>
      <c r="C372" s="8" t="str">
        <f>TEXT(dataset[[#This Row],[Date]],"YYYY")</f>
        <v>2020</v>
      </c>
      <c r="D372" s="4" t="s">
        <v>26</v>
      </c>
      <c r="E372" s="4" t="s">
        <v>45</v>
      </c>
      <c r="F372" s="4" t="s">
        <v>9</v>
      </c>
      <c r="G372" s="5">
        <v>4</v>
      </c>
      <c r="H372" s="6">
        <v>21</v>
      </c>
      <c r="I372" s="6">
        <v>84</v>
      </c>
      <c r="J372" s="6">
        <v>9.8070000000000004</v>
      </c>
      <c r="K372" s="6">
        <f>dataset[[#This Row],[Cost Per Unit]]*dataset[[#This Row],[Quantity]]</f>
        <v>39.228000000000002</v>
      </c>
      <c r="L372" s="6">
        <f>dataset[[#This Row],[Total Revenue]]-dataset[[#This Row],[Total Cost]]</f>
        <v>44.771999999999998</v>
      </c>
    </row>
    <row r="373" spans="1:12">
      <c r="A373" s="8">
        <v>44161</v>
      </c>
      <c r="B373" s="8" t="str">
        <f>TEXT(dataset[[#This Row],[Date]],"mmm")</f>
        <v>nov</v>
      </c>
      <c r="C373" s="8" t="str">
        <f>TEXT(dataset[[#This Row],[Date]],"YYYY")</f>
        <v>2020</v>
      </c>
      <c r="D373" s="4" t="s">
        <v>22</v>
      </c>
      <c r="E373" s="4" t="s">
        <v>3</v>
      </c>
      <c r="F373" s="4" t="s">
        <v>9</v>
      </c>
      <c r="G373" s="5">
        <v>3</v>
      </c>
      <c r="H373" s="6">
        <v>36</v>
      </c>
      <c r="I373" s="6">
        <v>108</v>
      </c>
      <c r="J373" s="6">
        <v>18.72</v>
      </c>
      <c r="K373" s="6">
        <f>dataset[[#This Row],[Cost Per Unit]]*dataset[[#This Row],[Quantity]]</f>
        <v>56.16</v>
      </c>
      <c r="L373" s="6">
        <f>dataset[[#This Row],[Total Revenue]]-dataset[[#This Row],[Total Cost]]</f>
        <v>51.84</v>
      </c>
    </row>
    <row r="374" spans="1:12">
      <c r="A374" s="8">
        <v>44161</v>
      </c>
      <c r="B374" s="8" t="str">
        <f>TEXT(dataset[[#This Row],[Date]],"mmm")</f>
        <v>nov</v>
      </c>
      <c r="C374" s="8" t="str">
        <f>TEXT(dataset[[#This Row],[Date]],"YYYY")</f>
        <v>2020</v>
      </c>
      <c r="D374" s="4" t="s">
        <v>24</v>
      </c>
      <c r="E374" s="4" t="s">
        <v>46</v>
      </c>
      <c r="F374" s="4" t="s">
        <v>4</v>
      </c>
      <c r="G374" s="5">
        <v>2</v>
      </c>
      <c r="H374" s="6">
        <v>23</v>
      </c>
      <c r="I374" s="6">
        <v>46</v>
      </c>
      <c r="J374" s="6">
        <v>13.34</v>
      </c>
      <c r="K374" s="6">
        <f>dataset[[#This Row],[Cost Per Unit]]*dataset[[#This Row],[Quantity]]</f>
        <v>26.68</v>
      </c>
      <c r="L374" s="6">
        <f>dataset[[#This Row],[Total Revenue]]-dataset[[#This Row],[Total Cost]]</f>
        <v>19.32</v>
      </c>
    </row>
    <row r="375" spans="1:12">
      <c r="A375" s="8">
        <v>44162</v>
      </c>
      <c r="B375" s="8" t="str">
        <f>TEXT(dataset[[#This Row],[Date]],"mmm")</f>
        <v>nov</v>
      </c>
      <c r="C375" s="8" t="str">
        <f>TEXT(dataset[[#This Row],[Date]],"YYYY")</f>
        <v>2020</v>
      </c>
      <c r="D375" s="4" t="s">
        <v>26</v>
      </c>
      <c r="E375" s="4" t="s">
        <v>46</v>
      </c>
      <c r="F375" s="4" t="s">
        <v>5</v>
      </c>
      <c r="G375" s="5">
        <v>2</v>
      </c>
      <c r="H375" s="6">
        <v>133.33333333333334</v>
      </c>
      <c r="I375" s="6">
        <v>266.66666666666669</v>
      </c>
      <c r="J375" s="6">
        <v>120.00000000000001</v>
      </c>
      <c r="K375" s="6">
        <f>dataset[[#This Row],[Cost Per Unit]]*dataset[[#This Row],[Quantity]]</f>
        <v>240.00000000000003</v>
      </c>
      <c r="L375" s="6">
        <f>dataset[[#This Row],[Total Revenue]]-dataset[[#This Row],[Total Cost]]</f>
        <v>26.666666666666657</v>
      </c>
    </row>
    <row r="376" spans="1:12">
      <c r="A376" s="8">
        <v>44162</v>
      </c>
      <c r="B376" s="8" t="str">
        <f>TEXT(dataset[[#This Row],[Date]],"mmm")</f>
        <v>nov</v>
      </c>
      <c r="C376" s="8" t="str">
        <f>TEXT(dataset[[#This Row],[Date]],"YYYY")</f>
        <v>2020</v>
      </c>
      <c r="D376" s="4" t="s">
        <v>22</v>
      </c>
      <c r="E376" s="4" t="s">
        <v>13</v>
      </c>
      <c r="F376" s="4" t="s">
        <v>9</v>
      </c>
      <c r="G376" s="5">
        <v>1</v>
      </c>
      <c r="H376" s="6">
        <v>43</v>
      </c>
      <c r="I376" s="6">
        <v>43</v>
      </c>
      <c r="J376" s="6">
        <v>23.822000000000003</v>
      </c>
      <c r="K376" s="6">
        <f>dataset[[#This Row],[Cost Per Unit]]*dataset[[#This Row],[Quantity]]</f>
        <v>23.822000000000003</v>
      </c>
      <c r="L376" s="6">
        <f>dataset[[#This Row],[Total Revenue]]-dataset[[#This Row],[Total Cost]]</f>
        <v>19.177999999999997</v>
      </c>
    </row>
    <row r="377" spans="1:12">
      <c r="A377" s="8">
        <v>44165</v>
      </c>
      <c r="B377" s="8" t="str">
        <f>TEXT(dataset[[#This Row],[Date]],"mmm")</f>
        <v>nov</v>
      </c>
      <c r="C377" s="8" t="str">
        <f>TEXT(dataset[[#This Row],[Date]],"YYYY")</f>
        <v>2020</v>
      </c>
      <c r="D377" s="4" t="s">
        <v>23</v>
      </c>
      <c r="E377" s="4" t="s">
        <v>10</v>
      </c>
      <c r="F377" s="4" t="s">
        <v>9</v>
      </c>
      <c r="G377" s="5">
        <v>5</v>
      </c>
      <c r="H377" s="6">
        <v>50</v>
      </c>
      <c r="I377" s="6">
        <v>250</v>
      </c>
      <c r="J377" s="6">
        <v>19.149999999999999</v>
      </c>
      <c r="K377" s="6">
        <f>dataset[[#This Row],[Cost Per Unit]]*dataset[[#This Row],[Quantity]]</f>
        <v>95.75</v>
      </c>
      <c r="L377" s="6">
        <f>dataset[[#This Row],[Total Revenue]]-dataset[[#This Row],[Total Cost]]</f>
        <v>154.25</v>
      </c>
    </row>
    <row r="378" spans="1:12">
      <c r="A378" s="8">
        <v>44167</v>
      </c>
      <c r="B378" s="8" t="str">
        <f>TEXT(dataset[[#This Row],[Date]],"mmm")</f>
        <v>dic</v>
      </c>
      <c r="C378" s="8" t="str">
        <f>TEXT(dataset[[#This Row],[Date]],"YYYY")</f>
        <v>2020</v>
      </c>
      <c r="D378" s="4" t="s">
        <v>25</v>
      </c>
      <c r="E378" s="4" t="s">
        <v>3</v>
      </c>
      <c r="F378" s="4" t="s">
        <v>4</v>
      </c>
      <c r="G378" s="5">
        <v>6</v>
      </c>
      <c r="H378" s="6">
        <v>140</v>
      </c>
      <c r="I378" s="6">
        <v>840</v>
      </c>
      <c r="J378" s="6">
        <v>84</v>
      </c>
      <c r="K378" s="6">
        <f>dataset[[#This Row],[Cost Per Unit]]*dataset[[#This Row],[Quantity]]</f>
        <v>504</v>
      </c>
      <c r="L378" s="6">
        <f>dataset[[#This Row],[Total Revenue]]-dataset[[#This Row],[Total Cost]]</f>
        <v>336</v>
      </c>
    </row>
    <row r="379" spans="1:12">
      <c r="A379" s="8">
        <v>44168</v>
      </c>
      <c r="B379" s="8" t="str">
        <f>TEXT(dataset[[#This Row],[Date]],"mmm")</f>
        <v>dic</v>
      </c>
      <c r="C379" s="8" t="str">
        <f>TEXT(dataset[[#This Row],[Date]],"YYYY")</f>
        <v>2020</v>
      </c>
      <c r="D379" s="4" t="s">
        <v>23</v>
      </c>
      <c r="E379" s="4" t="s">
        <v>13</v>
      </c>
      <c r="F379" s="4" t="s">
        <v>11</v>
      </c>
      <c r="G379" s="5">
        <v>4</v>
      </c>
      <c r="H379" s="6">
        <v>5</v>
      </c>
      <c r="I379" s="6">
        <v>20</v>
      </c>
      <c r="J379" s="6">
        <v>1.28</v>
      </c>
      <c r="K379" s="6">
        <f>dataset[[#This Row],[Cost Per Unit]]*dataset[[#This Row],[Quantity]]</f>
        <v>5.12</v>
      </c>
      <c r="L379" s="6">
        <f>dataset[[#This Row],[Total Revenue]]-dataset[[#This Row],[Total Cost]]</f>
        <v>14.879999999999999</v>
      </c>
    </row>
    <row r="380" spans="1:12">
      <c r="A380" s="8">
        <v>44170</v>
      </c>
      <c r="B380" s="8" t="str">
        <f>TEXT(dataset[[#This Row],[Date]],"mmm")</f>
        <v>dic</v>
      </c>
      <c r="C380" s="8" t="str">
        <f>TEXT(dataset[[#This Row],[Date]],"YYYY")</f>
        <v>2020</v>
      </c>
      <c r="D380" s="4" t="s">
        <v>26</v>
      </c>
      <c r="E380" s="4" t="s">
        <v>10</v>
      </c>
      <c r="F380" s="4" t="s">
        <v>5</v>
      </c>
      <c r="G380" s="5">
        <v>1</v>
      </c>
      <c r="H380" s="6">
        <v>184.66666666666666</v>
      </c>
      <c r="I380" s="6">
        <v>184.66666666666666</v>
      </c>
      <c r="J380" s="6">
        <v>151.42666666666665</v>
      </c>
      <c r="K380" s="6">
        <f>dataset[[#This Row],[Cost Per Unit]]*dataset[[#This Row],[Quantity]]</f>
        <v>151.42666666666665</v>
      </c>
      <c r="L380" s="6">
        <f>dataset[[#This Row],[Total Revenue]]-dataset[[#This Row],[Total Cost]]</f>
        <v>33.240000000000009</v>
      </c>
    </row>
    <row r="381" spans="1:12">
      <c r="A381" s="8">
        <v>44170</v>
      </c>
      <c r="B381" s="8" t="str">
        <f>TEXT(dataset[[#This Row],[Date]],"mmm")</f>
        <v>dic</v>
      </c>
      <c r="C381" s="8" t="str">
        <f>TEXT(dataset[[#This Row],[Date]],"YYYY")</f>
        <v>2020</v>
      </c>
      <c r="D381" s="4" t="s">
        <v>26</v>
      </c>
      <c r="E381" s="4" t="s">
        <v>10</v>
      </c>
      <c r="F381" s="4" t="s">
        <v>7</v>
      </c>
      <c r="G381" s="5">
        <v>8</v>
      </c>
      <c r="H381" s="6">
        <v>6</v>
      </c>
      <c r="I381" s="6">
        <v>48</v>
      </c>
      <c r="J381" s="6">
        <v>2.5379999999999998</v>
      </c>
      <c r="K381" s="6">
        <f>dataset[[#This Row],[Cost Per Unit]]*dataset[[#This Row],[Quantity]]</f>
        <v>20.303999999999998</v>
      </c>
      <c r="L381" s="6">
        <f>dataset[[#This Row],[Total Revenue]]-dataset[[#This Row],[Total Cost]]</f>
        <v>27.696000000000002</v>
      </c>
    </row>
    <row r="382" spans="1:12">
      <c r="A382" s="8">
        <v>44172</v>
      </c>
      <c r="B382" s="8" t="str">
        <f>TEXT(dataset[[#This Row],[Date]],"mmm")</f>
        <v>dic</v>
      </c>
      <c r="C382" s="8" t="str">
        <f>TEXT(dataset[[#This Row],[Date]],"YYYY")</f>
        <v>2020</v>
      </c>
      <c r="D382" s="4" t="s">
        <v>24</v>
      </c>
      <c r="E382" s="4" t="s">
        <v>3</v>
      </c>
      <c r="F382" s="4" t="s">
        <v>5</v>
      </c>
      <c r="G382" s="5">
        <v>1</v>
      </c>
      <c r="H382" s="6">
        <v>556</v>
      </c>
      <c r="I382" s="6">
        <v>556</v>
      </c>
      <c r="J382" s="6">
        <v>472.59999999999997</v>
      </c>
      <c r="K382" s="6">
        <f>dataset[[#This Row],[Cost Per Unit]]*dataset[[#This Row],[Quantity]]</f>
        <v>472.59999999999997</v>
      </c>
      <c r="L382" s="6">
        <f>dataset[[#This Row],[Total Revenue]]-dataset[[#This Row],[Total Cost]]</f>
        <v>83.400000000000034</v>
      </c>
    </row>
    <row r="383" spans="1:12">
      <c r="A383" s="8">
        <v>44173</v>
      </c>
      <c r="B383" s="8" t="str">
        <f>TEXT(dataset[[#This Row],[Date]],"mmm")</f>
        <v>dic</v>
      </c>
      <c r="C383" s="8" t="str">
        <f>TEXT(dataset[[#This Row],[Date]],"YYYY")</f>
        <v>2020</v>
      </c>
      <c r="D383" s="4" t="s">
        <v>26</v>
      </c>
      <c r="E383" s="4" t="s">
        <v>45</v>
      </c>
      <c r="F383" s="4" t="s">
        <v>9</v>
      </c>
      <c r="G383" s="5">
        <v>1</v>
      </c>
      <c r="H383" s="6">
        <v>48</v>
      </c>
      <c r="I383" s="6">
        <v>48</v>
      </c>
      <c r="J383" s="6">
        <v>22.416</v>
      </c>
      <c r="K383" s="6">
        <f>dataset[[#This Row],[Cost Per Unit]]*dataset[[#This Row],[Quantity]]</f>
        <v>22.416</v>
      </c>
      <c r="L383" s="6">
        <f>dataset[[#This Row],[Total Revenue]]-dataset[[#This Row],[Total Cost]]</f>
        <v>25.584</v>
      </c>
    </row>
    <row r="384" spans="1:12">
      <c r="A384" s="8">
        <v>44174</v>
      </c>
      <c r="B384" s="8" t="str">
        <f>TEXT(dataset[[#This Row],[Date]],"mmm")</f>
        <v>dic</v>
      </c>
      <c r="C384" s="8" t="str">
        <f>TEXT(dataset[[#This Row],[Date]],"YYYY")</f>
        <v>2020</v>
      </c>
      <c r="D384" s="4" t="s">
        <v>26</v>
      </c>
      <c r="E384" s="4" t="s">
        <v>10</v>
      </c>
      <c r="F384" s="4" t="s">
        <v>11</v>
      </c>
      <c r="G384" s="5">
        <v>1</v>
      </c>
      <c r="H384" s="6">
        <v>7</v>
      </c>
      <c r="I384" s="6">
        <v>7</v>
      </c>
      <c r="J384" s="6">
        <v>1.456</v>
      </c>
      <c r="K384" s="6">
        <f>dataset[[#This Row],[Cost Per Unit]]*dataset[[#This Row],[Quantity]]</f>
        <v>1.456</v>
      </c>
      <c r="L384" s="6">
        <f>dataset[[#This Row],[Total Revenue]]-dataset[[#This Row],[Total Cost]]</f>
        <v>5.5440000000000005</v>
      </c>
    </row>
    <row r="385" spans="1:12">
      <c r="A385" s="8">
        <v>44175</v>
      </c>
      <c r="B385" s="8" t="str">
        <f>TEXT(dataset[[#This Row],[Date]],"mmm")</f>
        <v>dic</v>
      </c>
      <c r="C385" s="8" t="str">
        <f>TEXT(dataset[[#This Row],[Date]],"YYYY")</f>
        <v>2020</v>
      </c>
      <c r="D385" s="4" t="s">
        <v>24</v>
      </c>
      <c r="E385" s="4" t="s">
        <v>3</v>
      </c>
      <c r="F385" s="4" t="s">
        <v>11</v>
      </c>
      <c r="G385" s="5">
        <v>5</v>
      </c>
      <c r="H385" s="6">
        <v>6</v>
      </c>
      <c r="I385" s="6">
        <v>30</v>
      </c>
      <c r="J385" s="6">
        <v>1.08</v>
      </c>
      <c r="K385" s="6">
        <f>dataset[[#This Row],[Cost Per Unit]]*dataset[[#This Row],[Quantity]]</f>
        <v>5.4</v>
      </c>
      <c r="L385" s="6">
        <f>dataset[[#This Row],[Total Revenue]]-dataset[[#This Row],[Total Cost]]</f>
        <v>24.6</v>
      </c>
    </row>
    <row r="386" spans="1:12">
      <c r="A386" s="8">
        <v>44177</v>
      </c>
      <c r="B386" s="8" t="str">
        <f>TEXT(dataset[[#This Row],[Date]],"mmm")</f>
        <v>dic</v>
      </c>
      <c r="C386" s="8" t="str">
        <f>TEXT(dataset[[#This Row],[Date]],"YYYY")</f>
        <v>2020</v>
      </c>
      <c r="D386" s="4" t="s">
        <v>26</v>
      </c>
      <c r="E386" s="4" t="s">
        <v>46</v>
      </c>
      <c r="F386" s="4" t="s">
        <v>9</v>
      </c>
      <c r="G386" s="5">
        <v>4</v>
      </c>
      <c r="H386" s="6">
        <v>28</v>
      </c>
      <c r="I386" s="6">
        <v>112</v>
      </c>
      <c r="J386" s="6">
        <v>14.196</v>
      </c>
      <c r="K386" s="6">
        <f>dataset[[#This Row],[Cost Per Unit]]*dataset[[#This Row],[Quantity]]</f>
        <v>56.783999999999999</v>
      </c>
      <c r="L386" s="6">
        <f>dataset[[#This Row],[Total Revenue]]-dataset[[#This Row],[Total Cost]]</f>
        <v>55.216000000000001</v>
      </c>
    </row>
    <row r="387" spans="1:12">
      <c r="A387" s="8">
        <v>44178</v>
      </c>
      <c r="B387" s="8" t="str">
        <f>TEXT(dataset[[#This Row],[Date]],"mmm")</f>
        <v>dic</v>
      </c>
      <c r="C387" s="8" t="str">
        <f>TEXT(dataset[[#This Row],[Date]],"YYYY")</f>
        <v>2020</v>
      </c>
      <c r="D387" s="4" t="s">
        <v>25</v>
      </c>
      <c r="E387" s="4" t="s">
        <v>46</v>
      </c>
      <c r="F387" s="4" t="s">
        <v>9</v>
      </c>
      <c r="G387" s="5">
        <v>9</v>
      </c>
      <c r="H387" s="6">
        <v>23</v>
      </c>
      <c r="I387" s="6">
        <v>207</v>
      </c>
      <c r="J387" s="6">
        <v>11.661</v>
      </c>
      <c r="K387" s="6">
        <f>dataset[[#This Row],[Cost Per Unit]]*dataset[[#This Row],[Quantity]]</f>
        <v>104.949</v>
      </c>
      <c r="L387" s="6">
        <f>dataset[[#This Row],[Total Revenue]]-dataset[[#This Row],[Total Cost]]</f>
        <v>102.051</v>
      </c>
    </row>
    <row r="388" spans="1:12">
      <c r="A388" s="8">
        <v>44180</v>
      </c>
      <c r="B388" s="8" t="str">
        <f>TEXT(dataset[[#This Row],[Date]],"mmm")</f>
        <v>dic</v>
      </c>
      <c r="C388" s="8" t="str">
        <f>TEXT(dataset[[#This Row],[Date]],"YYYY")</f>
        <v>2020</v>
      </c>
      <c r="D388" s="4" t="s">
        <v>26</v>
      </c>
      <c r="E388" s="4" t="s">
        <v>10</v>
      </c>
      <c r="F388" s="4" t="s">
        <v>11</v>
      </c>
      <c r="G388" s="5">
        <v>3</v>
      </c>
      <c r="H388" s="6">
        <v>6</v>
      </c>
      <c r="I388" s="6">
        <v>18</v>
      </c>
      <c r="J388" s="6">
        <v>1.248</v>
      </c>
      <c r="K388" s="6">
        <f>dataset[[#This Row],[Cost Per Unit]]*dataset[[#This Row],[Quantity]]</f>
        <v>3.7439999999999998</v>
      </c>
      <c r="L388" s="6">
        <f>dataset[[#This Row],[Total Revenue]]-dataset[[#This Row],[Total Cost]]</f>
        <v>14.256</v>
      </c>
    </row>
    <row r="389" spans="1:12">
      <c r="A389" s="8">
        <v>44181</v>
      </c>
      <c r="B389" s="8" t="str">
        <f>TEXT(dataset[[#This Row],[Date]],"mmm")</f>
        <v>dic</v>
      </c>
      <c r="C389" s="8" t="str">
        <f>TEXT(dataset[[#This Row],[Date]],"YYYY")</f>
        <v>2020</v>
      </c>
      <c r="D389" s="4" t="s">
        <v>24</v>
      </c>
      <c r="E389" s="4" t="s">
        <v>3</v>
      </c>
      <c r="F389" s="4" t="s">
        <v>9</v>
      </c>
      <c r="G389" s="5">
        <v>2</v>
      </c>
      <c r="H389" s="6">
        <v>38</v>
      </c>
      <c r="I389" s="6">
        <v>76</v>
      </c>
      <c r="J389" s="6">
        <v>19.760000000000002</v>
      </c>
      <c r="K389" s="6">
        <f>dataset[[#This Row],[Cost Per Unit]]*dataset[[#This Row],[Quantity]]</f>
        <v>39.520000000000003</v>
      </c>
      <c r="L389" s="6">
        <f>dataset[[#This Row],[Total Revenue]]-dataset[[#This Row],[Total Cost]]</f>
        <v>36.479999999999997</v>
      </c>
    </row>
    <row r="390" spans="1:12">
      <c r="A390" s="8">
        <v>44184</v>
      </c>
      <c r="B390" s="8" t="str">
        <f>TEXT(dataset[[#This Row],[Date]],"mmm")</f>
        <v>dic</v>
      </c>
      <c r="C390" s="8" t="str">
        <f>TEXT(dataset[[#This Row],[Date]],"YYYY")</f>
        <v>2020</v>
      </c>
      <c r="D390" s="4" t="s">
        <v>22</v>
      </c>
      <c r="E390" s="4" t="s">
        <v>46</v>
      </c>
      <c r="F390" s="4" t="s">
        <v>9</v>
      </c>
      <c r="G390" s="5">
        <v>1</v>
      </c>
      <c r="H390" s="6">
        <v>39</v>
      </c>
      <c r="I390" s="6">
        <v>39</v>
      </c>
      <c r="J390" s="6">
        <v>19.773</v>
      </c>
      <c r="K390" s="6">
        <f>dataset[[#This Row],[Cost Per Unit]]*dataset[[#This Row],[Quantity]]</f>
        <v>19.773</v>
      </c>
      <c r="L390" s="6">
        <f>dataset[[#This Row],[Total Revenue]]-dataset[[#This Row],[Total Cost]]</f>
        <v>19.227</v>
      </c>
    </row>
    <row r="391" spans="1:12">
      <c r="A391" s="8">
        <v>44184</v>
      </c>
      <c r="B391" s="8" t="str">
        <f>TEXT(dataset[[#This Row],[Date]],"mmm")</f>
        <v>dic</v>
      </c>
      <c r="C391" s="8" t="str">
        <f>TEXT(dataset[[#This Row],[Date]],"YYYY")</f>
        <v>2020</v>
      </c>
      <c r="D391" s="4" t="s">
        <v>26</v>
      </c>
      <c r="E391" s="4" t="s">
        <v>46</v>
      </c>
      <c r="F391" s="4" t="s">
        <v>5</v>
      </c>
      <c r="G391" s="5">
        <v>1</v>
      </c>
      <c r="H391" s="6">
        <v>157.33333333333334</v>
      </c>
      <c r="I391" s="6">
        <v>157.33333333333334</v>
      </c>
      <c r="J391" s="6">
        <v>141.60000000000002</v>
      </c>
      <c r="K391" s="6">
        <f>dataset[[#This Row],[Cost Per Unit]]*dataset[[#This Row],[Quantity]]</f>
        <v>141.60000000000002</v>
      </c>
      <c r="L391" s="6">
        <f>dataset[[#This Row],[Total Revenue]]-dataset[[#This Row],[Total Cost]]</f>
        <v>15.73333333333332</v>
      </c>
    </row>
    <row r="392" spans="1:12">
      <c r="A392" s="8">
        <v>44184</v>
      </c>
      <c r="B392" s="8" t="str">
        <f>TEXT(dataset[[#This Row],[Date]],"mmm")</f>
        <v>dic</v>
      </c>
      <c r="C392" s="8" t="str">
        <f>TEXT(dataset[[#This Row],[Date]],"YYYY")</f>
        <v>2020</v>
      </c>
      <c r="D392" s="4" t="s">
        <v>23</v>
      </c>
      <c r="E392" s="4" t="s">
        <v>10</v>
      </c>
      <c r="F392" s="4" t="s">
        <v>4</v>
      </c>
      <c r="G392" s="5">
        <v>8</v>
      </c>
      <c r="H392" s="6">
        <v>81</v>
      </c>
      <c r="I392" s="6">
        <v>648</v>
      </c>
      <c r="J392" s="6">
        <v>52.65</v>
      </c>
      <c r="K392" s="6">
        <f>dataset[[#This Row],[Cost Per Unit]]*dataset[[#This Row],[Quantity]]</f>
        <v>421.2</v>
      </c>
      <c r="L392" s="6">
        <f>dataset[[#This Row],[Total Revenue]]-dataset[[#This Row],[Total Cost]]</f>
        <v>226.8</v>
      </c>
    </row>
    <row r="393" spans="1:12">
      <c r="A393" s="8">
        <v>44185</v>
      </c>
      <c r="B393" s="8" t="str">
        <f>TEXT(dataset[[#This Row],[Date]],"mmm")</f>
        <v>dic</v>
      </c>
      <c r="C393" s="8" t="str">
        <f>TEXT(dataset[[#This Row],[Date]],"YYYY")</f>
        <v>2020</v>
      </c>
      <c r="D393" s="4" t="s">
        <v>23</v>
      </c>
      <c r="E393" s="4" t="s">
        <v>45</v>
      </c>
      <c r="F393" s="4" t="s">
        <v>5</v>
      </c>
      <c r="G393" s="5">
        <v>2</v>
      </c>
      <c r="H393" s="6">
        <v>202.66666666666666</v>
      </c>
      <c r="I393" s="6">
        <v>405.33333333333331</v>
      </c>
      <c r="J393" s="6">
        <v>156.05333333333334</v>
      </c>
      <c r="K393" s="6">
        <f>dataset[[#This Row],[Cost Per Unit]]*dataset[[#This Row],[Quantity]]</f>
        <v>312.10666666666668</v>
      </c>
      <c r="L393" s="6">
        <f>dataset[[#This Row],[Total Revenue]]-dataset[[#This Row],[Total Cost]]</f>
        <v>93.226666666666631</v>
      </c>
    </row>
    <row r="394" spans="1:12">
      <c r="A394" s="8">
        <v>44185</v>
      </c>
      <c r="B394" s="8" t="str">
        <f>TEXT(dataset[[#This Row],[Date]],"mmm")</f>
        <v>dic</v>
      </c>
      <c r="C394" s="8" t="str">
        <f>TEXT(dataset[[#This Row],[Date]],"YYYY")</f>
        <v>2020</v>
      </c>
      <c r="D394" s="4" t="s">
        <v>24</v>
      </c>
      <c r="E394" s="4" t="s">
        <v>46</v>
      </c>
      <c r="F394" s="4" t="s">
        <v>7</v>
      </c>
      <c r="G394" s="5">
        <v>15</v>
      </c>
      <c r="H394" s="6">
        <v>9</v>
      </c>
      <c r="I394" s="6">
        <v>135</v>
      </c>
      <c r="J394" s="6">
        <v>2.3220000000000001</v>
      </c>
      <c r="K394" s="6">
        <f>dataset[[#This Row],[Cost Per Unit]]*dataset[[#This Row],[Quantity]]</f>
        <v>34.83</v>
      </c>
      <c r="L394" s="6">
        <f>dataset[[#This Row],[Total Revenue]]-dataset[[#This Row],[Total Cost]]</f>
        <v>100.17</v>
      </c>
    </row>
    <row r="395" spans="1:12">
      <c r="A395" s="8">
        <v>44185</v>
      </c>
      <c r="B395" s="8" t="str">
        <f>TEXT(dataset[[#This Row],[Date]],"mmm")</f>
        <v>dic</v>
      </c>
      <c r="C395" s="8" t="str">
        <f>TEXT(dataset[[#This Row],[Date]],"YYYY")</f>
        <v>2020</v>
      </c>
      <c r="D395" s="4" t="s">
        <v>26</v>
      </c>
      <c r="E395" s="4" t="s">
        <v>10</v>
      </c>
      <c r="F395" s="4" t="s">
        <v>7</v>
      </c>
      <c r="G395" s="5">
        <v>18</v>
      </c>
      <c r="H395" s="6">
        <v>8</v>
      </c>
      <c r="I395" s="6">
        <v>144</v>
      </c>
      <c r="J395" s="6">
        <v>3.3839999999999999</v>
      </c>
      <c r="K395" s="6">
        <f>dataset[[#This Row],[Cost Per Unit]]*dataset[[#This Row],[Quantity]]</f>
        <v>60.911999999999999</v>
      </c>
      <c r="L395" s="6">
        <f>dataset[[#This Row],[Total Revenue]]-dataset[[#This Row],[Total Cost]]</f>
        <v>83.087999999999994</v>
      </c>
    </row>
    <row r="396" spans="1:12">
      <c r="A396" s="8">
        <v>44187</v>
      </c>
      <c r="B396" s="8" t="str">
        <f>TEXT(dataset[[#This Row],[Date]],"mmm")</f>
        <v>dic</v>
      </c>
      <c r="C396" s="8" t="str">
        <f>TEXT(dataset[[#This Row],[Date]],"YYYY")</f>
        <v>2020</v>
      </c>
      <c r="D396" s="4" t="s">
        <v>25</v>
      </c>
      <c r="E396" s="4" t="s">
        <v>45</v>
      </c>
      <c r="F396" s="4" t="s">
        <v>4</v>
      </c>
      <c r="G396" s="5">
        <v>9</v>
      </c>
      <c r="H396" s="6">
        <v>31</v>
      </c>
      <c r="I396" s="6">
        <v>279</v>
      </c>
      <c r="J396" s="6">
        <v>17.05</v>
      </c>
      <c r="K396" s="6">
        <f>dataset[[#This Row],[Cost Per Unit]]*dataset[[#This Row],[Quantity]]</f>
        <v>153.45000000000002</v>
      </c>
      <c r="L396" s="6">
        <f>dataset[[#This Row],[Total Revenue]]-dataset[[#This Row],[Total Cost]]</f>
        <v>125.54999999999998</v>
      </c>
    </row>
    <row r="397" spans="1:12">
      <c r="A397" s="8">
        <v>44187</v>
      </c>
      <c r="B397" s="8" t="str">
        <f>TEXT(dataset[[#This Row],[Date]],"mmm")</f>
        <v>dic</v>
      </c>
      <c r="C397" s="8" t="str">
        <f>TEXT(dataset[[#This Row],[Date]],"YYYY")</f>
        <v>2020</v>
      </c>
      <c r="D397" s="4" t="s">
        <v>25</v>
      </c>
      <c r="E397" s="4" t="s">
        <v>13</v>
      </c>
      <c r="F397" s="4" t="s">
        <v>7</v>
      </c>
      <c r="G397" s="5">
        <v>10</v>
      </c>
      <c r="H397" s="6">
        <v>25</v>
      </c>
      <c r="I397" s="6">
        <v>250</v>
      </c>
      <c r="J397" s="6">
        <v>6.75</v>
      </c>
      <c r="K397" s="6">
        <f>dataset[[#This Row],[Cost Per Unit]]*dataset[[#This Row],[Quantity]]</f>
        <v>67.5</v>
      </c>
      <c r="L397" s="6">
        <f>dataset[[#This Row],[Total Revenue]]-dataset[[#This Row],[Total Cost]]</f>
        <v>182.5</v>
      </c>
    </row>
    <row r="398" spans="1:12">
      <c r="A398" s="8">
        <v>44192</v>
      </c>
      <c r="B398" s="8" t="str">
        <f>TEXT(dataset[[#This Row],[Date]],"mmm")</f>
        <v>dic</v>
      </c>
      <c r="C398" s="8" t="str">
        <f>TEXT(dataset[[#This Row],[Date]],"YYYY")</f>
        <v>2020</v>
      </c>
      <c r="D398" s="4" t="s">
        <v>22</v>
      </c>
      <c r="E398" s="4" t="s">
        <v>13</v>
      </c>
      <c r="F398" s="4" t="s">
        <v>5</v>
      </c>
      <c r="G398" s="5">
        <v>1</v>
      </c>
      <c r="H398" s="6">
        <v>480</v>
      </c>
      <c r="I398" s="6">
        <v>480</v>
      </c>
      <c r="J398" s="6">
        <v>422.4</v>
      </c>
      <c r="K398" s="6">
        <f>dataset[[#This Row],[Cost Per Unit]]*dataset[[#This Row],[Quantity]]</f>
        <v>422.4</v>
      </c>
      <c r="L398" s="6">
        <f>dataset[[#This Row],[Total Revenue]]-dataset[[#This Row],[Total Cost]]</f>
        <v>57.600000000000023</v>
      </c>
    </row>
    <row r="399" spans="1:12">
      <c r="A399" s="8">
        <v>44193</v>
      </c>
      <c r="B399" s="8" t="str">
        <f>TEXT(dataset[[#This Row],[Date]],"mmm")</f>
        <v>dic</v>
      </c>
      <c r="C399" s="8" t="str">
        <f>TEXT(dataset[[#This Row],[Date]],"YYYY")</f>
        <v>2020</v>
      </c>
      <c r="D399" s="4" t="s">
        <v>22</v>
      </c>
      <c r="E399" s="4" t="s">
        <v>45</v>
      </c>
      <c r="F399" s="4" t="s">
        <v>4</v>
      </c>
      <c r="G399" s="5">
        <v>10</v>
      </c>
      <c r="H399" s="6">
        <v>50</v>
      </c>
      <c r="I399" s="6">
        <v>500</v>
      </c>
      <c r="J399" s="6">
        <v>27.500000000000004</v>
      </c>
      <c r="K399" s="6">
        <f>dataset[[#This Row],[Cost Per Unit]]*dataset[[#This Row],[Quantity]]</f>
        <v>275.00000000000006</v>
      </c>
      <c r="L399" s="6">
        <f>dataset[[#This Row],[Total Revenue]]-dataset[[#This Row],[Total Cost]]</f>
        <v>224.99999999999994</v>
      </c>
    </row>
    <row r="400" spans="1:12">
      <c r="A400" s="8">
        <v>44194</v>
      </c>
      <c r="B400" s="8" t="str">
        <f>TEXT(dataset[[#This Row],[Date]],"mmm")</f>
        <v>dic</v>
      </c>
      <c r="C400" s="8" t="str">
        <f>TEXT(dataset[[#This Row],[Date]],"YYYY")</f>
        <v>2020</v>
      </c>
      <c r="D400" s="4" t="s">
        <v>22</v>
      </c>
      <c r="E400" s="4" t="s">
        <v>46</v>
      </c>
      <c r="F400" s="4" t="s">
        <v>7</v>
      </c>
      <c r="G400" s="5">
        <v>19</v>
      </c>
      <c r="H400" s="6">
        <v>7</v>
      </c>
      <c r="I400" s="6">
        <v>133</v>
      </c>
      <c r="J400" s="6">
        <v>1.806</v>
      </c>
      <c r="K400" s="6">
        <f>dataset[[#This Row],[Cost Per Unit]]*dataset[[#This Row],[Quantity]]</f>
        <v>34.314</v>
      </c>
      <c r="L400" s="6">
        <f>dataset[[#This Row],[Total Revenue]]-dataset[[#This Row],[Total Cost]]</f>
        <v>98.686000000000007</v>
      </c>
    </row>
    <row r="401" spans="1:12">
      <c r="A401" s="8">
        <v>44194</v>
      </c>
      <c r="B401" s="8" t="str">
        <f>TEXT(dataset[[#This Row],[Date]],"mmm")</f>
        <v>dic</v>
      </c>
      <c r="C401" s="8" t="str">
        <f>TEXT(dataset[[#This Row],[Date]],"YYYY")</f>
        <v>2020</v>
      </c>
      <c r="D401" s="4" t="s">
        <v>25</v>
      </c>
      <c r="E401" s="4" t="s">
        <v>10</v>
      </c>
      <c r="F401" s="4" t="s">
        <v>11</v>
      </c>
      <c r="G401" s="5">
        <v>8</v>
      </c>
      <c r="H401" s="6">
        <v>8</v>
      </c>
      <c r="I401" s="6">
        <v>64</v>
      </c>
      <c r="J401" s="6">
        <v>1.6639999999999999</v>
      </c>
      <c r="K401" s="6">
        <f>dataset[[#This Row],[Cost Per Unit]]*dataset[[#This Row],[Quantity]]</f>
        <v>13.311999999999999</v>
      </c>
      <c r="L401" s="6">
        <f>dataset[[#This Row],[Total Revenue]]-dataset[[#This Row],[Total Cost]]</f>
        <v>50.688000000000002</v>
      </c>
    </row>
    <row r="402" spans="1:12">
      <c r="A402" s="8">
        <v>44195</v>
      </c>
      <c r="B402" s="8" t="str">
        <f>TEXT(dataset[[#This Row],[Date]],"mmm")</f>
        <v>dic</v>
      </c>
      <c r="C402" s="8" t="str">
        <f>TEXT(dataset[[#This Row],[Date]],"YYYY")</f>
        <v>2020</v>
      </c>
      <c r="D402" s="4" t="s">
        <v>24</v>
      </c>
      <c r="E402" s="4" t="s">
        <v>3</v>
      </c>
      <c r="F402" s="4" t="s">
        <v>5</v>
      </c>
      <c r="G402" s="5">
        <v>2</v>
      </c>
      <c r="H402" s="6">
        <v>596</v>
      </c>
      <c r="I402" s="6">
        <v>1192</v>
      </c>
      <c r="J402" s="6">
        <v>506.59999999999997</v>
      </c>
      <c r="K402" s="6">
        <f>dataset[[#This Row],[Cost Per Unit]]*dataset[[#This Row],[Quantity]]</f>
        <v>1013.1999999999999</v>
      </c>
      <c r="L402" s="6">
        <f>dataset[[#This Row],[Total Revenue]]-dataset[[#This Row],[Total Cost]]</f>
        <v>178.80000000000007</v>
      </c>
    </row>
    <row r="403" spans="1:12">
      <c r="A403" s="8">
        <v>44196</v>
      </c>
      <c r="B403" s="8" t="str">
        <f>TEXT(dataset[[#This Row],[Date]],"mmm")</f>
        <v>dic</v>
      </c>
      <c r="C403" s="8" t="str">
        <f>TEXT(dataset[[#This Row],[Date]],"YYYY")</f>
        <v>2020</v>
      </c>
      <c r="D403" s="4" t="s">
        <v>26</v>
      </c>
      <c r="E403" s="4" t="s">
        <v>46</v>
      </c>
      <c r="F403" s="4" t="s">
        <v>9</v>
      </c>
      <c r="G403" s="5">
        <v>6</v>
      </c>
      <c r="H403" s="6">
        <v>47</v>
      </c>
      <c r="I403" s="6">
        <v>282</v>
      </c>
      <c r="J403" s="6">
        <v>23.829000000000001</v>
      </c>
      <c r="K403" s="6">
        <f>dataset[[#This Row],[Cost Per Unit]]*dataset[[#This Row],[Quantity]]</f>
        <v>142.97399999999999</v>
      </c>
      <c r="L403" s="6">
        <f>dataset[[#This Row],[Total Revenue]]-dataset[[#This Row],[Total Cost]]</f>
        <v>139.02600000000001</v>
      </c>
    </row>
    <row r="404" spans="1:12">
      <c r="A404" s="8">
        <v>44197</v>
      </c>
      <c r="B404" s="8" t="str">
        <f>TEXT(dataset[[#This Row],[Date]],"mmm")</f>
        <v>ene</v>
      </c>
      <c r="C404" s="8" t="str">
        <f>TEXT(dataset[[#This Row],[Date]],"YYYY")</f>
        <v>2021</v>
      </c>
      <c r="D404" s="4" t="s">
        <v>24</v>
      </c>
      <c r="E404" s="4" t="s">
        <v>45</v>
      </c>
      <c r="F404" s="4" t="s">
        <v>5</v>
      </c>
      <c r="G404" s="5">
        <v>1</v>
      </c>
      <c r="H404" s="6">
        <v>310</v>
      </c>
      <c r="I404" s="6">
        <v>310</v>
      </c>
      <c r="J404" s="6">
        <v>238.70000000000002</v>
      </c>
      <c r="K404" s="6">
        <f>dataset[[#This Row],[Cost Per Unit]]*dataset[[#This Row],[Quantity]]</f>
        <v>238.70000000000002</v>
      </c>
      <c r="L404" s="6">
        <f>dataset[[#This Row],[Total Revenue]]-dataset[[#This Row],[Total Cost]]</f>
        <v>71.299999999999983</v>
      </c>
    </row>
    <row r="405" spans="1:12">
      <c r="A405" s="8">
        <v>44198</v>
      </c>
      <c r="B405" s="8" t="str">
        <f>TEXT(dataset[[#This Row],[Date]],"mmm")</f>
        <v>ene</v>
      </c>
      <c r="C405" s="8" t="str">
        <f>TEXT(dataset[[#This Row],[Date]],"YYYY")</f>
        <v>2021</v>
      </c>
      <c r="D405" s="4" t="s">
        <v>24</v>
      </c>
      <c r="E405" s="4" t="s">
        <v>13</v>
      </c>
      <c r="F405" s="4" t="s">
        <v>7</v>
      </c>
      <c r="G405" s="5">
        <v>19</v>
      </c>
      <c r="H405" s="6">
        <v>49</v>
      </c>
      <c r="I405" s="6">
        <v>931</v>
      </c>
      <c r="J405" s="6">
        <v>13.23</v>
      </c>
      <c r="K405" s="6">
        <f>dataset[[#This Row],[Cost Per Unit]]*dataset[[#This Row],[Quantity]]</f>
        <v>251.37</v>
      </c>
      <c r="L405" s="6">
        <f>dataset[[#This Row],[Total Revenue]]-dataset[[#This Row],[Total Cost]]</f>
        <v>679.63</v>
      </c>
    </row>
    <row r="406" spans="1:12">
      <c r="A406" s="8">
        <v>44199</v>
      </c>
      <c r="B406" s="8" t="str">
        <f>TEXT(dataset[[#This Row],[Date]],"mmm")</f>
        <v>ene</v>
      </c>
      <c r="C406" s="8" t="str">
        <f>TEXT(dataset[[#This Row],[Date]],"YYYY")</f>
        <v>2021</v>
      </c>
      <c r="D406" s="4" t="s">
        <v>24</v>
      </c>
      <c r="E406" s="4" t="s">
        <v>45</v>
      </c>
      <c r="F406" s="4" t="s">
        <v>9</v>
      </c>
      <c r="G406" s="5">
        <v>2</v>
      </c>
      <c r="H406" s="6">
        <v>50</v>
      </c>
      <c r="I406" s="6">
        <v>100</v>
      </c>
      <c r="J406" s="6">
        <v>23.35</v>
      </c>
      <c r="K406" s="6">
        <f>dataset[[#This Row],[Cost Per Unit]]*dataset[[#This Row],[Quantity]]</f>
        <v>46.7</v>
      </c>
      <c r="L406" s="6">
        <f>dataset[[#This Row],[Total Revenue]]-dataset[[#This Row],[Total Cost]]</f>
        <v>53.3</v>
      </c>
    </row>
    <row r="407" spans="1:12">
      <c r="A407" s="8">
        <v>44199</v>
      </c>
      <c r="B407" s="8" t="str">
        <f>TEXT(dataset[[#This Row],[Date]],"mmm")</f>
        <v>ene</v>
      </c>
      <c r="C407" s="8" t="str">
        <f>TEXT(dataset[[#This Row],[Date]],"YYYY")</f>
        <v>2021</v>
      </c>
      <c r="D407" s="4" t="s">
        <v>24</v>
      </c>
      <c r="E407" s="4" t="s">
        <v>10</v>
      </c>
      <c r="F407" s="4" t="s">
        <v>11</v>
      </c>
      <c r="G407" s="5">
        <v>4</v>
      </c>
      <c r="H407" s="6">
        <v>8</v>
      </c>
      <c r="I407" s="6">
        <v>32</v>
      </c>
      <c r="J407" s="6">
        <v>1.6639999999999999</v>
      </c>
      <c r="K407" s="6">
        <f>dataset[[#This Row],[Cost Per Unit]]*dataset[[#This Row],[Quantity]]</f>
        <v>6.6559999999999997</v>
      </c>
      <c r="L407" s="6">
        <f>dataset[[#This Row],[Total Revenue]]-dataset[[#This Row],[Total Cost]]</f>
        <v>25.344000000000001</v>
      </c>
    </row>
    <row r="408" spans="1:12">
      <c r="A408" s="8">
        <v>44199</v>
      </c>
      <c r="B408" s="8" t="str">
        <f>TEXT(dataset[[#This Row],[Date]],"mmm")</f>
        <v>ene</v>
      </c>
      <c r="C408" s="8" t="str">
        <f>TEXT(dataset[[#This Row],[Date]],"YYYY")</f>
        <v>2021</v>
      </c>
      <c r="D408" s="4" t="s">
        <v>23</v>
      </c>
      <c r="E408" s="4" t="s">
        <v>10</v>
      </c>
      <c r="F408" s="4" t="s">
        <v>5</v>
      </c>
      <c r="G408" s="5">
        <v>2</v>
      </c>
      <c r="H408" s="6">
        <v>219.33333333333334</v>
      </c>
      <c r="I408" s="6">
        <v>438.66666666666669</v>
      </c>
      <c r="J408" s="6">
        <v>179.85333333333332</v>
      </c>
      <c r="K408" s="6">
        <f>dataset[[#This Row],[Cost Per Unit]]*dataset[[#This Row],[Quantity]]</f>
        <v>359.70666666666665</v>
      </c>
      <c r="L408" s="6">
        <f>dataset[[#This Row],[Total Revenue]]-dataset[[#This Row],[Total Cost]]</f>
        <v>78.960000000000036</v>
      </c>
    </row>
    <row r="409" spans="1:12">
      <c r="A409" s="8">
        <v>44200</v>
      </c>
      <c r="B409" s="8" t="str">
        <f>TEXT(dataset[[#This Row],[Date]],"mmm")</f>
        <v>ene</v>
      </c>
      <c r="C409" s="8" t="str">
        <f>TEXT(dataset[[#This Row],[Date]],"YYYY")</f>
        <v>2021</v>
      </c>
      <c r="D409" s="4" t="s">
        <v>22</v>
      </c>
      <c r="E409" s="4" t="s">
        <v>45</v>
      </c>
      <c r="F409" s="4" t="s">
        <v>11</v>
      </c>
      <c r="G409" s="5">
        <v>10</v>
      </c>
      <c r="H409" s="6">
        <v>9</v>
      </c>
      <c r="I409" s="6">
        <v>90</v>
      </c>
      <c r="J409" s="6">
        <v>1.377</v>
      </c>
      <c r="K409" s="6">
        <f>dataset[[#This Row],[Cost Per Unit]]*dataset[[#This Row],[Quantity]]</f>
        <v>13.77</v>
      </c>
      <c r="L409" s="6">
        <f>dataset[[#This Row],[Total Revenue]]-dataset[[#This Row],[Total Cost]]</f>
        <v>76.23</v>
      </c>
    </row>
    <row r="410" spans="1:12">
      <c r="A410" s="8">
        <v>44201</v>
      </c>
      <c r="B410" s="8" t="str">
        <f>TEXT(dataset[[#This Row],[Date]],"mmm")</f>
        <v>ene</v>
      </c>
      <c r="C410" s="8" t="str">
        <f>TEXT(dataset[[#This Row],[Date]],"YYYY")</f>
        <v>2021</v>
      </c>
      <c r="D410" s="4" t="s">
        <v>25</v>
      </c>
      <c r="E410" s="4" t="s">
        <v>46</v>
      </c>
      <c r="F410" s="4" t="s">
        <v>5</v>
      </c>
      <c r="G410" s="5">
        <v>1</v>
      </c>
      <c r="H410" s="6">
        <v>200</v>
      </c>
      <c r="I410" s="6">
        <v>200</v>
      </c>
      <c r="J410" s="6">
        <v>180</v>
      </c>
      <c r="K410" s="6">
        <f>dataset[[#This Row],[Cost Per Unit]]*dataset[[#This Row],[Quantity]]</f>
        <v>180</v>
      </c>
      <c r="L410" s="6">
        <f>dataset[[#This Row],[Total Revenue]]-dataset[[#This Row],[Total Cost]]</f>
        <v>20</v>
      </c>
    </row>
    <row r="411" spans="1:12">
      <c r="A411" s="8">
        <v>44204</v>
      </c>
      <c r="B411" s="8" t="str">
        <f>TEXT(dataset[[#This Row],[Date]],"mmm")</f>
        <v>ene</v>
      </c>
      <c r="C411" s="8" t="str">
        <f>TEXT(dataset[[#This Row],[Date]],"YYYY")</f>
        <v>2021</v>
      </c>
      <c r="D411" s="4" t="s">
        <v>24</v>
      </c>
      <c r="E411" s="4" t="s">
        <v>3</v>
      </c>
      <c r="F411" s="4" t="s">
        <v>9</v>
      </c>
      <c r="G411" s="5">
        <v>6</v>
      </c>
      <c r="H411" s="6">
        <v>38</v>
      </c>
      <c r="I411" s="6">
        <v>228</v>
      </c>
      <c r="J411" s="6">
        <v>19.760000000000002</v>
      </c>
      <c r="K411" s="6">
        <f>dataset[[#This Row],[Cost Per Unit]]*dataset[[#This Row],[Quantity]]</f>
        <v>118.56</v>
      </c>
      <c r="L411" s="6">
        <f>dataset[[#This Row],[Total Revenue]]-dataset[[#This Row],[Total Cost]]</f>
        <v>109.44</v>
      </c>
    </row>
    <row r="412" spans="1:12">
      <c r="A412" s="8">
        <v>44204</v>
      </c>
      <c r="B412" s="8" t="str">
        <f>TEXT(dataset[[#This Row],[Date]],"mmm")</f>
        <v>ene</v>
      </c>
      <c r="C412" s="8" t="str">
        <f>TEXT(dataset[[#This Row],[Date]],"YYYY")</f>
        <v>2021</v>
      </c>
      <c r="D412" s="4" t="s">
        <v>26</v>
      </c>
      <c r="E412" s="4" t="s">
        <v>45</v>
      </c>
      <c r="F412" s="4" t="s">
        <v>11</v>
      </c>
      <c r="G412" s="5">
        <v>8</v>
      </c>
      <c r="H412" s="6">
        <v>9</v>
      </c>
      <c r="I412" s="6">
        <v>72</v>
      </c>
      <c r="J412" s="6">
        <v>1.377</v>
      </c>
      <c r="K412" s="6">
        <f>dataset[[#This Row],[Cost Per Unit]]*dataset[[#This Row],[Quantity]]</f>
        <v>11.016</v>
      </c>
      <c r="L412" s="6">
        <f>dataset[[#This Row],[Total Revenue]]-dataset[[#This Row],[Total Cost]]</f>
        <v>60.984000000000002</v>
      </c>
    </row>
    <row r="413" spans="1:12">
      <c r="A413" s="8">
        <v>44206</v>
      </c>
      <c r="B413" s="8" t="str">
        <f>TEXT(dataset[[#This Row],[Date]],"mmm")</f>
        <v>ene</v>
      </c>
      <c r="C413" s="8" t="str">
        <f>TEXT(dataset[[#This Row],[Date]],"YYYY")</f>
        <v>2021</v>
      </c>
      <c r="D413" s="4" t="s">
        <v>25</v>
      </c>
      <c r="E413" s="4" t="s">
        <v>3</v>
      </c>
      <c r="F413" s="4" t="s">
        <v>11</v>
      </c>
      <c r="G413" s="5">
        <v>4</v>
      </c>
      <c r="H413" s="6">
        <v>7</v>
      </c>
      <c r="I413" s="6">
        <v>28</v>
      </c>
      <c r="J413" s="6">
        <v>1.26</v>
      </c>
      <c r="K413" s="6">
        <f>dataset[[#This Row],[Cost Per Unit]]*dataset[[#This Row],[Quantity]]</f>
        <v>5.04</v>
      </c>
      <c r="L413" s="6">
        <f>dataset[[#This Row],[Total Revenue]]-dataset[[#This Row],[Total Cost]]</f>
        <v>22.96</v>
      </c>
    </row>
    <row r="414" spans="1:12">
      <c r="A414" s="8">
        <v>44207</v>
      </c>
      <c r="B414" s="8" t="str">
        <f>TEXT(dataset[[#This Row],[Date]],"mmm")</f>
        <v>ene</v>
      </c>
      <c r="C414" s="8" t="str">
        <f>TEXT(dataset[[#This Row],[Date]],"YYYY")</f>
        <v>2021</v>
      </c>
      <c r="D414" s="4" t="s">
        <v>25</v>
      </c>
      <c r="E414" s="4" t="s">
        <v>13</v>
      </c>
      <c r="F414" s="4" t="s">
        <v>5</v>
      </c>
      <c r="G414" s="5">
        <v>2</v>
      </c>
      <c r="H414" s="6">
        <v>315.89743589743591</v>
      </c>
      <c r="I414" s="6">
        <v>631.79487179487182</v>
      </c>
      <c r="J414" s="6">
        <v>277.98974358974363</v>
      </c>
      <c r="K414" s="6">
        <f>dataset[[#This Row],[Cost Per Unit]]*dataset[[#This Row],[Quantity]]</f>
        <v>555.97948717948725</v>
      </c>
      <c r="L414" s="6">
        <f>dataset[[#This Row],[Total Revenue]]-dataset[[#This Row],[Total Cost]]</f>
        <v>75.815384615384573</v>
      </c>
    </row>
    <row r="415" spans="1:12">
      <c r="A415" s="8">
        <v>44207</v>
      </c>
      <c r="B415" s="8" t="str">
        <f>TEXT(dataset[[#This Row],[Date]],"mmm")</f>
        <v>ene</v>
      </c>
      <c r="C415" s="8" t="str">
        <f>TEXT(dataset[[#This Row],[Date]],"YYYY")</f>
        <v>2021</v>
      </c>
      <c r="D415" s="4" t="s">
        <v>23</v>
      </c>
      <c r="E415" s="4" t="s">
        <v>3</v>
      </c>
      <c r="F415" s="4" t="s">
        <v>11</v>
      </c>
      <c r="G415" s="5">
        <v>1</v>
      </c>
      <c r="H415" s="6">
        <v>7</v>
      </c>
      <c r="I415" s="6">
        <v>7</v>
      </c>
      <c r="J415" s="6">
        <v>1.26</v>
      </c>
      <c r="K415" s="6">
        <f>dataset[[#This Row],[Cost Per Unit]]*dataset[[#This Row],[Quantity]]</f>
        <v>1.26</v>
      </c>
      <c r="L415" s="6">
        <f>dataset[[#This Row],[Total Revenue]]-dataset[[#This Row],[Total Cost]]</f>
        <v>5.74</v>
      </c>
    </row>
    <row r="416" spans="1:12">
      <c r="A416" s="8">
        <v>44208</v>
      </c>
      <c r="B416" s="8" t="str">
        <f>TEXT(dataset[[#This Row],[Date]],"mmm")</f>
        <v>ene</v>
      </c>
      <c r="C416" s="8" t="str">
        <f>TEXT(dataset[[#This Row],[Date]],"YYYY")</f>
        <v>2021</v>
      </c>
      <c r="D416" s="4" t="s">
        <v>26</v>
      </c>
      <c r="E416" s="4" t="s">
        <v>46</v>
      </c>
      <c r="F416" s="4" t="s">
        <v>9</v>
      </c>
      <c r="G416" s="5">
        <v>2</v>
      </c>
      <c r="H416" s="6">
        <v>23</v>
      </c>
      <c r="I416" s="6">
        <v>46</v>
      </c>
      <c r="J416" s="6">
        <v>11.661</v>
      </c>
      <c r="K416" s="6">
        <f>dataset[[#This Row],[Cost Per Unit]]*dataset[[#This Row],[Quantity]]</f>
        <v>23.321999999999999</v>
      </c>
      <c r="L416" s="6">
        <f>dataset[[#This Row],[Total Revenue]]-dataset[[#This Row],[Total Cost]]</f>
        <v>22.678000000000001</v>
      </c>
    </row>
    <row r="417" spans="1:12">
      <c r="A417" s="8">
        <v>44208</v>
      </c>
      <c r="B417" s="8" t="str">
        <f>TEXT(dataset[[#This Row],[Date]],"mmm")</f>
        <v>ene</v>
      </c>
      <c r="C417" s="8" t="str">
        <f>TEXT(dataset[[#This Row],[Date]],"YYYY")</f>
        <v>2021</v>
      </c>
      <c r="D417" s="4" t="s">
        <v>26</v>
      </c>
      <c r="E417" s="4" t="s">
        <v>13</v>
      </c>
      <c r="F417" s="4" t="s">
        <v>7</v>
      </c>
      <c r="G417" s="5">
        <v>14</v>
      </c>
      <c r="H417" s="6">
        <v>23</v>
      </c>
      <c r="I417" s="6">
        <v>322</v>
      </c>
      <c r="J417" s="6">
        <v>6.2100000000000009</v>
      </c>
      <c r="K417" s="6">
        <f>dataset[[#This Row],[Cost Per Unit]]*dataset[[#This Row],[Quantity]]</f>
        <v>86.940000000000012</v>
      </c>
      <c r="L417" s="6">
        <f>dataset[[#This Row],[Total Revenue]]-dataset[[#This Row],[Total Cost]]</f>
        <v>235.06</v>
      </c>
    </row>
    <row r="418" spans="1:12">
      <c r="A418" s="8">
        <v>44209</v>
      </c>
      <c r="B418" s="8" t="str">
        <f>TEXT(dataset[[#This Row],[Date]],"mmm")</f>
        <v>ene</v>
      </c>
      <c r="C418" s="8" t="str">
        <f>TEXT(dataset[[#This Row],[Date]],"YYYY")</f>
        <v>2021</v>
      </c>
      <c r="D418" s="4" t="s">
        <v>24</v>
      </c>
      <c r="E418" s="4" t="s">
        <v>3</v>
      </c>
      <c r="F418" s="4" t="s">
        <v>7</v>
      </c>
      <c r="G418" s="5">
        <v>9</v>
      </c>
      <c r="H418" s="6">
        <v>28</v>
      </c>
      <c r="I418" s="6">
        <v>252</v>
      </c>
      <c r="J418" s="6">
        <v>8.4</v>
      </c>
      <c r="K418" s="6">
        <f>dataset[[#This Row],[Cost Per Unit]]*dataset[[#This Row],[Quantity]]</f>
        <v>75.600000000000009</v>
      </c>
      <c r="L418" s="6">
        <f>dataset[[#This Row],[Total Revenue]]-dataset[[#This Row],[Total Cost]]</f>
        <v>176.39999999999998</v>
      </c>
    </row>
    <row r="419" spans="1:12">
      <c r="A419" s="8">
        <v>44209</v>
      </c>
      <c r="B419" s="8" t="str">
        <f>TEXT(dataset[[#This Row],[Date]],"mmm")</f>
        <v>ene</v>
      </c>
      <c r="C419" s="8" t="str">
        <f>TEXT(dataset[[#This Row],[Date]],"YYYY")</f>
        <v>2021</v>
      </c>
      <c r="D419" s="4" t="s">
        <v>24</v>
      </c>
      <c r="E419" s="4" t="s">
        <v>13</v>
      </c>
      <c r="F419" s="4" t="s">
        <v>11</v>
      </c>
      <c r="G419" s="5">
        <v>9</v>
      </c>
      <c r="H419" s="6">
        <v>7</v>
      </c>
      <c r="I419" s="6">
        <v>63</v>
      </c>
      <c r="J419" s="6">
        <v>1.792</v>
      </c>
      <c r="K419" s="6">
        <f>dataset[[#This Row],[Cost Per Unit]]*dataset[[#This Row],[Quantity]]</f>
        <v>16.128</v>
      </c>
      <c r="L419" s="6">
        <f>dataset[[#This Row],[Total Revenue]]-dataset[[#This Row],[Total Cost]]</f>
        <v>46.872</v>
      </c>
    </row>
    <row r="420" spans="1:12">
      <c r="A420" s="8">
        <v>44211</v>
      </c>
      <c r="B420" s="8" t="str">
        <f>TEXT(dataset[[#This Row],[Date]],"mmm")</f>
        <v>ene</v>
      </c>
      <c r="C420" s="8" t="str">
        <f>TEXT(dataset[[#This Row],[Date]],"YYYY")</f>
        <v>2021</v>
      </c>
      <c r="D420" s="4" t="s">
        <v>26</v>
      </c>
      <c r="E420" s="4" t="s">
        <v>13</v>
      </c>
      <c r="F420" s="4" t="s">
        <v>9</v>
      </c>
      <c r="G420" s="5">
        <v>1</v>
      </c>
      <c r="H420" s="6">
        <v>29</v>
      </c>
      <c r="I420" s="6">
        <v>29</v>
      </c>
      <c r="J420" s="6">
        <v>16.066000000000003</v>
      </c>
      <c r="K420" s="6">
        <f>dataset[[#This Row],[Cost Per Unit]]*dataset[[#This Row],[Quantity]]</f>
        <v>16.066000000000003</v>
      </c>
      <c r="L420" s="6">
        <f>dataset[[#This Row],[Total Revenue]]-dataset[[#This Row],[Total Cost]]</f>
        <v>12.933999999999997</v>
      </c>
    </row>
    <row r="421" spans="1:12">
      <c r="A421" s="8">
        <v>44213</v>
      </c>
      <c r="B421" s="8" t="str">
        <f>TEXT(dataset[[#This Row],[Date]],"mmm")</f>
        <v>ene</v>
      </c>
      <c r="C421" s="8" t="str">
        <f>TEXT(dataset[[#This Row],[Date]],"YYYY")</f>
        <v>2021</v>
      </c>
      <c r="D421" s="4" t="s">
        <v>25</v>
      </c>
      <c r="E421" s="4" t="s">
        <v>45</v>
      </c>
      <c r="F421" s="4" t="s">
        <v>4</v>
      </c>
      <c r="G421" s="5">
        <v>2</v>
      </c>
      <c r="H421" s="6">
        <v>19</v>
      </c>
      <c r="I421" s="6">
        <v>38</v>
      </c>
      <c r="J421" s="6">
        <v>10.450000000000001</v>
      </c>
      <c r="K421" s="6">
        <f>dataset[[#This Row],[Cost Per Unit]]*dataset[[#This Row],[Quantity]]</f>
        <v>20.900000000000002</v>
      </c>
      <c r="L421" s="6">
        <f>dataset[[#This Row],[Total Revenue]]-dataset[[#This Row],[Total Cost]]</f>
        <v>17.099999999999998</v>
      </c>
    </row>
    <row r="422" spans="1:12">
      <c r="A422" s="8">
        <v>44213</v>
      </c>
      <c r="B422" s="8" t="str">
        <f>TEXT(dataset[[#This Row],[Date]],"mmm")</f>
        <v>ene</v>
      </c>
      <c r="C422" s="8" t="str">
        <f>TEXT(dataset[[#This Row],[Date]],"YYYY")</f>
        <v>2021</v>
      </c>
      <c r="D422" s="4" t="s">
        <v>24</v>
      </c>
      <c r="E422" s="4" t="s">
        <v>13</v>
      </c>
      <c r="F422" s="4" t="s">
        <v>4</v>
      </c>
      <c r="G422" s="5">
        <v>10</v>
      </c>
      <c r="H422" s="6">
        <v>211</v>
      </c>
      <c r="I422" s="6">
        <v>2110</v>
      </c>
      <c r="J422" s="6">
        <v>158.25</v>
      </c>
      <c r="K422" s="6">
        <f>dataset[[#This Row],[Cost Per Unit]]*dataset[[#This Row],[Quantity]]</f>
        <v>1582.5</v>
      </c>
      <c r="L422" s="6">
        <f>dataset[[#This Row],[Total Revenue]]-dataset[[#This Row],[Total Cost]]</f>
        <v>527.5</v>
      </c>
    </row>
    <row r="423" spans="1:12">
      <c r="A423" s="8">
        <v>44213</v>
      </c>
      <c r="B423" s="8" t="str">
        <f>TEXT(dataset[[#This Row],[Date]],"mmm")</f>
        <v>ene</v>
      </c>
      <c r="C423" s="8" t="str">
        <f>TEXT(dataset[[#This Row],[Date]],"YYYY")</f>
        <v>2021</v>
      </c>
      <c r="D423" s="4" t="s">
        <v>22</v>
      </c>
      <c r="E423" s="4" t="s">
        <v>46</v>
      </c>
      <c r="F423" s="4" t="s">
        <v>5</v>
      </c>
      <c r="G423" s="5">
        <v>2</v>
      </c>
      <c r="H423" s="6">
        <v>324.66666666666669</v>
      </c>
      <c r="I423" s="6">
        <v>649.33333333333337</v>
      </c>
      <c r="J423" s="6">
        <v>292.20000000000005</v>
      </c>
      <c r="K423" s="6">
        <f>dataset[[#This Row],[Cost Per Unit]]*dataset[[#This Row],[Quantity]]</f>
        <v>584.40000000000009</v>
      </c>
      <c r="L423" s="6">
        <f>dataset[[#This Row],[Total Revenue]]-dataset[[#This Row],[Total Cost]]</f>
        <v>64.93333333333328</v>
      </c>
    </row>
    <row r="424" spans="1:12">
      <c r="A424" s="8">
        <v>44214</v>
      </c>
      <c r="B424" s="8" t="str">
        <f>TEXT(dataset[[#This Row],[Date]],"mmm")</f>
        <v>ene</v>
      </c>
      <c r="C424" s="8" t="str">
        <f>TEXT(dataset[[#This Row],[Date]],"YYYY")</f>
        <v>2021</v>
      </c>
      <c r="D424" s="4" t="s">
        <v>25</v>
      </c>
      <c r="E424" s="4" t="s">
        <v>3</v>
      </c>
      <c r="F424" s="4" t="s">
        <v>9</v>
      </c>
      <c r="G424" s="5">
        <v>9</v>
      </c>
      <c r="H424" s="6">
        <v>42</v>
      </c>
      <c r="I424" s="6">
        <v>378</v>
      </c>
      <c r="J424" s="6">
        <v>21.84</v>
      </c>
      <c r="K424" s="6">
        <f>dataset[[#This Row],[Cost Per Unit]]*dataset[[#This Row],[Quantity]]</f>
        <v>196.56</v>
      </c>
      <c r="L424" s="6">
        <f>dataset[[#This Row],[Total Revenue]]-dataset[[#This Row],[Total Cost]]</f>
        <v>181.44</v>
      </c>
    </row>
    <row r="425" spans="1:12">
      <c r="A425" s="8">
        <v>44215</v>
      </c>
      <c r="B425" s="8" t="str">
        <f>TEXT(dataset[[#This Row],[Date]],"mmm")</f>
        <v>ene</v>
      </c>
      <c r="C425" s="8" t="str">
        <f>TEXT(dataset[[#This Row],[Date]],"YYYY")</f>
        <v>2021</v>
      </c>
      <c r="D425" s="4" t="s">
        <v>22</v>
      </c>
      <c r="E425" s="4" t="s">
        <v>13</v>
      </c>
      <c r="F425" s="4" t="s">
        <v>9</v>
      </c>
      <c r="G425" s="5">
        <v>1</v>
      </c>
      <c r="H425" s="6">
        <v>29</v>
      </c>
      <c r="I425" s="6">
        <v>29</v>
      </c>
      <c r="J425" s="6">
        <v>16.066000000000003</v>
      </c>
      <c r="K425" s="6">
        <f>dataset[[#This Row],[Cost Per Unit]]*dataset[[#This Row],[Quantity]]</f>
        <v>16.066000000000003</v>
      </c>
      <c r="L425" s="6">
        <f>dataset[[#This Row],[Total Revenue]]-dataset[[#This Row],[Total Cost]]</f>
        <v>12.933999999999997</v>
      </c>
    </row>
    <row r="426" spans="1:12">
      <c r="A426" s="8">
        <v>44215</v>
      </c>
      <c r="B426" s="8" t="str">
        <f>TEXT(dataset[[#This Row],[Date]],"mmm")</f>
        <v>ene</v>
      </c>
      <c r="C426" s="8" t="str">
        <f>TEXT(dataset[[#This Row],[Date]],"YYYY")</f>
        <v>2021</v>
      </c>
      <c r="D426" s="4" t="s">
        <v>22</v>
      </c>
      <c r="E426" s="4" t="s">
        <v>45</v>
      </c>
      <c r="F426" s="4" t="s">
        <v>4</v>
      </c>
      <c r="G426" s="5">
        <v>1</v>
      </c>
      <c r="H426" s="6">
        <v>22</v>
      </c>
      <c r="I426" s="6">
        <v>22</v>
      </c>
      <c r="J426" s="6">
        <v>12.100000000000001</v>
      </c>
      <c r="K426" s="6">
        <f>dataset[[#This Row],[Cost Per Unit]]*dataset[[#This Row],[Quantity]]</f>
        <v>12.100000000000001</v>
      </c>
      <c r="L426" s="6">
        <f>dataset[[#This Row],[Total Revenue]]-dataset[[#This Row],[Total Cost]]</f>
        <v>9.8999999999999986</v>
      </c>
    </row>
    <row r="427" spans="1:12">
      <c r="A427" s="8">
        <v>44216</v>
      </c>
      <c r="B427" s="8" t="str">
        <f>TEXT(dataset[[#This Row],[Date]],"mmm")</f>
        <v>ene</v>
      </c>
      <c r="C427" s="8" t="str">
        <f>TEXT(dataset[[#This Row],[Date]],"YYYY")</f>
        <v>2021</v>
      </c>
      <c r="D427" s="4" t="s">
        <v>22</v>
      </c>
      <c r="E427" s="4" t="s">
        <v>3</v>
      </c>
      <c r="F427" s="4" t="s">
        <v>7</v>
      </c>
      <c r="G427" s="5">
        <v>16</v>
      </c>
      <c r="H427" s="6">
        <v>24</v>
      </c>
      <c r="I427" s="6">
        <v>384</v>
      </c>
      <c r="J427" s="6">
        <v>7.1999999999999993</v>
      </c>
      <c r="K427" s="6">
        <f>dataset[[#This Row],[Cost Per Unit]]*dataset[[#This Row],[Quantity]]</f>
        <v>115.19999999999999</v>
      </c>
      <c r="L427" s="6">
        <f>dataset[[#This Row],[Total Revenue]]-dataset[[#This Row],[Total Cost]]</f>
        <v>268.8</v>
      </c>
    </row>
    <row r="428" spans="1:12">
      <c r="A428" s="8">
        <v>44217</v>
      </c>
      <c r="B428" s="8" t="str">
        <f>TEXT(dataset[[#This Row],[Date]],"mmm")</f>
        <v>ene</v>
      </c>
      <c r="C428" s="8" t="str">
        <f>TEXT(dataset[[#This Row],[Date]],"YYYY")</f>
        <v>2021</v>
      </c>
      <c r="D428" s="4" t="s">
        <v>25</v>
      </c>
      <c r="E428" s="4" t="s">
        <v>45</v>
      </c>
      <c r="F428" s="4" t="s">
        <v>7</v>
      </c>
      <c r="G428" s="5">
        <v>6</v>
      </c>
      <c r="H428" s="6">
        <v>18</v>
      </c>
      <c r="I428" s="6">
        <v>108</v>
      </c>
      <c r="J428" s="6">
        <v>5.76</v>
      </c>
      <c r="K428" s="6">
        <f>dataset[[#This Row],[Cost Per Unit]]*dataset[[#This Row],[Quantity]]</f>
        <v>34.56</v>
      </c>
      <c r="L428" s="6">
        <f>dataset[[#This Row],[Total Revenue]]-dataset[[#This Row],[Total Cost]]</f>
        <v>73.44</v>
      </c>
    </row>
    <row r="429" spans="1:12">
      <c r="A429" s="8">
        <v>44217</v>
      </c>
      <c r="B429" s="8" t="str">
        <f>TEXT(dataset[[#This Row],[Date]],"mmm")</f>
        <v>ene</v>
      </c>
      <c r="C429" s="8" t="str">
        <f>TEXT(dataset[[#This Row],[Date]],"YYYY")</f>
        <v>2021</v>
      </c>
      <c r="D429" s="4" t="s">
        <v>22</v>
      </c>
      <c r="E429" s="4" t="s">
        <v>45</v>
      </c>
      <c r="F429" s="4" t="s">
        <v>11</v>
      </c>
      <c r="G429" s="5">
        <v>6</v>
      </c>
      <c r="H429" s="6">
        <v>5</v>
      </c>
      <c r="I429" s="6">
        <v>30</v>
      </c>
      <c r="J429" s="6">
        <v>0.76500000000000001</v>
      </c>
      <c r="K429" s="6">
        <f>dataset[[#This Row],[Cost Per Unit]]*dataset[[#This Row],[Quantity]]</f>
        <v>4.59</v>
      </c>
      <c r="L429" s="6">
        <f>dataset[[#This Row],[Total Revenue]]-dataset[[#This Row],[Total Cost]]</f>
        <v>25.41</v>
      </c>
    </row>
    <row r="430" spans="1:12">
      <c r="A430" s="8">
        <v>44219</v>
      </c>
      <c r="B430" s="8" t="str">
        <f>TEXT(dataset[[#This Row],[Date]],"mmm")</f>
        <v>ene</v>
      </c>
      <c r="C430" s="8" t="str">
        <f>TEXT(dataset[[#This Row],[Date]],"YYYY")</f>
        <v>2021</v>
      </c>
      <c r="D430" s="4" t="s">
        <v>22</v>
      </c>
      <c r="E430" s="4" t="s">
        <v>46</v>
      </c>
      <c r="F430" s="4" t="s">
        <v>11</v>
      </c>
      <c r="G430" s="5">
        <v>9</v>
      </c>
      <c r="H430" s="6">
        <v>5</v>
      </c>
      <c r="I430" s="6">
        <v>45</v>
      </c>
      <c r="J430" s="6">
        <v>0.81</v>
      </c>
      <c r="K430" s="6">
        <f>dataset[[#This Row],[Cost Per Unit]]*dataset[[#This Row],[Quantity]]</f>
        <v>7.2900000000000009</v>
      </c>
      <c r="L430" s="6">
        <f>dataset[[#This Row],[Total Revenue]]-dataset[[#This Row],[Total Cost]]</f>
        <v>37.71</v>
      </c>
    </row>
    <row r="431" spans="1:12">
      <c r="A431" s="8">
        <v>44220</v>
      </c>
      <c r="B431" s="8" t="str">
        <f>TEXT(dataset[[#This Row],[Date]],"mmm")</f>
        <v>ene</v>
      </c>
      <c r="C431" s="8" t="str">
        <f>TEXT(dataset[[#This Row],[Date]],"YYYY")</f>
        <v>2021</v>
      </c>
      <c r="D431" s="4" t="s">
        <v>25</v>
      </c>
      <c r="E431" s="4" t="s">
        <v>10</v>
      </c>
      <c r="F431" s="4" t="s">
        <v>5</v>
      </c>
      <c r="G431" s="5">
        <v>2</v>
      </c>
      <c r="H431" s="6">
        <v>186</v>
      </c>
      <c r="I431" s="6">
        <v>372</v>
      </c>
      <c r="J431" s="6">
        <v>152.51999999999998</v>
      </c>
      <c r="K431" s="6">
        <f>dataset[[#This Row],[Cost Per Unit]]*dataset[[#This Row],[Quantity]]</f>
        <v>305.03999999999996</v>
      </c>
      <c r="L431" s="6">
        <f>dataset[[#This Row],[Total Revenue]]-dataset[[#This Row],[Total Cost]]</f>
        <v>66.960000000000036</v>
      </c>
    </row>
    <row r="432" spans="1:12">
      <c r="A432" s="8">
        <v>44221</v>
      </c>
      <c r="B432" s="8" t="str">
        <f>TEXT(dataset[[#This Row],[Date]],"mmm")</f>
        <v>ene</v>
      </c>
      <c r="C432" s="8" t="str">
        <f>TEXT(dataset[[#This Row],[Date]],"YYYY")</f>
        <v>2021</v>
      </c>
      <c r="D432" s="4" t="s">
        <v>26</v>
      </c>
      <c r="E432" s="4" t="s">
        <v>46</v>
      </c>
      <c r="F432" s="4" t="s">
        <v>4</v>
      </c>
      <c r="G432" s="5">
        <v>4</v>
      </c>
      <c r="H432" s="6">
        <v>14</v>
      </c>
      <c r="I432" s="6">
        <v>56</v>
      </c>
      <c r="J432" s="6">
        <v>8.1199999999999992</v>
      </c>
      <c r="K432" s="6">
        <f>dataset[[#This Row],[Cost Per Unit]]*dataset[[#This Row],[Quantity]]</f>
        <v>32.479999999999997</v>
      </c>
      <c r="L432" s="6">
        <f>dataset[[#This Row],[Total Revenue]]-dataset[[#This Row],[Total Cost]]</f>
        <v>23.520000000000003</v>
      </c>
    </row>
    <row r="433" spans="1:12">
      <c r="A433" s="8">
        <v>44221</v>
      </c>
      <c r="B433" s="8" t="str">
        <f>TEXT(dataset[[#This Row],[Date]],"mmm")</f>
        <v>ene</v>
      </c>
      <c r="C433" s="8" t="str">
        <f>TEXT(dataset[[#This Row],[Date]],"YYYY")</f>
        <v>2021</v>
      </c>
      <c r="D433" s="4" t="s">
        <v>24</v>
      </c>
      <c r="E433" s="4" t="s">
        <v>45</v>
      </c>
      <c r="F433" s="4" t="s">
        <v>5</v>
      </c>
      <c r="G433" s="5">
        <v>2</v>
      </c>
      <c r="H433" s="6">
        <v>270</v>
      </c>
      <c r="I433" s="6">
        <v>540</v>
      </c>
      <c r="J433" s="6">
        <v>207.9</v>
      </c>
      <c r="K433" s="6">
        <f>dataset[[#This Row],[Cost Per Unit]]*dataset[[#This Row],[Quantity]]</f>
        <v>415.8</v>
      </c>
      <c r="L433" s="6">
        <f>dataset[[#This Row],[Total Revenue]]-dataset[[#This Row],[Total Cost]]</f>
        <v>124.19999999999999</v>
      </c>
    </row>
    <row r="434" spans="1:12">
      <c r="A434" s="8">
        <v>44221</v>
      </c>
      <c r="B434" s="8" t="str">
        <f>TEXT(dataset[[#This Row],[Date]],"mmm")</f>
        <v>ene</v>
      </c>
      <c r="C434" s="8" t="str">
        <f>TEXT(dataset[[#This Row],[Date]],"YYYY")</f>
        <v>2021</v>
      </c>
      <c r="D434" s="4" t="s">
        <v>23</v>
      </c>
      <c r="E434" s="4" t="s">
        <v>10</v>
      </c>
      <c r="F434" s="4" t="s">
        <v>5</v>
      </c>
      <c r="G434" s="5">
        <v>2</v>
      </c>
      <c r="H434" s="6">
        <v>154</v>
      </c>
      <c r="I434" s="6">
        <v>308</v>
      </c>
      <c r="J434" s="6">
        <v>126.27999999999999</v>
      </c>
      <c r="K434" s="6">
        <f>dataset[[#This Row],[Cost Per Unit]]*dataset[[#This Row],[Quantity]]</f>
        <v>252.55999999999997</v>
      </c>
      <c r="L434" s="6">
        <f>dataset[[#This Row],[Total Revenue]]-dataset[[#This Row],[Total Cost]]</f>
        <v>55.440000000000026</v>
      </c>
    </row>
    <row r="435" spans="1:12">
      <c r="A435" s="8">
        <v>44221</v>
      </c>
      <c r="B435" s="8" t="str">
        <f>TEXT(dataset[[#This Row],[Date]],"mmm")</f>
        <v>ene</v>
      </c>
      <c r="C435" s="8" t="str">
        <f>TEXT(dataset[[#This Row],[Date]],"YYYY")</f>
        <v>2021</v>
      </c>
      <c r="D435" s="4" t="s">
        <v>26</v>
      </c>
      <c r="E435" s="4" t="s">
        <v>46</v>
      </c>
      <c r="F435" s="4" t="s">
        <v>5</v>
      </c>
      <c r="G435" s="5">
        <v>2</v>
      </c>
      <c r="H435" s="6">
        <v>100</v>
      </c>
      <c r="I435" s="6">
        <v>200</v>
      </c>
      <c r="J435" s="6">
        <v>90</v>
      </c>
      <c r="K435" s="6">
        <f>dataset[[#This Row],[Cost Per Unit]]*dataset[[#This Row],[Quantity]]</f>
        <v>180</v>
      </c>
      <c r="L435" s="6">
        <f>dataset[[#This Row],[Total Revenue]]-dataset[[#This Row],[Total Cost]]</f>
        <v>20</v>
      </c>
    </row>
    <row r="436" spans="1:12">
      <c r="A436" s="8">
        <v>44223</v>
      </c>
      <c r="B436" s="8" t="str">
        <f>TEXT(dataset[[#This Row],[Date]],"mmm")</f>
        <v>ene</v>
      </c>
      <c r="C436" s="8" t="str">
        <f>TEXT(dataset[[#This Row],[Date]],"YYYY")</f>
        <v>2021</v>
      </c>
      <c r="D436" s="4" t="s">
        <v>24</v>
      </c>
      <c r="E436" s="4" t="s">
        <v>3</v>
      </c>
      <c r="F436" s="4" t="s">
        <v>11</v>
      </c>
      <c r="G436" s="5">
        <v>4</v>
      </c>
      <c r="H436" s="6">
        <v>8</v>
      </c>
      <c r="I436" s="6">
        <v>32</v>
      </c>
      <c r="J436" s="6">
        <v>1.44</v>
      </c>
      <c r="K436" s="6">
        <f>dataset[[#This Row],[Cost Per Unit]]*dataset[[#This Row],[Quantity]]</f>
        <v>5.76</v>
      </c>
      <c r="L436" s="6">
        <f>dataset[[#This Row],[Total Revenue]]-dataset[[#This Row],[Total Cost]]</f>
        <v>26.240000000000002</v>
      </c>
    </row>
    <row r="437" spans="1:12">
      <c r="A437" s="8">
        <v>44223</v>
      </c>
      <c r="B437" s="8" t="str">
        <f>TEXT(dataset[[#This Row],[Date]],"mmm")</f>
        <v>ene</v>
      </c>
      <c r="C437" s="8" t="str">
        <f>TEXT(dataset[[#This Row],[Date]],"YYYY")</f>
        <v>2021</v>
      </c>
      <c r="D437" s="4" t="s">
        <v>24</v>
      </c>
      <c r="E437" s="4" t="s">
        <v>46</v>
      </c>
      <c r="F437" s="4" t="s">
        <v>11</v>
      </c>
      <c r="G437" s="5">
        <v>4</v>
      </c>
      <c r="H437" s="6">
        <v>9</v>
      </c>
      <c r="I437" s="6">
        <v>36</v>
      </c>
      <c r="J437" s="6">
        <v>1.458</v>
      </c>
      <c r="K437" s="6">
        <f>dataset[[#This Row],[Cost Per Unit]]*dataset[[#This Row],[Quantity]]</f>
        <v>5.8319999999999999</v>
      </c>
      <c r="L437" s="6">
        <f>dataset[[#This Row],[Total Revenue]]-dataset[[#This Row],[Total Cost]]</f>
        <v>30.167999999999999</v>
      </c>
    </row>
    <row r="438" spans="1:12">
      <c r="A438" s="8">
        <v>44223</v>
      </c>
      <c r="B438" s="8" t="str">
        <f>TEXT(dataset[[#This Row],[Date]],"mmm")</f>
        <v>ene</v>
      </c>
      <c r="C438" s="8" t="str">
        <f>TEXT(dataset[[#This Row],[Date]],"YYYY")</f>
        <v>2021</v>
      </c>
      <c r="D438" s="4" t="s">
        <v>24</v>
      </c>
      <c r="E438" s="4" t="s">
        <v>10</v>
      </c>
      <c r="F438" s="4" t="s">
        <v>4</v>
      </c>
      <c r="G438" s="5">
        <v>8</v>
      </c>
      <c r="H438" s="6">
        <v>58</v>
      </c>
      <c r="I438" s="6">
        <v>464</v>
      </c>
      <c r="J438" s="6">
        <v>37.700000000000003</v>
      </c>
      <c r="K438" s="6">
        <f>dataset[[#This Row],[Cost Per Unit]]*dataset[[#This Row],[Quantity]]</f>
        <v>301.60000000000002</v>
      </c>
      <c r="L438" s="6">
        <f>dataset[[#This Row],[Total Revenue]]-dataset[[#This Row],[Total Cost]]</f>
        <v>162.39999999999998</v>
      </c>
    </row>
    <row r="439" spans="1:12">
      <c r="A439" s="8">
        <v>44225</v>
      </c>
      <c r="B439" s="8" t="str">
        <f>TEXT(dataset[[#This Row],[Date]],"mmm")</f>
        <v>ene</v>
      </c>
      <c r="C439" s="8" t="str">
        <f>TEXT(dataset[[#This Row],[Date]],"YYYY")</f>
        <v>2021</v>
      </c>
      <c r="D439" s="4" t="s">
        <v>24</v>
      </c>
      <c r="E439" s="4" t="s">
        <v>13</v>
      </c>
      <c r="F439" s="4" t="s">
        <v>7</v>
      </c>
      <c r="G439" s="5">
        <v>3</v>
      </c>
      <c r="H439" s="6">
        <v>48</v>
      </c>
      <c r="I439" s="6">
        <v>144</v>
      </c>
      <c r="J439" s="6">
        <v>12.96</v>
      </c>
      <c r="K439" s="6">
        <f>dataset[[#This Row],[Cost Per Unit]]*dataset[[#This Row],[Quantity]]</f>
        <v>38.880000000000003</v>
      </c>
      <c r="L439" s="6">
        <f>dataset[[#This Row],[Total Revenue]]-dataset[[#This Row],[Total Cost]]</f>
        <v>105.12</v>
      </c>
    </row>
    <row r="440" spans="1:12">
      <c r="A440" s="8">
        <v>44226</v>
      </c>
      <c r="B440" s="8" t="str">
        <f>TEXT(dataset[[#This Row],[Date]],"mmm")</f>
        <v>ene</v>
      </c>
      <c r="C440" s="8" t="str">
        <f>TEXT(dataset[[#This Row],[Date]],"YYYY")</f>
        <v>2021</v>
      </c>
      <c r="D440" s="4" t="s">
        <v>26</v>
      </c>
      <c r="E440" s="4" t="s">
        <v>10</v>
      </c>
      <c r="F440" s="4" t="s">
        <v>9</v>
      </c>
      <c r="G440" s="5">
        <v>5</v>
      </c>
      <c r="H440" s="6">
        <v>49</v>
      </c>
      <c r="I440" s="6">
        <v>245</v>
      </c>
      <c r="J440" s="6">
        <v>18.766999999999999</v>
      </c>
      <c r="K440" s="6">
        <f>dataset[[#This Row],[Cost Per Unit]]*dataset[[#This Row],[Quantity]]</f>
        <v>93.834999999999994</v>
      </c>
      <c r="L440" s="6">
        <f>dataset[[#This Row],[Total Revenue]]-dataset[[#This Row],[Total Cost]]</f>
        <v>151.16500000000002</v>
      </c>
    </row>
    <row r="441" spans="1:12">
      <c r="A441" s="8">
        <v>44226</v>
      </c>
      <c r="B441" s="8" t="str">
        <f>TEXT(dataset[[#This Row],[Date]],"mmm")</f>
        <v>ene</v>
      </c>
      <c r="C441" s="8" t="str">
        <f>TEXT(dataset[[#This Row],[Date]],"YYYY")</f>
        <v>2021</v>
      </c>
      <c r="D441" s="4" t="s">
        <v>22</v>
      </c>
      <c r="E441" s="4" t="s">
        <v>45</v>
      </c>
      <c r="F441" s="4" t="s">
        <v>7</v>
      </c>
      <c r="G441" s="5">
        <v>13</v>
      </c>
      <c r="H441" s="6">
        <v>6</v>
      </c>
      <c r="I441" s="6">
        <v>78</v>
      </c>
      <c r="J441" s="6">
        <v>1.92</v>
      </c>
      <c r="K441" s="6">
        <f>dataset[[#This Row],[Cost Per Unit]]*dataset[[#This Row],[Quantity]]</f>
        <v>24.96</v>
      </c>
      <c r="L441" s="6">
        <f>dataset[[#This Row],[Total Revenue]]-dataset[[#This Row],[Total Cost]]</f>
        <v>53.04</v>
      </c>
    </row>
    <row r="442" spans="1:12">
      <c r="A442" s="8">
        <v>44228</v>
      </c>
      <c r="B442" s="8" t="str">
        <f>TEXT(dataset[[#This Row],[Date]],"mmm")</f>
        <v>feb</v>
      </c>
      <c r="C442" s="8" t="str">
        <f>TEXT(dataset[[#This Row],[Date]],"YYYY")</f>
        <v>2021</v>
      </c>
      <c r="D442" s="4" t="s">
        <v>26</v>
      </c>
      <c r="E442" s="4" t="s">
        <v>10</v>
      </c>
      <c r="F442" s="4" t="s">
        <v>4</v>
      </c>
      <c r="G442" s="5">
        <v>10</v>
      </c>
      <c r="H442" s="6">
        <v>63</v>
      </c>
      <c r="I442" s="6">
        <v>630</v>
      </c>
      <c r="J442" s="6">
        <v>40.950000000000003</v>
      </c>
      <c r="K442" s="6">
        <f>dataset[[#This Row],[Cost Per Unit]]*dataset[[#This Row],[Quantity]]</f>
        <v>409.5</v>
      </c>
      <c r="L442" s="6">
        <f>dataset[[#This Row],[Total Revenue]]-dataset[[#This Row],[Total Cost]]</f>
        <v>220.5</v>
      </c>
    </row>
    <row r="443" spans="1:12">
      <c r="A443" s="8">
        <v>44235</v>
      </c>
      <c r="B443" s="8" t="str">
        <f>TEXT(dataset[[#This Row],[Date]],"mmm")</f>
        <v>feb</v>
      </c>
      <c r="C443" s="8" t="str">
        <f>TEXT(dataset[[#This Row],[Date]],"YYYY")</f>
        <v>2021</v>
      </c>
      <c r="D443" s="4" t="s">
        <v>22</v>
      </c>
      <c r="E443" s="4" t="s">
        <v>45</v>
      </c>
      <c r="F443" s="4" t="s">
        <v>9</v>
      </c>
      <c r="G443" s="5">
        <v>5</v>
      </c>
      <c r="H443" s="6">
        <v>36</v>
      </c>
      <c r="I443" s="6">
        <v>180</v>
      </c>
      <c r="J443" s="6">
        <v>16.812000000000001</v>
      </c>
      <c r="K443" s="6">
        <f>dataset[[#This Row],[Cost Per Unit]]*dataset[[#This Row],[Quantity]]</f>
        <v>84.06</v>
      </c>
      <c r="L443" s="6">
        <f>dataset[[#This Row],[Total Revenue]]-dataset[[#This Row],[Total Cost]]</f>
        <v>95.94</v>
      </c>
    </row>
    <row r="444" spans="1:12">
      <c r="A444" s="8">
        <v>44235</v>
      </c>
      <c r="B444" s="8" t="str">
        <f>TEXT(dataset[[#This Row],[Date]],"mmm")</f>
        <v>feb</v>
      </c>
      <c r="C444" s="8" t="str">
        <f>TEXT(dataset[[#This Row],[Date]],"YYYY")</f>
        <v>2021</v>
      </c>
      <c r="D444" s="4" t="s">
        <v>26</v>
      </c>
      <c r="E444" s="4" t="s">
        <v>10</v>
      </c>
      <c r="F444" s="4" t="s">
        <v>5</v>
      </c>
      <c r="G444" s="5">
        <v>1</v>
      </c>
      <c r="H444" s="6">
        <v>314</v>
      </c>
      <c r="I444" s="6">
        <v>314</v>
      </c>
      <c r="J444" s="6">
        <v>257.47999999999996</v>
      </c>
      <c r="K444" s="6">
        <f>dataset[[#This Row],[Cost Per Unit]]*dataset[[#This Row],[Quantity]]</f>
        <v>257.47999999999996</v>
      </c>
      <c r="L444" s="6">
        <f>dataset[[#This Row],[Total Revenue]]-dataset[[#This Row],[Total Cost]]</f>
        <v>56.520000000000039</v>
      </c>
    </row>
    <row r="445" spans="1:12">
      <c r="A445" s="8">
        <v>44235</v>
      </c>
      <c r="B445" s="8" t="str">
        <f>TEXT(dataset[[#This Row],[Date]],"mmm")</f>
        <v>feb</v>
      </c>
      <c r="C445" s="8" t="str">
        <f>TEXT(dataset[[#This Row],[Date]],"YYYY")</f>
        <v>2021</v>
      </c>
      <c r="D445" s="4" t="s">
        <v>24</v>
      </c>
      <c r="E445" s="4" t="s">
        <v>3</v>
      </c>
      <c r="F445" s="4" t="s">
        <v>11</v>
      </c>
      <c r="G445" s="5">
        <v>6</v>
      </c>
      <c r="H445" s="6">
        <v>8</v>
      </c>
      <c r="I445" s="6">
        <v>48</v>
      </c>
      <c r="J445" s="6">
        <v>1.44</v>
      </c>
      <c r="K445" s="6">
        <f>dataset[[#This Row],[Cost Per Unit]]*dataset[[#This Row],[Quantity]]</f>
        <v>8.64</v>
      </c>
      <c r="L445" s="6">
        <f>dataset[[#This Row],[Total Revenue]]-dataset[[#This Row],[Total Cost]]</f>
        <v>39.36</v>
      </c>
    </row>
    <row r="446" spans="1:12">
      <c r="A446" s="8">
        <v>44236</v>
      </c>
      <c r="B446" s="8" t="str">
        <f>TEXT(dataset[[#This Row],[Date]],"mmm")</f>
        <v>feb</v>
      </c>
      <c r="C446" s="8" t="str">
        <f>TEXT(dataset[[#This Row],[Date]],"YYYY")</f>
        <v>2021</v>
      </c>
      <c r="D446" s="4" t="s">
        <v>23</v>
      </c>
      <c r="E446" s="4" t="s">
        <v>10</v>
      </c>
      <c r="F446" s="4" t="s">
        <v>4</v>
      </c>
      <c r="G446" s="5">
        <v>3</v>
      </c>
      <c r="H446" s="6">
        <v>63</v>
      </c>
      <c r="I446" s="6">
        <v>189</v>
      </c>
      <c r="J446" s="6">
        <v>40.950000000000003</v>
      </c>
      <c r="K446" s="6">
        <f>dataset[[#This Row],[Cost Per Unit]]*dataset[[#This Row],[Quantity]]</f>
        <v>122.85000000000001</v>
      </c>
      <c r="L446" s="6">
        <f>dataset[[#This Row],[Total Revenue]]-dataset[[#This Row],[Total Cost]]</f>
        <v>66.149999999999991</v>
      </c>
    </row>
    <row r="447" spans="1:12">
      <c r="A447" s="8">
        <v>44239</v>
      </c>
      <c r="B447" s="8" t="str">
        <f>TEXT(dataset[[#This Row],[Date]],"mmm")</f>
        <v>feb</v>
      </c>
      <c r="C447" s="8" t="str">
        <f>TEXT(dataset[[#This Row],[Date]],"YYYY")</f>
        <v>2021</v>
      </c>
      <c r="D447" s="4" t="s">
        <v>23</v>
      </c>
      <c r="E447" s="4" t="s">
        <v>10</v>
      </c>
      <c r="F447" s="4" t="s">
        <v>4</v>
      </c>
      <c r="G447" s="5">
        <v>3</v>
      </c>
      <c r="H447" s="6">
        <v>81</v>
      </c>
      <c r="I447" s="6">
        <v>243</v>
      </c>
      <c r="J447" s="6">
        <v>52.65</v>
      </c>
      <c r="K447" s="6">
        <f>dataset[[#This Row],[Cost Per Unit]]*dataset[[#This Row],[Quantity]]</f>
        <v>157.94999999999999</v>
      </c>
      <c r="L447" s="6">
        <f>dataset[[#This Row],[Total Revenue]]-dataset[[#This Row],[Total Cost]]</f>
        <v>85.050000000000011</v>
      </c>
    </row>
    <row r="448" spans="1:12">
      <c r="A448" s="8">
        <v>44242</v>
      </c>
      <c r="B448" s="8" t="str">
        <f>TEXT(dataset[[#This Row],[Date]],"mmm")</f>
        <v>feb</v>
      </c>
      <c r="C448" s="8" t="str">
        <f>TEXT(dataset[[#This Row],[Date]],"YYYY")</f>
        <v>2021</v>
      </c>
      <c r="D448" s="4" t="s">
        <v>26</v>
      </c>
      <c r="E448" s="4" t="s">
        <v>45</v>
      </c>
      <c r="F448" s="4" t="s">
        <v>5</v>
      </c>
      <c r="G448" s="5">
        <v>1</v>
      </c>
      <c r="H448" s="6">
        <v>268</v>
      </c>
      <c r="I448" s="6">
        <v>268</v>
      </c>
      <c r="J448" s="6">
        <v>206.36</v>
      </c>
      <c r="K448" s="6">
        <f>dataset[[#This Row],[Cost Per Unit]]*dataset[[#This Row],[Quantity]]</f>
        <v>206.36</v>
      </c>
      <c r="L448" s="6">
        <f>dataset[[#This Row],[Total Revenue]]-dataset[[#This Row],[Total Cost]]</f>
        <v>61.639999999999986</v>
      </c>
    </row>
    <row r="449" spans="1:12">
      <c r="A449" s="8">
        <v>44243</v>
      </c>
      <c r="B449" s="8" t="str">
        <f>TEXT(dataset[[#This Row],[Date]],"mmm")</f>
        <v>feb</v>
      </c>
      <c r="C449" s="8" t="str">
        <f>TEXT(dataset[[#This Row],[Date]],"YYYY")</f>
        <v>2021</v>
      </c>
      <c r="D449" s="4" t="s">
        <v>26</v>
      </c>
      <c r="E449" s="4" t="s">
        <v>3</v>
      </c>
      <c r="F449" s="4" t="s">
        <v>4</v>
      </c>
      <c r="G449" s="5">
        <v>10</v>
      </c>
      <c r="H449" s="6">
        <v>174</v>
      </c>
      <c r="I449" s="6">
        <v>1740</v>
      </c>
      <c r="J449" s="6">
        <v>104.39999999999999</v>
      </c>
      <c r="K449" s="6">
        <f>dataset[[#This Row],[Cost Per Unit]]*dataset[[#This Row],[Quantity]]</f>
        <v>1044</v>
      </c>
      <c r="L449" s="6">
        <f>dataset[[#This Row],[Total Revenue]]-dataset[[#This Row],[Total Cost]]</f>
        <v>696</v>
      </c>
    </row>
    <row r="450" spans="1:12">
      <c r="A450" s="8">
        <v>44243</v>
      </c>
      <c r="B450" s="8" t="str">
        <f>TEXT(dataset[[#This Row],[Date]],"mmm")</f>
        <v>feb</v>
      </c>
      <c r="C450" s="8" t="str">
        <f>TEXT(dataset[[#This Row],[Date]],"YYYY")</f>
        <v>2021</v>
      </c>
      <c r="D450" s="4" t="s">
        <v>26</v>
      </c>
      <c r="E450" s="4" t="s">
        <v>45</v>
      </c>
      <c r="F450" s="4" t="s">
        <v>5</v>
      </c>
      <c r="G450" s="5">
        <v>2</v>
      </c>
      <c r="H450" s="6">
        <v>144.66666666666666</v>
      </c>
      <c r="I450" s="6">
        <v>289.33333333333331</v>
      </c>
      <c r="J450" s="6">
        <v>111.39333333333333</v>
      </c>
      <c r="K450" s="6">
        <f>dataset[[#This Row],[Cost Per Unit]]*dataset[[#This Row],[Quantity]]</f>
        <v>222.78666666666666</v>
      </c>
      <c r="L450" s="6">
        <f>dataset[[#This Row],[Total Revenue]]-dataset[[#This Row],[Total Cost]]</f>
        <v>66.546666666666653</v>
      </c>
    </row>
    <row r="451" spans="1:12">
      <c r="A451" s="8">
        <v>44245</v>
      </c>
      <c r="B451" s="8" t="str">
        <f>TEXT(dataset[[#This Row],[Date]],"mmm")</f>
        <v>feb</v>
      </c>
      <c r="C451" s="8" t="str">
        <f>TEXT(dataset[[#This Row],[Date]],"YYYY")</f>
        <v>2021</v>
      </c>
      <c r="D451" s="4" t="s">
        <v>22</v>
      </c>
      <c r="E451" s="4" t="s">
        <v>10</v>
      </c>
      <c r="F451" s="4" t="s">
        <v>5</v>
      </c>
      <c r="G451" s="5">
        <v>2</v>
      </c>
      <c r="H451" s="6">
        <v>256.66666666666669</v>
      </c>
      <c r="I451" s="6">
        <v>513.33333333333337</v>
      </c>
      <c r="J451" s="6">
        <v>210.46666666666667</v>
      </c>
      <c r="K451" s="6">
        <f>dataset[[#This Row],[Cost Per Unit]]*dataset[[#This Row],[Quantity]]</f>
        <v>420.93333333333334</v>
      </c>
      <c r="L451" s="6">
        <f>dataset[[#This Row],[Total Revenue]]-dataset[[#This Row],[Total Cost]]</f>
        <v>92.400000000000034</v>
      </c>
    </row>
    <row r="452" spans="1:12">
      <c r="A452" s="8">
        <v>44246</v>
      </c>
      <c r="B452" s="8" t="str">
        <f>TEXT(dataset[[#This Row],[Date]],"mmm")</f>
        <v>feb</v>
      </c>
      <c r="C452" s="8" t="str">
        <f>TEXT(dataset[[#This Row],[Date]],"YYYY")</f>
        <v>2021</v>
      </c>
      <c r="D452" s="4" t="s">
        <v>23</v>
      </c>
      <c r="E452" s="4" t="s">
        <v>10</v>
      </c>
      <c r="F452" s="4" t="s">
        <v>11</v>
      </c>
      <c r="G452" s="5">
        <v>7</v>
      </c>
      <c r="H452" s="6">
        <v>8</v>
      </c>
      <c r="I452" s="6">
        <v>56</v>
      </c>
      <c r="J452" s="6">
        <v>1.6639999999999999</v>
      </c>
      <c r="K452" s="6">
        <f>dataset[[#This Row],[Cost Per Unit]]*dataset[[#This Row],[Quantity]]</f>
        <v>11.648</v>
      </c>
      <c r="L452" s="6">
        <f>dataset[[#This Row],[Total Revenue]]-dataset[[#This Row],[Total Cost]]</f>
        <v>44.352000000000004</v>
      </c>
    </row>
    <row r="453" spans="1:12">
      <c r="A453" s="8">
        <v>44246</v>
      </c>
      <c r="B453" s="8" t="str">
        <f>TEXT(dataset[[#This Row],[Date]],"mmm")</f>
        <v>feb</v>
      </c>
      <c r="C453" s="8" t="str">
        <f>TEXT(dataset[[#This Row],[Date]],"YYYY")</f>
        <v>2021</v>
      </c>
      <c r="D453" s="4" t="s">
        <v>23</v>
      </c>
      <c r="E453" s="4" t="s">
        <v>46</v>
      </c>
      <c r="F453" s="4" t="s">
        <v>7</v>
      </c>
      <c r="G453" s="5">
        <v>17</v>
      </c>
      <c r="H453" s="6">
        <v>9</v>
      </c>
      <c r="I453" s="6">
        <v>153</v>
      </c>
      <c r="J453" s="6">
        <v>2.3220000000000001</v>
      </c>
      <c r="K453" s="6">
        <f>dataset[[#This Row],[Cost Per Unit]]*dataset[[#This Row],[Quantity]]</f>
        <v>39.474000000000004</v>
      </c>
      <c r="L453" s="6">
        <f>dataset[[#This Row],[Total Revenue]]-dataset[[#This Row],[Total Cost]]</f>
        <v>113.526</v>
      </c>
    </row>
    <row r="454" spans="1:12">
      <c r="A454" s="8">
        <v>44247</v>
      </c>
      <c r="B454" s="8" t="str">
        <f>TEXT(dataset[[#This Row],[Date]],"mmm")</f>
        <v>feb</v>
      </c>
      <c r="C454" s="8" t="str">
        <f>TEXT(dataset[[#This Row],[Date]],"YYYY")</f>
        <v>2021</v>
      </c>
      <c r="D454" s="4" t="s">
        <v>24</v>
      </c>
      <c r="E454" s="4" t="s">
        <v>46</v>
      </c>
      <c r="F454" s="4" t="s">
        <v>11</v>
      </c>
      <c r="G454" s="5">
        <v>1</v>
      </c>
      <c r="H454" s="6">
        <v>9</v>
      </c>
      <c r="I454" s="6">
        <v>9</v>
      </c>
      <c r="J454" s="6">
        <v>1.458</v>
      </c>
      <c r="K454" s="6">
        <f>dataset[[#This Row],[Cost Per Unit]]*dataset[[#This Row],[Quantity]]</f>
        <v>1.458</v>
      </c>
      <c r="L454" s="6">
        <f>dataset[[#This Row],[Total Revenue]]-dataset[[#This Row],[Total Cost]]</f>
        <v>7.5419999999999998</v>
      </c>
    </row>
    <row r="455" spans="1:12">
      <c r="A455" s="8">
        <v>44248</v>
      </c>
      <c r="B455" s="8" t="str">
        <f>TEXT(dataset[[#This Row],[Date]],"mmm")</f>
        <v>feb</v>
      </c>
      <c r="C455" s="8" t="str">
        <f>TEXT(dataset[[#This Row],[Date]],"YYYY")</f>
        <v>2021</v>
      </c>
      <c r="D455" s="4" t="s">
        <v>24</v>
      </c>
      <c r="E455" s="4" t="s">
        <v>45</v>
      </c>
      <c r="F455" s="4" t="s">
        <v>5</v>
      </c>
      <c r="G455" s="5">
        <v>1</v>
      </c>
      <c r="H455" s="6">
        <v>536</v>
      </c>
      <c r="I455" s="6">
        <v>536</v>
      </c>
      <c r="J455" s="6">
        <v>412.72</v>
      </c>
      <c r="K455" s="6">
        <f>dataset[[#This Row],[Cost Per Unit]]*dataset[[#This Row],[Quantity]]</f>
        <v>412.72</v>
      </c>
      <c r="L455" s="6">
        <f>dataset[[#This Row],[Total Revenue]]-dataset[[#This Row],[Total Cost]]</f>
        <v>123.27999999999997</v>
      </c>
    </row>
    <row r="456" spans="1:12">
      <c r="A456" s="8">
        <v>44248</v>
      </c>
      <c r="B456" s="8" t="str">
        <f>TEXT(dataset[[#This Row],[Date]],"mmm")</f>
        <v>feb</v>
      </c>
      <c r="C456" s="8" t="str">
        <f>TEXT(dataset[[#This Row],[Date]],"YYYY")</f>
        <v>2021</v>
      </c>
      <c r="D456" s="4" t="s">
        <v>26</v>
      </c>
      <c r="E456" s="4" t="s">
        <v>10</v>
      </c>
      <c r="F456" s="4" t="s">
        <v>7</v>
      </c>
      <c r="G456" s="5">
        <v>10</v>
      </c>
      <c r="H456" s="6">
        <v>12</v>
      </c>
      <c r="I456" s="6">
        <v>120</v>
      </c>
      <c r="J456" s="6">
        <v>5.0759999999999996</v>
      </c>
      <c r="K456" s="6">
        <f>dataset[[#This Row],[Cost Per Unit]]*dataset[[#This Row],[Quantity]]</f>
        <v>50.76</v>
      </c>
      <c r="L456" s="6">
        <f>dataset[[#This Row],[Total Revenue]]-dataset[[#This Row],[Total Cost]]</f>
        <v>69.240000000000009</v>
      </c>
    </row>
    <row r="457" spans="1:12">
      <c r="A457" s="8">
        <v>44248</v>
      </c>
      <c r="B457" s="8" t="str">
        <f>TEXT(dataset[[#This Row],[Date]],"mmm")</f>
        <v>feb</v>
      </c>
      <c r="C457" s="8" t="str">
        <f>TEXT(dataset[[#This Row],[Date]],"YYYY")</f>
        <v>2021</v>
      </c>
      <c r="D457" s="4" t="s">
        <v>22</v>
      </c>
      <c r="E457" s="4" t="s">
        <v>10</v>
      </c>
      <c r="F457" s="4" t="s">
        <v>5</v>
      </c>
      <c r="G457" s="5">
        <v>1</v>
      </c>
      <c r="H457" s="6">
        <v>283.33333333333331</v>
      </c>
      <c r="I457" s="6">
        <v>283.33333333333331</v>
      </c>
      <c r="J457" s="6">
        <v>232.33333333333331</v>
      </c>
      <c r="K457" s="6">
        <f>dataset[[#This Row],[Cost Per Unit]]*dataset[[#This Row],[Quantity]]</f>
        <v>232.33333333333331</v>
      </c>
      <c r="L457" s="6">
        <f>dataset[[#This Row],[Total Revenue]]-dataset[[#This Row],[Total Cost]]</f>
        <v>51</v>
      </c>
    </row>
    <row r="458" spans="1:12">
      <c r="A458" s="8">
        <v>44248</v>
      </c>
      <c r="B458" s="8" t="str">
        <f>TEXT(dataset[[#This Row],[Date]],"mmm")</f>
        <v>feb</v>
      </c>
      <c r="C458" s="8" t="str">
        <f>TEXT(dataset[[#This Row],[Date]],"YYYY")</f>
        <v>2021</v>
      </c>
      <c r="D458" s="4" t="s">
        <v>25</v>
      </c>
      <c r="E458" s="4" t="s">
        <v>13</v>
      </c>
      <c r="F458" s="4" t="s">
        <v>4</v>
      </c>
      <c r="G458" s="5">
        <v>5</v>
      </c>
      <c r="H458" s="6">
        <v>113</v>
      </c>
      <c r="I458" s="6">
        <v>565</v>
      </c>
      <c r="J458" s="6">
        <v>84.75</v>
      </c>
      <c r="K458" s="6">
        <f>dataset[[#This Row],[Cost Per Unit]]*dataset[[#This Row],[Quantity]]</f>
        <v>423.75</v>
      </c>
      <c r="L458" s="6">
        <f>dataset[[#This Row],[Total Revenue]]-dataset[[#This Row],[Total Cost]]</f>
        <v>141.25</v>
      </c>
    </row>
    <row r="459" spans="1:12">
      <c r="A459" s="8">
        <v>44249</v>
      </c>
      <c r="B459" s="8" t="str">
        <f>TEXT(dataset[[#This Row],[Date]],"mmm")</f>
        <v>feb</v>
      </c>
      <c r="C459" s="8" t="str">
        <f>TEXT(dataset[[#This Row],[Date]],"YYYY")</f>
        <v>2021</v>
      </c>
      <c r="D459" s="4" t="s">
        <v>25</v>
      </c>
      <c r="E459" s="4" t="s">
        <v>10</v>
      </c>
      <c r="F459" s="4" t="s">
        <v>7</v>
      </c>
      <c r="G459" s="5">
        <v>19</v>
      </c>
      <c r="H459" s="6">
        <v>5</v>
      </c>
      <c r="I459" s="6">
        <v>95</v>
      </c>
      <c r="J459" s="6">
        <v>2.1149999999999998</v>
      </c>
      <c r="K459" s="6">
        <f>dataset[[#This Row],[Cost Per Unit]]*dataset[[#This Row],[Quantity]]</f>
        <v>40.184999999999995</v>
      </c>
      <c r="L459" s="6">
        <f>dataset[[#This Row],[Total Revenue]]-dataset[[#This Row],[Total Cost]]</f>
        <v>54.815000000000005</v>
      </c>
    </row>
    <row r="460" spans="1:12">
      <c r="A460" s="8">
        <v>44249</v>
      </c>
      <c r="B460" s="8" t="str">
        <f>TEXT(dataset[[#This Row],[Date]],"mmm")</f>
        <v>feb</v>
      </c>
      <c r="C460" s="8" t="str">
        <f>TEXT(dataset[[#This Row],[Date]],"YYYY")</f>
        <v>2021</v>
      </c>
      <c r="D460" s="4" t="s">
        <v>22</v>
      </c>
      <c r="E460" s="4" t="s">
        <v>13</v>
      </c>
      <c r="F460" s="4" t="s">
        <v>7</v>
      </c>
      <c r="G460" s="5">
        <v>5</v>
      </c>
      <c r="H460" s="6">
        <v>34</v>
      </c>
      <c r="I460" s="6">
        <v>170</v>
      </c>
      <c r="J460" s="6">
        <v>9.18</v>
      </c>
      <c r="K460" s="6">
        <f>dataset[[#This Row],[Cost Per Unit]]*dataset[[#This Row],[Quantity]]</f>
        <v>45.9</v>
      </c>
      <c r="L460" s="6">
        <f>dataset[[#This Row],[Total Revenue]]-dataset[[#This Row],[Total Cost]]</f>
        <v>124.1</v>
      </c>
    </row>
    <row r="461" spans="1:12">
      <c r="A461" s="8">
        <v>44249</v>
      </c>
      <c r="B461" s="8" t="str">
        <f>TEXT(dataset[[#This Row],[Date]],"mmm")</f>
        <v>feb</v>
      </c>
      <c r="C461" s="8" t="str">
        <f>TEXT(dataset[[#This Row],[Date]],"YYYY")</f>
        <v>2021</v>
      </c>
      <c r="D461" s="4" t="s">
        <v>24</v>
      </c>
      <c r="E461" s="4" t="s">
        <v>13</v>
      </c>
      <c r="F461" s="4" t="s">
        <v>9</v>
      </c>
      <c r="G461" s="5">
        <v>1</v>
      </c>
      <c r="H461" s="6">
        <v>47</v>
      </c>
      <c r="I461" s="6">
        <v>47</v>
      </c>
      <c r="J461" s="6">
        <v>26.038000000000004</v>
      </c>
      <c r="K461" s="6">
        <f>dataset[[#This Row],[Cost Per Unit]]*dataset[[#This Row],[Quantity]]</f>
        <v>26.038000000000004</v>
      </c>
      <c r="L461" s="6">
        <f>dataset[[#This Row],[Total Revenue]]-dataset[[#This Row],[Total Cost]]</f>
        <v>20.961999999999996</v>
      </c>
    </row>
    <row r="462" spans="1:12">
      <c r="A462" s="8">
        <v>44250</v>
      </c>
      <c r="B462" s="8" t="str">
        <f>TEXT(dataset[[#This Row],[Date]],"mmm")</f>
        <v>feb</v>
      </c>
      <c r="C462" s="8" t="str">
        <f>TEXT(dataset[[#This Row],[Date]],"YYYY")</f>
        <v>2021</v>
      </c>
      <c r="D462" s="4" t="s">
        <v>26</v>
      </c>
      <c r="E462" s="4" t="s">
        <v>13</v>
      </c>
      <c r="F462" s="4" t="s">
        <v>11</v>
      </c>
      <c r="G462" s="5">
        <v>2</v>
      </c>
      <c r="H462" s="6">
        <v>7</v>
      </c>
      <c r="I462" s="6">
        <v>14</v>
      </c>
      <c r="J462" s="6">
        <v>1.792</v>
      </c>
      <c r="K462" s="6">
        <f>dataset[[#This Row],[Cost Per Unit]]*dataset[[#This Row],[Quantity]]</f>
        <v>3.5840000000000001</v>
      </c>
      <c r="L462" s="6">
        <f>dataset[[#This Row],[Total Revenue]]-dataset[[#This Row],[Total Cost]]</f>
        <v>10.416</v>
      </c>
    </row>
    <row r="463" spans="1:12">
      <c r="A463" s="8">
        <v>44251</v>
      </c>
      <c r="B463" s="8" t="str">
        <f>TEXT(dataset[[#This Row],[Date]],"mmm")</f>
        <v>feb</v>
      </c>
      <c r="C463" s="8" t="str">
        <f>TEXT(dataset[[#This Row],[Date]],"YYYY")</f>
        <v>2021</v>
      </c>
      <c r="D463" s="4" t="s">
        <v>26</v>
      </c>
      <c r="E463" s="4" t="s">
        <v>3</v>
      </c>
      <c r="F463" s="4" t="s">
        <v>5</v>
      </c>
      <c r="G463" s="5">
        <v>2</v>
      </c>
      <c r="H463" s="6">
        <v>557.33333333333337</v>
      </c>
      <c r="I463" s="6">
        <v>1114.6666666666667</v>
      </c>
      <c r="J463" s="6">
        <v>473.73333333333335</v>
      </c>
      <c r="K463" s="6">
        <f>dataset[[#This Row],[Cost Per Unit]]*dataset[[#This Row],[Quantity]]</f>
        <v>947.4666666666667</v>
      </c>
      <c r="L463" s="6">
        <f>dataset[[#This Row],[Total Revenue]]-dataset[[#This Row],[Total Cost]]</f>
        <v>167.20000000000005</v>
      </c>
    </row>
    <row r="464" spans="1:12">
      <c r="A464" s="8">
        <v>44251</v>
      </c>
      <c r="B464" s="8" t="str">
        <f>TEXT(dataset[[#This Row],[Date]],"mmm")</f>
        <v>feb</v>
      </c>
      <c r="C464" s="8" t="str">
        <f>TEXT(dataset[[#This Row],[Date]],"YYYY")</f>
        <v>2021</v>
      </c>
      <c r="D464" s="4" t="s">
        <v>24</v>
      </c>
      <c r="E464" s="4" t="s">
        <v>3</v>
      </c>
      <c r="F464" s="4" t="s">
        <v>11</v>
      </c>
      <c r="G464" s="5">
        <v>3</v>
      </c>
      <c r="H464" s="6">
        <v>7</v>
      </c>
      <c r="I464" s="6">
        <v>21</v>
      </c>
      <c r="J464" s="6">
        <v>1.26</v>
      </c>
      <c r="K464" s="6">
        <f>dataset[[#This Row],[Cost Per Unit]]*dataset[[#This Row],[Quantity]]</f>
        <v>3.7800000000000002</v>
      </c>
      <c r="L464" s="6">
        <f>dataset[[#This Row],[Total Revenue]]-dataset[[#This Row],[Total Cost]]</f>
        <v>17.22</v>
      </c>
    </row>
    <row r="465" spans="1:12">
      <c r="A465" s="8">
        <v>44252</v>
      </c>
      <c r="B465" s="8" t="str">
        <f>TEXT(dataset[[#This Row],[Date]],"mmm")</f>
        <v>feb</v>
      </c>
      <c r="C465" s="8" t="str">
        <f>TEXT(dataset[[#This Row],[Date]],"YYYY")</f>
        <v>2021</v>
      </c>
      <c r="D465" s="4" t="s">
        <v>23</v>
      </c>
      <c r="E465" s="4" t="s">
        <v>45</v>
      </c>
      <c r="F465" s="4" t="s">
        <v>7</v>
      </c>
      <c r="G465" s="5">
        <v>19</v>
      </c>
      <c r="H465" s="6">
        <v>17</v>
      </c>
      <c r="I465" s="6">
        <v>323</v>
      </c>
      <c r="J465" s="6">
        <v>5.44</v>
      </c>
      <c r="K465" s="6">
        <f>dataset[[#This Row],[Cost Per Unit]]*dataset[[#This Row],[Quantity]]</f>
        <v>103.36000000000001</v>
      </c>
      <c r="L465" s="6">
        <f>dataset[[#This Row],[Total Revenue]]-dataset[[#This Row],[Total Cost]]</f>
        <v>219.64</v>
      </c>
    </row>
    <row r="466" spans="1:12">
      <c r="A466" s="8">
        <v>44254</v>
      </c>
      <c r="B466" s="8" t="str">
        <f>TEXT(dataset[[#This Row],[Date]],"mmm")</f>
        <v>feb</v>
      </c>
      <c r="C466" s="8" t="str">
        <f>TEXT(dataset[[#This Row],[Date]],"YYYY")</f>
        <v>2021</v>
      </c>
      <c r="D466" s="4" t="s">
        <v>24</v>
      </c>
      <c r="E466" s="4" t="s">
        <v>10</v>
      </c>
      <c r="F466" s="4" t="s">
        <v>7</v>
      </c>
      <c r="G466" s="5">
        <v>10</v>
      </c>
      <c r="H466" s="6">
        <v>9</v>
      </c>
      <c r="I466" s="6">
        <v>90</v>
      </c>
      <c r="J466" s="6">
        <v>3.8069999999999999</v>
      </c>
      <c r="K466" s="6">
        <f>dataset[[#This Row],[Cost Per Unit]]*dataset[[#This Row],[Quantity]]</f>
        <v>38.07</v>
      </c>
      <c r="L466" s="6">
        <f>dataset[[#This Row],[Total Revenue]]-dataset[[#This Row],[Total Cost]]</f>
        <v>51.93</v>
      </c>
    </row>
    <row r="467" spans="1:12">
      <c r="A467" s="8">
        <v>44254</v>
      </c>
      <c r="B467" s="8" t="str">
        <f>TEXT(dataset[[#This Row],[Date]],"mmm")</f>
        <v>feb</v>
      </c>
      <c r="C467" s="8" t="str">
        <f>TEXT(dataset[[#This Row],[Date]],"YYYY")</f>
        <v>2021</v>
      </c>
      <c r="D467" s="4" t="s">
        <v>22</v>
      </c>
      <c r="E467" s="4" t="s">
        <v>45</v>
      </c>
      <c r="F467" s="4" t="s">
        <v>7</v>
      </c>
      <c r="G467" s="5">
        <v>8</v>
      </c>
      <c r="H467" s="6">
        <v>20</v>
      </c>
      <c r="I467" s="6">
        <v>160</v>
      </c>
      <c r="J467" s="6">
        <v>6.4</v>
      </c>
      <c r="K467" s="6">
        <f>dataset[[#This Row],[Cost Per Unit]]*dataset[[#This Row],[Quantity]]</f>
        <v>51.2</v>
      </c>
      <c r="L467" s="6">
        <f>dataset[[#This Row],[Total Revenue]]-dataset[[#This Row],[Total Cost]]</f>
        <v>108.8</v>
      </c>
    </row>
    <row r="468" spans="1:12">
      <c r="A468" s="8">
        <v>44256</v>
      </c>
      <c r="B468" s="8" t="str">
        <f>TEXT(dataset[[#This Row],[Date]],"mmm")</f>
        <v>mar</v>
      </c>
      <c r="C468" s="8" t="str">
        <f>TEXT(dataset[[#This Row],[Date]],"YYYY")</f>
        <v>2021</v>
      </c>
      <c r="D468" s="4" t="s">
        <v>22</v>
      </c>
      <c r="E468" s="4" t="s">
        <v>46</v>
      </c>
      <c r="F468" s="4" t="s">
        <v>4</v>
      </c>
      <c r="G468" s="5">
        <v>5</v>
      </c>
      <c r="H468" s="6">
        <v>11</v>
      </c>
      <c r="I468" s="6">
        <v>55</v>
      </c>
      <c r="J468" s="6">
        <v>6.38</v>
      </c>
      <c r="K468" s="6">
        <f>dataset[[#This Row],[Cost Per Unit]]*dataset[[#This Row],[Quantity]]</f>
        <v>31.9</v>
      </c>
      <c r="L468" s="6">
        <f>dataset[[#This Row],[Total Revenue]]-dataset[[#This Row],[Total Cost]]</f>
        <v>23.1</v>
      </c>
    </row>
    <row r="469" spans="1:12">
      <c r="A469" s="8">
        <v>44256</v>
      </c>
      <c r="B469" s="8" t="str">
        <f>TEXT(dataset[[#This Row],[Date]],"mmm")</f>
        <v>mar</v>
      </c>
      <c r="C469" s="8" t="str">
        <f>TEXT(dataset[[#This Row],[Date]],"YYYY")</f>
        <v>2021</v>
      </c>
      <c r="D469" s="4" t="s">
        <v>26</v>
      </c>
      <c r="E469" s="4" t="s">
        <v>46</v>
      </c>
      <c r="F469" s="4" t="s">
        <v>11</v>
      </c>
      <c r="G469" s="5">
        <v>1</v>
      </c>
      <c r="H469" s="6">
        <v>9</v>
      </c>
      <c r="I469" s="6">
        <v>9</v>
      </c>
      <c r="J469" s="6">
        <v>1.458</v>
      </c>
      <c r="K469" s="6">
        <f>dataset[[#This Row],[Cost Per Unit]]*dataset[[#This Row],[Quantity]]</f>
        <v>1.458</v>
      </c>
      <c r="L469" s="6">
        <f>dataset[[#This Row],[Total Revenue]]-dataset[[#This Row],[Total Cost]]</f>
        <v>7.5419999999999998</v>
      </c>
    </row>
    <row r="470" spans="1:12">
      <c r="A470" s="8">
        <v>44257</v>
      </c>
      <c r="B470" s="8" t="str">
        <f>TEXT(dataset[[#This Row],[Date]],"mmm")</f>
        <v>mar</v>
      </c>
      <c r="C470" s="8" t="str">
        <f>TEXT(dataset[[#This Row],[Date]],"YYYY")</f>
        <v>2021</v>
      </c>
      <c r="D470" s="4" t="s">
        <v>24</v>
      </c>
      <c r="E470" s="4" t="s">
        <v>46</v>
      </c>
      <c r="F470" s="4" t="s">
        <v>5</v>
      </c>
      <c r="G470" s="5">
        <v>1</v>
      </c>
      <c r="H470" s="6">
        <v>240.66666666666666</v>
      </c>
      <c r="I470" s="6">
        <v>240.66666666666666</v>
      </c>
      <c r="J470" s="6">
        <v>216.6</v>
      </c>
      <c r="K470" s="6">
        <f>dataset[[#This Row],[Cost Per Unit]]*dataset[[#This Row],[Quantity]]</f>
        <v>216.6</v>
      </c>
      <c r="L470" s="6">
        <f>dataset[[#This Row],[Total Revenue]]-dataset[[#This Row],[Total Cost]]</f>
        <v>24.066666666666663</v>
      </c>
    </row>
    <row r="471" spans="1:12">
      <c r="A471" s="8">
        <v>44258</v>
      </c>
      <c r="B471" s="8" t="str">
        <f>TEXT(dataset[[#This Row],[Date]],"mmm")</f>
        <v>mar</v>
      </c>
      <c r="C471" s="8" t="str">
        <f>TEXT(dataset[[#This Row],[Date]],"YYYY")</f>
        <v>2021</v>
      </c>
      <c r="D471" s="4" t="s">
        <v>25</v>
      </c>
      <c r="E471" s="4" t="s">
        <v>10</v>
      </c>
      <c r="F471" s="4" t="s">
        <v>11</v>
      </c>
      <c r="G471" s="5">
        <v>8</v>
      </c>
      <c r="H471" s="6">
        <v>7</v>
      </c>
      <c r="I471" s="6">
        <v>56</v>
      </c>
      <c r="J471" s="6">
        <v>1.456</v>
      </c>
      <c r="K471" s="6">
        <f>dataset[[#This Row],[Cost Per Unit]]*dataset[[#This Row],[Quantity]]</f>
        <v>11.648</v>
      </c>
      <c r="L471" s="6">
        <f>dataset[[#This Row],[Total Revenue]]-dataset[[#This Row],[Total Cost]]</f>
        <v>44.352000000000004</v>
      </c>
    </row>
    <row r="472" spans="1:12">
      <c r="A472" s="8">
        <v>44260</v>
      </c>
      <c r="B472" s="8" t="str">
        <f>TEXT(dataset[[#This Row],[Date]],"mmm")</f>
        <v>mar</v>
      </c>
      <c r="C472" s="8" t="str">
        <f>TEXT(dataset[[#This Row],[Date]],"YYYY")</f>
        <v>2021</v>
      </c>
      <c r="D472" s="4" t="s">
        <v>26</v>
      </c>
      <c r="E472" s="4" t="s">
        <v>45</v>
      </c>
      <c r="F472" s="4" t="s">
        <v>11</v>
      </c>
      <c r="G472" s="5">
        <v>9</v>
      </c>
      <c r="H472" s="6">
        <v>6</v>
      </c>
      <c r="I472" s="6">
        <v>54</v>
      </c>
      <c r="J472" s="6">
        <v>0.91799999999999993</v>
      </c>
      <c r="K472" s="6">
        <f>dataset[[#This Row],[Cost Per Unit]]*dataset[[#This Row],[Quantity]]</f>
        <v>8.2619999999999987</v>
      </c>
      <c r="L472" s="6">
        <f>dataset[[#This Row],[Total Revenue]]-dataset[[#This Row],[Total Cost]]</f>
        <v>45.738</v>
      </c>
    </row>
    <row r="473" spans="1:12">
      <c r="A473" s="8">
        <v>44260</v>
      </c>
      <c r="B473" s="8" t="str">
        <f>TEXT(dataset[[#This Row],[Date]],"mmm")</f>
        <v>mar</v>
      </c>
      <c r="C473" s="8" t="str">
        <f>TEXT(dataset[[#This Row],[Date]],"YYYY")</f>
        <v>2021</v>
      </c>
      <c r="D473" s="4" t="s">
        <v>25</v>
      </c>
      <c r="E473" s="4" t="s">
        <v>3</v>
      </c>
      <c r="F473" s="4" t="s">
        <v>4</v>
      </c>
      <c r="G473" s="5">
        <v>4</v>
      </c>
      <c r="H473" s="6">
        <v>146</v>
      </c>
      <c r="I473" s="6">
        <v>584</v>
      </c>
      <c r="J473" s="6">
        <v>87.6</v>
      </c>
      <c r="K473" s="6">
        <f>dataset[[#This Row],[Cost Per Unit]]*dataset[[#This Row],[Quantity]]</f>
        <v>350.4</v>
      </c>
      <c r="L473" s="6">
        <f>dataset[[#This Row],[Total Revenue]]-dataset[[#This Row],[Total Cost]]</f>
        <v>233.60000000000002</v>
      </c>
    </row>
    <row r="474" spans="1:12">
      <c r="A474" s="8">
        <v>44263</v>
      </c>
      <c r="B474" s="8" t="str">
        <f>TEXT(dataset[[#This Row],[Date]],"mmm")</f>
        <v>mar</v>
      </c>
      <c r="C474" s="8" t="str">
        <f>TEXT(dataset[[#This Row],[Date]],"YYYY")</f>
        <v>2021</v>
      </c>
      <c r="D474" s="4" t="s">
        <v>25</v>
      </c>
      <c r="E474" s="4" t="s">
        <v>3</v>
      </c>
      <c r="F474" s="4" t="s">
        <v>4</v>
      </c>
      <c r="G474" s="5">
        <v>4</v>
      </c>
      <c r="H474" s="6">
        <v>116</v>
      </c>
      <c r="I474" s="6">
        <v>464</v>
      </c>
      <c r="J474" s="6">
        <v>69.599999999999994</v>
      </c>
      <c r="K474" s="6">
        <f>dataset[[#This Row],[Cost Per Unit]]*dataset[[#This Row],[Quantity]]</f>
        <v>278.39999999999998</v>
      </c>
      <c r="L474" s="6">
        <f>dataset[[#This Row],[Total Revenue]]-dataset[[#This Row],[Total Cost]]</f>
        <v>185.60000000000002</v>
      </c>
    </row>
    <row r="475" spans="1:12">
      <c r="A475" s="8">
        <v>44263</v>
      </c>
      <c r="B475" s="8" t="str">
        <f>TEXT(dataset[[#This Row],[Date]],"mmm")</f>
        <v>mar</v>
      </c>
      <c r="C475" s="8" t="str">
        <f>TEXT(dataset[[#This Row],[Date]],"YYYY")</f>
        <v>2021</v>
      </c>
      <c r="D475" s="4" t="s">
        <v>22</v>
      </c>
      <c r="E475" s="4" t="s">
        <v>46</v>
      </c>
      <c r="F475" s="4" t="s">
        <v>5</v>
      </c>
      <c r="G475" s="5">
        <v>2</v>
      </c>
      <c r="H475" s="6">
        <v>304.66666666666669</v>
      </c>
      <c r="I475" s="6">
        <v>609.33333333333337</v>
      </c>
      <c r="J475" s="6">
        <v>274.20000000000005</v>
      </c>
      <c r="K475" s="6">
        <f>dataset[[#This Row],[Cost Per Unit]]*dataset[[#This Row],[Quantity]]</f>
        <v>548.40000000000009</v>
      </c>
      <c r="L475" s="6">
        <f>dataset[[#This Row],[Total Revenue]]-dataset[[#This Row],[Total Cost]]</f>
        <v>60.93333333333328</v>
      </c>
    </row>
    <row r="476" spans="1:12">
      <c r="A476" s="8">
        <v>44263</v>
      </c>
      <c r="B476" s="8" t="str">
        <f>TEXT(dataset[[#This Row],[Date]],"mmm")</f>
        <v>mar</v>
      </c>
      <c r="C476" s="8" t="str">
        <f>TEXT(dataset[[#This Row],[Date]],"YYYY")</f>
        <v>2021</v>
      </c>
      <c r="D476" s="4" t="s">
        <v>26</v>
      </c>
      <c r="E476" s="4" t="s">
        <v>10</v>
      </c>
      <c r="F476" s="4" t="s">
        <v>7</v>
      </c>
      <c r="G476" s="5">
        <v>19</v>
      </c>
      <c r="H476" s="6">
        <v>8</v>
      </c>
      <c r="I476" s="6">
        <v>152</v>
      </c>
      <c r="J476" s="6">
        <v>3.3839999999999999</v>
      </c>
      <c r="K476" s="6">
        <f>dataset[[#This Row],[Cost Per Unit]]*dataset[[#This Row],[Quantity]]</f>
        <v>64.295999999999992</v>
      </c>
      <c r="L476" s="6">
        <f>dataset[[#This Row],[Total Revenue]]-dataset[[#This Row],[Total Cost]]</f>
        <v>87.704000000000008</v>
      </c>
    </row>
    <row r="477" spans="1:12">
      <c r="A477" s="8">
        <v>44264</v>
      </c>
      <c r="B477" s="8" t="str">
        <f>TEXT(dataset[[#This Row],[Date]],"mmm")</f>
        <v>mar</v>
      </c>
      <c r="C477" s="8" t="str">
        <f>TEXT(dataset[[#This Row],[Date]],"YYYY")</f>
        <v>2021</v>
      </c>
      <c r="D477" s="4" t="s">
        <v>23</v>
      </c>
      <c r="E477" s="4" t="s">
        <v>45</v>
      </c>
      <c r="F477" s="4" t="s">
        <v>11</v>
      </c>
      <c r="G477" s="5">
        <v>8</v>
      </c>
      <c r="H477" s="6">
        <v>5</v>
      </c>
      <c r="I477" s="6">
        <v>40</v>
      </c>
      <c r="J477" s="6">
        <v>0.76500000000000001</v>
      </c>
      <c r="K477" s="6">
        <f>dataset[[#This Row],[Cost Per Unit]]*dataset[[#This Row],[Quantity]]</f>
        <v>6.12</v>
      </c>
      <c r="L477" s="6">
        <f>dataset[[#This Row],[Total Revenue]]-dataset[[#This Row],[Total Cost]]</f>
        <v>33.880000000000003</v>
      </c>
    </row>
    <row r="478" spans="1:12">
      <c r="A478" s="8">
        <v>44265</v>
      </c>
      <c r="B478" s="8" t="str">
        <f>TEXT(dataset[[#This Row],[Date]],"mmm")</f>
        <v>mar</v>
      </c>
      <c r="C478" s="8" t="str">
        <f>TEXT(dataset[[#This Row],[Date]],"YYYY")</f>
        <v>2021</v>
      </c>
      <c r="D478" s="4" t="s">
        <v>23</v>
      </c>
      <c r="E478" s="4" t="s">
        <v>3</v>
      </c>
      <c r="F478" s="4" t="s">
        <v>11</v>
      </c>
      <c r="G478" s="5">
        <v>10</v>
      </c>
      <c r="H478" s="6">
        <v>7</v>
      </c>
      <c r="I478" s="6">
        <v>70</v>
      </c>
      <c r="J478" s="6">
        <v>1.26</v>
      </c>
      <c r="K478" s="6">
        <f>dataset[[#This Row],[Cost Per Unit]]*dataset[[#This Row],[Quantity]]</f>
        <v>12.6</v>
      </c>
      <c r="L478" s="6">
        <f>dataset[[#This Row],[Total Revenue]]-dataset[[#This Row],[Total Cost]]</f>
        <v>57.4</v>
      </c>
    </row>
    <row r="479" spans="1:12">
      <c r="A479" s="8">
        <v>44266</v>
      </c>
      <c r="B479" s="8" t="str">
        <f>TEXT(dataset[[#This Row],[Date]],"mmm")</f>
        <v>mar</v>
      </c>
      <c r="C479" s="8" t="str">
        <f>TEXT(dataset[[#This Row],[Date]],"YYYY")</f>
        <v>2021</v>
      </c>
      <c r="D479" s="4" t="s">
        <v>26</v>
      </c>
      <c r="E479" s="4" t="s">
        <v>46</v>
      </c>
      <c r="F479" s="4" t="s">
        <v>9</v>
      </c>
      <c r="G479" s="5">
        <v>9</v>
      </c>
      <c r="H479" s="6">
        <v>42</v>
      </c>
      <c r="I479" s="6">
        <v>378</v>
      </c>
      <c r="J479" s="6">
        <v>21.294</v>
      </c>
      <c r="K479" s="6">
        <f>dataset[[#This Row],[Cost Per Unit]]*dataset[[#This Row],[Quantity]]</f>
        <v>191.64600000000002</v>
      </c>
      <c r="L479" s="6">
        <f>dataset[[#This Row],[Total Revenue]]-dataset[[#This Row],[Total Cost]]</f>
        <v>186.35399999999998</v>
      </c>
    </row>
    <row r="480" spans="1:12">
      <c r="A480" s="8">
        <v>44267</v>
      </c>
      <c r="B480" s="8" t="str">
        <f>TEXT(dataset[[#This Row],[Date]],"mmm")</f>
        <v>mar</v>
      </c>
      <c r="C480" s="8" t="str">
        <f>TEXT(dataset[[#This Row],[Date]],"YYYY")</f>
        <v>2021</v>
      </c>
      <c r="D480" s="4" t="s">
        <v>22</v>
      </c>
      <c r="E480" s="4" t="s">
        <v>10</v>
      </c>
      <c r="F480" s="4" t="s">
        <v>11</v>
      </c>
      <c r="G480" s="5">
        <v>4</v>
      </c>
      <c r="H480" s="6">
        <v>9</v>
      </c>
      <c r="I480" s="6">
        <v>36</v>
      </c>
      <c r="J480" s="6">
        <v>1.8719999999999999</v>
      </c>
      <c r="K480" s="6">
        <f>dataset[[#This Row],[Cost Per Unit]]*dataset[[#This Row],[Quantity]]</f>
        <v>7.4879999999999995</v>
      </c>
      <c r="L480" s="6">
        <f>dataset[[#This Row],[Total Revenue]]-dataset[[#This Row],[Total Cost]]</f>
        <v>28.512</v>
      </c>
    </row>
    <row r="481" spans="1:12">
      <c r="A481" s="8">
        <v>44268</v>
      </c>
      <c r="B481" s="8" t="str">
        <f>TEXT(dataset[[#This Row],[Date]],"mmm")</f>
        <v>mar</v>
      </c>
      <c r="C481" s="8" t="str">
        <f>TEXT(dataset[[#This Row],[Date]],"YYYY")</f>
        <v>2021</v>
      </c>
      <c r="D481" s="4" t="s">
        <v>26</v>
      </c>
      <c r="E481" s="4" t="s">
        <v>10</v>
      </c>
      <c r="F481" s="4" t="s">
        <v>7</v>
      </c>
      <c r="G481" s="5">
        <v>15</v>
      </c>
      <c r="H481" s="6">
        <v>7</v>
      </c>
      <c r="I481" s="6">
        <v>105</v>
      </c>
      <c r="J481" s="6">
        <v>2.9609999999999999</v>
      </c>
      <c r="K481" s="6">
        <f>dataset[[#This Row],[Cost Per Unit]]*dataset[[#This Row],[Quantity]]</f>
        <v>44.414999999999999</v>
      </c>
      <c r="L481" s="6">
        <f>dataset[[#This Row],[Total Revenue]]-dataset[[#This Row],[Total Cost]]</f>
        <v>60.585000000000001</v>
      </c>
    </row>
    <row r="482" spans="1:12">
      <c r="A482" s="8">
        <v>44271</v>
      </c>
      <c r="B482" s="8" t="str">
        <f>TEXT(dataset[[#This Row],[Date]],"mmm")</f>
        <v>mar</v>
      </c>
      <c r="C482" s="8" t="str">
        <f>TEXT(dataset[[#This Row],[Date]],"YYYY")</f>
        <v>2021</v>
      </c>
      <c r="D482" s="4" t="s">
        <v>22</v>
      </c>
      <c r="E482" s="4" t="s">
        <v>3</v>
      </c>
      <c r="F482" s="4" t="s">
        <v>4</v>
      </c>
      <c r="G482" s="5">
        <v>6</v>
      </c>
      <c r="H482" s="6">
        <v>170</v>
      </c>
      <c r="I482" s="6">
        <v>1020</v>
      </c>
      <c r="J482" s="6">
        <v>102</v>
      </c>
      <c r="K482" s="6">
        <f>dataset[[#This Row],[Cost Per Unit]]*dataset[[#This Row],[Quantity]]</f>
        <v>612</v>
      </c>
      <c r="L482" s="6">
        <f>dataset[[#This Row],[Total Revenue]]-dataset[[#This Row],[Total Cost]]</f>
        <v>408</v>
      </c>
    </row>
    <row r="483" spans="1:12">
      <c r="A483" s="8">
        <v>44273</v>
      </c>
      <c r="B483" s="8" t="str">
        <f>TEXT(dataset[[#This Row],[Date]],"mmm")</f>
        <v>mar</v>
      </c>
      <c r="C483" s="8" t="str">
        <f>TEXT(dataset[[#This Row],[Date]],"YYYY")</f>
        <v>2021</v>
      </c>
      <c r="D483" s="4" t="s">
        <v>25</v>
      </c>
      <c r="E483" s="4" t="s">
        <v>10</v>
      </c>
      <c r="F483" s="4" t="s">
        <v>5</v>
      </c>
      <c r="G483" s="5">
        <v>2</v>
      </c>
      <c r="H483" s="6">
        <v>304</v>
      </c>
      <c r="I483" s="6">
        <v>608</v>
      </c>
      <c r="J483" s="6">
        <v>249.27999999999997</v>
      </c>
      <c r="K483" s="6">
        <f>dataset[[#This Row],[Cost Per Unit]]*dataset[[#This Row],[Quantity]]</f>
        <v>498.55999999999995</v>
      </c>
      <c r="L483" s="6">
        <f>dataset[[#This Row],[Total Revenue]]-dataset[[#This Row],[Total Cost]]</f>
        <v>109.44000000000005</v>
      </c>
    </row>
    <row r="484" spans="1:12">
      <c r="A484" s="8">
        <v>44273</v>
      </c>
      <c r="B484" s="8" t="str">
        <f>TEXT(dataset[[#This Row],[Date]],"mmm")</f>
        <v>mar</v>
      </c>
      <c r="C484" s="8" t="str">
        <f>TEXT(dataset[[#This Row],[Date]],"YYYY")</f>
        <v>2021</v>
      </c>
      <c r="D484" s="4" t="s">
        <v>26</v>
      </c>
      <c r="E484" s="4" t="s">
        <v>13</v>
      </c>
      <c r="F484" s="4" t="s">
        <v>5</v>
      </c>
      <c r="G484" s="5">
        <v>2</v>
      </c>
      <c r="H484" s="6">
        <v>366.66666666666669</v>
      </c>
      <c r="I484" s="6">
        <v>733.33333333333337</v>
      </c>
      <c r="J484" s="6">
        <v>322.66666666666669</v>
      </c>
      <c r="K484" s="6">
        <f>dataset[[#This Row],[Cost Per Unit]]*dataset[[#This Row],[Quantity]]</f>
        <v>645.33333333333337</v>
      </c>
      <c r="L484" s="6">
        <f>dataset[[#This Row],[Total Revenue]]-dataset[[#This Row],[Total Cost]]</f>
        <v>88</v>
      </c>
    </row>
    <row r="485" spans="1:12">
      <c r="A485" s="8">
        <v>44274</v>
      </c>
      <c r="B485" s="8" t="str">
        <f>TEXT(dataset[[#This Row],[Date]],"mmm")</f>
        <v>mar</v>
      </c>
      <c r="C485" s="8" t="str">
        <f>TEXT(dataset[[#This Row],[Date]],"YYYY")</f>
        <v>2021</v>
      </c>
      <c r="D485" s="4" t="s">
        <v>23</v>
      </c>
      <c r="E485" s="4" t="s">
        <v>13</v>
      </c>
      <c r="F485" s="4" t="s">
        <v>7</v>
      </c>
      <c r="G485" s="5">
        <v>14</v>
      </c>
      <c r="H485" s="6">
        <v>32</v>
      </c>
      <c r="I485" s="6">
        <v>448</v>
      </c>
      <c r="J485" s="6">
        <v>8.64</v>
      </c>
      <c r="K485" s="6">
        <f>dataset[[#This Row],[Cost Per Unit]]*dataset[[#This Row],[Quantity]]</f>
        <v>120.96000000000001</v>
      </c>
      <c r="L485" s="6">
        <f>dataset[[#This Row],[Total Revenue]]-dataset[[#This Row],[Total Cost]]</f>
        <v>327.03999999999996</v>
      </c>
    </row>
    <row r="486" spans="1:12">
      <c r="A486" s="8">
        <v>44275</v>
      </c>
      <c r="B486" s="8" t="str">
        <f>TEXT(dataset[[#This Row],[Date]],"mmm")</f>
        <v>mar</v>
      </c>
      <c r="C486" s="8" t="str">
        <f>TEXT(dataset[[#This Row],[Date]],"YYYY")</f>
        <v>2021</v>
      </c>
      <c r="D486" s="4" t="s">
        <v>24</v>
      </c>
      <c r="E486" s="4" t="s">
        <v>3</v>
      </c>
      <c r="F486" s="4" t="s">
        <v>5</v>
      </c>
      <c r="G486" s="5">
        <v>2</v>
      </c>
      <c r="H486" s="6">
        <v>314.66666666666669</v>
      </c>
      <c r="I486" s="6">
        <v>629.33333333333337</v>
      </c>
      <c r="J486" s="6">
        <v>267.4666666666667</v>
      </c>
      <c r="K486" s="6">
        <f>dataset[[#This Row],[Cost Per Unit]]*dataset[[#This Row],[Quantity]]</f>
        <v>534.93333333333339</v>
      </c>
      <c r="L486" s="6">
        <f>dataset[[#This Row],[Total Revenue]]-dataset[[#This Row],[Total Cost]]</f>
        <v>94.399999999999977</v>
      </c>
    </row>
    <row r="487" spans="1:12">
      <c r="A487" s="8">
        <v>44276</v>
      </c>
      <c r="B487" s="8" t="str">
        <f>TEXT(dataset[[#This Row],[Date]],"mmm")</f>
        <v>mar</v>
      </c>
      <c r="C487" s="8" t="str">
        <f>TEXT(dataset[[#This Row],[Date]],"YYYY")</f>
        <v>2021</v>
      </c>
      <c r="D487" s="4" t="s">
        <v>23</v>
      </c>
      <c r="E487" s="4" t="s">
        <v>45</v>
      </c>
      <c r="F487" s="4" t="s">
        <v>4</v>
      </c>
      <c r="G487" s="5">
        <v>3</v>
      </c>
      <c r="H487" s="6">
        <v>31</v>
      </c>
      <c r="I487" s="6">
        <v>93</v>
      </c>
      <c r="J487" s="6">
        <v>17.05</v>
      </c>
      <c r="K487" s="6">
        <f>dataset[[#This Row],[Cost Per Unit]]*dataset[[#This Row],[Quantity]]</f>
        <v>51.150000000000006</v>
      </c>
      <c r="L487" s="6">
        <f>dataset[[#This Row],[Total Revenue]]-dataset[[#This Row],[Total Cost]]</f>
        <v>41.849999999999994</v>
      </c>
    </row>
    <row r="488" spans="1:12">
      <c r="A488" s="8">
        <v>44277</v>
      </c>
      <c r="B488" s="8" t="str">
        <f>TEXT(dataset[[#This Row],[Date]],"mmm")</f>
        <v>mar</v>
      </c>
      <c r="C488" s="8" t="str">
        <f>TEXT(dataset[[#This Row],[Date]],"YYYY")</f>
        <v>2021</v>
      </c>
      <c r="D488" s="4" t="s">
        <v>23</v>
      </c>
      <c r="E488" s="4" t="s">
        <v>10</v>
      </c>
      <c r="F488" s="4" t="s">
        <v>11</v>
      </c>
      <c r="G488" s="5">
        <v>8</v>
      </c>
      <c r="H488" s="6">
        <v>9</v>
      </c>
      <c r="I488" s="6">
        <v>72</v>
      </c>
      <c r="J488" s="6">
        <v>1.8719999999999999</v>
      </c>
      <c r="K488" s="6">
        <f>dataset[[#This Row],[Cost Per Unit]]*dataset[[#This Row],[Quantity]]</f>
        <v>14.975999999999999</v>
      </c>
      <c r="L488" s="6">
        <f>dataset[[#This Row],[Total Revenue]]-dataset[[#This Row],[Total Cost]]</f>
        <v>57.024000000000001</v>
      </c>
    </row>
    <row r="489" spans="1:12">
      <c r="A489" s="8">
        <v>44278</v>
      </c>
      <c r="B489" s="8" t="str">
        <f>TEXT(dataset[[#This Row],[Date]],"mmm")</f>
        <v>mar</v>
      </c>
      <c r="C489" s="8" t="str">
        <f>TEXT(dataset[[#This Row],[Date]],"YYYY")</f>
        <v>2021</v>
      </c>
      <c r="D489" s="4" t="s">
        <v>23</v>
      </c>
      <c r="E489" s="4" t="s">
        <v>13</v>
      </c>
      <c r="F489" s="4" t="s">
        <v>4</v>
      </c>
      <c r="G489" s="5">
        <v>9</v>
      </c>
      <c r="H489" s="6">
        <v>192</v>
      </c>
      <c r="I489" s="6">
        <v>1728</v>
      </c>
      <c r="J489" s="6">
        <v>144</v>
      </c>
      <c r="K489" s="6">
        <f>dataset[[#This Row],[Cost Per Unit]]*dataset[[#This Row],[Quantity]]</f>
        <v>1296</v>
      </c>
      <c r="L489" s="6">
        <f>dataset[[#This Row],[Total Revenue]]-dataset[[#This Row],[Total Cost]]</f>
        <v>432</v>
      </c>
    </row>
    <row r="490" spans="1:12">
      <c r="A490" s="8">
        <v>44278</v>
      </c>
      <c r="B490" s="8" t="str">
        <f>TEXT(dataset[[#This Row],[Date]],"mmm")</f>
        <v>mar</v>
      </c>
      <c r="C490" s="8" t="str">
        <f>TEXT(dataset[[#This Row],[Date]],"YYYY")</f>
        <v>2021</v>
      </c>
      <c r="D490" s="4" t="s">
        <v>22</v>
      </c>
      <c r="E490" s="4" t="s">
        <v>10</v>
      </c>
      <c r="F490" s="4" t="s">
        <v>11</v>
      </c>
      <c r="G490" s="5">
        <v>4</v>
      </c>
      <c r="H490" s="6">
        <v>10</v>
      </c>
      <c r="I490" s="6">
        <v>40</v>
      </c>
      <c r="J490" s="6">
        <v>2.08</v>
      </c>
      <c r="K490" s="6">
        <f>dataset[[#This Row],[Cost Per Unit]]*dataset[[#This Row],[Quantity]]</f>
        <v>8.32</v>
      </c>
      <c r="L490" s="6">
        <f>dataset[[#This Row],[Total Revenue]]-dataset[[#This Row],[Total Cost]]</f>
        <v>31.68</v>
      </c>
    </row>
    <row r="491" spans="1:12">
      <c r="A491" s="8">
        <v>44279</v>
      </c>
      <c r="B491" s="8" t="str">
        <f>TEXT(dataset[[#This Row],[Date]],"mmm")</f>
        <v>mar</v>
      </c>
      <c r="C491" s="8" t="str">
        <f>TEXT(dataset[[#This Row],[Date]],"YYYY")</f>
        <v>2021</v>
      </c>
      <c r="D491" s="4" t="s">
        <v>22</v>
      </c>
      <c r="E491" s="4" t="s">
        <v>13</v>
      </c>
      <c r="F491" s="4" t="s">
        <v>7</v>
      </c>
      <c r="G491" s="5">
        <v>7</v>
      </c>
      <c r="H491" s="6">
        <v>19</v>
      </c>
      <c r="I491" s="6">
        <v>133</v>
      </c>
      <c r="J491" s="6">
        <v>5.1300000000000008</v>
      </c>
      <c r="K491" s="6">
        <f>dataset[[#This Row],[Cost Per Unit]]*dataset[[#This Row],[Quantity]]</f>
        <v>35.910000000000004</v>
      </c>
      <c r="L491" s="6">
        <f>dataset[[#This Row],[Total Revenue]]-dataset[[#This Row],[Total Cost]]</f>
        <v>97.09</v>
      </c>
    </row>
    <row r="492" spans="1:12">
      <c r="A492" s="8">
        <v>44280</v>
      </c>
      <c r="B492" s="8" t="str">
        <f>TEXT(dataset[[#This Row],[Date]],"mmm")</f>
        <v>mar</v>
      </c>
      <c r="C492" s="8" t="str">
        <f>TEXT(dataset[[#This Row],[Date]],"YYYY")</f>
        <v>2021</v>
      </c>
      <c r="D492" s="4" t="s">
        <v>23</v>
      </c>
      <c r="E492" s="4" t="s">
        <v>45</v>
      </c>
      <c r="F492" s="4" t="s">
        <v>7</v>
      </c>
      <c r="G492" s="5">
        <v>5</v>
      </c>
      <c r="H492" s="6">
        <v>23</v>
      </c>
      <c r="I492" s="6">
        <v>115</v>
      </c>
      <c r="J492" s="6">
        <v>7.36</v>
      </c>
      <c r="K492" s="6">
        <f>dataset[[#This Row],[Cost Per Unit]]*dataset[[#This Row],[Quantity]]</f>
        <v>36.800000000000004</v>
      </c>
      <c r="L492" s="6">
        <f>dataset[[#This Row],[Total Revenue]]-dataset[[#This Row],[Total Cost]]</f>
        <v>78.199999999999989</v>
      </c>
    </row>
    <row r="493" spans="1:12">
      <c r="A493" s="8">
        <v>44281</v>
      </c>
      <c r="B493" s="8" t="str">
        <f>TEXT(dataset[[#This Row],[Date]],"mmm")</f>
        <v>mar</v>
      </c>
      <c r="C493" s="8" t="str">
        <f>TEXT(dataset[[#This Row],[Date]],"YYYY")</f>
        <v>2021</v>
      </c>
      <c r="D493" s="4" t="s">
        <v>26</v>
      </c>
      <c r="E493" s="4" t="s">
        <v>10</v>
      </c>
      <c r="F493" s="4" t="s">
        <v>7</v>
      </c>
      <c r="G493" s="5">
        <v>7</v>
      </c>
      <c r="H493" s="6">
        <v>10</v>
      </c>
      <c r="I493" s="6">
        <v>70</v>
      </c>
      <c r="J493" s="6">
        <v>4.2299999999999995</v>
      </c>
      <c r="K493" s="6">
        <f>dataset[[#This Row],[Cost Per Unit]]*dataset[[#This Row],[Quantity]]</f>
        <v>29.609999999999996</v>
      </c>
      <c r="L493" s="6">
        <f>dataset[[#This Row],[Total Revenue]]-dataset[[#This Row],[Total Cost]]</f>
        <v>40.39</v>
      </c>
    </row>
    <row r="494" spans="1:12">
      <c r="A494" s="8">
        <v>44282</v>
      </c>
      <c r="B494" s="8" t="str">
        <f>TEXT(dataset[[#This Row],[Date]],"mmm")</f>
        <v>mar</v>
      </c>
      <c r="C494" s="8" t="str">
        <f>TEXT(dataset[[#This Row],[Date]],"YYYY")</f>
        <v>2021</v>
      </c>
      <c r="D494" s="4" t="s">
        <v>26</v>
      </c>
      <c r="E494" s="4" t="s">
        <v>3</v>
      </c>
      <c r="F494" s="4" t="s">
        <v>4</v>
      </c>
      <c r="G494" s="5">
        <v>4</v>
      </c>
      <c r="H494" s="6">
        <v>180</v>
      </c>
      <c r="I494" s="6">
        <v>720</v>
      </c>
      <c r="J494" s="6">
        <v>108</v>
      </c>
      <c r="K494" s="6">
        <f>dataset[[#This Row],[Cost Per Unit]]*dataset[[#This Row],[Quantity]]</f>
        <v>432</v>
      </c>
      <c r="L494" s="6">
        <f>dataset[[#This Row],[Total Revenue]]-dataset[[#This Row],[Total Cost]]</f>
        <v>288</v>
      </c>
    </row>
    <row r="495" spans="1:12">
      <c r="A495" s="8">
        <v>44282</v>
      </c>
      <c r="B495" s="8" t="str">
        <f>TEXT(dataset[[#This Row],[Date]],"mmm")</f>
        <v>mar</v>
      </c>
      <c r="C495" s="8" t="str">
        <f>TEXT(dataset[[#This Row],[Date]],"YYYY")</f>
        <v>2021</v>
      </c>
      <c r="D495" s="4" t="s">
        <v>23</v>
      </c>
      <c r="E495" s="4" t="s">
        <v>13</v>
      </c>
      <c r="F495" s="4" t="s">
        <v>4</v>
      </c>
      <c r="G495" s="5">
        <v>9</v>
      </c>
      <c r="H495" s="6">
        <v>250</v>
      </c>
      <c r="I495" s="6">
        <v>2250</v>
      </c>
      <c r="J495" s="6">
        <v>187.5</v>
      </c>
      <c r="K495" s="6">
        <f>dataset[[#This Row],[Cost Per Unit]]*dataset[[#This Row],[Quantity]]</f>
        <v>1687.5</v>
      </c>
      <c r="L495" s="6">
        <f>dataset[[#This Row],[Total Revenue]]-dataset[[#This Row],[Total Cost]]</f>
        <v>562.5</v>
      </c>
    </row>
    <row r="496" spans="1:12">
      <c r="A496" s="8">
        <v>44282</v>
      </c>
      <c r="B496" s="8" t="str">
        <f>TEXT(dataset[[#This Row],[Date]],"mmm")</f>
        <v>mar</v>
      </c>
      <c r="C496" s="8" t="str">
        <f>TEXT(dataset[[#This Row],[Date]],"YYYY")</f>
        <v>2021</v>
      </c>
      <c r="D496" s="4" t="s">
        <v>22</v>
      </c>
      <c r="E496" s="4" t="s">
        <v>3</v>
      </c>
      <c r="F496" s="4" t="s">
        <v>5</v>
      </c>
      <c r="G496" s="5">
        <v>2</v>
      </c>
      <c r="H496" s="6">
        <v>376.66666666666669</v>
      </c>
      <c r="I496" s="6">
        <v>753.33333333333337</v>
      </c>
      <c r="J496" s="6">
        <v>320.16666666666669</v>
      </c>
      <c r="K496" s="6">
        <f>dataset[[#This Row],[Cost Per Unit]]*dataset[[#This Row],[Quantity]]</f>
        <v>640.33333333333337</v>
      </c>
      <c r="L496" s="6">
        <f>dataset[[#This Row],[Total Revenue]]-dataset[[#This Row],[Total Cost]]</f>
        <v>113</v>
      </c>
    </row>
    <row r="497" spans="1:12">
      <c r="A497" s="8">
        <v>44283</v>
      </c>
      <c r="B497" s="8" t="str">
        <f>TEXT(dataset[[#This Row],[Date]],"mmm")</f>
        <v>mar</v>
      </c>
      <c r="C497" s="8" t="str">
        <f>TEXT(dataset[[#This Row],[Date]],"YYYY")</f>
        <v>2021</v>
      </c>
      <c r="D497" s="4" t="s">
        <v>25</v>
      </c>
      <c r="E497" s="4" t="s">
        <v>3</v>
      </c>
      <c r="F497" s="4" t="s">
        <v>7</v>
      </c>
      <c r="G497" s="5">
        <v>16</v>
      </c>
      <c r="H497" s="6">
        <v>36</v>
      </c>
      <c r="I497" s="6">
        <v>576</v>
      </c>
      <c r="J497" s="6">
        <v>10.799999999999999</v>
      </c>
      <c r="K497" s="6">
        <f>dataset[[#This Row],[Cost Per Unit]]*dataset[[#This Row],[Quantity]]</f>
        <v>172.79999999999998</v>
      </c>
      <c r="L497" s="6">
        <f>dataset[[#This Row],[Total Revenue]]-dataset[[#This Row],[Total Cost]]</f>
        <v>403.20000000000005</v>
      </c>
    </row>
    <row r="498" spans="1:12">
      <c r="A498" s="8">
        <v>44284</v>
      </c>
      <c r="B498" s="8" t="str">
        <f>TEXT(dataset[[#This Row],[Date]],"mmm")</f>
        <v>mar</v>
      </c>
      <c r="C498" s="8" t="str">
        <f>TEXT(dataset[[#This Row],[Date]],"YYYY")</f>
        <v>2021</v>
      </c>
      <c r="D498" s="4" t="s">
        <v>26</v>
      </c>
      <c r="E498" s="4" t="s">
        <v>3</v>
      </c>
      <c r="F498" s="4" t="s">
        <v>4</v>
      </c>
      <c r="G498" s="5">
        <v>6</v>
      </c>
      <c r="H498" s="6">
        <v>134</v>
      </c>
      <c r="I498" s="6">
        <v>804</v>
      </c>
      <c r="J498" s="6">
        <v>80.399999999999991</v>
      </c>
      <c r="K498" s="6">
        <f>dataset[[#This Row],[Cost Per Unit]]*dataset[[#This Row],[Quantity]]</f>
        <v>482.4</v>
      </c>
      <c r="L498" s="6">
        <f>dataset[[#This Row],[Total Revenue]]-dataset[[#This Row],[Total Cost]]</f>
        <v>321.60000000000002</v>
      </c>
    </row>
    <row r="499" spans="1:12">
      <c r="A499" s="8">
        <v>44285</v>
      </c>
      <c r="B499" s="8" t="str">
        <f>TEXT(dataset[[#This Row],[Date]],"mmm")</f>
        <v>mar</v>
      </c>
      <c r="C499" s="8" t="str">
        <f>TEXT(dataset[[#This Row],[Date]],"YYYY")</f>
        <v>2021</v>
      </c>
      <c r="D499" s="4" t="s">
        <v>24</v>
      </c>
      <c r="E499" s="4" t="s">
        <v>10</v>
      </c>
      <c r="F499" s="4" t="s">
        <v>9</v>
      </c>
      <c r="G499" s="5">
        <v>9</v>
      </c>
      <c r="H499" s="6">
        <v>27</v>
      </c>
      <c r="I499" s="6">
        <v>243</v>
      </c>
      <c r="J499" s="6">
        <v>10.341000000000001</v>
      </c>
      <c r="K499" s="6">
        <f>dataset[[#This Row],[Cost Per Unit]]*dataset[[#This Row],[Quantity]]</f>
        <v>93.069000000000017</v>
      </c>
      <c r="L499" s="6">
        <f>dataset[[#This Row],[Total Revenue]]-dataset[[#This Row],[Total Cost]]</f>
        <v>149.93099999999998</v>
      </c>
    </row>
    <row r="500" spans="1:12">
      <c r="A500" s="8">
        <v>44287</v>
      </c>
      <c r="B500" s="8" t="str">
        <f>TEXT(dataset[[#This Row],[Date]],"mmm")</f>
        <v>abr</v>
      </c>
      <c r="C500" s="8" t="str">
        <f>TEXT(dataset[[#This Row],[Date]],"YYYY")</f>
        <v>2021</v>
      </c>
      <c r="D500" s="4" t="s">
        <v>22</v>
      </c>
      <c r="E500" s="4" t="s">
        <v>10</v>
      </c>
      <c r="F500" s="4" t="s">
        <v>5</v>
      </c>
      <c r="G500" s="5">
        <v>2</v>
      </c>
      <c r="H500" s="6">
        <v>278</v>
      </c>
      <c r="I500" s="6">
        <v>556</v>
      </c>
      <c r="J500" s="6">
        <v>227.95999999999998</v>
      </c>
      <c r="K500" s="6">
        <f>dataset[[#This Row],[Cost Per Unit]]*dataset[[#This Row],[Quantity]]</f>
        <v>455.91999999999996</v>
      </c>
      <c r="L500" s="6">
        <f>dataset[[#This Row],[Total Revenue]]-dataset[[#This Row],[Total Cost]]</f>
        <v>100.08000000000004</v>
      </c>
    </row>
    <row r="501" spans="1:12">
      <c r="A501" s="8">
        <v>44290</v>
      </c>
      <c r="B501" s="8" t="str">
        <f>TEXT(dataset[[#This Row],[Date]],"mmm")</f>
        <v>abr</v>
      </c>
      <c r="C501" s="8" t="str">
        <f>TEXT(dataset[[#This Row],[Date]],"YYYY")</f>
        <v>2021</v>
      </c>
      <c r="D501" s="4" t="s">
        <v>23</v>
      </c>
      <c r="E501" s="4" t="s">
        <v>46</v>
      </c>
      <c r="F501" s="4" t="s">
        <v>11</v>
      </c>
      <c r="G501" s="5">
        <v>10</v>
      </c>
      <c r="H501" s="6">
        <v>6</v>
      </c>
      <c r="I501" s="6">
        <v>60</v>
      </c>
      <c r="J501" s="6">
        <v>0.97199999999999998</v>
      </c>
      <c r="K501" s="6">
        <f>dataset[[#This Row],[Cost Per Unit]]*dataset[[#This Row],[Quantity]]</f>
        <v>9.7199999999999989</v>
      </c>
      <c r="L501" s="6">
        <f>dataset[[#This Row],[Total Revenue]]-dataset[[#This Row],[Total Cost]]</f>
        <v>50.28</v>
      </c>
    </row>
    <row r="502" spans="1:12">
      <c r="A502" s="8">
        <v>44290</v>
      </c>
      <c r="B502" s="8" t="str">
        <f>TEXT(dataset[[#This Row],[Date]],"mmm")</f>
        <v>abr</v>
      </c>
      <c r="C502" s="8" t="str">
        <f>TEXT(dataset[[#This Row],[Date]],"YYYY")</f>
        <v>2021</v>
      </c>
      <c r="D502" s="4" t="s">
        <v>26</v>
      </c>
      <c r="E502" s="4" t="s">
        <v>3</v>
      </c>
      <c r="F502" s="4" t="s">
        <v>11</v>
      </c>
      <c r="G502" s="5">
        <v>7</v>
      </c>
      <c r="H502" s="6">
        <v>8</v>
      </c>
      <c r="I502" s="6">
        <v>56</v>
      </c>
      <c r="J502" s="6">
        <v>1.44</v>
      </c>
      <c r="K502" s="6">
        <f>dataset[[#This Row],[Cost Per Unit]]*dataset[[#This Row],[Quantity]]</f>
        <v>10.08</v>
      </c>
      <c r="L502" s="6">
        <f>dataset[[#This Row],[Total Revenue]]-dataset[[#This Row],[Total Cost]]</f>
        <v>45.92</v>
      </c>
    </row>
    <row r="503" spans="1:12">
      <c r="A503" s="8">
        <v>44291</v>
      </c>
      <c r="B503" s="8" t="str">
        <f>TEXT(dataset[[#This Row],[Date]],"mmm")</f>
        <v>abr</v>
      </c>
      <c r="C503" s="8" t="str">
        <f>TEXT(dataset[[#This Row],[Date]],"YYYY")</f>
        <v>2021</v>
      </c>
      <c r="D503" s="4" t="s">
        <v>26</v>
      </c>
      <c r="E503" s="4" t="s">
        <v>45</v>
      </c>
      <c r="F503" s="4" t="s">
        <v>11</v>
      </c>
      <c r="G503" s="5">
        <v>8</v>
      </c>
      <c r="H503" s="6">
        <v>9</v>
      </c>
      <c r="I503" s="6">
        <v>72</v>
      </c>
      <c r="J503" s="6">
        <v>1.377</v>
      </c>
      <c r="K503" s="6">
        <f>dataset[[#This Row],[Cost Per Unit]]*dataset[[#This Row],[Quantity]]</f>
        <v>11.016</v>
      </c>
      <c r="L503" s="6">
        <f>dataset[[#This Row],[Total Revenue]]-dataset[[#This Row],[Total Cost]]</f>
        <v>60.984000000000002</v>
      </c>
    </row>
    <row r="504" spans="1:12">
      <c r="A504" s="8">
        <v>44293</v>
      </c>
      <c r="B504" s="8" t="str">
        <f>TEXT(dataset[[#This Row],[Date]],"mmm")</f>
        <v>abr</v>
      </c>
      <c r="C504" s="8" t="str">
        <f>TEXT(dataset[[#This Row],[Date]],"YYYY")</f>
        <v>2021</v>
      </c>
      <c r="D504" s="4" t="s">
        <v>24</v>
      </c>
      <c r="E504" s="4" t="s">
        <v>3</v>
      </c>
      <c r="F504" s="4" t="s">
        <v>9</v>
      </c>
      <c r="G504" s="5">
        <v>2</v>
      </c>
      <c r="H504" s="6">
        <v>30</v>
      </c>
      <c r="I504" s="6">
        <v>60</v>
      </c>
      <c r="J504" s="6">
        <v>15.600000000000001</v>
      </c>
      <c r="K504" s="6">
        <f>dataset[[#This Row],[Cost Per Unit]]*dataset[[#This Row],[Quantity]]</f>
        <v>31.200000000000003</v>
      </c>
      <c r="L504" s="6">
        <f>dataset[[#This Row],[Total Revenue]]-dataset[[#This Row],[Total Cost]]</f>
        <v>28.799999999999997</v>
      </c>
    </row>
    <row r="505" spans="1:12">
      <c r="A505" s="8">
        <v>44295</v>
      </c>
      <c r="B505" s="8" t="str">
        <f>TEXT(dataset[[#This Row],[Date]],"mmm")</f>
        <v>abr</v>
      </c>
      <c r="C505" s="8" t="str">
        <f>TEXT(dataset[[#This Row],[Date]],"YYYY")</f>
        <v>2021</v>
      </c>
      <c r="D505" s="4" t="s">
        <v>23</v>
      </c>
      <c r="E505" s="4" t="s">
        <v>13</v>
      </c>
      <c r="F505" s="4" t="s">
        <v>5</v>
      </c>
      <c r="G505" s="5">
        <v>2</v>
      </c>
      <c r="H505" s="6">
        <v>391.28205128205127</v>
      </c>
      <c r="I505" s="6">
        <v>782.56410256410254</v>
      </c>
      <c r="J505" s="6">
        <v>344.32820512820513</v>
      </c>
      <c r="K505" s="6">
        <f>dataset[[#This Row],[Cost Per Unit]]*dataset[[#This Row],[Quantity]]</f>
        <v>688.65641025641025</v>
      </c>
      <c r="L505" s="6">
        <f>dataset[[#This Row],[Total Revenue]]-dataset[[#This Row],[Total Cost]]</f>
        <v>93.907692307692287</v>
      </c>
    </row>
    <row r="506" spans="1:12">
      <c r="A506" s="8">
        <v>44295</v>
      </c>
      <c r="B506" s="8" t="str">
        <f>TEXT(dataset[[#This Row],[Date]],"mmm")</f>
        <v>abr</v>
      </c>
      <c r="C506" s="8" t="str">
        <f>TEXT(dataset[[#This Row],[Date]],"YYYY")</f>
        <v>2021</v>
      </c>
      <c r="D506" s="4" t="s">
        <v>24</v>
      </c>
      <c r="E506" s="4" t="s">
        <v>46</v>
      </c>
      <c r="F506" s="4" t="s">
        <v>4</v>
      </c>
      <c r="G506" s="5">
        <v>2</v>
      </c>
      <c r="H506" s="6">
        <v>25</v>
      </c>
      <c r="I506" s="6">
        <v>50</v>
      </c>
      <c r="J506" s="6">
        <v>14.499999999999998</v>
      </c>
      <c r="K506" s="6">
        <f>dataset[[#This Row],[Cost Per Unit]]*dataset[[#This Row],[Quantity]]</f>
        <v>28.999999999999996</v>
      </c>
      <c r="L506" s="6">
        <f>dataset[[#This Row],[Total Revenue]]-dataset[[#This Row],[Total Cost]]</f>
        <v>21.000000000000004</v>
      </c>
    </row>
    <row r="507" spans="1:12">
      <c r="A507" s="8">
        <v>44296</v>
      </c>
      <c r="B507" s="8" t="str">
        <f>TEXT(dataset[[#This Row],[Date]],"mmm")</f>
        <v>abr</v>
      </c>
      <c r="C507" s="8" t="str">
        <f>TEXT(dataset[[#This Row],[Date]],"YYYY")</f>
        <v>2021</v>
      </c>
      <c r="D507" s="4" t="s">
        <v>22</v>
      </c>
      <c r="E507" s="4" t="s">
        <v>10</v>
      </c>
      <c r="F507" s="4" t="s">
        <v>9</v>
      </c>
      <c r="G507" s="5">
        <v>4</v>
      </c>
      <c r="H507" s="6">
        <v>45</v>
      </c>
      <c r="I507" s="6">
        <v>180</v>
      </c>
      <c r="J507" s="6">
        <v>17.234999999999999</v>
      </c>
      <c r="K507" s="6">
        <f>dataset[[#This Row],[Cost Per Unit]]*dataset[[#This Row],[Quantity]]</f>
        <v>68.94</v>
      </c>
      <c r="L507" s="6">
        <f>dataset[[#This Row],[Total Revenue]]-dataset[[#This Row],[Total Cost]]</f>
        <v>111.06</v>
      </c>
    </row>
    <row r="508" spans="1:12">
      <c r="A508" s="8">
        <v>44296</v>
      </c>
      <c r="B508" s="8" t="str">
        <f>TEXT(dataset[[#This Row],[Date]],"mmm")</f>
        <v>abr</v>
      </c>
      <c r="C508" s="8" t="str">
        <f>TEXT(dataset[[#This Row],[Date]],"YYYY")</f>
        <v>2021</v>
      </c>
      <c r="D508" s="4" t="s">
        <v>24</v>
      </c>
      <c r="E508" s="4" t="s">
        <v>13</v>
      </c>
      <c r="F508" s="4" t="s">
        <v>4</v>
      </c>
      <c r="G508" s="5">
        <v>3</v>
      </c>
      <c r="H508" s="6">
        <v>268</v>
      </c>
      <c r="I508" s="6">
        <v>804</v>
      </c>
      <c r="J508" s="6">
        <v>201</v>
      </c>
      <c r="K508" s="6">
        <f>dataset[[#This Row],[Cost Per Unit]]*dataset[[#This Row],[Quantity]]</f>
        <v>603</v>
      </c>
      <c r="L508" s="6">
        <f>dataset[[#This Row],[Total Revenue]]-dataset[[#This Row],[Total Cost]]</f>
        <v>201</v>
      </c>
    </row>
    <row r="509" spans="1:12">
      <c r="A509" s="8">
        <v>44297</v>
      </c>
      <c r="B509" s="8" t="str">
        <f>TEXT(dataset[[#This Row],[Date]],"mmm")</f>
        <v>abr</v>
      </c>
      <c r="C509" s="8" t="str">
        <f>TEXT(dataset[[#This Row],[Date]],"YYYY")</f>
        <v>2021</v>
      </c>
      <c r="D509" s="4" t="s">
        <v>22</v>
      </c>
      <c r="E509" s="4" t="s">
        <v>45</v>
      </c>
      <c r="F509" s="4" t="s">
        <v>7</v>
      </c>
      <c r="G509" s="5">
        <v>18</v>
      </c>
      <c r="H509" s="6">
        <v>18</v>
      </c>
      <c r="I509" s="6">
        <v>324</v>
      </c>
      <c r="J509" s="6">
        <v>5.76</v>
      </c>
      <c r="K509" s="6">
        <f>dataset[[#This Row],[Cost Per Unit]]*dataset[[#This Row],[Quantity]]</f>
        <v>103.67999999999999</v>
      </c>
      <c r="L509" s="6">
        <f>dataset[[#This Row],[Total Revenue]]-dataset[[#This Row],[Total Cost]]</f>
        <v>220.32</v>
      </c>
    </row>
    <row r="510" spans="1:12">
      <c r="A510" s="8">
        <v>44298</v>
      </c>
      <c r="B510" s="8" t="str">
        <f>TEXT(dataset[[#This Row],[Date]],"mmm")</f>
        <v>abr</v>
      </c>
      <c r="C510" s="8" t="str">
        <f>TEXT(dataset[[#This Row],[Date]],"YYYY")</f>
        <v>2021</v>
      </c>
      <c r="D510" s="4" t="s">
        <v>24</v>
      </c>
      <c r="E510" s="4" t="s">
        <v>10</v>
      </c>
      <c r="F510" s="4" t="s">
        <v>5</v>
      </c>
      <c r="G510" s="5">
        <v>2</v>
      </c>
      <c r="H510" s="6">
        <v>330.66666666666669</v>
      </c>
      <c r="I510" s="6">
        <v>661.33333333333337</v>
      </c>
      <c r="J510" s="6">
        <v>271.14666666666665</v>
      </c>
      <c r="K510" s="6">
        <f>dataset[[#This Row],[Cost Per Unit]]*dataset[[#This Row],[Quantity]]</f>
        <v>542.29333333333329</v>
      </c>
      <c r="L510" s="6">
        <f>dataset[[#This Row],[Total Revenue]]-dataset[[#This Row],[Total Cost]]</f>
        <v>119.04000000000008</v>
      </c>
    </row>
    <row r="511" spans="1:12">
      <c r="A511" s="8">
        <v>44299</v>
      </c>
      <c r="B511" s="8" t="str">
        <f>TEXT(dataset[[#This Row],[Date]],"mmm")</f>
        <v>abr</v>
      </c>
      <c r="C511" s="8" t="str">
        <f>TEXT(dataset[[#This Row],[Date]],"YYYY")</f>
        <v>2021</v>
      </c>
      <c r="D511" s="4" t="s">
        <v>22</v>
      </c>
      <c r="E511" s="4" t="s">
        <v>45</v>
      </c>
      <c r="F511" s="4" t="s">
        <v>9</v>
      </c>
      <c r="G511" s="5">
        <v>4</v>
      </c>
      <c r="H511" s="6">
        <v>39</v>
      </c>
      <c r="I511" s="6">
        <v>156</v>
      </c>
      <c r="J511" s="6">
        <v>18.213000000000001</v>
      </c>
      <c r="K511" s="6">
        <f>dataset[[#This Row],[Cost Per Unit]]*dataset[[#This Row],[Quantity]]</f>
        <v>72.852000000000004</v>
      </c>
      <c r="L511" s="6">
        <f>dataset[[#This Row],[Total Revenue]]-dataset[[#This Row],[Total Cost]]</f>
        <v>83.147999999999996</v>
      </c>
    </row>
    <row r="512" spans="1:12">
      <c r="A512" s="8">
        <v>44300</v>
      </c>
      <c r="B512" s="8" t="str">
        <f>TEXT(dataset[[#This Row],[Date]],"mmm")</f>
        <v>abr</v>
      </c>
      <c r="C512" s="8" t="str">
        <f>TEXT(dataset[[#This Row],[Date]],"YYYY")</f>
        <v>2021</v>
      </c>
      <c r="D512" s="4" t="s">
        <v>25</v>
      </c>
      <c r="E512" s="4" t="s">
        <v>46</v>
      </c>
      <c r="F512" s="4" t="s">
        <v>7</v>
      </c>
      <c r="G512" s="5">
        <v>20</v>
      </c>
      <c r="H512" s="6">
        <v>10</v>
      </c>
      <c r="I512" s="6">
        <v>200</v>
      </c>
      <c r="J512" s="6">
        <v>2.58</v>
      </c>
      <c r="K512" s="6">
        <f>dataset[[#This Row],[Cost Per Unit]]*dataset[[#This Row],[Quantity]]</f>
        <v>51.6</v>
      </c>
      <c r="L512" s="6">
        <f>dataset[[#This Row],[Total Revenue]]-dataset[[#This Row],[Total Cost]]</f>
        <v>148.4</v>
      </c>
    </row>
    <row r="513" spans="1:12">
      <c r="A513" s="8">
        <v>44301</v>
      </c>
      <c r="B513" s="8" t="str">
        <f>TEXT(dataset[[#This Row],[Date]],"mmm")</f>
        <v>abr</v>
      </c>
      <c r="C513" s="8" t="str">
        <f>TEXT(dataset[[#This Row],[Date]],"YYYY")</f>
        <v>2021</v>
      </c>
      <c r="D513" s="4" t="s">
        <v>26</v>
      </c>
      <c r="E513" s="4" t="s">
        <v>45</v>
      </c>
      <c r="F513" s="4" t="s">
        <v>4</v>
      </c>
      <c r="G513" s="5">
        <v>5</v>
      </c>
      <c r="H513" s="6">
        <v>10</v>
      </c>
      <c r="I513" s="6">
        <v>50</v>
      </c>
      <c r="J513" s="6">
        <v>5.5</v>
      </c>
      <c r="K513" s="6">
        <f>dataset[[#This Row],[Cost Per Unit]]*dataset[[#This Row],[Quantity]]</f>
        <v>27.5</v>
      </c>
      <c r="L513" s="6">
        <f>dataset[[#This Row],[Total Revenue]]-dataset[[#This Row],[Total Cost]]</f>
        <v>22.5</v>
      </c>
    </row>
    <row r="514" spans="1:12">
      <c r="A514" s="8">
        <v>44301</v>
      </c>
      <c r="B514" s="8" t="str">
        <f>TEXT(dataset[[#This Row],[Date]],"mmm")</f>
        <v>abr</v>
      </c>
      <c r="C514" s="8" t="str">
        <f>TEXT(dataset[[#This Row],[Date]],"YYYY")</f>
        <v>2021</v>
      </c>
      <c r="D514" s="4" t="s">
        <v>26</v>
      </c>
      <c r="E514" s="4" t="s">
        <v>46</v>
      </c>
      <c r="F514" s="4" t="s">
        <v>9</v>
      </c>
      <c r="G514" s="5">
        <v>2</v>
      </c>
      <c r="H514" s="6">
        <v>21</v>
      </c>
      <c r="I514" s="6">
        <v>42</v>
      </c>
      <c r="J514" s="6">
        <v>10.647</v>
      </c>
      <c r="K514" s="6">
        <f>dataset[[#This Row],[Cost Per Unit]]*dataset[[#This Row],[Quantity]]</f>
        <v>21.294</v>
      </c>
      <c r="L514" s="6">
        <f>dataset[[#This Row],[Total Revenue]]-dataset[[#This Row],[Total Cost]]</f>
        <v>20.706</v>
      </c>
    </row>
    <row r="515" spans="1:12">
      <c r="A515" s="8">
        <v>44301</v>
      </c>
      <c r="B515" s="8" t="str">
        <f>TEXT(dataset[[#This Row],[Date]],"mmm")</f>
        <v>abr</v>
      </c>
      <c r="C515" s="8" t="str">
        <f>TEXT(dataset[[#This Row],[Date]],"YYYY")</f>
        <v>2021</v>
      </c>
      <c r="D515" s="4" t="s">
        <v>24</v>
      </c>
      <c r="E515" s="4" t="s">
        <v>46</v>
      </c>
      <c r="F515" s="4" t="s">
        <v>5</v>
      </c>
      <c r="G515" s="5">
        <v>1</v>
      </c>
      <c r="H515" s="6">
        <v>110.66666666666667</v>
      </c>
      <c r="I515" s="6">
        <v>110.66666666666667</v>
      </c>
      <c r="J515" s="6">
        <v>99.600000000000009</v>
      </c>
      <c r="K515" s="6">
        <f>dataset[[#This Row],[Cost Per Unit]]*dataset[[#This Row],[Quantity]]</f>
        <v>99.600000000000009</v>
      </c>
      <c r="L515" s="6">
        <f>dataset[[#This Row],[Total Revenue]]-dataset[[#This Row],[Total Cost]]</f>
        <v>11.066666666666663</v>
      </c>
    </row>
    <row r="516" spans="1:12">
      <c r="A516" s="8">
        <v>44303</v>
      </c>
      <c r="B516" s="8" t="str">
        <f>TEXT(dataset[[#This Row],[Date]],"mmm")</f>
        <v>abr</v>
      </c>
      <c r="C516" s="8" t="str">
        <f>TEXT(dataset[[#This Row],[Date]],"YYYY")</f>
        <v>2021</v>
      </c>
      <c r="D516" s="4" t="s">
        <v>23</v>
      </c>
      <c r="E516" s="4" t="s">
        <v>10</v>
      </c>
      <c r="F516" s="4" t="s">
        <v>11</v>
      </c>
      <c r="G516" s="5">
        <v>9</v>
      </c>
      <c r="H516" s="6">
        <v>5</v>
      </c>
      <c r="I516" s="6">
        <v>45</v>
      </c>
      <c r="J516" s="6">
        <v>1.04</v>
      </c>
      <c r="K516" s="6">
        <f>dataset[[#This Row],[Cost Per Unit]]*dataset[[#This Row],[Quantity]]</f>
        <v>9.36</v>
      </c>
      <c r="L516" s="6">
        <f>dataset[[#This Row],[Total Revenue]]-dataset[[#This Row],[Total Cost]]</f>
        <v>35.64</v>
      </c>
    </row>
    <row r="517" spans="1:12">
      <c r="A517" s="8">
        <v>44303</v>
      </c>
      <c r="B517" s="8" t="str">
        <f>TEXT(dataset[[#This Row],[Date]],"mmm")</f>
        <v>abr</v>
      </c>
      <c r="C517" s="8" t="str">
        <f>TEXT(dataset[[#This Row],[Date]],"YYYY")</f>
        <v>2021</v>
      </c>
      <c r="D517" s="4" t="s">
        <v>22</v>
      </c>
      <c r="E517" s="4" t="s">
        <v>10</v>
      </c>
      <c r="F517" s="4" t="s">
        <v>11</v>
      </c>
      <c r="G517" s="5">
        <v>2</v>
      </c>
      <c r="H517" s="6">
        <v>9</v>
      </c>
      <c r="I517" s="6">
        <v>18</v>
      </c>
      <c r="J517" s="6">
        <v>1.8719999999999999</v>
      </c>
      <c r="K517" s="6">
        <f>dataset[[#This Row],[Cost Per Unit]]*dataset[[#This Row],[Quantity]]</f>
        <v>3.7439999999999998</v>
      </c>
      <c r="L517" s="6">
        <f>dataset[[#This Row],[Total Revenue]]-dataset[[#This Row],[Total Cost]]</f>
        <v>14.256</v>
      </c>
    </row>
    <row r="518" spans="1:12">
      <c r="A518" s="8">
        <v>44304</v>
      </c>
      <c r="B518" s="8" t="str">
        <f>TEXT(dataset[[#This Row],[Date]],"mmm")</f>
        <v>abr</v>
      </c>
      <c r="C518" s="8" t="str">
        <f>TEXT(dataset[[#This Row],[Date]],"YYYY")</f>
        <v>2021</v>
      </c>
      <c r="D518" s="4" t="s">
        <v>26</v>
      </c>
      <c r="E518" s="4" t="s">
        <v>45</v>
      </c>
      <c r="F518" s="4" t="s">
        <v>4</v>
      </c>
      <c r="G518" s="5">
        <v>8</v>
      </c>
      <c r="H518" s="6">
        <v>45</v>
      </c>
      <c r="I518" s="6">
        <v>360</v>
      </c>
      <c r="J518" s="6">
        <v>24.750000000000004</v>
      </c>
      <c r="K518" s="6">
        <f>dataset[[#This Row],[Cost Per Unit]]*dataset[[#This Row],[Quantity]]</f>
        <v>198.00000000000003</v>
      </c>
      <c r="L518" s="6">
        <f>dataset[[#This Row],[Total Revenue]]-dataset[[#This Row],[Total Cost]]</f>
        <v>161.99999999999997</v>
      </c>
    </row>
    <row r="519" spans="1:12">
      <c r="A519" s="8">
        <v>44304</v>
      </c>
      <c r="B519" s="8" t="str">
        <f>TEXT(dataset[[#This Row],[Date]],"mmm")</f>
        <v>abr</v>
      </c>
      <c r="C519" s="8" t="str">
        <f>TEXT(dataset[[#This Row],[Date]],"YYYY")</f>
        <v>2021</v>
      </c>
      <c r="D519" s="4" t="s">
        <v>22</v>
      </c>
      <c r="E519" s="4" t="s">
        <v>3</v>
      </c>
      <c r="F519" s="4" t="s">
        <v>11</v>
      </c>
      <c r="G519" s="5">
        <v>4</v>
      </c>
      <c r="H519" s="6">
        <v>9</v>
      </c>
      <c r="I519" s="6">
        <v>36</v>
      </c>
      <c r="J519" s="6">
        <v>1.6199999999999999</v>
      </c>
      <c r="K519" s="6">
        <f>dataset[[#This Row],[Cost Per Unit]]*dataset[[#This Row],[Quantity]]</f>
        <v>6.4799999999999995</v>
      </c>
      <c r="L519" s="6">
        <f>dataset[[#This Row],[Total Revenue]]-dataset[[#This Row],[Total Cost]]</f>
        <v>29.52</v>
      </c>
    </row>
    <row r="520" spans="1:12">
      <c r="A520" s="8">
        <v>44307</v>
      </c>
      <c r="B520" s="8" t="str">
        <f>TEXT(dataset[[#This Row],[Date]],"mmm")</f>
        <v>abr</v>
      </c>
      <c r="C520" s="8" t="str">
        <f>TEXT(dataset[[#This Row],[Date]],"YYYY")</f>
        <v>2021</v>
      </c>
      <c r="D520" s="4" t="s">
        <v>22</v>
      </c>
      <c r="E520" s="4" t="s">
        <v>10</v>
      </c>
      <c r="F520" s="4" t="s">
        <v>9</v>
      </c>
      <c r="G520" s="5">
        <v>3</v>
      </c>
      <c r="H520" s="6">
        <v>34</v>
      </c>
      <c r="I520" s="6">
        <v>102</v>
      </c>
      <c r="J520" s="6">
        <v>13.022</v>
      </c>
      <c r="K520" s="6">
        <f>dataset[[#This Row],[Cost Per Unit]]*dataset[[#This Row],[Quantity]]</f>
        <v>39.066000000000003</v>
      </c>
      <c r="L520" s="6">
        <f>dataset[[#This Row],[Total Revenue]]-dataset[[#This Row],[Total Cost]]</f>
        <v>62.933999999999997</v>
      </c>
    </row>
    <row r="521" spans="1:12">
      <c r="A521" s="8">
        <v>44307</v>
      </c>
      <c r="B521" s="8" t="str">
        <f>TEXT(dataset[[#This Row],[Date]],"mmm")</f>
        <v>abr</v>
      </c>
      <c r="C521" s="8" t="str">
        <f>TEXT(dataset[[#This Row],[Date]],"YYYY")</f>
        <v>2021</v>
      </c>
      <c r="D521" s="4" t="s">
        <v>22</v>
      </c>
      <c r="E521" s="4" t="s">
        <v>13</v>
      </c>
      <c r="F521" s="4" t="s">
        <v>5</v>
      </c>
      <c r="G521" s="5">
        <v>1</v>
      </c>
      <c r="H521" s="6">
        <v>457.4358974358974</v>
      </c>
      <c r="I521" s="6">
        <v>457.4358974358974</v>
      </c>
      <c r="J521" s="6">
        <v>402.54358974358973</v>
      </c>
      <c r="K521" s="6">
        <f>dataset[[#This Row],[Cost Per Unit]]*dataset[[#This Row],[Quantity]]</f>
        <v>402.54358974358973</v>
      </c>
      <c r="L521" s="6">
        <f>dataset[[#This Row],[Total Revenue]]-dataset[[#This Row],[Total Cost]]</f>
        <v>54.892307692307668</v>
      </c>
    </row>
    <row r="522" spans="1:12">
      <c r="A522" s="8">
        <v>44307</v>
      </c>
      <c r="B522" s="8" t="str">
        <f>TEXT(dataset[[#This Row],[Date]],"mmm")</f>
        <v>abr</v>
      </c>
      <c r="C522" s="8" t="str">
        <f>TEXT(dataset[[#This Row],[Date]],"YYYY")</f>
        <v>2021</v>
      </c>
      <c r="D522" s="4" t="s">
        <v>26</v>
      </c>
      <c r="E522" s="4" t="s">
        <v>3</v>
      </c>
      <c r="F522" s="4" t="s">
        <v>5</v>
      </c>
      <c r="G522" s="5">
        <v>2</v>
      </c>
      <c r="H522" s="6">
        <v>278.66666666666669</v>
      </c>
      <c r="I522" s="6">
        <v>557.33333333333337</v>
      </c>
      <c r="J522" s="6">
        <v>236.86666666666667</v>
      </c>
      <c r="K522" s="6">
        <f>dataset[[#This Row],[Cost Per Unit]]*dataset[[#This Row],[Quantity]]</f>
        <v>473.73333333333335</v>
      </c>
      <c r="L522" s="6">
        <f>dataset[[#This Row],[Total Revenue]]-dataset[[#This Row],[Total Cost]]</f>
        <v>83.600000000000023</v>
      </c>
    </row>
    <row r="523" spans="1:12">
      <c r="A523" s="8">
        <v>44307</v>
      </c>
      <c r="B523" s="8" t="str">
        <f>TEXT(dataset[[#This Row],[Date]],"mmm")</f>
        <v>abr</v>
      </c>
      <c r="C523" s="8" t="str">
        <f>TEXT(dataset[[#This Row],[Date]],"YYYY")</f>
        <v>2021</v>
      </c>
      <c r="D523" s="4" t="s">
        <v>24</v>
      </c>
      <c r="E523" s="4" t="s">
        <v>46</v>
      </c>
      <c r="F523" s="4" t="s">
        <v>9</v>
      </c>
      <c r="G523" s="5">
        <v>4</v>
      </c>
      <c r="H523" s="6">
        <v>34</v>
      </c>
      <c r="I523" s="6">
        <v>136</v>
      </c>
      <c r="J523" s="6">
        <v>17.238</v>
      </c>
      <c r="K523" s="6">
        <f>dataset[[#This Row],[Cost Per Unit]]*dataset[[#This Row],[Quantity]]</f>
        <v>68.951999999999998</v>
      </c>
      <c r="L523" s="6">
        <f>dataset[[#This Row],[Total Revenue]]-dataset[[#This Row],[Total Cost]]</f>
        <v>67.048000000000002</v>
      </c>
    </row>
    <row r="524" spans="1:12">
      <c r="A524" s="8">
        <v>44308</v>
      </c>
      <c r="B524" s="8" t="str">
        <f>TEXT(dataset[[#This Row],[Date]],"mmm")</f>
        <v>abr</v>
      </c>
      <c r="C524" s="8" t="str">
        <f>TEXT(dataset[[#This Row],[Date]],"YYYY")</f>
        <v>2021</v>
      </c>
      <c r="D524" s="4" t="s">
        <v>24</v>
      </c>
      <c r="E524" s="4" t="s">
        <v>3</v>
      </c>
      <c r="F524" s="4" t="s">
        <v>9</v>
      </c>
      <c r="G524" s="5">
        <v>5</v>
      </c>
      <c r="H524" s="6">
        <v>29</v>
      </c>
      <c r="I524" s="6">
        <v>145</v>
      </c>
      <c r="J524" s="6">
        <v>15.08</v>
      </c>
      <c r="K524" s="6">
        <f>dataset[[#This Row],[Cost Per Unit]]*dataset[[#This Row],[Quantity]]</f>
        <v>75.400000000000006</v>
      </c>
      <c r="L524" s="6">
        <f>dataset[[#This Row],[Total Revenue]]-dataset[[#This Row],[Total Cost]]</f>
        <v>69.599999999999994</v>
      </c>
    </row>
    <row r="525" spans="1:12">
      <c r="A525" s="8">
        <v>44308</v>
      </c>
      <c r="B525" s="8" t="str">
        <f>TEXT(dataset[[#This Row],[Date]],"mmm")</f>
        <v>abr</v>
      </c>
      <c r="C525" s="8" t="str">
        <f>TEXT(dataset[[#This Row],[Date]],"YYYY")</f>
        <v>2021</v>
      </c>
      <c r="D525" s="4" t="s">
        <v>26</v>
      </c>
      <c r="E525" s="4" t="s">
        <v>46</v>
      </c>
      <c r="F525" s="4" t="s">
        <v>4</v>
      </c>
      <c r="G525" s="5">
        <v>3</v>
      </c>
      <c r="H525" s="6">
        <v>24</v>
      </c>
      <c r="I525" s="6">
        <v>72</v>
      </c>
      <c r="J525" s="6">
        <v>13.919999999999998</v>
      </c>
      <c r="K525" s="6">
        <f>dataset[[#This Row],[Cost Per Unit]]*dataset[[#This Row],[Quantity]]</f>
        <v>41.759999999999991</v>
      </c>
      <c r="L525" s="6">
        <f>dataset[[#This Row],[Total Revenue]]-dataset[[#This Row],[Total Cost]]</f>
        <v>30.240000000000009</v>
      </c>
    </row>
    <row r="526" spans="1:12">
      <c r="A526" s="8">
        <v>44309</v>
      </c>
      <c r="B526" s="8" t="str">
        <f>TEXT(dataset[[#This Row],[Date]],"mmm")</f>
        <v>abr</v>
      </c>
      <c r="C526" s="8" t="str">
        <f>TEXT(dataset[[#This Row],[Date]],"YYYY")</f>
        <v>2021</v>
      </c>
      <c r="D526" s="4" t="s">
        <v>23</v>
      </c>
      <c r="E526" s="4" t="s">
        <v>3</v>
      </c>
      <c r="F526" s="4" t="s">
        <v>9</v>
      </c>
      <c r="G526" s="5">
        <v>5</v>
      </c>
      <c r="H526" s="6">
        <v>47</v>
      </c>
      <c r="I526" s="6">
        <v>235</v>
      </c>
      <c r="J526" s="6">
        <v>24.44</v>
      </c>
      <c r="K526" s="6">
        <f>dataset[[#This Row],[Cost Per Unit]]*dataset[[#This Row],[Quantity]]</f>
        <v>122.2</v>
      </c>
      <c r="L526" s="6">
        <f>dataset[[#This Row],[Total Revenue]]-dataset[[#This Row],[Total Cost]]</f>
        <v>112.8</v>
      </c>
    </row>
    <row r="527" spans="1:12">
      <c r="A527" s="8">
        <v>44310</v>
      </c>
      <c r="B527" s="8" t="str">
        <f>TEXT(dataset[[#This Row],[Date]],"mmm")</f>
        <v>abr</v>
      </c>
      <c r="C527" s="8" t="str">
        <f>TEXT(dataset[[#This Row],[Date]],"YYYY")</f>
        <v>2021</v>
      </c>
      <c r="D527" s="4" t="s">
        <v>23</v>
      </c>
      <c r="E527" s="4" t="s">
        <v>13</v>
      </c>
      <c r="F527" s="4" t="s">
        <v>5</v>
      </c>
      <c r="G527" s="5">
        <v>1</v>
      </c>
      <c r="H527" s="6">
        <v>360</v>
      </c>
      <c r="I527" s="6">
        <v>360</v>
      </c>
      <c r="J527" s="6">
        <v>316.8</v>
      </c>
      <c r="K527" s="6">
        <f>dataset[[#This Row],[Cost Per Unit]]*dataset[[#This Row],[Quantity]]</f>
        <v>316.8</v>
      </c>
      <c r="L527" s="6">
        <f>dataset[[#This Row],[Total Revenue]]-dataset[[#This Row],[Total Cost]]</f>
        <v>43.199999999999989</v>
      </c>
    </row>
    <row r="528" spans="1:12">
      <c r="A528" s="8">
        <v>44311</v>
      </c>
      <c r="B528" s="8" t="str">
        <f>TEXT(dataset[[#This Row],[Date]],"mmm")</f>
        <v>abr</v>
      </c>
      <c r="C528" s="8" t="str">
        <f>TEXT(dataset[[#This Row],[Date]],"YYYY")</f>
        <v>2021</v>
      </c>
      <c r="D528" s="4" t="s">
        <v>25</v>
      </c>
      <c r="E528" s="4" t="s">
        <v>46</v>
      </c>
      <c r="F528" s="4" t="s">
        <v>5</v>
      </c>
      <c r="G528" s="5">
        <v>1</v>
      </c>
      <c r="H528" s="6">
        <v>124.66666666666667</v>
      </c>
      <c r="I528" s="6">
        <v>124.66666666666667</v>
      </c>
      <c r="J528" s="6">
        <v>112.2</v>
      </c>
      <c r="K528" s="6">
        <f>dataset[[#This Row],[Cost Per Unit]]*dataset[[#This Row],[Quantity]]</f>
        <v>112.2</v>
      </c>
      <c r="L528" s="6">
        <f>dataset[[#This Row],[Total Revenue]]-dataset[[#This Row],[Total Cost]]</f>
        <v>12.466666666666669</v>
      </c>
    </row>
    <row r="529" spans="1:12">
      <c r="A529" s="8">
        <v>44311</v>
      </c>
      <c r="B529" s="8" t="str">
        <f>TEXT(dataset[[#This Row],[Date]],"mmm")</f>
        <v>abr</v>
      </c>
      <c r="C529" s="8" t="str">
        <f>TEXT(dataset[[#This Row],[Date]],"YYYY")</f>
        <v>2021</v>
      </c>
      <c r="D529" s="4" t="s">
        <v>26</v>
      </c>
      <c r="E529" s="4" t="s">
        <v>10</v>
      </c>
      <c r="F529" s="4" t="s">
        <v>4</v>
      </c>
      <c r="G529" s="5">
        <v>2</v>
      </c>
      <c r="H529" s="6">
        <v>72</v>
      </c>
      <c r="I529" s="6">
        <v>144</v>
      </c>
      <c r="J529" s="6">
        <v>46.800000000000004</v>
      </c>
      <c r="K529" s="6">
        <f>dataset[[#This Row],[Cost Per Unit]]*dataset[[#This Row],[Quantity]]</f>
        <v>93.600000000000009</v>
      </c>
      <c r="L529" s="6">
        <f>dataset[[#This Row],[Total Revenue]]-dataset[[#This Row],[Total Cost]]</f>
        <v>50.399999999999991</v>
      </c>
    </row>
    <row r="530" spans="1:12">
      <c r="A530" s="8">
        <v>44311</v>
      </c>
      <c r="B530" s="8" t="str">
        <f>TEXT(dataset[[#This Row],[Date]],"mmm")</f>
        <v>abr</v>
      </c>
      <c r="C530" s="8" t="str">
        <f>TEXT(dataset[[#This Row],[Date]],"YYYY")</f>
        <v>2021</v>
      </c>
      <c r="D530" s="4" t="s">
        <v>23</v>
      </c>
      <c r="E530" s="4" t="s">
        <v>13</v>
      </c>
      <c r="F530" s="4" t="s">
        <v>9</v>
      </c>
      <c r="G530" s="5">
        <v>5</v>
      </c>
      <c r="H530" s="6">
        <v>42</v>
      </c>
      <c r="I530" s="6">
        <v>210</v>
      </c>
      <c r="J530" s="6">
        <v>23.268000000000001</v>
      </c>
      <c r="K530" s="6">
        <f>dataset[[#This Row],[Cost Per Unit]]*dataset[[#This Row],[Quantity]]</f>
        <v>116.34</v>
      </c>
      <c r="L530" s="6">
        <f>dataset[[#This Row],[Total Revenue]]-dataset[[#This Row],[Total Cost]]</f>
        <v>93.66</v>
      </c>
    </row>
    <row r="531" spans="1:12">
      <c r="A531" s="8">
        <v>44311</v>
      </c>
      <c r="B531" s="8" t="str">
        <f>TEXT(dataset[[#This Row],[Date]],"mmm")</f>
        <v>abr</v>
      </c>
      <c r="C531" s="8" t="str">
        <f>TEXT(dataset[[#This Row],[Date]],"YYYY")</f>
        <v>2021</v>
      </c>
      <c r="D531" s="4" t="s">
        <v>25</v>
      </c>
      <c r="E531" s="4" t="s">
        <v>13</v>
      </c>
      <c r="F531" s="4" t="s">
        <v>7</v>
      </c>
      <c r="G531" s="5">
        <v>1</v>
      </c>
      <c r="H531" s="6">
        <v>30</v>
      </c>
      <c r="I531" s="6">
        <v>30</v>
      </c>
      <c r="J531" s="6">
        <v>8.1000000000000014</v>
      </c>
      <c r="K531" s="6">
        <f>dataset[[#This Row],[Cost Per Unit]]*dataset[[#This Row],[Quantity]]</f>
        <v>8.1000000000000014</v>
      </c>
      <c r="L531" s="6">
        <f>dataset[[#This Row],[Total Revenue]]-dataset[[#This Row],[Total Cost]]</f>
        <v>21.9</v>
      </c>
    </row>
    <row r="532" spans="1:12">
      <c r="A532" s="8">
        <v>44312</v>
      </c>
      <c r="B532" s="8" t="str">
        <f>TEXT(dataset[[#This Row],[Date]],"mmm")</f>
        <v>abr</v>
      </c>
      <c r="C532" s="8" t="str">
        <f>TEXT(dataset[[#This Row],[Date]],"YYYY")</f>
        <v>2021</v>
      </c>
      <c r="D532" s="4" t="s">
        <v>26</v>
      </c>
      <c r="E532" s="4" t="s">
        <v>10</v>
      </c>
      <c r="F532" s="4" t="s">
        <v>4</v>
      </c>
      <c r="G532" s="5">
        <v>1</v>
      </c>
      <c r="H532" s="6">
        <v>62</v>
      </c>
      <c r="I532" s="6">
        <v>62</v>
      </c>
      <c r="J532" s="6">
        <v>40.300000000000004</v>
      </c>
      <c r="K532" s="6">
        <f>dataset[[#This Row],[Cost Per Unit]]*dataset[[#This Row],[Quantity]]</f>
        <v>40.300000000000004</v>
      </c>
      <c r="L532" s="6">
        <f>dataset[[#This Row],[Total Revenue]]-dataset[[#This Row],[Total Cost]]</f>
        <v>21.699999999999996</v>
      </c>
    </row>
    <row r="533" spans="1:12">
      <c r="A533" s="8">
        <v>44312</v>
      </c>
      <c r="B533" s="8" t="str">
        <f>TEXT(dataset[[#This Row],[Date]],"mmm")</f>
        <v>abr</v>
      </c>
      <c r="C533" s="8" t="str">
        <f>TEXT(dataset[[#This Row],[Date]],"YYYY")</f>
        <v>2021</v>
      </c>
      <c r="D533" s="4" t="s">
        <v>25</v>
      </c>
      <c r="E533" s="4" t="s">
        <v>13</v>
      </c>
      <c r="F533" s="4" t="s">
        <v>11</v>
      </c>
      <c r="G533" s="5">
        <v>7</v>
      </c>
      <c r="H533" s="6">
        <v>9</v>
      </c>
      <c r="I533" s="6">
        <v>63</v>
      </c>
      <c r="J533" s="6">
        <v>2.3040000000000003</v>
      </c>
      <c r="K533" s="6">
        <f>dataset[[#This Row],[Cost Per Unit]]*dataset[[#This Row],[Quantity]]</f>
        <v>16.128</v>
      </c>
      <c r="L533" s="6">
        <f>dataset[[#This Row],[Total Revenue]]-dataset[[#This Row],[Total Cost]]</f>
        <v>46.872</v>
      </c>
    </row>
    <row r="534" spans="1:12">
      <c r="A534" s="8">
        <v>44313</v>
      </c>
      <c r="B534" s="8" t="str">
        <f>TEXT(dataset[[#This Row],[Date]],"mmm")</f>
        <v>abr</v>
      </c>
      <c r="C534" s="8" t="str">
        <f>TEXT(dataset[[#This Row],[Date]],"YYYY")</f>
        <v>2021</v>
      </c>
      <c r="D534" s="4" t="s">
        <v>22</v>
      </c>
      <c r="E534" s="4" t="s">
        <v>46</v>
      </c>
      <c r="F534" s="4" t="s">
        <v>5</v>
      </c>
      <c r="G534" s="5">
        <v>1</v>
      </c>
      <c r="H534" s="6">
        <v>328</v>
      </c>
      <c r="I534" s="6">
        <v>328</v>
      </c>
      <c r="J534" s="6">
        <v>295.2</v>
      </c>
      <c r="K534" s="6">
        <f>dataset[[#This Row],[Cost Per Unit]]*dataset[[#This Row],[Quantity]]</f>
        <v>295.2</v>
      </c>
      <c r="L534" s="6">
        <f>dataset[[#This Row],[Total Revenue]]-dataset[[#This Row],[Total Cost]]</f>
        <v>32.800000000000011</v>
      </c>
    </row>
    <row r="535" spans="1:12">
      <c r="A535" s="8">
        <v>44313</v>
      </c>
      <c r="B535" s="8" t="str">
        <f>TEXT(dataset[[#This Row],[Date]],"mmm")</f>
        <v>abr</v>
      </c>
      <c r="C535" s="8" t="str">
        <f>TEXT(dataset[[#This Row],[Date]],"YYYY")</f>
        <v>2021</v>
      </c>
      <c r="D535" s="4" t="s">
        <v>26</v>
      </c>
      <c r="E535" s="4" t="s">
        <v>3</v>
      </c>
      <c r="F535" s="4" t="s">
        <v>4</v>
      </c>
      <c r="G535" s="5">
        <v>5</v>
      </c>
      <c r="H535" s="6">
        <v>132</v>
      </c>
      <c r="I535" s="6">
        <v>660</v>
      </c>
      <c r="J535" s="6">
        <v>79.2</v>
      </c>
      <c r="K535" s="6">
        <f>dataset[[#This Row],[Cost Per Unit]]*dataset[[#This Row],[Quantity]]</f>
        <v>396</v>
      </c>
      <c r="L535" s="6">
        <f>dataset[[#This Row],[Total Revenue]]-dataset[[#This Row],[Total Cost]]</f>
        <v>264</v>
      </c>
    </row>
    <row r="536" spans="1:12">
      <c r="A536" s="8">
        <v>44314</v>
      </c>
      <c r="B536" s="8" t="str">
        <f>TEXT(dataset[[#This Row],[Date]],"mmm")</f>
        <v>abr</v>
      </c>
      <c r="C536" s="8" t="str">
        <f>TEXT(dataset[[#This Row],[Date]],"YYYY")</f>
        <v>2021</v>
      </c>
      <c r="D536" s="4" t="s">
        <v>23</v>
      </c>
      <c r="E536" s="4" t="s">
        <v>3</v>
      </c>
      <c r="F536" s="4" t="s">
        <v>5</v>
      </c>
      <c r="G536" s="5">
        <v>1</v>
      </c>
      <c r="H536" s="6">
        <v>564.66666666666663</v>
      </c>
      <c r="I536" s="6">
        <v>564.66666666666663</v>
      </c>
      <c r="J536" s="6">
        <v>479.96666666666664</v>
      </c>
      <c r="K536" s="6">
        <f>dataset[[#This Row],[Cost Per Unit]]*dataset[[#This Row],[Quantity]]</f>
        <v>479.96666666666664</v>
      </c>
      <c r="L536" s="6">
        <f>dataset[[#This Row],[Total Revenue]]-dataset[[#This Row],[Total Cost]]</f>
        <v>84.699999999999989</v>
      </c>
    </row>
    <row r="537" spans="1:12">
      <c r="A537" s="8">
        <v>44317</v>
      </c>
      <c r="B537" s="8" t="str">
        <f>TEXT(dataset[[#This Row],[Date]],"mmm")</f>
        <v>may</v>
      </c>
      <c r="C537" s="8" t="str">
        <f>TEXT(dataset[[#This Row],[Date]],"YYYY")</f>
        <v>2021</v>
      </c>
      <c r="D537" s="4" t="s">
        <v>23</v>
      </c>
      <c r="E537" s="4" t="s">
        <v>3</v>
      </c>
      <c r="F537" s="4" t="s">
        <v>7</v>
      </c>
      <c r="G537" s="5">
        <v>15</v>
      </c>
      <c r="H537" s="6">
        <v>34</v>
      </c>
      <c r="I537" s="6">
        <v>510</v>
      </c>
      <c r="J537" s="6">
        <v>10.199999999999999</v>
      </c>
      <c r="K537" s="6">
        <f>dataset[[#This Row],[Cost Per Unit]]*dataset[[#This Row],[Quantity]]</f>
        <v>153</v>
      </c>
      <c r="L537" s="6">
        <f>dataset[[#This Row],[Total Revenue]]-dataset[[#This Row],[Total Cost]]</f>
        <v>357</v>
      </c>
    </row>
    <row r="538" spans="1:12">
      <c r="A538" s="8">
        <v>44318</v>
      </c>
      <c r="B538" s="8" t="str">
        <f>TEXT(dataset[[#This Row],[Date]],"mmm")</f>
        <v>may</v>
      </c>
      <c r="C538" s="8" t="str">
        <f>TEXT(dataset[[#This Row],[Date]],"YYYY")</f>
        <v>2021</v>
      </c>
      <c r="D538" s="4" t="s">
        <v>24</v>
      </c>
      <c r="E538" s="4" t="s">
        <v>45</v>
      </c>
      <c r="F538" s="4" t="s">
        <v>11</v>
      </c>
      <c r="G538" s="5">
        <v>8</v>
      </c>
      <c r="H538" s="6">
        <v>5</v>
      </c>
      <c r="I538" s="6">
        <v>40</v>
      </c>
      <c r="J538" s="6">
        <v>0.76500000000000001</v>
      </c>
      <c r="K538" s="6">
        <f>dataset[[#This Row],[Cost Per Unit]]*dataset[[#This Row],[Quantity]]</f>
        <v>6.12</v>
      </c>
      <c r="L538" s="6">
        <f>dataset[[#This Row],[Total Revenue]]-dataset[[#This Row],[Total Cost]]</f>
        <v>33.880000000000003</v>
      </c>
    </row>
    <row r="539" spans="1:12">
      <c r="A539" s="8">
        <v>44319</v>
      </c>
      <c r="B539" s="8" t="str">
        <f>TEXT(dataset[[#This Row],[Date]],"mmm")</f>
        <v>may</v>
      </c>
      <c r="C539" s="8" t="str">
        <f>TEXT(dataset[[#This Row],[Date]],"YYYY")</f>
        <v>2021</v>
      </c>
      <c r="D539" s="4" t="s">
        <v>24</v>
      </c>
      <c r="E539" s="4" t="s">
        <v>45</v>
      </c>
      <c r="F539" s="4" t="s">
        <v>4</v>
      </c>
      <c r="G539" s="5">
        <v>7</v>
      </c>
      <c r="H539" s="6">
        <v>28</v>
      </c>
      <c r="I539" s="6">
        <v>196</v>
      </c>
      <c r="J539" s="6">
        <v>15.400000000000002</v>
      </c>
      <c r="K539" s="6">
        <f>dataset[[#This Row],[Cost Per Unit]]*dataset[[#This Row],[Quantity]]</f>
        <v>107.80000000000001</v>
      </c>
      <c r="L539" s="6">
        <f>dataset[[#This Row],[Total Revenue]]-dataset[[#This Row],[Total Cost]]</f>
        <v>88.199999999999989</v>
      </c>
    </row>
    <row r="540" spans="1:12">
      <c r="A540" s="8">
        <v>44320</v>
      </c>
      <c r="B540" s="8" t="str">
        <f>TEXT(dataset[[#This Row],[Date]],"mmm")</f>
        <v>may</v>
      </c>
      <c r="C540" s="8" t="str">
        <f>TEXT(dataset[[#This Row],[Date]],"YYYY")</f>
        <v>2021</v>
      </c>
      <c r="D540" s="4" t="s">
        <v>24</v>
      </c>
      <c r="E540" s="4" t="s">
        <v>3</v>
      </c>
      <c r="F540" s="4" t="s">
        <v>4</v>
      </c>
      <c r="G540" s="5">
        <v>8</v>
      </c>
      <c r="H540" s="6">
        <v>156</v>
      </c>
      <c r="I540" s="6">
        <v>1248</v>
      </c>
      <c r="J540" s="6">
        <v>93.6</v>
      </c>
      <c r="K540" s="6">
        <f>dataset[[#This Row],[Cost Per Unit]]*dataset[[#This Row],[Quantity]]</f>
        <v>748.8</v>
      </c>
      <c r="L540" s="6">
        <f>dataset[[#This Row],[Total Revenue]]-dataset[[#This Row],[Total Cost]]</f>
        <v>499.20000000000005</v>
      </c>
    </row>
    <row r="541" spans="1:12">
      <c r="A541" s="8">
        <v>44320</v>
      </c>
      <c r="B541" s="8" t="str">
        <f>TEXT(dataset[[#This Row],[Date]],"mmm")</f>
        <v>may</v>
      </c>
      <c r="C541" s="8" t="str">
        <f>TEXT(dataset[[#This Row],[Date]],"YYYY")</f>
        <v>2021</v>
      </c>
      <c r="D541" s="4" t="s">
        <v>22</v>
      </c>
      <c r="E541" s="4" t="s">
        <v>45</v>
      </c>
      <c r="F541" s="4" t="s">
        <v>7</v>
      </c>
      <c r="G541" s="5">
        <v>1</v>
      </c>
      <c r="H541" s="6">
        <v>21</v>
      </c>
      <c r="I541" s="6">
        <v>21</v>
      </c>
      <c r="J541" s="6">
        <v>6.72</v>
      </c>
      <c r="K541" s="6">
        <f>dataset[[#This Row],[Cost Per Unit]]*dataset[[#This Row],[Quantity]]</f>
        <v>6.72</v>
      </c>
      <c r="L541" s="6">
        <f>dataset[[#This Row],[Total Revenue]]-dataset[[#This Row],[Total Cost]]</f>
        <v>14.280000000000001</v>
      </c>
    </row>
    <row r="542" spans="1:12">
      <c r="A542" s="8">
        <v>44320</v>
      </c>
      <c r="B542" s="8" t="str">
        <f>TEXT(dataset[[#This Row],[Date]],"mmm")</f>
        <v>may</v>
      </c>
      <c r="C542" s="8" t="str">
        <f>TEXT(dataset[[#This Row],[Date]],"YYYY")</f>
        <v>2021</v>
      </c>
      <c r="D542" s="4" t="s">
        <v>25</v>
      </c>
      <c r="E542" s="4" t="s">
        <v>10</v>
      </c>
      <c r="F542" s="4" t="s">
        <v>9</v>
      </c>
      <c r="G542" s="5">
        <v>4</v>
      </c>
      <c r="H542" s="6">
        <v>23</v>
      </c>
      <c r="I542" s="6">
        <v>92</v>
      </c>
      <c r="J542" s="6">
        <v>8.8090000000000011</v>
      </c>
      <c r="K542" s="6">
        <f>dataset[[#This Row],[Cost Per Unit]]*dataset[[#This Row],[Quantity]]</f>
        <v>35.236000000000004</v>
      </c>
      <c r="L542" s="6">
        <f>dataset[[#This Row],[Total Revenue]]-dataset[[#This Row],[Total Cost]]</f>
        <v>56.763999999999996</v>
      </c>
    </row>
    <row r="543" spans="1:12">
      <c r="A543" s="8">
        <v>44321</v>
      </c>
      <c r="B543" s="8" t="str">
        <f>TEXT(dataset[[#This Row],[Date]],"mmm")</f>
        <v>may</v>
      </c>
      <c r="C543" s="8" t="str">
        <f>TEXT(dataset[[#This Row],[Date]],"YYYY")</f>
        <v>2021</v>
      </c>
      <c r="D543" s="4" t="s">
        <v>23</v>
      </c>
      <c r="E543" s="4" t="s">
        <v>13</v>
      </c>
      <c r="F543" s="4" t="s">
        <v>11</v>
      </c>
      <c r="G543" s="5">
        <v>1</v>
      </c>
      <c r="H543" s="6">
        <v>9</v>
      </c>
      <c r="I543" s="6">
        <v>9</v>
      </c>
      <c r="J543" s="6">
        <v>2.3040000000000003</v>
      </c>
      <c r="K543" s="6">
        <f>dataset[[#This Row],[Cost Per Unit]]*dataset[[#This Row],[Quantity]]</f>
        <v>2.3040000000000003</v>
      </c>
      <c r="L543" s="6">
        <f>dataset[[#This Row],[Total Revenue]]-dataset[[#This Row],[Total Cost]]</f>
        <v>6.6959999999999997</v>
      </c>
    </row>
    <row r="544" spans="1:12">
      <c r="A544" s="8">
        <v>44321</v>
      </c>
      <c r="B544" s="8" t="str">
        <f>TEXT(dataset[[#This Row],[Date]],"mmm")</f>
        <v>may</v>
      </c>
      <c r="C544" s="8" t="str">
        <f>TEXT(dataset[[#This Row],[Date]],"YYYY")</f>
        <v>2021</v>
      </c>
      <c r="D544" s="4" t="s">
        <v>26</v>
      </c>
      <c r="E544" s="4" t="s">
        <v>3</v>
      </c>
      <c r="F544" s="4" t="s">
        <v>11</v>
      </c>
      <c r="G544" s="5">
        <v>9</v>
      </c>
      <c r="H544" s="6">
        <v>9</v>
      </c>
      <c r="I544" s="6">
        <v>81</v>
      </c>
      <c r="J544" s="6">
        <v>1.6199999999999999</v>
      </c>
      <c r="K544" s="6">
        <f>dataset[[#This Row],[Cost Per Unit]]*dataset[[#This Row],[Quantity]]</f>
        <v>14.579999999999998</v>
      </c>
      <c r="L544" s="6">
        <f>dataset[[#This Row],[Total Revenue]]-dataset[[#This Row],[Total Cost]]</f>
        <v>66.42</v>
      </c>
    </row>
    <row r="545" spans="1:12">
      <c r="A545" s="8">
        <v>44321</v>
      </c>
      <c r="B545" s="8" t="str">
        <f>TEXT(dataset[[#This Row],[Date]],"mmm")</f>
        <v>may</v>
      </c>
      <c r="C545" s="8" t="str">
        <f>TEXT(dataset[[#This Row],[Date]],"YYYY")</f>
        <v>2021</v>
      </c>
      <c r="D545" s="4" t="s">
        <v>25</v>
      </c>
      <c r="E545" s="4" t="s">
        <v>10</v>
      </c>
      <c r="F545" s="4" t="s">
        <v>5</v>
      </c>
      <c r="G545" s="5">
        <v>2</v>
      </c>
      <c r="H545" s="6">
        <v>147.33333333333334</v>
      </c>
      <c r="I545" s="6">
        <v>294.66666666666669</v>
      </c>
      <c r="J545" s="6">
        <v>120.81333333333333</v>
      </c>
      <c r="K545" s="6">
        <f>dataset[[#This Row],[Cost Per Unit]]*dataset[[#This Row],[Quantity]]</f>
        <v>241.62666666666667</v>
      </c>
      <c r="L545" s="6">
        <f>dataset[[#This Row],[Total Revenue]]-dataset[[#This Row],[Total Cost]]</f>
        <v>53.04000000000002</v>
      </c>
    </row>
    <row r="546" spans="1:12">
      <c r="A546" s="8">
        <v>44322</v>
      </c>
      <c r="B546" s="8" t="str">
        <f>TEXT(dataset[[#This Row],[Date]],"mmm")</f>
        <v>may</v>
      </c>
      <c r="C546" s="8" t="str">
        <f>TEXT(dataset[[#This Row],[Date]],"YYYY")</f>
        <v>2021</v>
      </c>
      <c r="D546" s="4" t="s">
        <v>23</v>
      </c>
      <c r="E546" s="4" t="s">
        <v>3</v>
      </c>
      <c r="F546" s="4" t="s">
        <v>9</v>
      </c>
      <c r="G546" s="5">
        <v>6</v>
      </c>
      <c r="H546" s="6">
        <v>49</v>
      </c>
      <c r="I546" s="6">
        <v>294</v>
      </c>
      <c r="J546" s="6">
        <v>25.48</v>
      </c>
      <c r="K546" s="6">
        <f>dataset[[#This Row],[Cost Per Unit]]*dataset[[#This Row],[Quantity]]</f>
        <v>152.88</v>
      </c>
      <c r="L546" s="6">
        <f>dataset[[#This Row],[Total Revenue]]-dataset[[#This Row],[Total Cost]]</f>
        <v>141.12</v>
      </c>
    </row>
    <row r="547" spans="1:12">
      <c r="A547" s="8">
        <v>44323</v>
      </c>
      <c r="B547" s="8" t="str">
        <f>TEXT(dataset[[#This Row],[Date]],"mmm")</f>
        <v>may</v>
      </c>
      <c r="C547" s="8" t="str">
        <f>TEXT(dataset[[#This Row],[Date]],"YYYY")</f>
        <v>2021</v>
      </c>
      <c r="D547" s="4" t="s">
        <v>22</v>
      </c>
      <c r="E547" s="4" t="s">
        <v>46</v>
      </c>
      <c r="F547" s="4" t="s">
        <v>9</v>
      </c>
      <c r="G547" s="5">
        <v>9</v>
      </c>
      <c r="H547" s="6">
        <v>39</v>
      </c>
      <c r="I547" s="6">
        <v>351</v>
      </c>
      <c r="J547" s="6">
        <v>19.773</v>
      </c>
      <c r="K547" s="6">
        <f>dataset[[#This Row],[Cost Per Unit]]*dataset[[#This Row],[Quantity]]</f>
        <v>177.95699999999999</v>
      </c>
      <c r="L547" s="6">
        <f>dataset[[#This Row],[Total Revenue]]-dataset[[#This Row],[Total Cost]]</f>
        <v>173.04300000000001</v>
      </c>
    </row>
    <row r="548" spans="1:12">
      <c r="A548" s="8">
        <v>44324</v>
      </c>
      <c r="B548" s="8" t="str">
        <f>TEXT(dataset[[#This Row],[Date]],"mmm")</f>
        <v>may</v>
      </c>
      <c r="C548" s="8" t="str">
        <f>TEXT(dataset[[#This Row],[Date]],"YYYY")</f>
        <v>2021</v>
      </c>
      <c r="D548" s="4" t="s">
        <v>22</v>
      </c>
      <c r="E548" s="4" t="s">
        <v>10</v>
      </c>
      <c r="F548" s="4" t="s">
        <v>11</v>
      </c>
      <c r="G548" s="5">
        <v>7</v>
      </c>
      <c r="H548" s="6">
        <v>8</v>
      </c>
      <c r="I548" s="6">
        <v>56</v>
      </c>
      <c r="J548" s="6">
        <v>1.6639999999999999</v>
      </c>
      <c r="K548" s="6">
        <f>dataset[[#This Row],[Cost Per Unit]]*dataset[[#This Row],[Quantity]]</f>
        <v>11.648</v>
      </c>
      <c r="L548" s="6">
        <f>dataset[[#This Row],[Total Revenue]]-dataset[[#This Row],[Total Cost]]</f>
        <v>44.352000000000004</v>
      </c>
    </row>
    <row r="549" spans="1:12">
      <c r="A549" s="8">
        <v>44324</v>
      </c>
      <c r="B549" s="8" t="str">
        <f>TEXT(dataset[[#This Row],[Date]],"mmm")</f>
        <v>may</v>
      </c>
      <c r="C549" s="8" t="str">
        <f>TEXT(dataset[[#This Row],[Date]],"YYYY")</f>
        <v>2021</v>
      </c>
      <c r="D549" s="4" t="s">
        <v>22</v>
      </c>
      <c r="E549" s="4" t="s">
        <v>13</v>
      </c>
      <c r="F549" s="4" t="s">
        <v>4</v>
      </c>
      <c r="G549" s="5">
        <v>5</v>
      </c>
      <c r="H549" s="6">
        <v>229</v>
      </c>
      <c r="I549" s="6">
        <v>1145</v>
      </c>
      <c r="J549" s="6">
        <v>171.75</v>
      </c>
      <c r="K549" s="6">
        <f>dataset[[#This Row],[Cost Per Unit]]*dataset[[#This Row],[Quantity]]</f>
        <v>858.75</v>
      </c>
      <c r="L549" s="6">
        <f>dataset[[#This Row],[Total Revenue]]-dataset[[#This Row],[Total Cost]]</f>
        <v>286.25</v>
      </c>
    </row>
    <row r="550" spans="1:12">
      <c r="A550" s="8">
        <v>44324</v>
      </c>
      <c r="B550" s="8" t="str">
        <f>TEXT(dataset[[#This Row],[Date]],"mmm")</f>
        <v>may</v>
      </c>
      <c r="C550" s="8" t="str">
        <f>TEXT(dataset[[#This Row],[Date]],"YYYY")</f>
        <v>2021</v>
      </c>
      <c r="D550" s="4" t="s">
        <v>25</v>
      </c>
      <c r="E550" s="4" t="s">
        <v>45</v>
      </c>
      <c r="F550" s="4" t="s">
        <v>9</v>
      </c>
      <c r="G550" s="5">
        <v>7</v>
      </c>
      <c r="H550" s="6">
        <v>29</v>
      </c>
      <c r="I550" s="6">
        <v>203</v>
      </c>
      <c r="J550" s="6">
        <v>13.543000000000001</v>
      </c>
      <c r="K550" s="6">
        <f>dataset[[#This Row],[Cost Per Unit]]*dataset[[#This Row],[Quantity]]</f>
        <v>94.801000000000002</v>
      </c>
      <c r="L550" s="6">
        <f>dataset[[#This Row],[Total Revenue]]-dataset[[#This Row],[Total Cost]]</f>
        <v>108.199</v>
      </c>
    </row>
    <row r="551" spans="1:12">
      <c r="A551" s="8">
        <v>44325</v>
      </c>
      <c r="B551" s="8" t="str">
        <f>TEXT(dataset[[#This Row],[Date]],"mmm")</f>
        <v>may</v>
      </c>
      <c r="C551" s="8" t="str">
        <f>TEXT(dataset[[#This Row],[Date]],"YYYY")</f>
        <v>2021</v>
      </c>
      <c r="D551" s="4" t="s">
        <v>24</v>
      </c>
      <c r="E551" s="4" t="s">
        <v>10</v>
      </c>
      <c r="F551" s="4" t="s">
        <v>4</v>
      </c>
      <c r="G551" s="5">
        <v>8</v>
      </c>
      <c r="H551" s="6">
        <v>72</v>
      </c>
      <c r="I551" s="6">
        <v>576</v>
      </c>
      <c r="J551" s="6">
        <v>46.800000000000004</v>
      </c>
      <c r="K551" s="6">
        <f>dataset[[#This Row],[Cost Per Unit]]*dataset[[#This Row],[Quantity]]</f>
        <v>374.40000000000003</v>
      </c>
      <c r="L551" s="6">
        <f>dataset[[#This Row],[Total Revenue]]-dataset[[#This Row],[Total Cost]]</f>
        <v>201.59999999999997</v>
      </c>
    </row>
    <row r="552" spans="1:12">
      <c r="A552" s="8">
        <v>44329</v>
      </c>
      <c r="B552" s="8" t="str">
        <f>TEXT(dataset[[#This Row],[Date]],"mmm")</f>
        <v>may</v>
      </c>
      <c r="C552" s="8" t="str">
        <f>TEXT(dataset[[#This Row],[Date]],"YYYY")</f>
        <v>2021</v>
      </c>
      <c r="D552" s="4" t="s">
        <v>23</v>
      </c>
      <c r="E552" s="4" t="s">
        <v>45</v>
      </c>
      <c r="F552" s="4" t="s">
        <v>5</v>
      </c>
      <c r="G552" s="5">
        <v>1</v>
      </c>
      <c r="H552" s="6">
        <v>134.66666666666666</v>
      </c>
      <c r="I552" s="6">
        <v>134.66666666666666</v>
      </c>
      <c r="J552" s="6">
        <v>103.69333333333333</v>
      </c>
      <c r="K552" s="6">
        <f>dataset[[#This Row],[Cost Per Unit]]*dataset[[#This Row],[Quantity]]</f>
        <v>103.69333333333333</v>
      </c>
      <c r="L552" s="6">
        <f>dataset[[#This Row],[Total Revenue]]-dataset[[#This Row],[Total Cost]]</f>
        <v>30.973333333333329</v>
      </c>
    </row>
    <row r="553" spans="1:12">
      <c r="A553" s="8">
        <v>44329</v>
      </c>
      <c r="B553" s="8" t="str">
        <f>TEXT(dataset[[#This Row],[Date]],"mmm")</f>
        <v>may</v>
      </c>
      <c r="C553" s="8" t="str">
        <f>TEXT(dataset[[#This Row],[Date]],"YYYY")</f>
        <v>2021</v>
      </c>
      <c r="D553" s="4" t="s">
        <v>23</v>
      </c>
      <c r="E553" s="4" t="s">
        <v>10</v>
      </c>
      <c r="F553" s="4" t="s">
        <v>7</v>
      </c>
      <c r="G553" s="5">
        <v>1</v>
      </c>
      <c r="H553" s="6">
        <v>15</v>
      </c>
      <c r="I553" s="6">
        <v>15</v>
      </c>
      <c r="J553" s="6">
        <v>6.3449999999999998</v>
      </c>
      <c r="K553" s="6">
        <f>dataset[[#This Row],[Cost Per Unit]]*dataset[[#This Row],[Quantity]]</f>
        <v>6.3449999999999998</v>
      </c>
      <c r="L553" s="6">
        <f>dataset[[#This Row],[Total Revenue]]-dataset[[#This Row],[Total Cost]]</f>
        <v>8.6550000000000011</v>
      </c>
    </row>
    <row r="554" spans="1:12">
      <c r="A554" s="8">
        <v>44329</v>
      </c>
      <c r="B554" s="8" t="str">
        <f>TEXT(dataset[[#This Row],[Date]],"mmm")</f>
        <v>may</v>
      </c>
      <c r="C554" s="8" t="str">
        <f>TEXT(dataset[[#This Row],[Date]],"YYYY")</f>
        <v>2021</v>
      </c>
      <c r="D554" s="4" t="s">
        <v>25</v>
      </c>
      <c r="E554" s="4" t="s">
        <v>10</v>
      </c>
      <c r="F554" s="4" t="s">
        <v>7</v>
      </c>
      <c r="G554" s="5">
        <v>1</v>
      </c>
      <c r="H554" s="6">
        <v>14</v>
      </c>
      <c r="I554" s="6">
        <v>14</v>
      </c>
      <c r="J554" s="6">
        <v>5.9219999999999997</v>
      </c>
      <c r="K554" s="6">
        <f>dataset[[#This Row],[Cost Per Unit]]*dataset[[#This Row],[Quantity]]</f>
        <v>5.9219999999999997</v>
      </c>
      <c r="L554" s="6">
        <f>dataset[[#This Row],[Total Revenue]]-dataset[[#This Row],[Total Cost]]</f>
        <v>8.0779999999999994</v>
      </c>
    </row>
    <row r="555" spans="1:12">
      <c r="A555" s="8">
        <v>44329</v>
      </c>
      <c r="B555" s="8" t="str">
        <f>TEXT(dataset[[#This Row],[Date]],"mmm")</f>
        <v>may</v>
      </c>
      <c r="C555" s="8" t="str">
        <f>TEXT(dataset[[#This Row],[Date]],"YYYY")</f>
        <v>2021</v>
      </c>
      <c r="D555" s="4" t="s">
        <v>23</v>
      </c>
      <c r="E555" s="4" t="s">
        <v>13</v>
      </c>
      <c r="F555" s="4" t="s">
        <v>7</v>
      </c>
      <c r="G555" s="5">
        <v>16</v>
      </c>
      <c r="H555" s="6">
        <v>44</v>
      </c>
      <c r="I555" s="6">
        <v>704</v>
      </c>
      <c r="J555" s="6">
        <v>11.88</v>
      </c>
      <c r="K555" s="6">
        <f>dataset[[#This Row],[Cost Per Unit]]*dataset[[#This Row],[Quantity]]</f>
        <v>190.08</v>
      </c>
      <c r="L555" s="6">
        <f>dataset[[#This Row],[Total Revenue]]-dataset[[#This Row],[Total Cost]]</f>
        <v>513.91999999999996</v>
      </c>
    </row>
    <row r="556" spans="1:12">
      <c r="A556" s="8">
        <v>44330</v>
      </c>
      <c r="B556" s="8" t="str">
        <f>TEXT(dataset[[#This Row],[Date]],"mmm")</f>
        <v>may</v>
      </c>
      <c r="C556" s="8" t="str">
        <f>TEXT(dataset[[#This Row],[Date]],"YYYY")</f>
        <v>2021</v>
      </c>
      <c r="D556" s="4" t="s">
        <v>23</v>
      </c>
      <c r="E556" s="4" t="s">
        <v>3</v>
      </c>
      <c r="F556" s="4" t="s">
        <v>9</v>
      </c>
      <c r="G556" s="5">
        <v>8</v>
      </c>
      <c r="H556" s="6">
        <v>25</v>
      </c>
      <c r="I556" s="6">
        <v>200</v>
      </c>
      <c r="J556" s="6">
        <v>13</v>
      </c>
      <c r="K556" s="6">
        <f>dataset[[#This Row],[Cost Per Unit]]*dataset[[#This Row],[Quantity]]</f>
        <v>104</v>
      </c>
      <c r="L556" s="6">
        <f>dataset[[#This Row],[Total Revenue]]-dataset[[#This Row],[Total Cost]]</f>
        <v>96</v>
      </c>
    </row>
    <row r="557" spans="1:12">
      <c r="A557" s="8">
        <v>44330</v>
      </c>
      <c r="B557" s="8" t="str">
        <f>TEXT(dataset[[#This Row],[Date]],"mmm")</f>
        <v>may</v>
      </c>
      <c r="C557" s="8" t="str">
        <f>TEXT(dataset[[#This Row],[Date]],"YYYY")</f>
        <v>2021</v>
      </c>
      <c r="D557" s="4" t="s">
        <v>25</v>
      </c>
      <c r="E557" s="4" t="s">
        <v>45</v>
      </c>
      <c r="F557" s="4" t="s">
        <v>11</v>
      </c>
      <c r="G557" s="5">
        <v>1</v>
      </c>
      <c r="H557" s="6">
        <v>7</v>
      </c>
      <c r="I557" s="6">
        <v>7</v>
      </c>
      <c r="J557" s="6">
        <v>1.071</v>
      </c>
      <c r="K557" s="6">
        <f>dataset[[#This Row],[Cost Per Unit]]*dataset[[#This Row],[Quantity]]</f>
        <v>1.071</v>
      </c>
      <c r="L557" s="6">
        <f>dataset[[#This Row],[Total Revenue]]-dataset[[#This Row],[Total Cost]]</f>
        <v>5.9290000000000003</v>
      </c>
    </row>
    <row r="558" spans="1:12">
      <c r="A558" s="8">
        <v>44331</v>
      </c>
      <c r="B558" s="8" t="str">
        <f>TEXT(dataset[[#This Row],[Date]],"mmm")</f>
        <v>may</v>
      </c>
      <c r="C558" s="8" t="str">
        <f>TEXT(dataset[[#This Row],[Date]],"YYYY")</f>
        <v>2021</v>
      </c>
      <c r="D558" s="4" t="s">
        <v>25</v>
      </c>
      <c r="E558" s="4" t="s">
        <v>45</v>
      </c>
      <c r="F558" s="4" t="s">
        <v>7</v>
      </c>
      <c r="G558" s="5">
        <v>11</v>
      </c>
      <c r="H558" s="6">
        <v>15</v>
      </c>
      <c r="I558" s="6">
        <v>165</v>
      </c>
      <c r="J558" s="6">
        <v>4.8</v>
      </c>
      <c r="K558" s="6">
        <f>dataset[[#This Row],[Cost Per Unit]]*dataset[[#This Row],[Quantity]]</f>
        <v>52.8</v>
      </c>
      <c r="L558" s="6">
        <f>dataset[[#This Row],[Total Revenue]]-dataset[[#This Row],[Total Cost]]</f>
        <v>112.2</v>
      </c>
    </row>
    <row r="559" spans="1:12">
      <c r="A559" s="8">
        <v>44331</v>
      </c>
      <c r="B559" s="8" t="str">
        <f>TEXT(dataset[[#This Row],[Date]],"mmm")</f>
        <v>may</v>
      </c>
      <c r="C559" s="8" t="str">
        <f>TEXT(dataset[[#This Row],[Date]],"YYYY")</f>
        <v>2021</v>
      </c>
      <c r="D559" s="4" t="s">
        <v>25</v>
      </c>
      <c r="E559" s="4" t="s">
        <v>45</v>
      </c>
      <c r="F559" s="4" t="s">
        <v>11</v>
      </c>
      <c r="G559" s="5">
        <v>6</v>
      </c>
      <c r="H559" s="6">
        <v>6</v>
      </c>
      <c r="I559" s="6">
        <v>36</v>
      </c>
      <c r="J559" s="6">
        <v>0.91799999999999993</v>
      </c>
      <c r="K559" s="6">
        <f>dataset[[#This Row],[Cost Per Unit]]*dataset[[#This Row],[Quantity]]</f>
        <v>5.5079999999999991</v>
      </c>
      <c r="L559" s="6">
        <f>dataset[[#This Row],[Total Revenue]]-dataset[[#This Row],[Total Cost]]</f>
        <v>30.492000000000001</v>
      </c>
    </row>
    <row r="560" spans="1:12">
      <c r="A560" s="8">
        <v>44334</v>
      </c>
      <c r="B560" s="8" t="str">
        <f>TEXT(dataset[[#This Row],[Date]],"mmm")</f>
        <v>may</v>
      </c>
      <c r="C560" s="8" t="str">
        <f>TEXT(dataset[[#This Row],[Date]],"YYYY")</f>
        <v>2021</v>
      </c>
      <c r="D560" s="4" t="s">
        <v>22</v>
      </c>
      <c r="E560" s="4" t="s">
        <v>45</v>
      </c>
      <c r="F560" s="4" t="s">
        <v>7</v>
      </c>
      <c r="G560" s="5">
        <v>17</v>
      </c>
      <c r="H560" s="6">
        <v>9</v>
      </c>
      <c r="I560" s="6">
        <v>153</v>
      </c>
      <c r="J560" s="6">
        <v>2.88</v>
      </c>
      <c r="K560" s="6">
        <f>dataset[[#This Row],[Cost Per Unit]]*dataset[[#This Row],[Quantity]]</f>
        <v>48.96</v>
      </c>
      <c r="L560" s="6">
        <f>dataset[[#This Row],[Total Revenue]]-dataset[[#This Row],[Total Cost]]</f>
        <v>104.03999999999999</v>
      </c>
    </row>
    <row r="561" spans="1:12">
      <c r="A561" s="8">
        <v>44334</v>
      </c>
      <c r="B561" s="8" t="str">
        <f>TEXT(dataset[[#This Row],[Date]],"mmm")</f>
        <v>may</v>
      </c>
      <c r="C561" s="8" t="str">
        <f>TEXT(dataset[[#This Row],[Date]],"YYYY")</f>
        <v>2021</v>
      </c>
      <c r="D561" s="4" t="s">
        <v>22</v>
      </c>
      <c r="E561" s="4" t="s">
        <v>10</v>
      </c>
      <c r="F561" s="4" t="s">
        <v>5</v>
      </c>
      <c r="G561" s="5">
        <v>2</v>
      </c>
      <c r="H561" s="6">
        <v>174.66666666666666</v>
      </c>
      <c r="I561" s="6">
        <v>349.33333333333331</v>
      </c>
      <c r="J561" s="6">
        <v>143.22666666666666</v>
      </c>
      <c r="K561" s="6">
        <f>dataset[[#This Row],[Cost Per Unit]]*dataset[[#This Row],[Quantity]]</f>
        <v>286.45333333333332</v>
      </c>
      <c r="L561" s="6">
        <f>dataset[[#This Row],[Total Revenue]]-dataset[[#This Row],[Total Cost]]</f>
        <v>62.879999999999995</v>
      </c>
    </row>
    <row r="562" spans="1:12">
      <c r="A562" s="8">
        <v>44335</v>
      </c>
      <c r="B562" s="8" t="str">
        <f>TEXT(dataset[[#This Row],[Date]],"mmm")</f>
        <v>may</v>
      </c>
      <c r="C562" s="8" t="str">
        <f>TEXT(dataset[[#This Row],[Date]],"YYYY")</f>
        <v>2021</v>
      </c>
      <c r="D562" s="4" t="s">
        <v>26</v>
      </c>
      <c r="E562" s="4" t="s">
        <v>13</v>
      </c>
      <c r="F562" s="4" t="s">
        <v>4</v>
      </c>
      <c r="G562" s="5">
        <v>8</v>
      </c>
      <c r="H562" s="6">
        <v>272</v>
      </c>
      <c r="I562" s="6">
        <v>2176</v>
      </c>
      <c r="J562" s="6">
        <v>204</v>
      </c>
      <c r="K562" s="6">
        <f>dataset[[#This Row],[Cost Per Unit]]*dataset[[#This Row],[Quantity]]</f>
        <v>1632</v>
      </c>
      <c r="L562" s="6">
        <f>dataset[[#This Row],[Total Revenue]]-dataset[[#This Row],[Total Cost]]</f>
        <v>544</v>
      </c>
    </row>
    <row r="563" spans="1:12">
      <c r="A563" s="8">
        <v>44335</v>
      </c>
      <c r="B563" s="8" t="str">
        <f>TEXT(dataset[[#This Row],[Date]],"mmm")</f>
        <v>may</v>
      </c>
      <c r="C563" s="8" t="str">
        <f>TEXT(dataset[[#This Row],[Date]],"YYYY")</f>
        <v>2021</v>
      </c>
      <c r="D563" s="4" t="s">
        <v>23</v>
      </c>
      <c r="E563" s="4" t="s">
        <v>46</v>
      </c>
      <c r="F563" s="4" t="s">
        <v>5</v>
      </c>
      <c r="G563" s="5">
        <v>1</v>
      </c>
      <c r="H563" s="6">
        <v>80.666666666666671</v>
      </c>
      <c r="I563" s="6">
        <v>80.666666666666671</v>
      </c>
      <c r="J563" s="6">
        <v>72.600000000000009</v>
      </c>
      <c r="K563" s="6">
        <f>dataset[[#This Row],[Cost Per Unit]]*dataset[[#This Row],[Quantity]]</f>
        <v>72.600000000000009</v>
      </c>
      <c r="L563" s="6">
        <f>dataset[[#This Row],[Total Revenue]]-dataset[[#This Row],[Total Cost]]</f>
        <v>8.0666666666666629</v>
      </c>
    </row>
    <row r="564" spans="1:12">
      <c r="A564" s="8">
        <v>44335</v>
      </c>
      <c r="B564" s="8" t="str">
        <f>TEXT(dataset[[#This Row],[Date]],"mmm")</f>
        <v>may</v>
      </c>
      <c r="C564" s="8" t="str">
        <f>TEXT(dataset[[#This Row],[Date]],"YYYY")</f>
        <v>2021</v>
      </c>
      <c r="D564" s="4" t="s">
        <v>22</v>
      </c>
      <c r="E564" s="4" t="s">
        <v>3</v>
      </c>
      <c r="F564" s="4" t="s">
        <v>9</v>
      </c>
      <c r="G564" s="5">
        <v>6</v>
      </c>
      <c r="H564" s="6">
        <v>20</v>
      </c>
      <c r="I564" s="6">
        <v>120</v>
      </c>
      <c r="J564" s="6">
        <v>10.4</v>
      </c>
      <c r="K564" s="6">
        <f>dataset[[#This Row],[Cost Per Unit]]*dataset[[#This Row],[Quantity]]</f>
        <v>62.400000000000006</v>
      </c>
      <c r="L564" s="6">
        <f>dataset[[#This Row],[Total Revenue]]-dataset[[#This Row],[Total Cost]]</f>
        <v>57.599999999999994</v>
      </c>
    </row>
    <row r="565" spans="1:12">
      <c r="A565" s="8">
        <v>44335</v>
      </c>
      <c r="B565" s="8" t="str">
        <f>TEXT(dataset[[#This Row],[Date]],"mmm")</f>
        <v>may</v>
      </c>
      <c r="C565" s="8" t="str">
        <f>TEXT(dataset[[#This Row],[Date]],"YYYY")</f>
        <v>2021</v>
      </c>
      <c r="D565" s="4" t="s">
        <v>25</v>
      </c>
      <c r="E565" s="4" t="s">
        <v>13</v>
      </c>
      <c r="F565" s="4" t="s">
        <v>5</v>
      </c>
      <c r="G565" s="5">
        <v>2</v>
      </c>
      <c r="H565" s="6">
        <v>548.20512820512818</v>
      </c>
      <c r="I565" s="6">
        <v>1096.4102564102564</v>
      </c>
      <c r="J565" s="6">
        <v>482.42051282051278</v>
      </c>
      <c r="K565" s="6">
        <f>dataset[[#This Row],[Cost Per Unit]]*dataset[[#This Row],[Quantity]]</f>
        <v>964.84102564102557</v>
      </c>
      <c r="L565" s="6">
        <f>dataset[[#This Row],[Total Revenue]]-dataset[[#This Row],[Total Cost]]</f>
        <v>131.56923076923078</v>
      </c>
    </row>
    <row r="566" spans="1:12">
      <c r="A566" s="8">
        <v>44337</v>
      </c>
      <c r="B566" s="8" t="str">
        <f>TEXT(dataset[[#This Row],[Date]],"mmm")</f>
        <v>may</v>
      </c>
      <c r="C566" s="8" t="str">
        <f>TEXT(dataset[[#This Row],[Date]],"YYYY")</f>
        <v>2021</v>
      </c>
      <c r="D566" s="4" t="s">
        <v>22</v>
      </c>
      <c r="E566" s="4" t="s">
        <v>45</v>
      </c>
      <c r="F566" s="4" t="s">
        <v>11</v>
      </c>
      <c r="G566" s="5">
        <v>6</v>
      </c>
      <c r="H566" s="6">
        <v>9</v>
      </c>
      <c r="I566" s="6">
        <v>54</v>
      </c>
      <c r="J566" s="6">
        <v>1.377</v>
      </c>
      <c r="K566" s="6">
        <f>dataset[[#This Row],[Cost Per Unit]]*dataset[[#This Row],[Quantity]]</f>
        <v>8.2620000000000005</v>
      </c>
      <c r="L566" s="6">
        <f>dataset[[#This Row],[Total Revenue]]-dataset[[#This Row],[Total Cost]]</f>
        <v>45.738</v>
      </c>
    </row>
    <row r="567" spans="1:12">
      <c r="A567" s="8">
        <v>44337</v>
      </c>
      <c r="B567" s="8" t="str">
        <f>TEXT(dataset[[#This Row],[Date]],"mmm")</f>
        <v>may</v>
      </c>
      <c r="C567" s="8" t="str">
        <f>TEXT(dataset[[#This Row],[Date]],"YYYY")</f>
        <v>2021</v>
      </c>
      <c r="D567" s="4" t="s">
        <v>24</v>
      </c>
      <c r="E567" s="4" t="s">
        <v>3</v>
      </c>
      <c r="F567" s="4" t="s">
        <v>9</v>
      </c>
      <c r="G567" s="5">
        <v>1</v>
      </c>
      <c r="H567" s="6">
        <v>37</v>
      </c>
      <c r="I567" s="6">
        <v>37</v>
      </c>
      <c r="J567" s="6">
        <v>19.240000000000002</v>
      </c>
      <c r="K567" s="6">
        <f>dataset[[#This Row],[Cost Per Unit]]*dataset[[#This Row],[Quantity]]</f>
        <v>19.240000000000002</v>
      </c>
      <c r="L567" s="6">
        <f>dataset[[#This Row],[Total Revenue]]-dataset[[#This Row],[Total Cost]]</f>
        <v>17.759999999999998</v>
      </c>
    </row>
    <row r="568" spans="1:12">
      <c r="A568" s="8">
        <v>44338</v>
      </c>
      <c r="B568" s="8" t="str">
        <f>TEXT(dataset[[#This Row],[Date]],"mmm")</f>
        <v>may</v>
      </c>
      <c r="C568" s="8" t="str">
        <f>TEXT(dataset[[#This Row],[Date]],"YYYY")</f>
        <v>2021</v>
      </c>
      <c r="D568" s="4" t="s">
        <v>24</v>
      </c>
      <c r="E568" s="4" t="s">
        <v>3</v>
      </c>
      <c r="F568" s="4" t="s">
        <v>11</v>
      </c>
      <c r="G568" s="5">
        <v>5</v>
      </c>
      <c r="H568" s="6">
        <v>9</v>
      </c>
      <c r="I568" s="6">
        <v>45</v>
      </c>
      <c r="J568" s="6">
        <v>1.6199999999999999</v>
      </c>
      <c r="K568" s="6">
        <f>dataset[[#This Row],[Cost Per Unit]]*dataset[[#This Row],[Quantity]]</f>
        <v>8.1</v>
      </c>
      <c r="L568" s="6">
        <f>dataset[[#This Row],[Total Revenue]]-dataset[[#This Row],[Total Cost]]</f>
        <v>36.9</v>
      </c>
    </row>
    <row r="569" spans="1:12">
      <c r="A569" s="8">
        <v>44338</v>
      </c>
      <c r="B569" s="8" t="str">
        <f>TEXT(dataset[[#This Row],[Date]],"mmm")</f>
        <v>may</v>
      </c>
      <c r="C569" s="8" t="str">
        <f>TEXT(dataset[[#This Row],[Date]],"YYYY")</f>
        <v>2021</v>
      </c>
      <c r="D569" s="4" t="s">
        <v>25</v>
      </c>
      <c r="E569" s="4" t="s">
        <v>10</v>
      </c>
      <c r="F569" s="4" t="s">
        <v>7</v>
      </c>
      <c r="G569" s="5">
        <v>11</v>
      </c>
      <c r="H569" s="6">
        <v>18</v>
      </c>
      <c r="I569" s="6">
        <v>198</v>
      </c>
      <c r="J569" s="6">
        <v>7.6139999999999999</v>
      </c>
      <c r="K569" s="6">
        <f>dataset[[#This Row],[Cost Per Unit]]*dataset[[#This Row],[Quantity]]</f>
        <v>83.754000000000005</v>
      </c>
      <c r="L569" s="6">
        <f>dataset[[#This Row],[Total Revenue]]-dataset[[#This Row],[Total Cost]]</f>
        <v>114.246</v>
      </c>
    </row>
    <row r="570" spans="1:12">
      <c r="A570" s="8">
        <v>44339</v>
      </c>
      <c r="B570" s="8" t="str">
        <f>TEXT(dataset[[#This Row],[Date]],"mmm")</f>
        <v>may</v>
      </c>
      <c r="C570" s="8" t="str">
        <f>TEXT(dataset[[#This Row],[Date]],"YYYY")</f>
        <v>2021</v>
      </c>
      <c r="D570" s="4" t="s">
        <v>25</v>
      </c>
      <c r="E570" s="4" t="s">
        <v>45</v>
      </c>
      <c r="F570" s="4" t="s">
        <v>7</v>
      </c>
      <c r="G570" s="5">
        <v>2</v>
      </c>
      <c r="H570" s="6">
        <v>14</v>
      </c>
      <c r="I570" s="6">
        <v>28</v>
      </c>
      <c r="J570" s="6">
        <v>4.4800000000000004</v>
      </c>
      <c r="K570" s="6">
        <f>dataset[[#This Row],[Cost Per Unit]]*dataset[[#This Row],[Quantity]]</f>
        <v>8.9600000000000009</v>
      </c>
      <c r="L570" s="6">
        <f>dataset[[#This Row],[Total Revenue]]-dataset[[#This Row],[Total Cost]]</f>
        <v>19.04</v>
      </c>
    </row>
    <row r="571" spans="1:12">
      <c r="A571" s="8">
        <v>44339</v>
      </c>
      <c r="B571" s="8" t="str">
        <f>TEXT(dataset[[#This Row],[Date]],"mmm")</f>
        <v>may</v>
      </c>
      <c r="C571" s="8" t="str">
        <f>TEXT(dataset[[#This Row],[Date]],"YYYY")</f>
        <v>2021</v>
      </c>
      <c r="D571" s="4" t="s">
        <v>23</v>
      </c>
      <c r="E571" s="4" t="s">
        <v>10</v>
      </c>
      <c r="F571" s="4" t="s">
        <v>4</v>
      </c>
      <c r="G571" s="5">
        <v>9</v>
      </c>
      <c r="H571" s="6">
        <v>60</v>
      </c>
      <c r="I571" s="6">
        <v>540</v>
      </c>
      <c r="J571" s="6">
        <v>39</v>
      </c>
      <c r="K571" s="6">
        <f>dataset[[#This Row],[Cost Per Unit]]*dataset[[#This Row],[Quantity]]</f>
        <v>351</v>
      </c>
      <c r="L571" s="6">
        <f>dataset[[#This Row],[Total Revenue]]-dataset[[#This Row],[Total Cost]]</f>
        <v>189</v>
      </c>
    </row>
    <row r="572" spans="1:12">
      <c r="A572" s="8">
        <v>44340</v>
      </c>
      <c r="B572" s="8" t="str">
        <f>TEXT(dataset[[#This Row],[Date]],"mmm")</f>
        <v>may</v>
      </c>
      <c r="C572" s="8" t="str">
        <f>TEXT(dataset[[#This Row],[Date]],"YYYY")</f>
        <v>2021</v>
      </c>
      <c r="D572" s="4" t="s">
        <v>22</v>
      </c>
      <c r="E572" s="4" t="s">
        <v>45</v>
      </c>
      <c r="F572" s="4" t="s">
        <v>5</v>
      </c>
      <c r="G572" s="5">
        <v>1</v>
      </c>
      <c r="H572" s="6">
        <v>180.66666666666666</v>
      </c>
      <c r="I572" s="6">
        <v>180.66666666666666</v>
      </c>
      <c r="J572" s="6">
        <v>139.11333333333332</v>
      </c>
      <c r="K572" s="6">
        <f>dataset[[#This Row],[Cost Per Unit]]*dataset[[#This Row],[Quantity]]</f>
        <v>139.11333333333332</v>
      </c>
      <c r="L572" s="6">
        <f>dataset[[#This Row],[Total Revenue]]-dataset[[#This Row],[Total Cost]]</f>
        <v>41.553333333333342</v>
      </c>
    </row>
    <row r="573" spans="1:12">
      <c r="A573" s="8">
        <v>44340</v>
      </c>
      <c r="B573" s="8" t="str">
        <f>TEXT(dataset[[#This Row],[Date]],"mmm")</f>
        <v>may</v>
      </c>
      <c r="C573" s="8" t="str">
        <f>TEXT(dataset[[#This Row],[Date]],"YYYY")</f>
        <v>2021</v>
      </c>
      <c r="D573" s="4" t="s">
        <v>24</v>
      </c>
      <c r="E573" s="4" t="s">
        <v>10</v>
      </c>
      <c r="F573" s="4" t="s">
        <v>5</v>
      </c>
      <c r="G573" s="5">
        <v>2</v>
      </c>
      <c r="H573" s="6">
        <v>287.33333333333331</v>
      </c>
      <c r="I573" s="6">
        <v>574.66666666666663</v>
      </c>
      <c r="J573" s="6">
        <v>235.61333333333332</v>
      </c>
      <c r="K573" s="6">
        <f>dataset[[#This Row],[Cost Per Unit]]*dataset[[#This Row],[Quantity]]</f>
        <v>471.22666666666663</v>
      </c>
      <c r="L573" s="6">
        <f>dataset[[#This Row],[Total Revenue]]-dataset[[#This Row],[Total Cost]]</f>
        <v>103.44</v>
      </c>
    </row>
    <row r="574" spans="1:12">
      <c r="A574" s="8">
        <v>44341</v>
      </c>
      <c r="B574" s="8" t="str">
        <f>TEXT(dataset[[#This Row],[Date]],"mmm")</f>
        <v>may</v>
      </c>
      <c r="C574" s="8" t="str">
        <f>TEXT(dataset[[#This Row],[Date]],"YYYY")</f>
        <v>2021</v>
      </c>
      <c r="D574" s="4" t="s">
        <v>24</v>
      </c>
      <c r="E574" s="4" t="s">
        <v>10</v>
      </c>
      <c r="F574" s="4" t="s">
        <v>7</v>
      </c>
      <c r="G574" s="5">
        <v>5</v>
      </c>
      <c r="H574" s="6">
        <v>16</v>
      </c>
      <c r="I574" s="6">
        <v>80</v>
      </c>
      <c r="J574" s="6">
        <v>6.7679999999999998</v>
      </c>
      <c r="K574" s="6">
        <f>dataset[[#This Row],[Cost Per Unit]]*dataset[[#This Row],[Quantity]]</f>
        <v>33.839999999999996</v>
      </c>
      <c r="L574" s="6">
        <f>dataset[[#This Row],[Total Revenue]]-dataset[[#This Row],[Total Cost]]</f>
        <v>46.160000000000004</v>
      </c>
    </row>
    <row r="575" spans="1:12">
      <c r="A575" s="8">
        <v>44342</v>
      </c>
      <c r="B575" s="8" t="str">
        <f>TEXT(dataset[[#This Row],[Date]],"mmm")</f>
        <v>may</v>
      </c>
      <c r="C575" s="8" t="str">
        <f>TEXT(dataset[[#This Row],[Date]],"YYYY")</f>
        <v>2021</v>
      </c>
      <c r="D575" s="4" t="s">
        <v>22</v>
      </c>
      <c r="E575" s="4" t="s">
        <v>45</v>
      </c>
      <c r="F575" s="4" t="s">
        <v>9</v>
      </c>
      <c r="G575" s="5">
        <v>5</v>
      </c>
      <c r="H575" s="6">
        <v>21</v>
      </c>
      <c r="I575" s="6">
        <v>105</v>
      </c>
      <c r="J575" s="6">
        <v>9.8070000000000004</v>
      </c>
      <c r="K575" s="6">
        <f>dataset[[#This Row],[Cost Per Unit]]*dataset[[#This Row],[Quantity]]</f>
        <v>49.035000000000004</v>
      </c>
      <c r="L575" s="6">
        <f>dataset[[#This Row],[Total Revenue]]-dataset[[#This Row],[Total Cost]]</f>
        <v>55.964999999999996</v>
      </c>
    </row>
    <row r="576" spans="1:12">
      <c r="A576" s="8">
        <v>44343</v>
      </c>
      <c r="B576" s="8" t="str">
        <f>TEXT(dataset[[#This Row],[Date]],"mmm")</f>
        <v>may</v>
      </c>
      <c r="C576" s="8" t="str">
        <f>TEXT(dataset[[#This Row],[Date]],"YYYY")</f>
        <v>2021</v>
      </c>
      <c r="D576" s="4" t="s">
        <v>26</v>
      </c>
      <c r="E576" s="4" t="s">
        <v>3</v>
      </c>
      <c r="F576" s="4" t="s">
        <v>9</v>
      </c>
      <c r="G576" s="5">
        <v>1</v>
      </c>
      <c r="H576" s="6">
        <v>25</v>
      </c>
      <c r="I576" s="6">
        <v>25</v>
      </c>
      <c r="J576" s="6">
        <v>13</v>
      </c>
      <c r="K576" s="6">
        <f>dataset[[#This Row],[Cost Per Unit]]*dataset[[#This Row],[Quantity]]</f>
        <v>13</v>
      </c>
      <c r="L576" s="6">
        <f>dataset[[#This Row],[Total Revenue]]-dataset[[#This Row],[Total Cost]]</f>
        <v>12</v>
      </c>
    </row>
    <row r="577" spans="1:12">
      <c r="A577" s="8">
        <v>44343</v>
      </c>
      <c r="B577" s="8" t="str">
        <f>TEXT(dataset[[#This Row],[Date]],"mmm")</f>
        <v>may</v>
      </c>
      <c r="C577" s="8" t="str">
        <f>TEXT(dataset[[#This Row],[Date]],"YYYY")</f>
        <v>2021</v>
      </c>
      <c r="D577" s="4" t="s">
        <v>23</v>
      </c>
      <c r="E577" s="4" t="s">
        <v>13</v>
      </c>
      <c r="F577" s="4" t="s">
        <v>7</v>
      </c>
      <c r="G577" s="5">
        <v>2</v>
      </c>
      <c r="H577" s="6">
        <v>50</v>
      </c>
      <c r="I577" s="6">
        <v>100</v>
      </c>
      <c r="J577" s="6">
        <v>13.5</v>
      </c>
      <c r="K577" s="6">
        <f>dataset[[#This Row],[Cost Per Unit]]*dataset[[#This Row],[Quantity]]</f>
        <v>27</v>
      </c>
      <c r="L577" s="6">
        <f>dataset[[#This Row],[Total Revenue]]-dataset[[#This Row],[Total Cost]]</f>
        <v>73</v>
      </c>
    </row>
    <row r="578" spans="1:12">
      <c r="A578" s="8">
        <v>44345</v>
      </c>
      <c r="B578" s="8" t="str">
        <f>TEXT(dataset[[#This Row],[Date]],"mmm")</f>
        <v>may</v>
      </c>
      <c r="C578" s="8" t="str">
        <f>TEXT(dataset[[#This Row],[Date]],"YYYY")</f>
        <v>2021</v>
      </c>
      <c r="D578" s="4" t="s">
        <v>25</v>
      </c>
      <c r="E578" s="4" t="s">
        <v>3</v>
      </c>
      <c r="F578" s="4" t="s">
        <v>4</v>
      </c>
      <c r="G578" s="5">
        <v>1</v>
      </c>
      <c r="H578" s="6">
        <v>174</v>
      </c>
      <c r="I578" s="6">
        <v>174</v>
      </c>
      <c r="J578" s="6">
        <v>104.39999999999999</v>
      </c>
      <c r="K578" s="6">
        <f>dataset[[#This Row],[Cost Per Unit]]*dataset[[#This Row],[Quantity]]</f>
        <v>104.39999999999999</v>
      </c>
      <c r="L578" s="6">
        <f>dataset[[#This Row],[Total Revenue]]-dataset[[#This Row],[Total Cost]]</f>
        <v>69.600000000000009</v>
      </c>
    </row>
    <row r="579" spans="1:12">
      <c r="A579" s="8">
        <v>44345</v>
      </c>
      <c r="B579" s="8" t="str">
        <f>TEXT(dataset[[#This Row],[Date]],"mmm")</f>
        <v>may</v>
      </c>
      <c r="C579" s="8" t="str">
        <f>TEXT(dataset[[#This Row],[Date]],"YYYY")</f>
        <v>2021</v>
      </c>
      <c r="D579" s="4" t="s">
        <v>26</v>
      </c>
      <c r="E579" s="4" t="s">
        <v>3</v>
      </c>
      <c r="F579" s="4" t="s">
        <v>9</v>
      </c>
      <c r="G579" s="5">
        <v>1</v>
      </c>
      <c r="H579" s="6">
        <v>34</v>
      </c>
      <c r="I579" s="6">
        <v>34</v>
      </c>
      <c r="J579" s="6">
        <v>17.68</v>
      </c>
      <c r="K579" s="6">
        <f>dataset[[#This Row],[Cost Per Unit]]*dataset[[#This Row],[Quantity]]</f>
        <v>17.68</v>
      </c>
      <c r="L579" s="6">
        <f>dataset[[#This Row],[Total Revenue]]-dataset[[#This Row],[Total Cost]]</f>
        <v>16.32</v>
      </c>
    </row>
    <row r="580" spans="1:12">
      <c r="A580" s="8">
        <v>44345</v>
      </c>
      <c r="B580" s="8" t="str">
        <f>TEXT(dataset[[#This Row],[Date]],"mmm")</f>
        <v>may</v>
      </c>
      <c r="C580" s="8" t="str">
        <f>TEXT(dataset[[#This Row],[Date]],"YYYY")</f>
        <v>2021</v>
      </c>
      <c r="D580" s="4" t="s">
        <v>22</v>
      </c>
      <c r="E580" s="4" t="s">
        <v>13</v>
      </c>
      <c r="F580" s="4" t="s">
        <v>7</v>
      </c>
      <c r="G580" s="5">
        <v>8</v>
      </c>
      <c r="H580" s="6">
        <v>29</v>
      </c>
      <c r="I580" s="6">
        <v>232</v>
      </c>
      <c r="J580" s="6">
        <v>7.83</v>
      </c>
      <c r="K580" s="6">
        <f>dataset[[#This Row],[Cost Per Unit]]*dataset[[#This Row],[Quantity]]</f>
        <v>62.64</v>
      </c>
      <c r="L580" s="6">
        <f>dataset[[#This Row],[Total Revenue]]-dataset[[#This Row],[Total Cost]]</f>
        <v>169.36</v>
      </c>
    </row>
    <row r="581" spans="1:12">
      <c r="A581" s="8">
        <v>44346</v>
      </c>
      <c r="B581" s="8" t="str">
        <f>TEXT(dataset[[#This Row],[Date]],"mmm")</f>
        <v>may</v>
      </c>
      <c r="C581" s="8" t="str">
        <f>TEXT(dataset[[#This Row],[Date]],"YYYY")</f>
        <v>2021</v>
      </c>
      <c r="D581" s="4" t="s">
        <v>25</v>
      </c>
      <c r="E581" s="4" t="s">
        <v>3</v>
      </c>
      <c r="F581" s="4" t="s">
        <v>11</v>
      </c>
      <c r="G581" s="5">
        <v>5</v>
      </c>
      <c r="H581" s="6">
        <v>8</v>
      </c>
      <c r="I581" s="6">
        <v>40</v>
      </c>
      <c r="J581" s="6">
        <v>1.44</v>
      </c>
      <c r="K581" s="6">
        <f>dataset[[#This Row],[Cost Per Unit]]*dataset[[#This Row],[Quantity]]</f>
        <v>7.1999999999999993</v>
      </c>
      <c r="L581" s="6">
        <f>dataset[[#This Row],[Total Revenue]]-dataset[[#This Row],[Total Cost]]</f>
        <v>32.799999999999997</v>
      </c>
    </row>
    <row r="582" spans="1:12">
      <c r="A582" s="8">
        <v>44347</v>
      </c>
      <c r="B582" s="8" t="str">
        <f>TEXT(dataset[[#This Row],[Date]],"mmm")</f>
        <v>may</v>
      </c>
      <c r="C582" s="8" t="str">
        <f>TEXT(dataset[[#This Row],[Date]],"YYYY")</f>
        <v>2021</v>
      </c>
      <c r="D582" s="4" t="s">
        <v>26</v>
      </c>
      <c r="E582" s="4" t="s">
        <v>45</v>
      </c>
      <c r="F582" s="4" t="s">
        <v>11</v>
      </c>
      <c r="G582" s="5">
        <v>5</v>
      </c>
      <c r="H582" s="6">
        <v>5</v>
      </c>
      <c r="I582" s="6">
        <v>25</v>
      </c>
      <c r="J582" s="6">
        <v>0.76500000000000001</v>
      </c>
      <c r="K582" s="6">
        <f>dataset[[#This Row],[Cost Per Unit]]*dataset[[#This Row],[Quantity]]</f>
        <v>3.8250000000000002</v>
      </c>
      <c r="L582" s="6">
        <f>dataset[[#This Row],[Total Revenue]]-dataset[[#This Row],[Total Cost]]</f>
        <v>21.175000000000001</v>
      </c>
    </row>
    <row r="583" spans="1:12">
      <c r="A583" s="8">
        <v>44348</v>
      </c>
      <c r="B583" s="8" t="str">
        <f>TEXT(dataset[[#This Row],[Date]],"mmm")</f>
        <v>jun</v>
      </c>
      <c r="C583" s="8" t="str">
        <f>TEXT(dataset[[#This Row],[Date]],"YYYY")</f>
        <v>2021</v>
      </c>
      <c r="D583" s="4" t="s">
        <v>25</v>
      </c>
      <c r="E583" s="4" t="s">
        <v>3</v>
      </c>
      <c r="F583" s="4" t="s">
        <v>7</v>
      </c>
      <c r="G583" s="5">
        <v>12</v>
      </c>
      <c r="H583" s="6">
        <v>40</v>
      </c>
      <c r="I583" s="6">
        <v>480</v>
      </c>
      <c r="J583" s="6">
        <v>12</v>
      </c>
      <c r="K583" s="6">
        <f>dataset[[#This Row],[Cost Per Unit]]*dataset[[#This Row],[Quantity]]</f>
        <v>144</v>
      </c>
      <c r="L583" s="6">
        <f>dataset[[#This Row],[Total Revenue]]-dataset[[#This Row],[Total Cost]]</f>
        <v>336</v>
      </c>
    </row>
    <row r="584" spans="1:12">
      <c r="A584" s="8">
        <v>44348</v>
      </c>
      <c r="B584" s="8" t="str">
        <f>TEXT(dataset[[#This Row],[Date]],"mmm")</f>
        <v>jun</v>
      </c>
      <c r="C584" s="8" t="str">
        <f>TEXT(dataset[[#This Row],[Date]],"YYYY")</f>
        <v>2021</v>
      </c>
      <c r="D584" s="4" t="s">
        <v>24</v>
      </c>
      <c r="E584" s="4" t="s">
        <v>46</v>
      </c>
      <c r="F584" s="4" t="s">
        <v>11</v>
      </c>
      <c r="G584" s="5">
        <v>7</v>
      </c>
      <c r="H584" s="6">
        <v>7</v>
      </c>
      <c r="I584" s="6">
        <v>49</v>
      </c>
      <c r="J584" s="6">
        <v>1.1340000000000001</v>
      </c>
      <c r="K584" s="6">
        <f>dataset[[#This Row],[Cost Per Unit]]*dataset[[#This Row],[Quantity]]</f>
        <v>7.9380000000000006</v>
      </c>
      <c r="L584" s="6">
        <f>dataset[[#This Row],[Total Revenue]]-dataset[[#This Row],[Total Cost]]</f>
        <v>41.061999999999998</v>
      </c>
    </row>
    <row r="585" spans="1:12">
      <c r="A585" s="8">
        <v>44349</v>
      </c>
      <c r="B585" s="8" t="str">
        <f>TEXT(dataset[[#This Row],[Date]],"mmm")</f>
        <v>jun</v>
      </c>
      <c r="C585" s="8" t="str">
        <f>TEXT(dataset[[#This Row],[Date]],"YYYY")</f>
        <v>2021</v>
      </c>
      <c r="D585" s="4" t="s">
        <v>26</v>
      </c>
      <c r="E585" s="4" t="s">
        <v>10</v>
      </c>
      <c r="F585" s="4" t="s">
        <v>11</v>
      </c>
      <c r="G585" s="5">
        <v>10</v>
      </c>
      <c r="H585" s="6">
        <v>10</v>
      </c>
      <c r="I585" s="6">
        <v>100</v>
      </c>
      <c r="J585" s="6">
        <v>2.08</v>
      </c>
      <c r="K585" s="6">
        <f>dataset[[#This Row],[Cost Per Unit]]*dataset[[#This Row],[Quantity]]</f>
        <v>20.8</v>
      </c>
      <c r="L585" s="6">
        <f>dataset[[#This Row],[Total Revenue]]-dataset[[#This Row],[Total Cost]]</f>
        <v>79.2</v>
      </c>
    </row>
    <row r="586" spans="1:12">
      <c r="A586" s="8">
        <v>44349</v>
      </c>
      <c r="B586" s="8" t="str">
        <f>TEXT(dataset[[#This Row],[Date]],"mmm")</f>
        <v>jun</v>
      </c>
      <c r="C586" s="8" t="str">
        <f>TEXT(dataset[[#This Row],[Date]],"YYYY")</f>
        <v>2021</v>
      </c>
      <c r="D586" s="4" t="s">
        <v>25</v>
      </c>
      <c r="E586" s="4" t="s">
        <v>3</v>
      </c>
      <c r="F586" s="4" t="s">
        <v>11</v>
      </c>
      <c r="G586" s="5">
        <v>6</v>
      </c>
      <c r="H586" s="6">
        <v>7</v>
      </c>
      <c r="I586" s="6">
        <v>42</v>
      </c>
      <c r="J586" s="6">
        <v>1.26</v>
      </c>
      <c r="K586" s="6">
        <f>dataset[[#This Row],[Cost Per Unit]]*dataset[[#This Row],[Quantity]]</f>
        <v>7.5600000000000005</v>
      </c>
      <c r="L586" s="6">
        <f>dataset[[#This Row],[Total Revenue]]-dataset[[#This Row],[Total Cost]]</f>
        <v>34.44</v>
      </c>
    </row>
    <row r="587" spans="1:12">
      <c r="A587" s="8">
        <v>44351</v>
      </c>
      <c r="B587" s="8" t="str">
        <f>TEXT(dataset[[#This Row],[Date]],"mmm")</f>
        <v>jun</v>
      </c>
      <c r="C587" s="8" t="str">
        <f>TEXT(dataset[[#This Row],[Date]],"YYYY")</f>
        <v>2021</v>
      </c>
      <c r="D587" s="4" t="s">
        <v>26</v>
      </c>
      <c r="E587" s="4" t="s">
        <v>45</v>
      </c>
      <c r="F587" s="4" t="s">
        <v>9</v>
      </c>
      <c r="G587" s="5">
        <v>5</v>
      </c>
      <c r="H587" s="6">
        <v>50</v>
      </c>
      <c r="I587" s="6">
        <v>250</v>
      </c>
      <c r="J587" s="6">
        <v>23.35</v>
      </c>
      <c r="K587" s="6">
        <f>dataset[[#This Row],[Cost Per Unit]]*dataset[[#This Row],[Quantity]]</f>
        <v>116.75</v>
      </c>
      <c r="L587" s="6">
        <f>dataset[[#This Row],[Total Revenue]]-dataset[[#This Row],[Total Cost]]</f>
        <v>133.25</v>
      </c>
    </row>
    <row r="588" spans="1:12">
      <c r="A588" s="8">
        <v>44353</v>
      </c>
      <c r="B588" s="8" t="str">
        <f>TEXT(dataset[[#This Row],[Date]],"mmm")</f>
        <v>jun</v>
      </c>
      <c r="C588" s="8" t="str">
        <f>TEXT(dataset[[#This Row],[Date]],"YYYY")</f>
        <v>2021</v>
      </c>
      <c r="D588" s="4" t="s">
        <v>25</v>
      </c>
      <c r="E588" s="4" t="s">
        <v>3</v>
      </c>
      <c r="F588" s="4" t="s">
        <v>7</v>
      </c>
      <c r="G588" s="5">
        <v>4</v>
      </c>
      <c r="H588" s="6">
        <v>40</v>
      </c>
      <c r="I588" s="6">
        <v>160</v>
      </c>
      <c r="J588" s="6">
        <v>12</v>
      </c>
      <c r="K588" s="6">
        <f>dataset[[#This Row],[Cost Per Unit]]*dataset[[#This Row],[Quantity]]</f>
        <v>48</v>
      </c>
      <c r="L588" s="6">
        <f>dataset[[#This Row],[Total Revenue]]-dataset[[#This Row],[Total Cost]]</f>
        <v>112</v>
      </c>
    </row>
    <row r="589" spans="1:12">
      <c r="A589" s="8">
        <v>44353</v>
      </c>
      <c r="B589" s="8" t="str">
        <f>TEXT(dataset[[#This Row],[Date]],"mmm")</f>
        <v>jun</v>
      </c>
      <c r="C589" s="8" t="str">
        <f>TEXT(dataset[[#This Row],[Date]],"YYYY")</f>
        <v>2021</v>
      </c>
      <c r="D589" s="4" t="s">
        <v>26</v>
      </c>
      <c r="E589" s="4" t="s">
        <v>13</v>
      </c>
      <c r="F589" s="4" t="s">
        <v>4</v>
      </c>
      <c r="G589" s="5">
        <v>9</v>
      </c>
      <c r="H589" s="6">
        <v>202</v>
      </c>
      <c r="I589" s="6">
        <v>1818</v>
      </c>
      <c r="J589" s="6">
        <v>151.5</v>
      </c>
      <c r="K589" s="6">
        <f>dataset[[#This Row],[Cost Per Unit]]*dataset[[#This Row],[Quantity]]</f>
        <v>1363.5</v>
      </c>
      <c r="L589" s="6">
        <f>dataset[[#This Row],[Total Revenue]]-dataset[[#This Row],[Total Cost]]</f>
        <v>454.5</v>
      </c>
    </row>
    <row r="590" spans="1:12">
      <c r="A590" s="8">
        <v>44353</v>
      </c>
      <c r="B590" s="8" t="str">
        <f>TEXT(dataset[[#This Row],[Date]],"mmm")</f>
        <v>jun</v>
      </c>
      <c r="C590" s="8" t="str">
        <f>TEXT(dataset[[#This Row],[Date]],"YYYY")</f>
        <v>2021</v>
      </c>
      <c r="D590" s="4" t="s">
        <v>26</v>
      </c>
      <c r="E590" s="4" t="s">
        <v>13</v>
      </c>
      <c r="F590" s="4" t="s">
        <v>7</v>
      </c>
      <c r="G590" s="5">
        <v>1</v>
      </c>
      <c r="H590" s="6">
        <v>45</v>
      </c>
      <c r="I590" s="6">
        <v>45</v>
      </c>
      <c r="J590" s="6">
        <v>12.15</v>
      </c>
      <c r="K590" s="6">
        <f>dataset[[#This Row],[Cost Per Unit]]*dataset[[#This Row],[Quantity]]</f>
        <v>12.15</v>
      </c>
      <c r="L590" s="6">
        <f>dataset[[#This Row],[Total Revenue]]-dataset[[#This Row],[Total Cost]]</f>
        <v>32.85</v>
      </c>
    </row>
    <row r="591" spans="1:12">
      <c r="A591" s="8">
        <v>44353</v>
      </c>
      <c r="B591" s="8" t="str">
        <f>TEXT(dataset[[#This Row],[Date]],"mmm")</f>
        <v>jun</v>
      </c>
      <c r="C591" s="8" t="str">
        <f>TEXT(dataset[[#This Row],[Date]],"YYYY")</f>
        <v>2021</v>
      </c>
      <c r="D591" s="4" t="s">
        <v>25</v>
      </c>
      <c r="E591" s="4" t="s">
        <v>10</v>
      </c>
      <c r="F591" s="4" t="s">
        <v>11</v>
      </c>
      <c r="G591" s="5">
        <v>7</v>
      </c>
      <c r="H591" s="6">
        <v>8</v>
      </c>
      <c r="I591" s="6">
        <v>56</v>
      </c>
      <c r="J591" s="6">
        <v>1.6639999999999999</v>
      </c>
      <c r="K591" s="6">
        <f>dataset[[#This Row],[Cost Per Unit]]*dataset[[#This Row],[Quantity]]</f>
        <v>11.648</v>
      </c>
      <c r="L591" s="6">
        <f>dataset[[#This Row],[Total Revenue]]-dataset[[#This Row],[Total Cost]]</f>
        <v>44.352000000000004</v>
      </c>
    </row>
    <row r="592" spans="1:12">
      <c r="A592" s="8">
        <v>44353</v>
      </c>
      <c r="B592" s="8" t="str">
        <f>TEXT(dataset[[#This Row],[Date]],"mmm")</f>
        <v>jun</v>
      </c>
      <c r="C592" s="8" t="str">
        <f>TEXT(dataset[[#This Row],[Date]],"YYYY")</f>
        <v>2021</v>
      </c>
      <c r="D592" s="4" t="s">
        <v>24</v>
      </c>
      <c r="E592" s="4" t="s">
        <v>10</v>
      </c>
      <c r="F592" s="4" t="s">
        <v>4</v>
      </c>
      <c r="G592" s="5">
        <v>5</v>
      </c>
      <c r="H592" s="6">
        <v>89</v>
      </c>
      <c r="I592" s="6">
        <v>445</v>
      </c>
      <c r="J592" s="6">
        <v>57.85</v>
      </c>
      <c r="K592" s="6">
        <f>dataset[[#This Row],[Cost Per Unit]]*dataset[[#This Row],[Quantity]]</f>
        <v>289.25</v>
      </c>
      <c r="L592" s="6">
        <f>dataset[[#This Row],[Total Revenue]]-dataset[[#This Row],[Total Cost]]</f>
        <v>155.75</v>
      </c>
    </row>
    <row r="593" spans="1:12">
      <c r="A593" s="8">
        <v>44354</v>
      </c>
      <c r="B593" s="8" t="str">
        <f>TEXT(dataset[[#This Row],[Date]],"mmm")</f>
        <v>jun</v>
      </c>
      <c r="C593" s="8" t="str">
        <f>TEXT(dataset[[#This Row],[Date]],"YYYY")</f>
        <v>2021</v>
      </c>
      <c r="D593" s="4" t="s">
        <v>25</v>
      </c>
      <c r="E593" s="4" t="s">
        <v>45</v>
      </c>
      <c r="F593" s="4" t="s">
        <v>5</v>
      </c>
      <c r="G593" s="5">
        <v>2</v>
      </c>
      <c r="H593" s="6">
        <v>414.66666666666669</v>
      </c>
      <c r="I593" s="6">
        <v>829.33333333333337</v>
      </c>
      <c r="J593" s="6">
        <v>319.29333333333335</v>
      </c>
      <c r="K593" s="6">
        <f>dataset[[#This Row],[Cost Per Unit]]*dataset[[#This Row],[Quantity]]</f>
        <v>638.5866666666667</v>
      </c>
      <c r="L593" s="6">
        <f>dataset[[#This Row],[Total Revenue]]-dataset[[#This Row],[Total Cost]]</f>
        <v>190.74666666666667</v>
      </c>
    </row>
    <row r="594" spans="1:12">
      <c r="A594" s="8">
        <v>44354</v>
      </c>
      <c r="B594" s="8" t="str">
        <f>TEXT(dataset[[#This Row],[Date]],"mmm")</f>
        <v>jun</v>
      </c>
      <c r="C594" s="8" t="str">
        <f>TEXT(dataset[[#This Row],[Date]],"YYYY")</f>
        <v>2021</v>
      </c>
      <c r="D594" s="4" t="s">
        <v>26</v>
      </c>
      <c r="E594" s="4" t="s">
        <v>46</v>
      </c>
      <c r="F594" s="4" t="s">
        <v>11</v>
      </c>
      <c r="G594" s="5">
        <v>6</v>
      </c>
      <c r="H594" s="6">
        <v>6</v>
      </c>
      <c r="I594" s="6">
        <v>36</v>
      </c>
      <c r="J594" s="6">
        <v>0.97199999999999998</v>
      </c>
      <c r="K594" s="6">
        <f>dataset[[#This Row],[Cost Per Unit]]*dataset[[#This Row],[Quantity]]</f>
        <v>5.8319999999999999</v>
      </c>
      <c r="L594" s="6">
        <f>dataset[[#This Row],[Total Revenue]]-dataset[[#This Row],[Total Cost]]</f>
        <v>30.167999999999999</v>
      </c>
    </row>
    <row r="595" spans="1:12">
      <c r="A595" s="8">
        <v>44354</v>
      </c>
      <c r="B595" s="8" t="str">
        <f>TEXT(dataset[[#This Row],[Date]],"mmm")</f>
        <v>jun</v>
      </c>
      <c r="C595" s="8" t="str">
        <f>TEXT(dataset[[#This Row],[Date]],"YYYY")</f>
        <v>2021</v>
      </c>
      <c r="D595" s="4" t="s">
        <v>23</v>
      </c>
      <c r="E595" s="4" t="s">
        <v>3</v>
      </c>
      <c r="F595" s="4" t="s">
        <v>7</v>
      </c>
      <c r="G595" s="5">
        <v>10</v>
      </c>
      <c r="H595" s="6">
        <v>35</v>
      </c>
      <c r="I595" s="6">
        <v>350</v>
      </c>
      <c r="J595" s="6">
        <v>10.5</v>
      </c>
      <c r="K595" s="6">
        <f>dataset[[#This Row],[Cost Per Unit]]*dataset[[#This Row],[Quantity]]</f>
        <v>105</v>
      </c>
      <c r="L595" s="6">
        <f>dataset[[#This Row],[Total Revenue]]-dataset[[#This Row],[Total Cost]]</f>
        <v>245</v>
      </c>
    </row>
    <row r="596" spans="1:12">
      <c r="A596" s="8">
        <v>44355</v>
      </c>
      <c r="B596" s="8" t="str">
        <f>TEXT(dataset[[#This Row],[Date]],"mmm")</f>
        <v>jun</v>
      </c>
      <c r="C596" s="8" t="str">
        <f>TEXT(dataset[[#This Row],[Date]],"YYYY")</f>
        <v>2021</v>
      </c>
      <c r="D596" s="4" t="s">
        <v>25</v>
      </c>
      <c r="E596" s="4" t="s">
        <v>3</v>
      </c>
      <c r="F596" s="4" t="s">
        <v>7</v>
      </c>
      <c r="G596" s="5">
        <v>1</v>
      </c>
      <c r="H596" s="6">
        <v>28</v>
      </c>
      <c r="I596" s="6">
        <v>28</v>
      </c>
      <c r="J596" s="6">
        <v>8.4</v>
      </c>
      <c r="K596" s="6">
        <f>dataset[[#This Row],[Cost Per Unit]]*dataset[[#This Row],[Quantity]]</f>
        <v>8.4</v>
      </c>
      <c r="L596" s="6">
        <f>dataset[[#This Row],[Total Revenue]]-dataset[[#This Row],[Total Cost]]</f>
        <v>19.600000000000001</v>
      </c>
    </row>
    <row r="597" spans="1:12">
      <c r="A597" s="8">
        <v>44355</v>
      </c>
      <c r="B597" s="8" t="str">
        <f>TEXT(dataset[[#This Row],[Date]],"mmm")</f>
        <v>jun</v>
      </c>
      <c r="C597" s="8" t="str">
        <f>TEXT(dataset[[#This Row],[Date]],"YYYY")</f>
        <v>2021</v>
      </c>
      <c r="D597" s="4" t="s">
        <v>25</v>
      </c>
      <c r="E597" s="4" t="s">
        <v>13</v>
      </c>
      <c r="F597" s="4" t="s">
        <v>7</v>
      </c>
      <c r="G597" s="5">
        <v>1</v>
      </c>
      <c r="H597" s="6">
        <v>26</v>
      </c>
      <c r="I597" s="6">
        <v>26</v>
      </c>
      <c r="J597" s="6">
        <v>7.0200000000000005</v>
      </c>
      <c r="K597" s="6">
        <f>dataset[[#This Row],[Cost Per Unit]]*dataset[[#This Row],[Quantity]]</f>
        <v>7.0200000000000005</v>
      </c>
      <c r="L597" s="6">
        <f>dataset[[#This Row],[Total Revenue]]-dataset[[#This Row],[Total Cost]]</f>
        <v>18.98</v>
      </c>
    </row>
    <row r="598" spans="1:12">
      <c r="A598" s="8">
        <v>44355</v>
      </c>
      <c r="B598" s="8" t="str">
        <f>TEXT(dataset[[#This Row],[Date]],"mmm")</f>
        <v>jun</v>
      </c>
      <c r="C598" s="8" t="str">
        <f>TEXT(dataset[[#This Row],[Date]],"YYYY")</f>
        <v>2021</v>
      </c>
      <c r="D598" s="4" t="s">
        <v>26</v>
      </c>
      <c r="E598" s="4" t="s">
        <v>46</v>
      </c>
      <c r="F598" s="4" t="s">
        <v>5</v>
      </c>
      <c r="G598" s="5">
        <v>2</v>
      </c>
      <c r="H598" s="6">
        <v>324.66666666666669</v>
      </c>
      <c r="I598" s="6">
        <v>649.33333333333337</v>
      </c>
      <c r="J598" s="6">
        <v>292.20000000000005</v>
      </c>
      <c r="K598" s="6">
        <f>dataset[[#This Row],[Cost Per Unit]]*dataset[[#This Row],[Quantity]]</f>
        <v>584.40000000000009</v>
      </c>
      <c r="L598" s="6">
        <f>dataset[[#This Row],[Total Revenue]]-dataset[[#This Row],[Total Cost]]</f>
        <v>64.93333333333328</v>
      </c>
    </row>
    <row r="599" spans="1:12">
      <c r="A599" s="8">
        <v>44356</v>
      </c>
      <c r="B599" s="8" t="str">
        <f>TEXT(dataset[[#This Row],[Date]],"mmm")</f>
        <v>jun</v>
      </c>
      <c r="C599" s="8" t="str">
        <f>TEXT(dataset[[#This Row],[Date]],"YYYY")</f>
        <v>2021</v>
      </c>
      <c r="D599" s="4" t="s">
        <v>22</v>
      </c>
      <c r="E599" s="4" t="s">
        <v>46</v>
      </c>
      <c r="F599" s="4" t="s">
        <v>5</v>
      </c>
      <c r="G599" s="5">
        <v>2</v>
      </c>
      <c r="H599" s="6">
        <v>92</v>
      </c>
      <c r="I599" s="6">
        <v>184</v>
      </c>
      <c r="J599" s="6">
        <v>82.8</v>
      </c>
      <c r="K599" s="6">
        <f>dataset[[#This Row],[Cost Per Unit]]*dataset[[#This Row],[Quantity]]</f>
        <v>165.6</v>
      </c>
      <c r="L599" s="6">
        <f>dataset[[#This Row],[Total Revenue]]-dataset[[#This Row],[Total Cost]]</f>
        <v>18.400000000000006</v>
      </c>
    </row>
    <row r="600" spans="1:12">
      <c r="A600" s="8">
        <v>44356</v>
      </c>
      <c r="B600" s="8" t="str">
        <f>TEXT(dataset[[#This Row],[Date]],"mmm")</f>
        <v>jun</v>
      </c>
      <c r="C600" s="8" t="str">
        <f>TEXT(dataset[[#This Row],[Date]],"YYYY")</f>
        <v>2021</v>
      </c>
      <c r="D600" s="4" t="s">
        <v>23</v>
      </c>
      <c r="E600" s="4" t="s">
        <v>46</v>
      </c>
      <c r="F600" s="4" t="s">
        <v>4</v>
      </c>
      <c r="G600" s="5">
        <v>1</v>
      </c>
      <c r="H600" s="6">
        <v>14</v>
      </c>
      <c r="I600" s="6">
        <v>14</v>
      </c>
      <c r="J600" s="6">
        <v>8.1199999999999992</v>
      </c>
      <c r="K600" s="6">
        <f>dataset[[#This Row],[Cost Per Unit]]*dataset[[#This Row],[Quantity]]</f>
        <v>8.1199999999999992</v>
      </c>
      <c r="L600" s="6">
        <f>dataset[[#This Row],[Total Revenue]]-dataset[[#This Row],[Total Cost]]</f>
        <v>5.8800000000000008</v>
      </c>
    </row>
    <row r="601" spans="1:12">
      <c r="A601" s="8">
        <v>44357</v>
      </c>
      <c r="B601" s="8" t="str">
        <f>TEXT(dataset[[#This Row],[Date]],"mmm")</f>
        <v>jun</v>
      </c>
      <c r="C601" s="8" t="str">
        <f>TEXT(dataset[[#This Row],[Date]],"YYYY")</f>
        <v>2021</v>
      </c>
      <c r="D601" s="4" t="s">
        <v>24</v>
      </c>
      <c r="E601" s="4" t="s">
        <v>10</v>
      </c>
      <c r="F601" s="4" t="s">
        <v>11</v>
      </c>
      <c r="G601" s="5">
        <v>8</v>
      </c>
      <c r="H601" s="6">
        <v>10</v>
      </c>
      <c r="I601" s="6">
        <v>80</v>
      </c>
      <c r="J601" s="6">
        <v>2.08</v>
      </c>
      <c r="K601" s="6">
        <f>dataset[[#This Row],[Cost Per Unit]]*dataset[[#This Row],[Quantity]]</f>
        <v>16.64</v>
      </c>
      <c r="L601" s="6">
        <f>dataset[[#This Row],[Total Revenue]]-dataset[[#This Row],[Total Cost]]</f>
        <v>63.36</v>
      </c>
    </row>
    <row r="602" spans="1:12">
      <c r="A602" s="8">
        <v>44357</v>
      </c>
      <c r="B602" s="8" t="str">
        <f>TEXT(dataset[[#This Row],[Date]],"mmm")</f>
        <v>jun</v>
      </c>
      <c r="C602" s="8" t="str">
        <f>TEXT(dataset[[#This Row],[Date]],"YYYY")</f>
        <v>2021</v>
      </c>
      <c r="D602" s="4" t="s">
        <v>22</v>
      </c>
      <c r="E602" s="4" t="s">
        <v>45</v>
      </c>
      <c r="F602" s="4" t="s">
        <v>5</v>
      </c>
      <c r="G602" s="5">
        <v>1</v>
      </c>
      <c r="H602" s="6">
        <v>334</v>
      </c>
      <c r="I602" s="6">
        <v>334</v>
      </c>
      <c r="J602" s="6">
        <v>257.18</v>
      </c>
      <c r="K602" s="6">
        <f>dataset[[#This Row],[Cost Per Unit]]*dataset[[#This Row],[Quantity]]</f>
        <v>257.18</v>
      </c>
      <c r="L602" s="6">
        <f>dataset[[#This Row],[Total Revenue]]-dataset[[#This Row],[Total Cost]]</f>
        <v>76.819999999999993</v>
      </c>
    </row>
    <row r="603" spans="1:12">
      <c r="A603" s="8">
        <v>44359</v>
      </c>
      <c r="B603" s="8" t="str">
        <f>TEXT(dataset[[#This Row],[Date]],"mmm")</f>
        <v>jun</v>
      </c>
      <c r="C603" s="8" t="str">
        <f>TEXT(dataset[[#This Row],[Date]],"YYYY")</f>
        <v>2021</v>
      </c>
      <c r="D603" s="4" t="s">
        <v>22</v>
      </c>
      <c r="E603" s="4" t="s">
        <v>3</v>
      </c>
      <c r="F603" s="4" t="s">
        <v>7</v>
      </c>
      <c r="G603" s="5">
        <v>16</v>
      </c>
      <c r="H603" s="6">
        <v>29</v>
      </c>
      <c r="I603" s="6">
        <v>464</v>
      </c>
      <c r="J603" s="6">
        <v>8.6999999999999993</v>
      </c>
      <c r="K603" s="6">
        <f>dataset[[#This Row],[Cost Per Unit]]*dataset[[#This Row],[Quantity]]</f>
        <v>139.19999999999999</v>
      </c>
      <c r="L603" s="6">
        <f>dataset[[#This Row],[Total Revenue]]-dataset[[#This Row],[Total Cost]]</f>
        <v>324.8</v>
      </c>
    </row>
    <row r="604" spans="1:12">
      <c r="A604" s="8">
        <v>44359</v>
      </c>
      <c r="B604" s="8" t="str">
        <f>TEXT(dataset[[#This Row],[Date]],"mmm")</f>
        <v>jun</v>
      </c>
      <c r="C604" s="8" t="str">
        <f>TEXT(dataset[[#This Row],[Date]],"YYYY")</f>
        <v>2021</v>
      </c>
      <c r="D604" s="4" t="s">
        <v>23</v>
      </c>
      <c r="E604" s="4" t="s">
        <v>46</v>
      </c>
      <c r="F604" s="4" t="s">
        <v>7</v>
      </c>
      <c r="G604" s="5">
        <v>8</v>
      </c>
      <c r="H604" s="6">
        <v>5</v>
      </c>
      <c r="I604" s="6">
        <v>40</v>
      </c>
      <c r="J604" s="6">
        <v>1.29</v>
      </c>
      <c r="K604" s="6">
        <f>dataset[[#This Row],[Cost Per Unit]]*dataset[[#This Row],[Quantity]]</f>
        <v>10.32</v>
      </c>
      <c r="L604" s="6">
        <f>dataset[[#This Row],[Total Revenue]]-dataset[[#This Row],[Total Cost]]</f>
        <v>29.68</v>
      </c>
    </row>
    <row r="605" spans="1:12">
      <c r="A605" s="8">
        <v>44361</v>
      </c>
      <c r="B605" s="8" t="str">
        <f>TEXT(dataset[[#This Row],[Date]],"mmm")</f>
        <v>jun</v>
      </c>
      <c r="C605" s="8" t="str">
        <f>TEXT(dataset[[#This Row],[Date]],"YYYY")</f>
        <v>2021</v>
      </c>
      <c r="D605" s="4" t="s">
        <v>24</v>
      </c>
      <c r="E605" s="4" t="s">
        <v>45</v>
      </c>
      <c r="F605" s="4" t="s">
        <v>5</v>
      </c>
      <c r="G605" s="5">
        <v>2</v>
      </c>
      <c r="H605" s="6">
        <v>562.66666666666663</v>
      </c>
      <c r="I605" s="6">
        <v>1125.3333333333333</v>
      </c>
      <c r="J605" s="6">
        <v>433.25333333333333</v>
      </c>
      <c r="K605" s="6">
        <f>dataset[[#This Row],[Cost Per Unit]]*dataset[[#This Row],[Quantity]]</f>
        <v>866.50666666666666</v>
      </c>
      <c r="L605" s="6">
        <f>dataset[[#This Row],[Total Revenue]]-dataset[[#This Row],[Total Cost]]</f>
        <v>258.8266666666666</v>
      </c>
    </row>
    <row r="606" spans="1:12">
      <c r="A606" s="8">
        <v>44361</v>
      </c>
      <c r="B606" s="8" t="str">
        <f>TEXT(dataset[[#This Row],[Date]],"mmm")</f>
        <v>jun</v>
      </c>
      <c r="C606" s="8" t="str">
        <f>TEXT(dataset[[#This Row],[Date]],"YYYY")</f>
        <v>2021</v>
      </c>
      <c r="D606" s="4" t="s">
        <v>25</v>
      </c>
      <c r="E606" s="4" t="s">
        <v>3</v>
      </c>
      <c r="F606" s="4" t="s">
        <v>7</v>
      </c>
      <c r="G606" s="5">
        <v>19</v>
      </c>
      <c r="H606" s="6">
        <v>20</v>
      </c>
      <c r="I606" s="6">
        <v>380</v>
      </c>
      <c r="J606" s="6">
        <v>6</v>
      </c>
      <c r="K606" s="6">
        <f>dataset[[#This Row],[Cost Per Unit]]*dataset[[#This Row],[Quantity]]</f>
        <v>114</v>
      </c>
      <c r="L606" s="6">
        <f>dataset[[#This Row],[Total Revenue]]-dataset[[#This Row],[Total Cost]]</f>
        <v>266</v>
      </c>
    </row>
    <row r="607" spans="1:12">
      <c r="A607" s="8">
        <v>44361</v>
      </c>
      <c r="B607" s="8" t="str">
        <f>TEXT(dataset[[#This Row],[Date]],"mmm")</f>
        <v>jun</v>
      </c>
      <c r="C607" s="8" t="str">
        <f>TEXT(dataset[[#This Row],[Date]],"YYYY")</f>
        <v>2021</v>
      </c>
      <c r="D607" s="4" t="s">
        <v>23</v>
      </c>
      <c r="E607" s="4" t="s">
        <v>3</v>
      </c>
      <c r="F607" s="4" t="s">
        <v>5</v>
      </c>
      <c r="G607" s="5">
        <v>2</v>
      </c>
      <c r="H607" s="6">
        <v>535.33333333333337</v>
      </c>
      <c r="I607" s="6">
        <v>1070.6666666666667</v>
      </c>
      <c r="J607" s="6">
        <v>455.03333333333336</v>
      </c>
      <c r="K607" s="6">
        <f>dataset[[#This Row],[Cost Per Unit]]*dataset[[#This Row],[Quantity]]</f>
        <v>910.06666666666672</v>
      </c>
      <c r="L607" s="6">
        <f>dataset[[#This Row],[Total Revenue]]-dataset[[#This Row],[Total Cost]]</f>
        <v>160.60000000000002</v>
      </c>
    </row>
    <row r="608" spans="1:12">
      <c r="A608" s="8">
        <v>44361</v>
      </c>
      <c r="B608" s="8" t="str">
        <f>TEXT(dataset[[#This Row],[Date]],"mmm")</f>
        <v>jun</v>
      </c>
      <c r="C608" s="8" t="str">
        <f>TEXT(dataset[[#This Row],[Date]],"YYYY")</f>
        <v>2021</v>
      </c>
      <c r="D608" s="4" t="s">
        <v>23</v>
      </c>
      <c r="E608" s="4" t="s">
        <v>10</v>
      </c>
      <c r="F608" s="4" t="s">
        <v>7</v>
      </c>
      <c r="G608" s="5">
        <v>4</v>
      </c>
      <c r="H608" s="6">
        <v>9</v>
      </c>
      <c r="I608" s="6">
        <v>36</v>
      </c>
      <c r="J608" s="6">
        <v>3.8069999999999999</v>
      </c>
      <c r="K608" s="6">
        <f>dataset[[#This Row],[Cost Per Unit]]*dataset[[#This Row],[Quantity]]</f>
        <v>15.228</v>
      </c>
      <c r="L608" s="6">
        <f>dataset[[#This Row],[Total Revenue]]-dataset[[#This Row],[Total Cost]]</f>
        <v>20.771999999999998</v>
      </c>
    </row>
    <row r="609" spans="1:12">
      <c r="A609" s="8">
        <v>44361</v>
      </c>
      <c r="B609" s="8" t="str">
        <f>TEXT(dataset[[#This Row],[Date]],"mmm")</f>
        <v>jun</v>
      </c>
      <c r="C609" s="8" t="str">
        <f>TEXT(dataset[[#This Row],[Date]],"YYYY")</f>
        <v>2021</v>
      </c>
      <c r="D609" s="4" t="s">
        <v>22</v>
      </c>
      <c r="E609" s="4" t="s">
        <v>10</v>
      </c>
      <c r="F609" s="4" t="s">
        <v>5</v>
      </c>
      <c r="G609" s="5">
        <v>2</v>
      </c>
      <c r="H609" s="6">
        <v>136</v>
      </c>
      <c r="I609" s="6">
        <v>272</v>
      </c>
      <c r="J609" s="6">
        <v>111.52</v>
      </c>
      <c r="K609" s="6">
        <f>dataset[[#This Row],[Cost Per Unit]]*dataset[[#This Row],[Quantity]]</f>
        <v>223.04</v>
      </c>
      <c r="L609" s="6">
        <f>dataset[[#This Row],[Total Revenue]]-dataset[[#This Row],[Total Cost]]</f>
        <v>48.960000000000008</v>
      </c>
    </row>
    <row r="610" spans="1:12">
      <c r="A610" s="8">
        <v>44361</v>
      </c>
      <c r="B610" s="8" t="str">
        <f>TEXT(dataset[[#This Row],[Date]],"mmm")</f>
        <v>jun</v>
      </c>
      <c r="C610" s="8" t="str">
        <f>TEXT(dataset[[#This Row],[Date]],"YYYY")</f>
        <v>2021</v>
      </c>
      <c r="D610" s="4" t="s">
        <v>26</v>
      </c>
      <c r="E610" s="4" t="s">
        <v>3</v>
      </c>
      <c r="F610" s="4" t="s">
        <v>4</v>
      </c>
      <c r="G610" s="5">
        <v>1</v>
      </c>
      <c r="H610" s="6">
        <v>149</v>
      </c>
      <c r="I610" s="6">
        <v>149</v>
      </c>
      <c r="J610" s="6">
        <v>89.399999999999991</v>
      </c>
      <c r="K610" s="6">
        <f>dataset[[#This Row],[Cost Per Unit]]*dataset[[#This Row],[Quantity]]</f>
        <v>89.399999999999991</v>
      </c>
      <c r="L610" s="6">
        <f>dataset[[#This Row],[Total Revenue]]-dataset[[#This Row],[Total Cost]]</f>
        <v>59.600000000000009</v>
      </c>
    </row>
    <row r="611" spans="1:12">
      <c r="A611" s="8">
        <v>44364</v>
      </c>
      <c r="B611" s="8" t="str">
        <f>TEXT(dataset[[#This Row],[Date]],"mmm")</f>
        <v>jun</v>
      </c>
      <c r="C611" s="8" t="str">
        <f>TEXT(dataset[[#This Row],[Date]],"YYYY")</f>
        <v>2021</v>
      </c>
      <c r="D611" s="4" t="s">
        <v>23</v>
      </c>
      <c r="E611" s="4" t="s">
        <v>13</v>
      </c>
      <c r="F611" s="4" t="s">
        <v>7</v>
      </c>
      <c r="G611" s="5">
        <v>18</v>
      </c>
      <c r="H611" s="6">
        <v>44</v>
      </c>
      <c r="I611" s="6">
        <v>792</v>
      </c>
      <c r="J611" s="6">
        <v>11.88</v>
      </c>
      <c r="K611" s="6">
        <f>dataset[[#This Row],[Cost Per Unit]]*dataset[[#This Row],[Quantity]]</f>
        <v>213.84</v>
      </c>
      <c r="L611" s="6">
        <f>dataset[[#This Row],[Total Revenue]]-dataset[[#This Row],[Total Cost]]</f>
        <v>578.16</v>
      </c>
    </row>
    <row r="612" spans="1:12">
      <c r="A612" s="8">
        <v>44366</v>
      </c>
      <c r="B612" s="8" t="str">
        <f>TEXT(dataset[[#This Row],[Date]],"mmm")</f>
        <v>jun</v>
      </c>
      <c r="C612" s="8" t="str">
        <f>TEXT(dataset[[#This Row],[Date]],"YYYY")</f>
        <v>2021</v>
      </c>
      <c r="D612" s="4" t="s">
        <v>25</v>
      </c>
      <c r="E612" s="4" t="s">
        <v>13</v>
      </c>
      <c r="F612" s="4" t="s">
        <v>5</v>
      </c>
      <c r="G612" s="5">
        <v>1</v>
      </c>
      <c r="H612" s="6">
        <v>486.15384615384613</v>
      </c>
      <c r="I612" s="6">
        <v>486.15384615384613</v>
      </c>
      <c r="J612" s="6">
        <v>427.81538461538457</v>
      </c>
      <c r="K612" s="6">
        <f>dataset[[#This Row],[Cost Per Unit]]*dataset[[#This Row],[Quantity]]</f>
        <v>427.81538461538457</v>
      </c>
      <c r="L612" s="6">
        <f>dataset[[#This Row],[Total Revenue]]-dataset[[#This Row],[Total Cost]]</f>
        <v>58.338461538461559</v>
      </c>
    </row>
    <row r="613" spans="1:12">
      <c r="A613" s="8">
        <v>44367</v>
      </c>
      <c r="B613" s="8" t="str">
        <f>TEXT(dataset[[#This Row],[Date]],"mmm")</f>
        <v>jun</v>
      </c>
      <c r="C613" s="8" t="str">
        <f>TEXT(dataset[[#This Row],[Date]],"YYYY")</f>
        <v>2021</v>
      </c>
      <c r="D613" s="4" t="s">
        <v>22</v>
      </c>
      <c r="E613" s="4" t="s">
        <v>10</v>
      </c>
      <c r="F613" s="4" t="s">
        <v>7</v>
      </c>
      <c r="G613" s="5">
        <v>13</v>
      </c>
      <c r="H613" s="6">
        <v>19</v>
      </c>
      <c r="I613" s="6">
        <v>247</v>
      </c>
      <c r="J613" s="6">
        <v>8.036999999999999</v>
      </c>
      <c r="K613" s="6">
        <f>dataset[[#This Row],[Cost Per Unit]]*dataset[[#This Row],[Quantity]]</f>
        <v>104.48099999999999</v>
      </c>
      <c r="L613" s="6">
        <f>dataset[[#This Row],[Total Revenue]]-dataset[[#This Row],[Total Cost]]</f>
        <v>142.51900000000001</v>
      </c>
    </row>
    <row r="614" spans="1:12">
      <c r="A614" s="8">
        <v>44368</v>
      </c>
      <c r="B614" s="8" t="str">
        <f>TEXT(dataset[[#This Row],[Date]],"mmm")</f>
        <v>jun</v>
      </c>
      <c r="C614" s="8" t="str">
        <f>TEXT(dataset[[#This Row],[Date]],"YYYY")</f>
        <v>2021</v>
      </c>
      <c r="D614" s="4" t="s">
        <v>23</v>
      </c>
      <c r="E614" s="4" t="s">
        <v>3</v>
      </c>
      <c r="F614" s="4" t="s">
        <v>5</v>
      </c>
      <c r="G614" s="5">
        <v>2</v>
      </c>
      <c r="H614" s="6">
        <v>244</v>
      </c>
      <c r="I614" s="6">
        <v>488</v>
      </c>
      <c r="J614" s="6">
        <v>207.4</v>
      </c>
      <c r="K614" s="6">
        <f>dataset[[#This Row],[Cost Per Unit]]*dataset[[#This Row],[Quantity]]</f>
        <v>414.8</v>
      </c>
      <c r="L614" s="6">
        <f>dataset[[#This Row],[Total Revenue]]-dataset[[#This Row],[Total Cost]]</f>
        <v>73.199999999999989</v>
      </c>
    </row>
    <row r="615" spans="1:12">
      <c r="A615" s="8">
        <v>44369</v>
      </c>
      <c r="B615" s="8" t="str">
        <f>TEXT(dataset[[#This Row],[Date]],"mmm")</f>
        <v>jun</v>
      </c>
      <c r="C615" s="8" t="str">
        <f>TEXT(dataset[[#This Row],[Date]],"YYYY")</f>
        <v>2021</v>
      </c>
      <c r="D615" s="4" t="s">
        <v>25</v>
      </c>
      <c r="E615" s="4" t="s">
        <v>13</v>
      </c>
      <c r="F615" s="4" t="s">
        <v>7</v>
      </c>
      <c r="G615" s="5">
        <v>19</v>
      </c>
      <c r="H615" s="6">
        <v>32</v>
      </c>
      <c r="I615" s="6">
        <v>608</v>
      </c>
      <c r="J615" s="6">
        <v>8.64</v>
      </c>
      <c r="K615" s="6">
        <f>dataset[[#This Row],[Cost Per Unit]]*dataset[[#This Row],[Quantity]]</f>
        <v>164.16000000000003</v>
      </c>
      <c r="L615" s="6">
        <f>dataset[[#This Row],[Total Revenue]]-dataset[[#This Row],[Total Cost]]</f>
        <v>443.84</v>
      </c>
    </row>
    <row r="616" spans="1:12">
      <c r="A616" s="8">
        <v>44370</v>
      </c>
      <c r="B616" s="8" t="str">
        <f>TEXT(dataset[[#This Row],[Date]],"mmm")</f>
        <v>jun</v>
      </c>
      <c r="C616" s="8" t="str">
        <f>TEXT(dataset[[#This Row],[Date]],"YYYY")</f>
        <v>2021</v>
      </c>
      <c r="D616" s="4" t="s">
        <v>25</v>
      </c>
      <c r="E616" s="4" t="s">
        <v>45</v>
      </c>
      <c r="F616" s="4" t="s">
        <v>11</v>
      </c>
      <c r="G616" s="5">
        <v>3</v>
      </c>
      <c r="H616" s="6">
        <v>10</v>
      </c>
      <c r="I616" s="6">
        <v>30</v>
      </c>
      <c r="J616" s="6">
        <v>1.53</v>
      </c>
      <c r="K616" s="6">
        <f>dataset[[#This Row],[Cost Per Unit]]*dataset[[#This Row],[Quantity]]</f>
        <v>4.59</v>
      </c>
      <c r="L616" s="6">
        <f>dataset[[#This Row],[Total Revenue]]-dataset[[#This Row],[Total Cost]]</f>
        <v>25.41</v>
      </c>
    </row>
    <row r="617" spans="1:12">
      <c r="A617" s="8">
        <v>44370</v>
      </c>
      <c r="B617" s="8" t="str">
        <f>TEXT(dataset[[#This Row],[Date]],"mmm")</f>
        <v>jun</v>
      </c>
      <c r="C617" s="8" t="str">
        <f>TEXT(dataset[[#This Row],[Date]],"YYYY")</f>
        <v>2021</v>
      </c>
      <c r="D617" s="4" t="s">
        <v>24</v>
      </c>
      <c r="E617" s="4" t="s">
        <v>10</v>
      </c>
      <c r="F617" s="4" t="s">
        <v>4</v>
      </c>
      <c r="G617" s="5">
        <v>4</v>
      </c>
      <c r="H617" s="6">
        <v>71</v>
      </c>
      <c r="I617" s="6">
        <v>284</v>
      </c>
      <c r="J617" s="6">
        <v>46.15</v>
      </c>
      <c r="K617" s="6">
        <f>dataset[[#This Row],[Cost Per Unit]]*dataset[[#This Row],[Quantity]]</f>
        <v>184.6</v>
      </c>
      <c r="L617" s="6">
        <f>dataset[[#This Row],[Total Revenue]]-dataset[[#This Row],[Total Cost]]</f>
        <v>99.4</v>
      </c>
    </row>
    <row r="618" spans="1:12">
      <c r="A618" s="8">
        <v>44371</v>
      </c>
      <c r="B618" s="8" t="str">
        <f>TEXT(dataset[[#This Row],[Date]],"mmm")</f>
        <v>jun</v>
      </c>
      <c r="C618" s="8" t="str">
        <f>TEXT(dataset[[#This Row],[Date]],"YYYY")</f>
        <v>2021</v>
      </c>
      <c r="D618" s="4" t="s">
        <v>25</v>
      </c>
      <c r="E618" s="4" t="s">
        <v>46</v>
      </c>
      <c r="F618" s="4" t="s">
        <v>9</v>
      </c>
      <c r="G618" s="5">
        <v>2</v>
      </c>
      <c r="H618" s="6">
        <v>49</v>
      </c>
      <c r="I618" s="6">
        <v>98</v>
      </c>
      <c r="J618" s="6">
        <v>24.843</v>
      </c>
      <c r="K618" s="6">
        <f>dataset[[#This Row],[Cost Per Unit]]*dataset[[#This Row],[Quantity]]</f>
        <v>49.686</v>
      </c>
      <c r="L618" s="6">
        <f>dataset[[#This Row],[Total Revenue]]-dataset[[#This Row],[Total Cost]]</f>
        <v>48.314</v>
      </c>
    </row>
    <row r="619" spans="1:12">
      <c r="A619" s="8">
        <v>44371</v>
      </c>
      <c r="B619" s="8" t="str">
        <f>TEXT(dataset[[#This Row],[Date]],"mmm")</f>
        <v>jun</v>
      </c>
      <c r="C619" s="8" t="str">
        <f>TEXT(dataset[[#This Row],[Date]],"YYYY")</f>
        <v>2021</v>
      </c>
      <c r="D619" s="4" t="s">
        <v>22</v>
      </c>
      <c r="E619" s="4" t="s">
        <v>13</v>
      </c>
      <c r="F619" s="4" t="s">
        <v>9</v>
      </c>
      <c r="G619" s="5">
        <v>2</v>
      </c>
      <c r="H619" s="6">
        <v>41</v>
      </c>
      <c r="I619" s="6">
        <v>82</v>
      </c>
      <c r="J619" s="6">
        <v>22.714000000000002</v>
      </c>
      <c r="K619" s="6">
        <f>dataset[[#This Row],[Cost Per Unit]]*dataset[[#This Row],[Quantity]]</f>
        <v>45.428000000000004</v>
      </c>
      <c r="L619" s="6">
        <f>dataset[[#This Row],[Total Revenue]]-dataset[[#This Row],[Total Cost]]</f>
        <v>36.571999999999996</v>
      </c>
    </row>
    <row r="620" spans="1:12">
      <c r="A620" s="8">
        <v>44372</v>
      </c>
      <c r="B620" s="8" t="str">
        <f>TEXT(dataset[[#This Row],[Date]],"mmm")</f>
        <v>jun</v>
      </c>
      <c r="C620" s="8" t="str">
        <f>TEXT(dataset[[#This Row],[Date]],"YYYY")</f>
        <v>2021</v>
      </c>
      <c r="D620" s="4" t="s">
        <v>26</v>
      </c>
      <c r="E620" s="4" t="s">
        <v>45</v>
      </c>
      <c r="F620" s="4" t="s">
        <v>5</v>
      </c>
      <c r="G620" s="5">
        <v>2</v>
      </c>
      <c r="H620" s="6">
        <v>371.33333333333331</v>
      </c>
      <c r="I620" s="6">
        <v>742.66666666666663</v>
      </c>
      <c r="J620" s="6">
        <v>285.92666666666668</v>
      </c>
      <c r="K620" s="6">
        <f>dataset[[#This Row],[Cost Per Unit]]*dataset[[#This Row],[Quantity]]</f>
        <v>571.85333333333335</v>
      </c>
      <c r="L620" s="6">
        <f>dataset[[#This Row],[Total Revenue]]-dataset[[#This Row],[Total Cost]]</f>
        <v>170.81333333333328</v>
      </c>
    </row>
    <row r="621" spans="1:12">
      <c r="A621" s="8">
        <v>44375</v>
      </c>
      <c r="B621" s="8" t="str">
        <f>TEXT(dataset[[#This Row],[Date]],"mmm")</f>
        <v>jun</v>
      </c>
      <c r="C621" s="8" t="str">
        <f>TEXT(dataset[[#This Row],[Date]],"YYYY")</f>
        <v>2021</v>
      </c>
      <c r="D621" s="4" t="s">
        <v>23</v>
      </c>
      <c r="E621" s="4" t="s">
        <v>45</v>
      </c>
      <c r="F621" s="4" t="s">
        <v>9</v>
      </c>
      <c r="G621" s="5">
        <v>6</v>
      </c>
      <c r="H621" s="6">
        <v>31</v>
      </c>
      <c r="I621" s="6">
        <v>186</v>
      </c>
      <c r="J621" s="6">
        <v>14.477</v>
      </c>
      <c r="K621" s="6">
        <f>dataset[[#This Row],[Cost Per Unit]]*dataset[[#This Row],[Quantity]]</f>
        <v>86.861999999999995</v>
      </c>
      <c r="L621" s="6">
        <f>dataset[[#This Row],[Total Revenue]]-dataset[[#This Row],[Total Cost]]</f>
        <v>99.138000000000005</v>
      </c>
    </row>
    <row r="622" spans="1:12">
      <c r="A622" s="8">
        <v>44376</v>
      </c>
      <c r="B622" s="8" t="str">
        <f>TEXT(dataset[[#This Row],[Date]],"mmm")</f>
        <v>jun</v>
      </c>
      <c r="C622" s="8" t="str">
        <f>TEXT(dataset[[#This Row],[Date]],"YYYY")</f>
        <v>2021</v>
      </c>
      <c r="D622" s="4" t="s">
        <v>23</v>
      </c>
      <c r="E622" s="4" t="s">
        <v>13</v>
      </c>
      <c r="F622" s="4" t="s">
        <v>11</v>
      </c>
      <c r="G622" s="5">
        <v>4</v>
      </c>
      <c r="H622" s="6">
        <v>5</v>
      </c>
      <c r="I622" s="6">
        <v>20</v>
      </c>
      <c r="J622" s="6">
        <v>1.28</v>
      </c>
      <c r="K622" s="6">
        <f>dataset[[#This Row],[Cost Per Unit]]*dataset[[#This Row],[Quantity]]</f>
        <v>5.12</v>
      </c>
      <c r="L622" s="6">
        <f>dataset[[#This Row],[Total Revenue]]-dataset[[#This Row],[Total Cost]]</f>
        <v>14.879999999999999</v>
      </c>
    </row>
    <row r="623" spans="1:12">
      <c r="A623" s="8">
        <v>44379</v>
      </c>
      <c r="B623" s="8" t="str">
        <f>TEXT(dataset[[#This Row],[Date]],"mmm")</f>
        <v>jul</v>
      </c>
      <c r="C623" s="8" t="str">
        <f>TEXT(dataset[[#This Row],[Date]],"YYYY")</f>
        <v>2021</v>
      </c>
      <c r="D623" s="4" t="s">
        <v>24</v>
      </c>
      <c r="E623" s="4" t="s">
        <v>13</v>
      </c>
      <c r="F623" s="4" t="s">
        <v>5</v>
      </c>
      <c r="G623" s="5">
        <v>2</v>
      </c>
      <c r="H623" s="6">
        <v>511.28205128205121</v>
      </c>
      <c r="I623" s="6">
        <v>1022.5641025641024</v>
      </c>
      <c r="J623" s="6">
        <v>449.92820512820509</v>
      </c>
      <c r="K623" s="6">
        <f>dataset[[#This Row],[Cost Per Unit]]*dataset[[#This Row],[Quantity]]</f>
        <v>899.85641025641019</v>
      </c>
      <c r="L623" s="6">
        <f>dataset[[#This Row],[Total Revenue]]-dataset[[#This Row],[Total Cost]]</f>
        <v>122.70769230769224</v>
      </c>
    </row>
    <row r="624" spans="1:12">
      <c r="A624" s="8">
        <v>44380</v>
      </c>
      <c r="B624" s="8" t="str">
        <f>TEXT(dataset[[#This Row],[Date]],"mmm")</f>
        <v>jul</v>
      </c>
      <c r="C624" s="8" t="str">
        <f>TEXT(dataset[[#This Row],[Date]],"YYYY")</f>
        <v>2021</v>
      </c>
      <c r="D624" s="4" t="s">
        <v>22</v>
      </c>
      <c r="E624" s="4" t="s">
        <v>46</v>
      </c>
      <c r="F624" s="4" t="s">
        <v>11</v>
      </c>
      <c r="G624" s="5">
        <v>2</v>
      </c>
      <c r="H624" s="6">
        <v>7</v>
      </c>
      <c r="I624" s="6">
        <v>14</v>
      </c>
      <c r="J624" s="6">
        <v>1.1340000000000001</v>
      </c>
      <c r="K624" s="6">
        <f>dataset[[#This Row],[Cost Per Unit]]*dataset[[#This Row],[Quantity]]</f>
        <v>2.2680000000000002</v>
      </c>
      <c r="L624" s="6">
        <f>dataset[[#This Row],[Total Revenue]]-dataset[[#This Row],[Total Cost]]</f>
        <v>11.731999999999999</v>
      </c>
    </row>
    <row r="625" spans="1:12">
      <c r="A625" s="8">
        <v>44383</v>
      </c>
      <c r="B625" s="8" t="str">
        <f>TEXT(dataset[[#This Row],[Date]],"mmm")</f>
        <v>jul</v>
      </c>
      <c r="C625" s="8" t="str">
        <f>TEXT(dataset[[#This Row],[Date]],"YYYY")</f>
        <v>2021</v>
      </c>
      <c r="D625" s="4" t="s">
        <v>26</v>
      </c>
      <c r="E625" s="4" t="s">
        <v>45</v>
      </c>
      <c r="F625" s="4" t="s">
        <v>4</v>
      </c>
      <c r="G625" s="5">
        <v>10</v>
      </c>
      <c r="H625" s="6">
        <v>23</v>
      </c>
      <c r="I625" s="6">
        <v>230</v>
      </c>
      <c r="J625" s="6">
        <v>12.65</v>
      </c>
      <c r="K625" s="6">
        <f>dataset[[#This Row],[Cost Per Unit]]*dataset[[#This Row],[Quantity]]</f>
        <v>126.5</v>
      </c>
      <c r="L625" s="6">
        <f>dataset[[#This Row],[Total Revenue]]-dataset[[#This Row],[Total Cost]]</f>
        <v>103.5</v>
      </c>
    </row>
    <row r="626" spans="1:12">
      <c r="A626" s="8">
        <v>44383</v>
      </c>
      <c r="B626" s="8" t="str">
        <f>TEXT(dataset[[#This Row],[Date]],"mmm")</f>
        <v>jul</v>
      </c>
      <c r="C626" s="8" t="str">
        <f>TEXT(dataset[[#This Row],[Date]],"YYYY")</f>
        <v>2021</v>
      </c>
      <c r="D626" s="4" t="s">
        <v>25</v>
      </c>
      <c r="E626" s="4" t="s">
        <v>46</v>
      </c>
      <c r="F626" s="4" t="s">
        <v>5</v>
      </c>
      <c r="G626" s="5">
        <v>1</v>
      </c>
      <c r="H626" s="6">
        <v>251.33333333333334</v>
      </c>
      <c r="I626" s="6">
        <v>251.33333333333334</v>
      </c>
      <c r="J626" s="6">
        <v>226.20000000000002</v>
      </c>
      <c r="K626" s="6">
        <f>dataset[[#This Row],[Cost Per Unit]]*dataset[[#This Row],[Quantity]]</f>
        <v>226.20000000000002</v>
      </c>
      <c r="L626" s="6">
        <f>dataset[[#This Row],[Total Revenue]]-dataset[[#This Row],[Total Cost]]</f>
        <v>25.133333333333326</v>
      </c>
    </row>
    <row r="627" spans="1:12">
      <c r="A627" s="8">
        <v>44384</v>
      </c>
      <c r="B627" s="8" t="str">
        <f>TEXT(dataset[[#This Row],[Date]],"mmm")</f>
        <v>jul</v>
      </c>
      <c r="C627" s="8" t="str">
        <f>TEXT(dataset[[#This Row],[Date]],"YYYY")</f>
        <v>2021</v>
      </c>
      <c r="D627" s="4" t="s">
        <v>23</v>
      </c>
      <c r="E627" s="4" t="s">
        <v>10</v>
      </c>
      <c r="F627" s="4" t="s">
        <v>4</v>
      </c>
      <c r="G627" s="5">
        <v>8</v>
      </c>
      <c r="H627" s="6">
        <v>73</v>
      </c>
      <c r="I627" s="6">
        <v>584</v>
      </c>
      <c r="J627" s="6">
        <v>47.45</v>
      </c>
      <c r="K627" s="6">
        <f>dataset[[#This Row],[Cost Per Unit]]*dataset[[#This Row],[Quantity]]</f>
        <v>379.6</v>
      </c>
      <c r="L627" s="6">
        <f>dataset[[#This Row],[Total Revenue]]-dataset[[#This Row],[Total Cost]]</f>
        <v>204.39999999999998</v>
      </c>
    </row>
    <row r="628" spans="1:12">
      <c r="A628" s="8">
        <v>44385</v>
      </c>
      <c r="B628" s="8" t="str">
        <f>TEXT(dataset[[#This Row],[Date]],"mmm")</f>
        <v>jul</v>
      </c>
      <c r="C628" s="8" t="str">
        <f>TEXT(dataset[[#This Row],[Date]],"YYYY")</f>
        <v>2021</v>
      </c>
      <c r="D628" s="4" t="s">
        <v>26</v>
      </c>
      <c r="E628" s="4" t="s">
        <v>46</v>
      </c>
      <c r="F628" s="4" t="s">
        <v>7</v>
      </c>
      <c r="G628" s="5">
        <v>11</v>
      </c>
      <c r="H628" s="6">
        <v>8</v>
      </c>
      <c r="I628" s="6">
        <v>88</v>
      </c>
      <c r="J628" s="6">
        <v>2.0640000000000001</v>
      </c>
      <c r="K628" s="6">
        <f>dataset[[#This Row],[Cost Per Unit]]*dataset[[#This Row],[Quantity]]</f>
        <v>22.704000000000001</v>
      </c>
      <c r="L628" s="6">
        <f>dataset[[#This Row],[Total Revenue]]-dataset[[#This Row],[Total Cost]]</f>
        <v>65.295999999999992</v>
      </c>
    </row>
    <row r="629" spans="1:12">
      <c r="A629" s="8">
        <v>44386</v>
      </c>
      <c r="B629" s="8" t="str">
        <f>TEXT(dataset[[#This Row],[Date]],"mmm")</f>
        <v>jul</v>
      </c>
      <c r="C629" s="8" t="str">
        <f>TEXT(dataset[[#This Row],[Date]],"YYYY")</f>
        <v>2021</v>
      </c>
      <c r="D629" s="4" t="s">
        <v>25</v>
      </c>
      <c r="E629" s="4" t="s">
        <v>10</v>
      </c>
      <c r="F629" s="4" t="s">
        <v>11</v>
      </c>
      <c r="G629" s="5">
        <v>9</v>
      </c>
      <c r="H629" s="6">
        <v>5</v>
      </c>
      <c r="I629" s="6">
        <v>45</v>
      </c>
      <c r="J629" s="6">
        <v>1.04</v>
      </c>
      <c r="K629" s="6">
        <f>dataset[[#This Row],[Cost Per Unit]]*dataset[[#This Row],[Quantity]]</f>
        <v>9.36</v>
      </c>
      <c r="L629" s="6">
        <f>dataset[[#This Row],[Total Revenue]]-dataset[[#This Row],[Total Cost]]</f>
        <v>35.64</v>
      </c>
    </row>
    <row r="630" spans="1:12">
      <c r="A630" s="8">
        <v>44386</v>
      </c>
      <c r="B630" s="8" t="str">
        <f>TEXT(dataset[[#This Row],[Date]],"mmm")</f>
        <v>jul</v>
      </c>
      <c r="C630" s="8" t="str">
        <f>TEXT(dataset[[#This Row],[Date]],"YYYY")</f>
        <v>2021</v>
      </c>
      <c r="D630" s="4" t="s">
        <v>24</v>
      </c>
      <c r="E630" s="4" t="s">
        <v>46</v>
      </c>
      <c r="F630" s="4" t="s">
        <v>4</v>
      </c>
      <c r="G630" s="5">
        <v>8</v>
      </c>
      <c r="H630" s="6">
        <v>10</v>
      </c>
      <c r="I630" s="6">
        <v>80</v>
      </c>
      <c r="J630" s="6">
        <v>5.8</v>
      </c>
      <c r="K630" s="6">
        <f>dataset[[#This Row],[Cost Per Unit]]*dataset[[#This Row],[Quantity]]</f>
        <v>46.4</v>
      </c>
      <c r="L630" s="6">
        <f>dataset[[#This Row],[Total Revenue]]-dataset[[#This Row],[Total Cost]]</f>
        <v>33.6</v>
      </c>
    </row>
    <row r="631" spans="1:12">
      <c r="A631" s="8">
        <v>44386</v>
      </c>
      <c r="B631" s="8" t="str">
        <f>TEXT(dataset[[#This Row],[Date]],"mmm")</f>
        <v>jul</v>
      </c>
      <c r="C631" s="8" t="str">
        <f>TEXT(dataset[[#This Row],[Date]],"YYYY")</f>
        <v>2021</v>
      </c>
      <c r="D631" s="4" t="s">
        <v>26</v>
      </c>
      <c r="E631" s="4" t="s">
        <v>13</v>
      </c>
      <c r="F631" s="4" t="s">
        <v>5</v>
      </c>
      <c r="G631" s="5">
        <v>2</v>
      </c>
      <c r="H631" s="6">
        <v>498.46153846153845</v>
      </c>
      <c r="I631" s="6">
        <v>996.92307692307691</v>
      </c>
      <c r="J631" s="6">
        <v>438.64615384615382</v>
      </c>
      <c r="K631" s="6">
        <f>dataset[[#This Row],[Cost Per Unit]]*dataset[[#This Row],[Quantity]]</f>
        <v>877.29230769230765</v>
      </c>
      <c r="L631" s="6">
        <f>dataset[[#This Row],[Total Revenue]]-dataset[[#This Row],[Total Cost]]</f>
        <v>119.63076923076926</v>
      </c>
    </row>
    <row r="632" spans="1:12">
      <c r="A632" s="8">
        <v>44387</v>
      </c>
      <c r="B632" s="8" t="str">
        <f>TEXT(dataset[[#This Row],[Date]],"mmm")</f>
        <v>jul</v>
      </c>
      <c r="C632" s="8" t="str">
        <f>TEXT(dataset[[#This Row],[Date]],"YYYY")</f>
        <v>2021</v>
      </c>
      <c r="D632" s="4" t="s">
        <v>26</v>
      </c>
      <c r="E632" s="4" t="s">
        <v>3</v>
      </c>
      <c r="F632" s="4" t="s">
        <v>7</v>
      </c>
      <c r="G632" s="5">
        <v>20</v>
      </c>
      <c r="H632" s="6">
        <v>22</v>
      </c>
      <c r="I632" s="6">
        <v>440</v>
      </c>
      <c r="J632" s="6">
        <v>6.6</v>
      </c>
      <c r="K632" s="6">
        <f>dataset[[#This Row],[Cost Per Unit]]*dataset[[#This Row],[Quantity]]</f>
        <v>132</v>
      </c>
      <c r="L632" s="6">
        <f>dataset[[#This Row],[Total Revenue]]-dataset[[#This Row],[Total Cost]]</f>
        <v>308</v>
      </c>
    </row>
    <row r="633" spans="1:12">
      <c r="A633" s="8">
        <v>44388</v>
      </c>
      <c r="B633" s="8" t="str">
        <f>TEXT(dataset[[#This Row],[Date]],"mmm")</f>
        <v>jul</v>
      </c>
      <c r="C633" s="8" t="str">
        <f>TEXT(dataset[[#This Row],[Date]],"YYYY")</f>
        <v>2021</v>
      </c>
      <c r="D633" s="4" t="s">
        <v>26</v>
      </c>
      <c r="E633" s="4" t="s">
        <v>13</v>
      </c>
      <c r="F633" s="4" t="s">
        <v>7</v>
      </c>
      <c r="G633" s="5">
        <v>9</v>
      </c>
      <c r="H633" s="6">
        <v>23</v>
      </c>
      <c r="I633" s="6">
        <v>207</v>
      </c>
      <c r="J633" s="6">
        <v>6.2100000000000009</v>
      </c>
      <c r="K633" s="6">
        <f>dataset[[#This Row],[Cost Per Unit]]*dataset[[#This Row],[Quantity]]</f>
        <v>55.890000000000008</v>
      </c>
      <c r="L633" s="6">
        <f>dataset[[#This Row],[Total Revenue]]-dataset[[#This Row],[Total Cost]]</f>
        <v>151.10999999999999</v>
      </c>
    </row>
    <row r="634" spans="1:12">
      <c r="A634" s="8">
        <v>44388</v>
      </c>
      <c r="B634" s="8" t="str">
        <f>TEXT(dataset[[#This Row],[Date]],"mmm")</f>
        <v>jul</v>
      </c>
      <c r="C634" s="8" t="str">
        <f>TEXT(dataset[[#This Row],[Date]],"YYYY")</f>
        <v>2021</v>
      </c>
      <c r="D634" s="4" t="s">
        <v>26</v>
      </c>
      <c r="E634" s="4" t="s">
        <v>13</v>
      </c>
      <c r="F634" s="4" t="s">
        <v>4</v>
      </c>
      <c r="G634" s="5">
        <v>5</v>
      </c>
      <c r="H634" s="6">
        <v>243</v>
      </c>
      <c r="I634" s="6">
        <v>1215</v>
      </c>
      <c r="J634" s="6">
        <v>182.25</v>
      </c>
      <c r="K634" s="6">
        <f>dataset[[#This Row],[Cost Per Unit]]*dataset[[#This Row],[Quantity]]</f>
        <v>911.25</v>
      </c>
      <c r="L634" s="6">
        <f>dataset[[#This Row],[Total Revenue]]-dataset[[#This Row],[Total Cost]]</f>
        <v>303.75</v>
      </c>
    </row>
    <row r="635" spans="1:12">
      <c r="A635" s="8">
        <v>44388</v>
      </c>
      <c r="B635" s="8" t="str">
        <f>TEXT(dataset[[#This Row],[Date]],"mmm")</f>
        <v>jul</v>
      </c>
      <c r="C635" s="8" t="str">
        <f>TEXT(dataset[[#This Row],[Date]],"YYYY")</f>
        <v>2021</v>
      </c>
      <c r="D635" s="4" t="s">
        <v>23</v>
      </c>
      <c r="E635" s="4" t="s">
        <v>46</v>
      </c>
      <c r="F635" s="4" t="s">
        <v>11</v>
      </c>
      <c r="G635" s="5">
        <v>5</v>
      </c>
      <c r="H635" s="6">
        <v>5</v>
      </c>
      <c r="I635" s="6">
        <v>25</v>
      </c>
      <c r="J635" s="6">
        <v>0.81</v>
      </c>
      <c r="K635" s="6">
        <f>dataset[[#This Row],[Cost Per Unit]]*dataset[[#This Row],[Quantity]]</f>
        <v>4.0500000000000007</v>
      </c>
      <c r="L635" s="6">
        <f>dataset[[#This Row],[Total Revenue]]-dataset[[#This Row],[Total Cost]]</f>
        <v>20.95</v>
      </c>
    </row>
    <row r="636" spans="1:12">
      <c r="A636" s="8">
        <v>44389</v>
      </c>
      <c r="B636" s="8" t="str">
        <f>TEXT(dataset[[#This Row],[Date]],"mmm")</f>
        <v>jul</v>
      </c>
      <c r="C636" s="8" t="str">
        <f>TEXT(dataset[[#This Row],[Date]],"YYYY")</f>
        <v>2021</v>
      </c>
      <c r="D636" s="4" t="s">
        <v>25</v>
      </c>
      <c r="E636" s="4" t="s">
        <v>46</v>
      </c>
      <c r="F636" s="4" t="s">
        <v>5</v>
      </c>
      <c r="G636" s="5">
        <v>1</v>
      </c>
      <c r="H636" s="6">
        <v>210</v>
      </c>
      <c r="I636" s="6">
        <v>210</v>
      </c>
      <c r="J636" s="6">
        <v>189</v>
      </c>
      <c r="K636" s="6">
        <f>dataset[[#This Row],[Cost Per Unit]]*dataset[[#This Row],[Quantity]]</f>
        <v>189</v>
      </c>
      <c r="L636" s="6">
        <f>dataset[[#This Row],[Total Revenue]]-dataset[[#This Row],[Total Cost]]</f>
        <v>21</v>
      </c>
    </row>
    <row r="637" spans="1:12">
      <c r="A637" s="8">
        <v>44390</v>
      </c>
      <c r="B637" s="8" t="str">
        <f>TEXT(dataset[[#This Row],[Date]],"mmm")</f>
        <v>jul</v>
      </c>
      <c r="C637" s="8" t="str">
        <f>TEXT(dataset[[#This Row],[Date]],"YYYY")</f>
        <v>2021</v>
      </c>
      <c r="D637" s="4" t="s">
        <v>25</v>
      </c>
      <c r="E637" s="4" t="s">
        <v>13</v>
      </c>
      <c r="F637" s="4" t="s">
        <v>5</v>
      </c>
      <c r="G637" s="5">
        <v>2</v>
      </c>
      <c r="H637" s="6">
        <v>554.87179487179492</v>
      </c>
      <c r="I637" s="6">
        <v>1109.7435897435898</v>
      </c>
      <c r="J637" s="6">
        <v>488.28717948717951</v>
      </c>
      <c r="K637" s="6">
        <f>dataset[[#This Row],[Cost Per Unit]]*dataset[[#This Row],[Quantity]]</f>
        <v>976.57435897435903</v>
      </c>
      <c r="L637" s="6">
        <f>dataset[[#This Row],[Total Revenue]]-dataset[[#This Row],[Total Cost]]</f>
        <v>133.16923076923081</v>
      </c>
    </row>
    <row r="638" spans="1:12">
      <c r="A638" s="8">
        <v>44390</v>
      </c>
      <c r="B638" s="8" t="str">
        <f>TEXT(dataset[[#This Row],[Date]],"mmm")</f>
        <v>jul</v>
      </c>
      <c r="C638" s="8" t="str">
        <f>TEXT(dataset[[#This Row],[Date]],"YYYY")</f>
        <v>2021</v>
      </c>
      <c r="D638" s="4" t="s">
        <v>22</v>
      </c>
      <c r="E638" s="4" t="s">
        <v>10</v>
      </c>
      <c r="F638" s="4" t="s">
        <v>11</v>
      </c>
      <c r="G638" s="5">
        <v>4</v>
      </c>
      <c r="H638" s="6">
        <v>6</v>
      </c>
      <c r="I638" s="6">
        <v>24</v>
      </c>
      <c r="J638" s="6">
        <v>1.248</v>
      </c>
      <c r="K638" s="6">
        <f>dataset[[#This Row],[Cost Per Unit]]*dataset[[#This Row],[Quantity]]</f>
        <v>4.992</v>
      </c>
      <c r="L638" s="6">
        <f>dataset[[#This Row],[Total Revenue]]-dataset[[#This Row],[Total Cost]]</f>
        <v>19.007999999999999</v>
      </c>
    </row>
    <row r="639" spans="1:12">
      <c r="A639" s="8">
        <v>44391</v>
      </c>
      <c r="B639" s="8" t="str">
        <f>TEXT(dataset[[#This Row],[Date]],"mmm")</f>
        <v>jul</v>
      </c>
      <c r="C639" s="8" t="str">
        <f>TEXT(dataset[[#This Row],[Date]],"YYYY")</f>
        <v>2021</v>
      </c>
      <c r="D639" s="4" t="s">
        <v>25</v>
      </c>
      <c r="E639" s="4" t="s">
        <v>46</v>
      </c>
      <c r="F639" s="4" t="s">
        <v>4</v>
      </c>
      <c r="G639" s="5">
        <v>7</v>
      </c>
      <c r="H639" s="6">
        <v>10</v>
      </c>
      <c r="I639" s="6">
        <v>70</v>
      </c>
      <c r="J639" s="6">
        <v>5.8</v>
      </c>
      <c r="K639" s="6">
        <f>dataset[[#This Row],[Cost Per Unit]]*dataset[[#This Row],[Quantity]]</f>
        <v>40.6</v>
      </c>
      <c r="L639" s="6">
        <f>dataset[[#This Row],[Total Revenue]]-dataset[[#This Row],[Total Cost]]</f>
        <v>29.4</v>
      </c>
    </row>
    <row r="640" spans="1:12">
      <c r="A640" s="8">
        <v>44391</v>
      </c>
      <c r="B640" s="8" t="str">
        <f>TEXT(dataset[[#This Row],[Date]],"mmm")</f>
        <v>jul</v>
      </c>
      <c r="C640" s="8" t="str">
        <f>TEXT(dataset[[#This Row],[Date]],"YYYY")</f>
        <v>2021</v>
      </c>
      <c r="D640" s="4" t="s">
        <v>26</v>
      </c>
      <c r="E640" s="4" t="s">
        <v>13</v>
      </c>
      <c r="F640" s="4" t="s">
        <v>9</v>
      </c>
      <c r="G640" s="5">
        <v>9</v>
      </c>
      <c r="H640" s="6">
        <v>23</v>
      </c>
      <c r="I640" s="6">
        <v>207</v>
      </c>
      <c r="J640" s="6">
        <v>12.742000000000001</v>
      </c>
      <c r="K640" s="6">
        <f>dataset[[#This Row],[Cost Per Unit]]*dataset[[#This Row],[Quantity]]</f>
        <v>114.67800000000001</v>
      </c>
      <c r="L640" s="6">
        <f>dataset[[#This Row],[Total Revenue]]-dataset[[#This Row],[Total Cost]]</f>
        <v>92.321999999999989</v>
      </c>
    </row>
    <row r="641" spans="1:12">
      <c r="A641" s="8">
        <v>44391</v>
      </c>
      <c r="B641" s="8" t="str">
        <f>TEXT(dataset[[#This Row],[Date]],"mmm")</f>
        <v>jul</v>
      </c>
      <c r="C641" s="8" t="str">
        <f>TEXT(dataset[[#This Row],[Date]],"YYYY")</f>
        <v>2021</v>
      </c>
      <c r="D641" s="4" t="s">
        <v>24</v>
      </c>
      <c r="E641" s="4" t="s">
        <v>10</v>
      </c>
      <c r="F641" s="4" t="s">
        <v>5</v>
      </c>
      <c r="G641" s="5">
        <v>2</v>
      </c>
      <c r="H641" s="6">
        <v>282</v>
      </c>
      <c r="I641" s="6">
        <v>564</v>
      </c>
      <c r="J641" s="6">
        <v>231.23999999999998</v>
      </c>
      <c r="K641" s="6">
        <f>dataset[[#This Row],[Cost Per Unit]]*dataset[[#This Row],[Quantity]]</f>
        <v>462.47999999999996</v>
      </c>
      <c r="L641" s="6">
        <f>dataset[[#This Row],[Total Revenue]]-dataset[[#This Row],[Total Cost]]</f>
        <v>101.52000000000004</v>
      </c>
    </row>
    <row r="642" spans="1:12">
      <c r="A642" s="8">
        <v>44392</v>
      </c>
      <c r="B642" s="8" t="str">
        <f>TEXT(dataset[[#This Row],[Date]],"mmm")</f>
        <v>jul</v>
      </c>
      <c r="C642" s="8" t="str">
        <f>TEXT(dataset[[#This Row],[Date]],"YYYY")</f>
        <v>2021</v>
      </c>
      <c r="D642" s="4" t="s">
        <v>26</v>
      </c>
      <c r="E642" s="4" t="s">
        <v>13</v>
      </c>
      <c r="F642" s="4" t="s">
        <v>11</v>
      </c>
      <c r="G642" s="5">
        <v>2</v>
      </c>
      <c r="H642" s="6">
        <v>7</v>
      </c>
      <c r="I642" s="6">
        <v>14</v>
      </c>
      <c r="J642" s="6">
        <v>1.792</v>
      </c>
      <c r="K642" s="6">
        <f>dataset[[#This Row],[Cost Per Unit]]*dataset[[#This Row],[Quantity]]</f>
        <v>3.5840000000000001</v>
      </c>
      <c r="L642" s="6">
        <f>dataset[[#This Row],[Total Revenue]]-dataset[[#This Row],[Total Cost]]</f>
        <v>10.416</v>
      </c>
    </row>
    <row r="643" spans="1:12">
      <c r="A643" s="8">
        <v>44392</v>
      </c>
      <c r="B643" s="8" t="str">
        <f>TEXT(dataset[[#This Row],[Date]],"mmm")</f>
        <v>jul</v>
      </c>
      <c r="C643" s="8" t="str">
        <f>TEXT(dataset[[#This Row],[Date]],"YYYY")</f>
        <v>2021</v>
      </c>
      <c r="D643" s="4" t="s">
        <v>26</v>
      </c>
      <c r="E643" s="4" t="s">
        <v>13</v>
      </c>
      <c r="F643" s="4" t="s">
        <v>5</v>
      </c>
      <c r="G643" s="5">
        <v>1</v>
      </c>
      <c r="H643" s="6">
        <v>400</v>
      </c>
      <c r="I643" s="6">
        <v>400</v>
      </c>
      <c r="J643" s="6">
        <v>352</v>
      </c>
      <c r="K643" s="6">
        <f>dataset[[#This Row],[Cost Per Unit]]*dataset[[#This Row],[Quantity]]</f>
        <v>352</v>
      </c>
      <c r="L643" s="6">
        <f>dataset[[#This Row],[Total Revenue]]-dataset[[#This Row],[Total Cost]]</f>
        <v>48</v>
      </c>
    </row>
    <row r="644" spans="1:12">
      <c r="A644" s="8">
        <v>44392</v>
      </c>
      <c r="B644" s="8" t="str">
        <f>TEXT(dataset[[#This Row],[Date]],"mmm")</f>
        <v>jul</v>
      </c>
      <c r="C644" s="8" t="str">
        <f>TEXT(dataset[[#This Row],[Date]],"YYYY")</f>
        <v>2021</v>
      </c>
      <c r="D644" s="4" t="s">
        <v>24</v>
      </c>
      <c r="E644" s="4" t="s">
        <v>10</v>
      </c>
      <c r="F644" s="4" t="s">
        <v>4</v>
      </c>
      <c r="G644" s="5">
        <v>10</v>
      </c>
      <c r="H644" s="6">
        <v>73</v>
      </c>
      <c r="I644" s="6">
        <v>730</v>
      </c>
      <c r="J644" s="6">
        <v>47.45</v>
      </c>
      <c r="K644" s="6">
        <f>dataset[[#This Row],[Cost Per Unit]]*dataset[[#This Row],[Quantity]]</f>
        <v>474.5</v>
      </c>
      <c r="L644" s="6">
        <f>dataset[[#This Row],[Total Revenue]]-dataset[[#This Row],[Total Cost]]</f>
        <v>255.5</v>
      </c>
    </row>
    <row r="645" spans="1:12">
      <c r="A645" s="8">
        <v>44393</v>
      </c>
      <c r="B645" s="8" t="str">
        <f>TEXT(dataset[[#This Row],[Date]],"mmm")</f>
        <v>jul</v>
      </c>
      <c r="C645" s="8" t="str">
        <f>TEXT(dataset[[#This Row],[Date]],"YYYY")</f>
        <v>2021</v>
      </c>
      <c r="D645" s="4" t="s">
        <v>25</v>
      </c>
      <c r="E645" s="4" t="s">
        <v>46</v>
      </c>
      <c r="F645" s="4" t="s">
        <v>11</v>
      </c>
      <c r="G645" s="5">
        <v>9</v>
      </c>
      <c r="H645" s="6">
        <v>12</v>
      </c>
      <c r="I645" s="6">
        <v>108</v>
      </c>
      <c r="J645" s="6">
        <v>1.944</v>
      </c>
      <c r="K645" s="6">
        <f>dataset[[#This Row],[Cost Per Unit]]*dataset[[#This Row],[Quantity]]</f>
        <v>17.495999999999999</v>
      </c>
      <c r="L645" s="6">
        <f>dataset[[#This Row],[Total Revenue]]-dataset[[#This Row],[Total Cost]]</f>
        <v>90.504000000000005</v>
      </c>
    </row>
    <row r="646" spans="1:12">
      <c r="A646" s="8">
        <v>44393</v>
      </c>
      <c r="B646" s="8" t="str">
        <f>TEXT(dataset[[#This Row],[Date]],"mmm")</f>
        <v>jul</v>
      </c>
      <c r="C646" s="8" t="str">
        <f>TEXT(dataset[[#This Row],[Date]],"YYYY")</f>
        <v>2021</v>
      </c>
      <c r="D646" s="4" t="s">
        <v>25</v>
      </c>
      <c r="E646" s="4" t="s">
        <v>46</v>
      </c>
      <c r="F646" s="4" t="s">
        <v>4</v>
      </c>
      <c r="G646" s="5">
        <v>9</v>
      </c>
      <c r="H646" s="6">
        <v>89</v>
      </c>
      <c r="I646" s="6">
        <v>801</v>
      </c>
      <c r="J646" s="6">
        <v>51.62</v>
      </c>
      <c r="K646" s="6">
        <f>dataset[[#This Row],[Cost Per Unit]]*dataset[[#This Row],[Quantity]]</f>
        <v>464.58</v>
      </c>
      <c r="L646" s="6">
        <f>dataset[[#This Row],[Total Revenue]]-dataset[[#This Row],[Total Cost]]</f>
        <v>336.42</v>
      </c>
    </row>
    <row r="647" spans="1:12">
      <c r="A647" s="8">
        <v>44393</v>
      </c>
      <c r="B647" s="8" t="str">
        <f>TEXT(dataset[[#This Row],[Date]],"mmm")</f>
        <v>jul</v>
      </c>
      <c r="C647" s="8" t="str">
        <f>TEXT(dataset[[#This Row],[Date]],"YYYY")</f>
        <v>2021</v>
      </c>
      <c r="D647" s="4" t="s">
        <v>22</v>
      </c>
      <c r="E647" s="4" t="s">
        <v>3</v>
      </c>
      <c r="F647" s="4" t="s">
        <v>11</v>
      </c>
      <c r="G647" s="5">
        <v>4</v>
      </c>
      <c r="H647" s="6">
        <v>9</v>
      </c>
      <c r="I647" s="6">
        <v>36</v>
      </c>
      <c r="J647" s="6">
        <v>1.6199999999999999</v>
      </c>
      <c r="K647" s="6">
        <f>dataset[[#This Row],[Cost Per Unit]]*dataset[[#This Row],[Quantity]]</f>
        <v>6.4799999999999995</v>
      </c>
      <c r="L647" s="6">
        <f>dataset[[#This Row],[Total Revenue]]-dataset[[#This Row],[Total Cost]]</f>
        <v>29.52</v>
      </c>
    </row>
    <row r="648" spans="1:12">
      <c r="A648" s="8">
        <v>44394</v>
      </c>
      <c r="B648" s="8" t="str">
        <f>TEXT(dataset[[#This Row],[Date]],"mmm")</f>
        <v>jul</v>
      </c>
      <c r="C648" s="8" t="str">
        <f>TEXT(dataset[[#This Row],[Date]],"YYYY")</f>
        <v>2021</v>
      </c>
      <c r="D648" s="4" t="s">
        <v>24</v>
      </c>
      <c r="E648" s="4" t="s">
        <v>10</v>
      </c>
      <c r="F648" s="4" t="s">
        <v>11</v>
      </c>
      <c r="G648" s="5">
        <v>2</v>
      </c>
      <c r="H648" s="6">
        <v>14</v>
      </c>
      <c r="I648" s="6">
        <v>28</v>
      </c>
      <c r="J648" s="6">
        <v>2.9119999999999999</v>
      </c>
      <c r="K648" s="6">
        <f>dataset[[#This Row],[Cost Per Unit]]*dataset[[#This Row],[Quantity]]</f>
        <v>5.8239999999999998</v>
      </c>
      <c r="L648" s="6">
        <f>dataset[[#This Row],[Total Revenue]]-dataset[[#This Row],[Total Cost]]</f>
        <v>22.176000000000002</v>
      </c>
    </row>
    <row r="649" spans="1:12">
      <c r="A649" s="8">
        <v>44394</v>
      </c>
      <c r="B649" s="8" t="str">
        <f>TEXT(dataset[[#This Row],[Date]],"mmm")</f>
        <v>jul</v>
      </c>
      <c r="C649" s="8" t="str">
        <f>TEXT(dataset[[#This Row],[Date]],"YYYY")</f>
        <v>2021</v>
      </c>
      <c r="D649" s="4" t="s">
        <v>24</v>
      </c>
      <c r="E649" s="4" t="s">
        <v>10</v>
      </c>
      <c r="F649" s="4" t="s">
        <v>9</v>
      </c>
      <c r="G649" s="5">
        <v>4</v>
      </c>
      <c r="H649" s="6">
        <v>27</v>
      </c>
      <c r="I649" s="6">
        <v>108</v>
      </c>
      <c r="J649" s="6">
        <v>10.341000000000001</v>
      </c>
      <c r="K649" s="6">
        <f>dataset[[#This Row],[Cost Per Unit]]*dataset[[#This Row],[Quantity]]</f>
        <v>41.364000000000004</v>
      </c>
      <c r="L649" s="6">
        <f>dataset[[#This Row],[Total Revenue]]-dataset[[#This Row],[Total Cost]]</f>
        <v>66.635999999999996</v>
      </c>
    </row>
    <row r="650" spans="1:12">
      <c r="A650" s="8">
        <v>44394</v>
      </c>
      <c r="B650" s="8" t="str">
        <f>TEXT(dataset[[#This Row],[Date]],"mmm")</f>
        <v>jul</v>
      </c>
      <c r="C650" s="8" t="str">
        <f>TEXT(dataset[[#This Row],[Date]],"YYYY")</f>
        <v>2021</v>
      </c>
      <c r="D650" s="4" t="s">
        <v>25</v>
      </c>
      <c r="E650" s="4" t="s">
        <v>46</v>
      </c>
      <c r="F650" s="4" t="s">
        <v>4</v>
      </c>
      <c r="G650" s="5">
        <v>6</v>
      </c>
      <c r="H650" s="6">
        <v>61</v>
      </c>
      <c r="I650" s="6">
        <v>366</v>
      </c>
      <c r="J650" s="6">
        <v>35.379999999999995</v>
      </c>
      <c r="K650" s="6">
        <f>dataset[[#This Row],[Cost Per Unit]]*dataset[[#This Row],[Quantity]]</f>
        <v>212.27999999999997</v>
      </c>
      <c r="L650" s="6">
        <f>dataset[[#This Row],[Total Revenue]]-dataset[[#This Row],[Total Cost]]</f>
        <v>153.72000000000003</v>
      </c>
    </row>
    <row r="651" spans="1:12">
      <c r="A651" s="8">
        <v>44395</v>
      </c>
      <c r="B651" s="8" t="str">
        <f>TEXT(dataset[[#This Row],[Date]],"mmm")</f>
        <v>jul</v>
      </c>
      <c r="C651" s="8" t="str">
        <f>TEXT(dataset[[#This Row],[Date]],"YYYY")</f>
        <v>2021</v>
      </c>
      <c r="D651" s="4" t="s">
        <v>26</v>
      </c>
      <c r="E651" s="4" t="s">
        <v>13</v>
      </c>
      <c r="F651" s="4" t="s">
        <v>11</v>
      </c>
      <c r="G651" s="5">
        <v>5</v>
      </c>
      <c r="H651" s="6">
        <v>13</v>
      </c>
      <c r="I651" s="6">
        <v>65</v>
      </c>
      <c r="J651" s="6">
        <v>3.3280000000000003</v>
      </c>
      <c r="K651" s="6">
        <f>dataset[[#This Row],[Cost Per Unit]]*dataset[[#This Row],[Quantity]]</f>
        <v>16.64</v>
      </c>
      <c r="L651" s="6">
        <f>dataset[[#This Row],[Total Revenue]]-dataset[[#This Row],[Total Cost]]</f>
        <v>48.36</v>
      </c>
    </row>
    <row r="652" spans="1:12">
      <c r="A652" s="8">
        <v>44395</v>
      </c>
      <c r="B652" s="8" t="str">
        <f>TEXT(dataset[[#This Row],[Date]],"mmm")</f>
        <v>jul</v>
      </c>
      <c r="C652" s="8" t="str">
        <f>TEXT(dataset[[#This Row],[Date]],"YYYY")</f>
        <v>2021</v>
      </c>
      <c r="D652" s="4" t="s">
        <v>25</v>
      </c>
      <c r="E652" s="4" t="s">
        <v>46</v>
      </c>
      <c r="F652" s="4" t="s">
        <v>9</v>
      </c>
      <c r="G652" s="5">
        <v>2</v>
      </c>
      <c r="H652" s="6">
        <v>27</v>
      </c>
      <c r="I652" s="6">
        <v>54</v>
      </c>
      <c r="J652" s="6">
        <v>13.689</v>
      </c>
      <c r="K652" s="6">
        <f>dataset[[#This Row],[Cost Per Unit]]*dataset[[#This Row],[Quantity]]</f>
        <v>27.378</v>
      </c>
      <c r="L652" s="6">
        <f>dataset[[#This Row],[Total Revenue]]-dataset[[#This Row],[Total Cost]]</f>
        <v>26.622</v>
      </c>
    </row>
    <row r="653" spans="1:12">
      <c r="A653" s="8">
        <v>44395</v>
      </c>
      <c r="B653" s="8" t="str">
        <f>TEXT(dataset[[#This Row],[Date]],"mmm")</f>
        <v>jul</v>
      </c>
      <c r="C653" s="8" t="str">
        <f>TEXT(dataset[[#This Row],[Date]],"YYYY")</f>
        <v>2021</v>
      </c>
      <c r="D653" s="4" t="s">
        <v>24</v>
      </c>
      <c r="E653" s="4" t="s">
        <v>10</v>
      </c>
      <c r="F653" s="4" t="s">
        <v>7</v>
      </c>
      <c r="G653" s="5">
        <v>11</v>
      </c>
      <c r="H653" s="6">
        <v>16</v>
      </c>
      <c r="I653" s="6">
        <v>176</v>
      </c>
      <c r="J653" s="6">
        <v>6.7679999999999998</v>
      </c>
      <c r="K653" s="6">
        <f>dataset[[#This Row],[Cost Per Unit]]*dataset[[#This Row],[Quantity]]</f>
        <v>74.447999999999993</v>
      </c>
      <c r="L653" s="6">
        <f>dataset[[#This Row],[Total Revenue]]-dataset[[#This Row],[Total Cost]]</f>
        <v>101.55200000000001</v>
      </c>
    </row>
    <row r="654" spans="1:12">
      <c r="A654" s="8">
        <v>44396</v>
      </c>
      <c r="B654" s="8" t="str">
        <f>TEXT(dataset[[#This Row],[Date]],"mmm")</f>
        <v>jul</v>
      </c>
      <c r="C654" s="8" t="str">
        <f>TEXT(dataset[[#This Row],[Date]],"YYYY")</f>
        <v>2021</v>
      </c>
      <c r="D654" s="4" t="s">
        <v>22</v>
      </c>
      <c r="E654" s="4" t="s">
        <v>3</v>
      </c>
      <c r="F654" s="4" t="s">
        <v>4</v>
      </c>
      <c r="G654" s="5">
        <v>8</v>
      </c>
      <c r="H654" s="6">
        <v>54</v>
      </c>
      <c r="I654" s="6">
        <v>432</v>
      </c>
      <c r="J654" s="6">
        <v>32.4</v>
      </c>
      <c r="K654" s="6">
        <f>dataset[[#This Row],[Cost Per Unit]]*dataset[[#This Row],[Quantity]]</f>
        <v>259.2</v>
      </c>
      <c r="L654" s="6">
        <f>dataset[[#This Row],[Total Revenue]]-dataset[[#This Row],[Total Cost]]</f>
        <v>172.8</v>
      </c>
    </row>
    <row r="655" spans="1:12">
      <c r="A655" s="8">
        <v>44396</v>
      </c>
      <c r="B655" s="8" t="str">
        <f>TEXT(dataset[[#This Row],[Date]],"mmm")</f>
        <v>jul</v>
      </c>
      <c r="C655" s="8" t="str">
        <f>TEXT(dataset[[#This Row],[Date]],"YYYY")</f>
        <v>2021</v>
      </c>
      <c r="D655" s="4" t="s">
        <v>22</v>
      </c>
      <c r="E655" s="4" t="s">
        <v>3</v>
      </c>
      <c r="F655" s="4" t="s">
        <v>5</v>
      </c>
      <c r="G655" s="5">
        <v>1</v>
      </c>
      <c r="H655" s="6">
        <v>249</v>
      </c>
      <c r="I655" s="6">
        <v>249</v>
      </c>
      <c r="J655" s="6">
        <v>211.65</v>
      </c>
      <c r="K655" s="6">
        <f>dataset[[#This Row],[Cost Per Unit]]*dataset[[#This Row],[Quantity]]</f>
        <v>211.65</v>
      </c>
      <c r="L655" s="6">
        <f>dataset[[#This Row],[Total Revenue]]-dataset[[#This Row],[Total Cost]]</f>
        <v>37.349999999999994</v>
      </c>
    </row>
    <row r="656" spans="1:12">
      <c r="A656" s="8">
        <v>44396</v>
      </c>
      <c r="B656" s="8" t="str">
        <f>TEXT(dataset[[#This Row],[Date]],"mmm")</f>
        <v>jul</v>
      </c>
      <c r="C656" s="8" t="str">
        <f>TEXT(dataset[[#This Row],[Date]],"YYYY")</f>
        <v>2021</v>
      </c>
      <c r="D656" s="4" t="s">
        <v>26</v>
      </c>
      <c r="E656" s="4" t="s">
        <v>13</v>
      </c>
      <c r="F656" s="4" t="s">
        <v>5</v>
      </c>
      <c r="G656" s="5">
        <v>1</v>
      </c>
      <c r="H656" s="6">
        <v>336</v>
      </c>
      <c r="I656" s="6">
        <v>336</v>
      </c>
      <c r="J656" s="6">
        <v>295.68</v>
      </c>
      <c r="K656" s="6">
        <f>dataset[[#This Row],[Cost Per Unit]]*dataset[[#This Row],[Quantity]]</f>
        <v>295.68</v>
      </c>
      <c r="L656" s="6">
        <f>dataset[[#This Row],[Total Revenue]]-dataset[[#This Row],[Total Cost]]</f>
        <v>40.319999999999993</v>
      </c>
    </row>
    <row r="657" spans="1:12">
      <c r="A657" s="8">
        <v>44396</v>
      </c>
      <c r="B657" s="8" t="str">
        <f>TEXT(dataset[[#This Row],[Date]],"mmm")</f>
        <v>jul</v>
      </c>
      <c r="C657" s="8" t="str">
        <f>TEXT(dataset[[#This Row],[Date]],"YYYY")</f>
        <v>2021</v>
      </c>
      <c r="D657" s="4" t="s">
        <v>26</v>
      </c>
      <c r="E657" s="4" t="s">
        <v>13</v>
      </c>
      <c r="F657" s="4" t="s">
        <v>9</v>
      </c>
      <c r="G657" s="5">
        <v>9</v>
      </c>
      <c r="H657" s="6">
        <v>26</v>
      </c>
      <c r="I657" s="6">
        <v>234</v>
      </c>
      <c r="J657" s="6">
        <v>14.404000000000002</v>
      </c>
      <c r="K657" s="6">
        <f>dataset[[#This Row],[Cost Per Unit]]*dataset[[#This Row],[Quantity]]</f>
        <v>129.63600000000002</v>
      </c>
      <c r="L657" s="6">
        <f>dataset[[#This Row],[Total Revenue]]-dataset[[#This Row],[Total Cost]]</f>
        <v>104.36399999999998</v>
      </c>
    </row>
    <row r="658" spans="1:12">
      <c r="A658" s="8">
        <v>44397</v>
      </c>
      <c r="B658" s="8" t="str">
        <f>TEXT(dataset[[#This Row],[Date]],"mmm")</f>
        <v>jul</v>
      </c>
      <c r="C658" s="8" t="str">
        <f>TEXT(dataset[[#This Row],[Date]],"YYYY")</f>
        <v>2021</v>
      </c>
      <c r="D658" s="4" t="s">
        <v>23</v>
      </c>
      <c r="E658" s="4" t="s">
        <v>45</v>
      </c>
      <c r="F658" s="4" t="s">
        <v>4</v>
      </c>
      <c r="G658" s="5">
        <v>4</v>
      </c>
      <c r="H658" s="6">
        <v>56</v>
      </c>
      <c r="I658" s="6">
        <v>224</v>
      </c>
      <c r="J658" s="6">
        <v>30.800000000000004</v>
      </c>
      <c r="K658" s="6">
        <f>dataset[[#This Row],[Cost Per Unit]]*dataset[[#This Row],[Quantity]]</f>
        <v>123.20000000000002</v>
      </c>
      <c r="L658" s="6">
        <f>dataset[[#This Row],[Total Revenue]]-dataset[[#This Row],[Total Cost]]</f>
        <v>100.79999999999998</v>
      </c>
    </row>
    <row r="659" spans="1:12">
      <c r="A659" s="8">
        <v>44397</v>
      </c>
      <c r="B659" s="8" t="str">
        <f>TEXT(dataset[[#This Row],[Date]],"mmm")</f>
        <v>jul</v>
      </c>
      <c r="C659" s="8" t="str">
        <f>TEXT(dataset[[#This Row],[Date]],"YYYY")</f>
        <v>2021</v>
      </c>
      <c r="D659" s="4" t="s">
        <v>26</v>
      </c>
      <c r="E659" s="4" t="s">
        <v>13</v>
      </c>
      <c r="F659" s="4" t="s">
        <v>5</v>
      </c>
      <c r="G659" s="5">
        <v>2</v>
      </c>
      <c r="H659" s="6">
        <v>257</v>
      </c>
      <c r="I659" s="6">
        <v>514</v>
      </c>
      <c r="J659" s="6">
        <v>226.16</v>
      </c>
      <c r="K659" s="6">
        <f>dataset[[#This Row],[Cost Per Unit]]*dataset[[#This Row],[Quantity]]</f>
        <v>452.32</v>
      </c>
      <c r="L659" s="6">
        <f>dataset[[#This Row],[Total Revenue]]-dataset[[#This Row],[Total Cost]]</f>
        <v>61.680000000000007</v>
      </c>
    </row>
    <row r="660" spans="1:12">
      <c r="A660" s="8">
        <v>44397</v>
      </c>
      <c r="B660" s="8" t="str">
        <f>TEXT(dataset[[#This Row],[Date]],"mmm")</f>
        <v>jul</v>
      </c>
      <c r="C660" s="8" t="str">
        <f>TEXT(dataset[[#This Row],[Date]],"YYYY")</f>
        <v>2021</v>
      </c>
      <c r="D660" s="4" t="s">
        <v>23</v>
      </c>
      <c r="E660" s="4" t="s">
        <v>45</v>
      </c>
      <c r="F660" s="4" t="s">
        <v>7</v>
      </c>
      <c r="G660" s="5">
        <v>16</v>
      </c>
      <c r="H660" s="6">
        <v>21</v>
      </c>
      <c r="I660" s="6">
        <v>336</v>
      </c>
      <c r="J660" s="6">
        <v>6.72</v>
      </c>
      <c r="K660" s="6">
        <f>dataset[[#This Row],[Cost Per Unit]]*dataset[[#This Row],[Quantity]]</f>
        <v>107.52</v>
      </c>
      <c r="L660" s="6">
        <f>dataset[[#This Row],[Total Revenue]]-dataset[[#This Row],[Total Cost]]</f>
        <v>228.48000000000002</v>
      </c>
    </row>
    <row r="661" spans="1:12">
      <c r="A661" s="8">
        <v>44397</v>
      </c>
      <c r="B661" s="8" t="str">
        <f>TEXT(dataset[[#This Row],[Date]],"mmm")</f>
        <v>jul</v>
      </c>
      <c r="C661" s="8" t="str">
        <f>TEXT(dataset[[#This Row],[Date]],"YYYY")</f>
        <v>2021</v>
      </c>
      <c r="D661" s="4" t="s">
        <v>22</v>
      </c>
      <c r="E661" s="4" t="s">
        <v>3</v>
      </c>
      <c r="F661" s="4" t="s">
        <v>7</v>
      </c>
      <c r="G661" s="5">
        <v>4</v>
      </c>
      <c r="H661" s="6">
        <v>16</v>
      </c>
      <c r="I661" s="6">
        <v>64</v>
      </c>
      <c r="J661" s="6">
        <v>4.8</v>
      </c>
      <c r="K661" s="6">
        <f>dataset[[#This Row],[Cost Per Unit]]*dataset[[#This Row],[Quantity]]</f>
        <v>19.2</v>
      </c>
      <c r="L661" s="6">
        <f>dataset[[#This Row],[Total Revenue]]-dataset[[#This Row],[Total Cost]]</f>
        <v>44.8</v>
      </c>
    </row>
    <row r="662" spans="1:12">
      <c r="A662" s="8">
        <v>44397</v>
      </c>
      <c r="B662" s="8" t="str">
        <f>TEXT(dataset[[#This Row],[Date]],"mmm")</f>
        <v>jul</v>
      </c>
      <c r="C662" s="8" t="str">
        <f>TEXT(dataset[[#This Row],[Date]],"YYYY")</f>
        <v>2021</v>
      </c>
      <c r="D662" s="4" t="s">
        <v>22</v>
      </c>
      <c r="E662" s="4" t="s">
        <v>3</v>
      </c>
      <c r="F662" s="4" t="s">
        <v>7</v>
      </c>
      <c r="G662" s="5">
        <v>12</v>
      </c>
      <c r="H662" s="6">
        <v>19</v>
      </c>
      <c r="I662" s="6">
        <v>228</v>
      </c>
      <c r="J662" s="6">
        <v>5.7</v>
      </c>
      <c r="K662" s="6">
        <f>dataset[[#This Row],[Cost Per Unit]]*dataset[[#This Row],[Quantity]]</f>
        <v>68.400000000000006</v>
      </c>
      <c r="L662" s="6">
        <f>dataset[[#This Row],[Total Revenue]]-dataset[[#This Row],[Total Cost]]</f>
        <v>159.6</v>
      </c>
    </row>
    <row r="663" spans="1:12">
      <c r="A663" s="8">
        <v>44398</v>
      </c>
      <c r="B663" s="8" t="str">
        <f>TEXT(dataset[[#This Row],[Date]],"mmm")</f>
        <v>jul</v>
      </c>
      <c r="C663" s="8" t="str">
        <f>TEXT(dataset[[#This Row],[Date]],"YYYY")</f>
        <v>2021</v>
      </c>
      <c r="D663" s="4" t="s">
        <v>26</v>
      </c>
      <c r="E663" s="4" t="s">
        <v>13</v>
      </c>
      <c r="F663" s="4" t="s">
        <v>7</v>
      </c>
      <c r="G663" s="5">
        <v>11</v>
      </c>
      <c r="H663" s="6">
        <v>21</v>
      </c>
      <c r="I663" s="6">
        <v>231</v>
      </c>
      <c r="J663" s="6">
        <v>5.67</v>
      </c>
      <c r="K663" s="6">
        <f>dataset[[#This Row],[Cost Per Unit]]*dataset[[#This Row],[Quantity]]</f>
        <v>62.37</v>
      </c>
      <c r="L663" s="6">
        <f>dataset[[#This Row],[Total Revenue]]-dataset[[#This Row],[Total Cost]]</f>
        <v>168.63</v>
      </c>
    </row>
    <row r="664" spans="1:12">
      <c r="A664" s="8">
        <v>44398</v>
      </c>
      <c r="B664" s="8" t="str">
        <f>TEXT(dataset[[#This Row],[Date]],"mmm")</f>
        <v>jul</v>
      </c>
      <c r="C664" s="8" t="str">
        <f>TEXT(dataset[[#This Row],[Date]],"YYYY")</f>
        <v>2021</v>
      </c>
      <c r="D664" s="4" t="s">
        <v>23</v>
      </c>
      <c r="E664" s="4" t="s">
        <v>45</v>
      </c>
      <c r="F664" s="4" t="s">
        <v>9</v>
      </c>
      <c r="G664" s="5">
        <v>1</v>
      </c>
      <c r="H664" s="6">
        <v>21</v>
      </c>
      <c r="I664" s="6">
        <v>21</v>
      </c>
      <c r="J664" s="6">
        <v>9.8070000000000004</v>
      </c>
      <c r="K664" s="6">
        <f>dataset[[#This Row],[Cost Per Unit]]*dataset[[#This Row],[Quantity]]</f>
        <v>9.8070000000000004</v>
      </c>
      <c r="L664" s="6">
        <f>dataset[[#This Row],[Total Revenue]]-dataset[[#This Row],[Total Cost]]</f>
        <v>11.193</v>
      </c>
    </row>
    <row r="665" spans="1:12">
      <c r="A665" s="8">
        <v>44398</v>
      </c>
      <c r="B665" s="8" t="str">
        <f>TEXT(dataset[[#This Row],[Date]],"mmm")</f>
        <v>jul</v>
      </c>
      <c r="C665" s="8" t="str">
        <f>TEXT(dataset[[#This Row],[Date]],"YYYY")</f>
        <v>2021</v>
      </c>
      <c r="D665" s="4" t="s">
        <v>24</v>
      </c>
      <c r="E665" s="4" t="s">
        <v>10</v>
      </c>
      <c r="F665" s="4" t="s">
        <v>7</v>
      </c>
      <c r="G665" s="5">
        <v>4</v>
      </c>
      <c r="H665" s="6">
        <v>19</v>
      </c>
      <c r="I665" s="6">
        <v>76</v>
      </c>
      <c r="J665" s="6">
        <v>8.036999999999999</v>
      </c>
      <c r="K665" s="6">
        <f>dataset[[#This Row],[Cost Per Unit]]*dataset[[#This Row],[Quantity]]</f>
        <v>32.147999999999996</v>
      </c>
      <c r="L665" s="6">
        <f>dataset[[#This Row],[Total Revenue]]-dataset[[#This Row],[Total Cost]]</f>
        <v>43.852000000000004</v>
      </c>
    </row>
    <row r="666" spans="1:12">
      <c r="A666" s="8">
        <v>44399</v>
      </c>
      <c r="B666" s="8" t="str">
        <f>TEXT(dataset[[#This Row],[Date]],"mmm")</f>
        <v>jul</v>
      </c>
      <c r="C666" s="8" t="str">
        <f>TEXT(dataset[[#This Row],[Date]],"YYYY")</f>
        <v>2021</v>
      </c>
      <c r="D666" s="4" t="s">
        <v>26</v>
      </c>
      <c r="E666" s="4" t="s">
        <v>13</v>
      </c>
      <c r="F666" s="4" t="s">
        <v>4</v>
      </c>
      <c r="G666" s="5">
        <v>7</v>
      </c>
      <c r="H666" s="6">
        <v>62</v>
      </c>
      <c r="I666" s="6">
        <v>434</v>
      </c>
      <c r="J666" s="6">
        <v>46.5</v>
      </c>
      <c r="K666" s="6">
        <f>dataset[[#This Row],[Cost Per Unit]]*dataset[[#This Row],[Quantity]]</f>
        <v>325.5</v>
      </c>
      <c r="L666" s="6">
        <f>dataset[[#This Row],[Total Revenue]]-dataset[[#This Row],[Total Cost]]</f>
        <v>108.5</v>
      </c>
    </row>
    <row r="667" spans="1:12">
      <c r="A667" s="8">
        <v>44399</v>
      </c>
      <c r="B667" s="8" t="str">
        <f>TEXT(dataset[[#This Row],[Date]],"mmm")</f>
        <v>jul</v>
      </c>
      <c r="C667" s="8" t="str">
        <f>TEXT(dataset[[#This Row],[Date]],"YYYY")</f>
        <v>2021</v>
      </c>
      <c r="D667" s="4" t="s">
        <v>25</v>
      </c>
      <c r="E667" s="4" t="s">
        <v>46</v>
      </c>
      <c r="F667" s="4" t="s">
        <v>5</v>
      </c>
      <c r="G667" s="5">
        <v>1</v>
      </c>
      <c r="H667" s="6">
        <v>331</v>
      </c>
      <c r="I667" s="6">
        <v>331</v>
      </c>
      <c r="J667" s="6">
        <v>297.90000000000003</v>
      </c>
      <c r="K667" s="6">
        <f>dataset[[#This Row],[Cost Per Unit]]*dataset[[#This Row],[Quantity]]</f>
        <v>297.90000000000003</v>
      </c>
      <c r="L667" s="6">
        <f>dataset[[#This Row],[Total Revenue]]-dataset[[#This Row],[Total Cost]]</f>
        <v>33.099999999999966</v>
      </c>
    </row>
    <row r="668" spans="1:12">
      <c r="A668" s="8">
        <v>44399</v>
      </c>
      <c r="B668" s="8" t="str">
        <f>TEXT(dataset[[#This Row],[Date]],"mmm")</f>
        <v>jul</v>
      </c>
      <c r="C668" s="8" t="str">
        <f>TEXT(dataset[[#This Row],[Date]],"YYYY")</f>
        <v>2021</v>
      </c>
      <c r="D668" s="4" t="s">
        <v>22</v>
      </c>
      <c r="E668" s="4" t="s">
        <v>3</v>
      </c>
      <c r="F668" s="4" t="s">
        <v>4</v>
      </c>
      <c r="G668" s="5">
        <v>3</v>
      </c>
      <c r="H668" s="6">
        <v>84</v>
      </c>
      <c r="I668" s="6">
        <v>252</v>
      </c>
      <c r="J668" s="6">
        <v>50.4</v>
      </c>
      <c r="K668" s="6">
        <f>dataset[[#This Row],[Cost Per Unit]]*dataset[[#This Row],[Quantity]]</f>
        <v>151.19999999999999</v>
      </c>
      <c r="L668" s="6">
        <f>dataset[[#This Row],[Total Revenue]]-dataset[[#This Row],[Total Cost]]</f>
        <v>100.80000000000001</v>
      </c>
    </row>
    <row r="669" spans="1:12">
      <c r="A669" s="8">
        <v>44400</v>
      </c>
      <c r="B669" s="8" t="str">
        <f>TEXT(dataset[[#This Row],[Date]],"mmm")</f>
        <v>jul</v>
      </c>
      <c r="C669" s="8" t="str">
        <f>TEXT(dataset[[#This Row],[Date]],"YYYY")</f>
        <v>2021</v>
      </c>
      <c r="D669" s="4" t="s">
        <v>25</v>
      </c>
      <c r="E669" s="4" t="s">
        <v>46</v>
      </c>
      <c r="F669" s="4" t="s">
        <v>11</v>
      </c>
      <c r="G669" s="5">
        <v>9</v>
      </c>
      <c r="H669" s="6">
        <v>12</v>
      </c>
      <c r="I669" s="6">
        <v>108</v>
      </c>
      <c r="J669" s="6">
        <v>1.944</v>
      </c>
      <c r="K669" s="6">
        <f>dataset[[#This Row],[Cost Per Unit]]*dataset[[#This Row],[Quantity]]</f>
        <v>17.495999999999999</v>
      </c>
      <c r="L669" s="6">
        <f>dataset[[#This Row],[Total Revenue]]-dataset[[#This Row],[Total Cost]]</f>
        <v>90.504000000000005</v>
      </c>
    </row>
    <row r="670" spans="1:12">
      <c r="A670" s="8">
        <v>44400</v>
      </c>
      <c r="B670" s="8" t="str">
        <f>TEXT(dataset[[#This Row],[Date]],"mmm")</f>
        <v>jul</v>
      </c>
      <c r="C670" s="8" t="str">
        <f>TEXT(dataset[[#This Row],[Date]],"YYYY")</f>
        <v>2021</v>
      </c>
      <c r="D670" s="4" t="s">
        <v>24</v>
      </c>
      <c r="E670" s="4" t="s">
        <v>10</v>
      </c>
      <c r="F670" s="4" t="s">
        <v>4</v>
      </c>
      <c r="G670" s="5">
        <v>10</v>
      </c>
      <c r="H670" s="6">
        <v>57</v>
      </c>
      <c r="I670" s="6">
        <v>570</v>
      </c>
      <c r="J670" s="6">
        <v>37.050000000000004</v>
      </c>
      <c r="K670" s="6">
        <f>dataset[[#This Row],[Cost Per Unit]]*dataset[[#This Row],[Quantity]]</f>
        <v>370.50000000000006</v>
      </c>
      <c r="L670" s="6">
        <f>dataset[[#This Row],[Total Revenue]]-dataset[[#This Row],[Total Cost]]</f>
        <v>199.49999999999994</v>
      </c>
    </row>
    <row r="671" spans="1:12">
      <c r="A671" s="8">
        <v>44400</v>
      </c>
      <c r="B671" s="8" t="str">
        <f>TEXT(dataset[[#This Row],[Date]],"mmm")</f>
        <v>jul</v>
      </c>
      <c r="C671" s="8" t="str">
        <f>TEXT(dataset[[#This Row],[Date]],"YYYY")</f>
        <v>2021</v>
      </c>
      <c r="D671" s="4" t="s">
        <v>24</v>
      </c>
      <c r="E671" s="4" t="s">
        <v>10</v>
      </c>
      <c r="F671" s="4" t="s">
        <v>9</v>
      </c>
      <c r="G671" s="5">
        <v>3</v>
      </c>
      <c r="H671" s="6">
        <v>46</v>
      </c>
      <c r="I671" s="6">
        <v>138</v>
      </c>
      <c r="J671" s="6">
        <v>17.618000000000002</v>
      </c>
      <c r="K671" s="6">
        <f>dataset[[#This Row],[Cost Per Unit]]*dataset[[#This Row],[Quantity]]</f>
        <v>52.854000000000006</v>
      </c>
      <c r="L671" s="6">
        <f>dataset[[#This Row],[Total Revenue]]-dataset[[#This Row],[Total Cost]]</f>
        <v>85.145999999999987</v>
      </c>
    </row>
    <row r="672" spans="1:12">
      <c r="A672" s="8">
        <v>44401</v>
      </c>
      <c r="B672" s="8" t="str">
        <f>TEXT(dataset[[#This Row],[Date]],"mmm")</f>
        <v>jul</v>
      </c>
      <c r="C672" s="8" t="str">
        <f>TEXT(dataset[[#This Row],[Date]],"YYYY")</f>
        <v>2021</v>
      </c>
      <c r="D672" s="4" t="s">
        <v>24</v>
      </c>
      <c r="E672" s="4" t="s">
        <v>10</v>
      </c>
      <c r="F672" s="4" t="s">
        <v>9</v>
      </c>
      <c r="G672" s="5">
        <v>2</v>
      </c>
      <c r="H672" s="6">
        <v>32</v>
      </c>
      <c r="I672" s="6">
        <v>64</v>
      </c>
      <c r="J672" s="6">
        <v>12.256</v>
      </c>
      <c r="K672" s="6">
        <f>dataset[[#This Row],[Cost Per Unit]]*dataset[[#This Row],[Quantity]]</f>
        <v>24.512</v>
      </c>
      <c r="L672" s="6">
        <f>dataset[[#This Row],[Total Revenue]]-dataset[[#This Row],[Total Cost]]</f>
        <v>39.488</v>
      </c>
    </row>
    <row r="673" spans="1:12">
      <c r="A673" s="8">
        <v>44401</v>
      </c>
      <c r="B673" s="8" t="str">
        <f>TEXT(dataset[[#This Row],[Date]],"mmm")</f>
        <v>jul</v>
      </c>
      <c r="C673" s="8" t="str">
        <f>TEXT(dataset[[#This Row],[Date]],"YYYY")</f>
        <v>2021</v>
      </c>
      <c r="D673" s="4" t="s">
        <v>22</v>
      </c>
      <c r="E673" s="4" t="s">
        <v>3</v>
      </c>
      <c r="F673" s="4" t="s">
        <v>5</v>
      </c>
      <c r="G673" s="5">
        <v>1</v>
      </c>
      <c r="H673" s="6">
        <v>244</v>
      </c>
      <c r="I673" s="6">
        <v>244</v>
      </c>
      <c r="J673" s="6">
        <v>207.4</v>
      </c>
      <c r="K673" s="6">
        <f>dataset[[#This Row],[Cost Per Unit]]*dataset[[#This Row],[Quantity]]</f>
        <v>207.4</v>
      </c>
      <c r="L673" s="6">
        <f>dataset[[#This Row],[Total Revenue]]-dataset[[#This Row],[Total Cost]]</f>
        <v>36.599999999999994</v>
      </c>
    </row>
    <row r="674" spans="1:12">
      <c r="A674" s="8">
        <v>44401</v>
      </c>
      <c r="B674" s="8" t="str">
        <f>TEXT(dataset[[#This Row],[Date]],"mmm")</f>
        <v>jul</v>
      </c>
      <c r="C674" s="8" t="str">
        <f>TEXT(dataset[[#This Row],[Date]],"YYYY")</f>
        <v>2021</v>
      </c>
      <c r="D674" s="4" t="s">
        <v>25</v>
      </c>
      <c r="E674" s="4" t="s">
        <v>46</v>
      </c>
      <c r="F674" s="4" t="s">
        <v>7</v>
      </c>
      <c r="G674" s="5">
        <v>6</v>
      </c>
      <c r="H674" s="6">
        <v>22</v>
      </c>
      <c r="I674" s="6">
        <v>132</v>
      </c>
      <c r="J674" s="6">
        <v>5.6760000000000002</v>
      </c>
      <c r="K674" s="6">
        <f>dataset[[#This Row],[Cost Per Unit]]*dataset[[#This Row],[Quantity]]</f>
        <v>34.055999999999997</v>
      </c>
      <c r="L674" s="6">
        <f>dataset[[#This Row],[Total Revenue]]-dataset[[#This Row],[Total Cost]]</f>
        <v>97.944000000000003</v>
      </c>
    </row>
    <row r="675" spans="1:12">
      <c r="A675" s="8">
        <v>44402</v>
      </c>
      <c r="B675" s="8" t="str">
        <f>TEXT(dataset[[#This Row],[Date]],"mmm")</f>
        <v>jul</v>
      </c>
      <c r="C675" s="8" t="str">
        <f>TEXT(dataset[[#This Row],[Date]],"YYYY")</f>
        <v>2021</v>
      </c>
      <c r="D675" s="4" t="s">
        <v>22</v>
      </c>
      <c r="E675" s="4" t="s">
        <v>3</v>
      </c>
      <c r="F675" s="4" t="s">
        <v>9</v>
      </c>
      <c r="G675" s="5">
        <v>9</v>
      </c>
      <c r="H675" s="6">
        <v>32</v>
      </c>
      <c r="I675" s="6">
        <v>288</v>
      </c>
      <c r="J675" s="6">
        <v>16.64</v>
      </c>
      <c r="K675" s="6">
        <f>dataset[[#This Row],[Cost Per Unit]]*dataset[[#This Row],[Quantity]]</f>
        <v>149.76</v>
      </c>
      <c r="L675" s="6">
        <f>dataset[[#This Row],[Total Revenue]]-dataset[[#This Row],[Total Cost]]</f>
        <v>138.24</v>
      </c>
    </row>
    <row r="676" spans="1:12">
      <c r="A676" s="8">
        <v>44402</v>
      </c>
      <c r="B676" s="8" t="str">
        <f>TEXT(dataset[[#This Row],[Date]],"mmm")</f>
        <v>jul</v>
      </c>
      <c r="C676" s="8" t="str">
        <f>TEXT(dataset[[#This Row],[Date]],"YYYY")</f>
        <v>2021</v>
      </c>
      <c r="D676" s="4" t="s">
        <v>22</v>
      </c>
      <c r="E676" s="4" t="s">
        <v>3</v>
      </c>
      <c r="F676" s="4" t="s">
        <v>7</v>
      </c>
      <c r="G676" s="5">
        <v>20</v>
      </c>
      <c r="H676" s="6">
        <v>17</v>
      </c>
      <c r="I676" s="6">
        <v>340</v>
      </c>
      <c r="J676" s="6">
        <v>5.0999999999999996</v>
      </c>
      <c r="K676" s="6">
        <f>dataset[[#This Row],[Cost Per Unit]]*dataset[[#This Row],[Quantity]]</f>
        <v>102</v>
      </c>
      <c r="L676" s="6">
        <f>dataset[[#This Row],[Total Revenue]]-dataset[[#This Row],[Total Cost]]</f>
        <v>238</v>
      </c>
    </row>
    <row r="677" spans="1:12">
      <c r="A677" s="8">
        <v>44402</v>
      </c>
      <c r="B677" s="8" t="str">
        <f>TEXT(dataset[[#This Row],[Date]],"mmm")</f>
        <v>jul</v>
      </c>
      <c r="C677" s="8" t="str">
        <f>TEXT(dataset[[#This Row],[Date]],"YYYY")</f>
        <v>2021</v>
      </c>
      <c r="D677" s="4" t="s">
        <v>26</v>
      </c>
      <c r="E677" s="4" t="s">
        <v>13</v>
      </c>
      <c r="F677" s="4" t="s">
        <v>7</v>
      </c>
      <c r="G677" s="5">
        <v>15</v>
      </c>
      <c r="H677" s="6">
        <v>16</v>
      </c>
      <c r="I677" s="6">
        <v>240</v>
      </c>
      <c r="J677" s="6">
        <v>4.32</v>
      </c>
      <c r="K677" s="6">
        <f>dataset[[#This Row],[Cost Per Unit]]*dataset[[#This Row],[Quantity]]</f>
        <v>64.800000000000011</v>
      </c>
      <c r="L677" s="6">
        <f>dataset[[#This Row],[Total Revenue]]-dataset[[#This Row],[Total Cost]]</f>
        <v>175.2</v>
      </c>
    </row>
    <row r="678" spans="1:12">
      <c r="A678" s="8">
        <v>44403</v>
      </c>
      <c r="B678" s="8" t="str">
        <f>TEXT(dataset[[#This Row],[Date]],"mmm")</f>
        <v>jul</v>
      </c>
      <c r="C678" s="8" t="str">
        <f>TEXT(dataset[[#This Row],[Date]],"YYYY")</f>
        <v>2021</v>
      </c>
      <c r="D678" s="4" t="s">
        <v>25</v>
      </c>
      <c r="E678" s="4" t="s">
        <v>46</v>
      </c>
      <c r="F678" s="4" t="s">
        <v>9</v>
      </c>
      <c r="G678" s="5">
        <v>8</v>
      </c>
      <c r="H678" s="6">
        <v>43</v>
      </c>
      <c r="I678" s="6">
        <v>344</v>
      </c>
      <c r="J678" s="6">
        <v>21.801000000000002</v>
      </c>
      <c r="K678" s="6">
        <f>dataset[[#This Row],[Cost Per Unit]]*dataset[[#This Row],[Quantity]]</f>
        <v>174.40800000000002</v>
      </c>
      <c r="L678" s="6">
        <f>dataset[[#This Row],[Total Revenue]]-dataset[[#This Row],[Total Cost]]</f>
        <v>169.59199999999998</v>
      </c>
    </row>
    <row r="679" spans="1:12">
      <c r="A679" s="8">
        <v>44403</v>
      </c>
      <c r="B679" s="8" t="str">
        <f>TEXT(dataset[[#This Row],[Date]],"mmm")</f>
        <v>jul</v>
      </c>
      <c r="C679" s="8" t="str">
        <f>TEXT(dataset[[#This Row],[Date]],"YYYY")</f>
        <v>2021</v>
      </c>
      <c r="D679" s="4" t="s">
        <v>26</v>
      </c>
      <c r="E679" s="4" t="s">
        <v>13</v>
      </c>
      <c r="F679" s="4" t="s">
        <v>7</v>
      </c>
      <c r="G679" s="5">
        <v>15</v>
      </c>
      <c r="H679" s="6">
        <v>11</v>
      </c>
      <c r="I679" s="6">
        <v>165</v>
      </c>
      <c r="J679" s="6">
        <v>2.97</v>
      </c>
      <c r="K679" s="6">
        <f>dataset[[#This Row],[Cost Per Unit]]*dataset[[#This Row],[Quantity]]</f>
        <v>44.550000000000004</v>
      </c>
      <c r="L679" s="6">
        <f>dataset[[#This Row],[Total Revenue]]-dataset[[#This Row],[Total Cost]]</f>
        <v>120.44999999999999</v>
      </c>
    </row>
    <row r="680" spans="1:12">
      <c r="A680" s="8">
        <v>44403</v>
      </c>
      <c r="B680" s="8" t="str">
        <f>TEXT(dataset[[#This Row],[Date]],"mmm")</f>
        <v>jul</v>
      </c>
      <c r="C680" s="8" t="str">
        <f>TEXT(dataset[[#This Row],[Date]],"YYYY")</f>
        <v>2021</v>
      </c>
      <c r="D680" s="4" t="s">
        <v>23</v>
      </c>
      <c r="E680" s="4" t="s">
        <v>45</v>
      </c>
      <c r="F680" s="4" t="s">
        <v>7</v>
      </c>
      <c r="G680" s="5">
        <v>18</v>
      </c>
      <c r="H680" s="6">
        <v>15</v>
      </c>
      <c r="I680" s="6">
        <v>270</v>
      </c>
      <c r="J680" s="6">
        <v>4.8</v>
      </c>
      <c r="K680" s="6">
        <f>dataset[[#This Row],[Cost Per Unit]]*dataset[[#This Row],[Quantity]]</f>
        <v>86.399999999999991</v>
      </c>
      <c r="L680" s="6">
        <f>dataset[[#This Row],[Total Revenue]]-dataset[[#This Row],[Total Cost]]</f>
        <v>183.60000000000002</v>
      </c>
    </row>
    <row r="681" spans="1:12">
      <c r="A681" s="8">
        <v>44404</v>
      </c>
      <c r="B681" s="8" t="str">
        <f>TEXT(dataset[[#This Row],[Date]],"mmm")</f>
        <v>jul</v>
      </c>
      <c r="C681" s="8" t="str">
        <f>TEXT(dataset[[#This Row],[Date]],"YYYY")</f>
        <v>2021</v>
      </c>
      <c r="D681" s="4" t="s">
        <v>25</v>
      </c>
      <c r="E681" s="4" t="s">
        <v>46</v>
      </c>
      <c r="F681" s="4" t="s">
        <v>7</v>
      </c>
      <c r="G681" s="5">
        <v>13</v>
      </c>
      <c r="H681" s="6">
        <v>25</v>
      </c>
      <c r="I681" s="6">
        <v>325</v>
      </c>
      <c r="J681" s="6">
        <v>6.45</v>
      </c>
      <c r="K681" s="6">
        <f>dataset[[#This Row],[Cost Per Unit]]*dataset[[#This Row],[Quantity]]</f>
        <v>83.850000000000009</v>
      </c>
      <c r="L681" s="6">
        <f>dataset[[#This Row],[Total Revenue]]-dataset[[#This Row],[Total Cost]]</f>
        <v>241.14999999999998</v>
      </c>
    </row>
    <row r="682" spans="1:12">
      <c r="A682" s="8">
        <v>44404</v>
      </c>
      <c r="B682" s="8" t="str">
        <f>TEXT(dataset[[#This Row],[Date]],"mmm")</f>
        <v>jul</v>
      </c>
      <c r="C682" s="8" t="str">
        <f>TEXT(dataset[[#This Row],[Date]],"YYYY")</f>
        <v>2021</v>
      </c>
      <c r="D682" s="4" t="s">
        <v>22</v>
      </c>
      <c r="E682" s="4" t="s">
        <v>3</v>
      </c>
      <c r="F682" s="4" t="s">
        <v>11</v>
      </c>
      <c r="G682" s="5">
        <v>4</v>
      </c>
      <c r="H682" s="6">
        <v>9</v>
      </c>
      <c r="I682" s="6">
        <v>36</v>
      </c>
      <c r="J682" s="6">
        <v>1.6199999999999999</v>
      </c>
      <c r="K682" s="6">
        <f>dataset[[#This Row],[Cost Per Unit]]*dataset[[#This Row],[Quantity]]</f>
        <v>6.4799999999999995</v>
      </c>
      <c r="L682" s="6">
        <f>dataset[[#This Row],[Total Revenue]]-dataset[[#This Row],[Total Cost]]</f>
        <v>29.52</v>
      </c>
    </row>
    <row r="683" spans="1:12">
      <c r="A683" s="8">
        <v>44404</v>
      </c>
      <c r="B683" s="8" t="str">
        <f>TEXT(dataset[[#This Row],[Date]],"mmm")</f>
        <v>jul</v>
      </c>
      <c r="C683" s="8" t="str">
        <f>TEXT(dataset[[#This Row],[Date]],"YYYY")</f>
        <v>2021</v>
      </c>
      <c r="D683" s="4" t="s">
        <v>25</v>
      </c>
      <c r="E683" s="4" t="s">
        <v>46</v>
      </c>
      <c r="F683" s="4" t="s">
        <v>9</v>
      </c>
      <c r="G683" s="5">
        <v>1</v>
      </c>
      <c r="H683" s="6">
        <v>48</v>
      </c>
      <c r="I683" s="6">
        <v>48</v>
      </c>
      <c r="J683" s="6">
        <v>24.335999999999999</v>
      </c>
      <c r="K683" s="6">
        <f>dataset[[#This Row],[Cost Per Unit]]*dataset[[#This Row],[Quantity]]</f>
        <v>24.335999999999999</v>
      </c>
      <c r="L683" s="6">
        <f>dataset[[#This Row],[Total Revenue]]-dataset[[#This Row],[Total Cost]]</f>
        <v>23.664000000000001</v>
      </c>
    </row>
    <row r="684" spans="1:12">
      <c r="A684" s="8">
        <v>44404</v>
      </c>
      <c r="B684" s="8" t="str">
        <f>TEXT(dataset[[#This Row],[Date]],"mmm")</f>
        <v>jul</v>
      </c>
      <c r="C684" s="8" t="str">
        <f>TEXT(dataset[[#This Row],[Date]],"YYYY")</f>
        <v>2021</v>
      </c>
      <c r="D684" s="4" t="s">
        <v>23</v>
      </c>
      <c r="E684" s="4" t="s">
        <v>45</v>
      </c>
      <c r="F684" s="4" t="s">
        <v>5</v>
      </c>
      <c r="G684" s="5">
        <v>2</v>
      </c>
      <c r="H684" s="6">
        <v>356</v>
      </c>
      <c r="I684" s="6">
        <v>712</v>
      </c>
      <c r="J684" s="6">
        <v>274.12</v>
      </c>
      <c r="K684" s="6">
        <f>dataset[[#This Row],[Cost Per Unit]]*dataset[[#This Row],[Quantity]]</f>
        <v>548.24</v>
      </c>
      <c r="L684" s="6">
        <f>dataset[[#This Row],[Total Revenue]]-dataset[[#This Row],[Total Cost]]</f>
        <v>163.76</v>
      </c>
    </row>
    <row r="685" spans="1:12">
      <c r="A685" s="8">
        <v>44405</v>
      </c>
      <c r="B685" s="8" t="str">
        <f>TEXT(dataset[[#This Row],[Date]],"mmm")</f>
        <v>jul</v>
      </c>
      <c r="C685" s="8" t="str">
        <f>TEXT(dataset[[#This Row],[Date]],"YYYY")</f>
        <v>2021</v>
      </c>
      <c r="D685" s="4" t="s">
        <v>23</v>
      </c>
      <c r="E685" s="4" t="s">
        <v>45</v>
      </c>
      <c r="F685" s="4" t="s">
        <v>4</v>
      </c>
      <c r="G685" s="5">
        <v>8</v>
      </c>
      <c r="H685" s="6">
        <v>89</v>
      </c>
      <c r="I685" s="6">
        <v>712</v>
      </c>
      <c r="J685" s="6">
        <v>48.95</v>
      </c>
      <c r="K685" s="6">
        <f>dataset[[#This Row],[Cost Per Unit]]*dataset[[#This Row],[Quantity]]</f>
        <v>391.6</v>
      </c>
      <c r="L685" s="6">
        <f>dataset[[#This Row],[Total Revenue]]-dataset[[#This Row],[Total Cost]]</f>
        <v>320.39999999999998</v>
      </c>
    </row>
    <row r="686" spans="1:12">
      <c r="A686" s="8">
        <v>44405</v>
      </c>
      <c r="B686" s="8" t="str">
        <f>TEXT(dataset[[#This Row],[Date]],"mmm")</f>
        <v>jul</v>
      </c>
      <c r="C686" s="8" t="str">
        <f>TEXT(dataset[[#This Row],[Date]],"YYYY")</f>
        <v>2021</v>
      </c>
      <c r="D686" s="4" t="s">
        <v>26</v>
      </c>
      <c r="E686" s="4" t="s">
        <v>13</v>
      </c>
      <c r="F686" s="4" t="s">
        <v>11</v>
      </c>
      <c r="G686" s="5">
        <v>1</v>
      </c>
      <c r="H686" s="6">
        <v>7</v>
      </c>
      <c r="I686" s="6">
        <v>7</v>
      </c>
      <c r="J686" s="6">
        <v>1.792</v>
      </c>
      <c r="K686" s="6">
        <f>dataset[[#This Row],[Cost Per Unit]]*dataset[[#This Row],[Quantity]]</f>
        <v>1.792</v>
      </c>
      <c r="L686" s="6">
        <f>dataset[[#This Row],[Total Revenue]]-dataset[[#This Row],[Total Cost]]</f>
        <v>5.2080000000000002</v>
      </c>
    </row>
    <row r="687" spans="1:12">
      <c r="A687" s="8">
        <v>44405</v>
      </c>
      <c r="B687" s="8" t="str">
        <f>TEXT(dataset[[#This Row],[Date]],"mmm")</f>
        <v>jul</v>
      </c>
      <c r="C687" s="8" t="str">
        <f>TEXT(dataset[[#This Row],[Date]],"YYYY")</f>
        <v>2021</v>
      </c>
      <c r="D687" s="4" t="s">
        <v>25</v>
      </c>
      <c r="E687" s="4" t="s">
        <v>46</v>
      </c>
      <c r="F687" s="4" t="s">
        <v>9</v>
      </c>
      <c r="G687" s="5">
        <v>4</v>
      </c>
      <c r="H687" s="6">
        <v>33</v>
      </c>
      <c r="I687" s="6">
        <v>132</v>
      </c>
      <c r="J687" s="6">
        <v>16.731000000000002</v>
      </c>
      <c r="K687" s="6">
        <f>dataset[[#This Row],[Cost Per Unit]]*dataset[[#This Row],[Quantity]]</f>
        <v>66.924000000000007</v>
      </c>
      <c r="L687" s="6">
        <f>dataset[[#This Row],[Total Revenue]]-dataset[[#This Row],[Total Cost]]</f>
        <v>65.075999999999993</v>
      </c>
    </row>
    <row r="688" spans="1:12">
      <c r="A688" s="8">
        <v>44405</v>
      </c>
      <c r="B688" s="8" t="str">
        <f>TEXT(dataset[[#This Row],[Date]],"mmm")</f>
        <v>jul</v>
      </c>
      <c r="C688" s="8" t="str">
        <f>TEXT(dataset[[#This Row],[Date]],"YYYY")</f>
        <v>2021</v>
      </c>
      <c r="D688" s="4" t="s">
        <v>25</v>
      </c>
      <c r="E688" s="4" t="s">
        <v>46</v>
      </c>
      <c r="F688" s="4" t="s">
        <v>4</v>
      </c>
      <c r="G688" s="5">
        <v>9</v>
      </c>
      <c r="H688" s="6">
        <v>55</v>
      </c>
      <c r="I688" s="6">
        <v>495</v>
      </c>
      <c r="J688" s="6">
        <v>31.9</v>
      </c>
      <c r="K688" s="6">
        <f>dataset[[#This Row],[Cost Per Unit]]*dataset[[#This Row],[Quantity]]</f>
        <v>287.09999999999997</v>
      </c>
      <c r="L688" s="6">
        <f>dataset[[#This Row],[Total Revenue]]-dataset[[#This Row],[Total Cost]]</f>
        <v>207.90000000000003</v>
      </c>
    </row>
    <row r="689" spans="1:12">
      <c r="A689" s="8">
        <v>44406</v>
      </c>
      <c r="B689" s="8" t="str">
        <f>TEXT(dataset[[#This Row],[Date]],"mmm")</f>
        <v>jul</v>
      </c>
      <c r="C689" s="8" t="str">
        <f>TEXT(dataset[[#This Row],[Date]],"YYYY")</f>
        <v>2021</v>
      </c>
      <c r="D689" s="4" t="s">
        <v>25</v>
      </c>
      <c r="E689" s="4" t="s">
        <v>46</v>
      </c>
      <c r="F689" s="4" t="s">
        <v>11</v>
      </c>
      <c r="G689" s="5">
        <v>3</v>
      </c>
      <c r="H689" s="6">
        <v>5</v>
      </c>
      <c r="I689" s="6">
        <v>15</v>
      </c>
      <c r="J689" s="6">
        <v>0.81</v>
      </c>
      <c r="K689" s="6">
        <f>dataset[[#This Row],[Cost Per Unit]]*dataset[[#This Row],[Quantity]]</f>
        <v>2.4300000000000002</v>
      </c>
      <c r="L689" s="6">
        <f>dataset[[#This Row],[Total Revenue]]-dataset[[#This Row],[Total Cost]]</f>
        <v>12.57</v>
      </c>
    </row>
    <row r="690" spans="1:12">
      <c r="A690" s="8">
        <v>44406</v>
      </c>
      <c r="B690" s="8" t="str">
        <f>TEXT(dataset[[#This Row],[Date]],"mmm")</f>
        <v>jul</v>
      </c>
      <c r="C690" s="8" t="str">
        <f>TEXT(dataset[[#This Row],[Date]],"YYYY")</f>
        <v>2021</v>
      </c>
      <c r="D690" s="4" t="s">
        <v>25</v>
      </c>
      <c r="E690" s="4" t="s">
        <v>46</v>
      </c>
      <c r="F690" s="4" t="s">
        <v>11</v>
      </c>
      <c r="G690" s="5">
        <v>3</v>
      </c>
      <c r="H690" s="6">
        <v>6</v>
      </c>
      <c r="I690" s="6">
        <v>18</v>
      </c>
      <c r="J690" s="6">
        <v>0.97199999999999998</v>
      </c>
      <c r="K690" s="6">
        <f>dataset[[#This Row],[Cost Per Unit]]*dataset[[#This Row],[Quantity]]</f>
        <v>2.9159999999999999</v>
      </c>
      <c r="L690" s="6">
        <f>dataset[[#This Row],[Total Revenue]]-dataset[[#This Row],[Total Cost]]</f>
        <v>15.084</v>
      </c>
    </row>
    <row r="691" spans="1:12">
      <c r="A691" s="8">
        <v>44406</v>
      </c>
      <c r="B691" s="8" t="str">
        <f>TEXT(dataset[[#This Row],[Date]],"mmm")</f>
        <v>jul</v>
      </c>
      <c r="C691" s="8" t="str">
        <f>TEXT(dataset[[#This Row],[Date]],"YYYY")</f>
        <v>2021</v>
      </c>
      <c r="D691" s="4" t="s">
        <v>24</v>
      </c>
      <c r="E691" s="4" t="s">
        <v>10</v>
      </c>
      <c r="F691" s="4" t="s">
        <v>7</v>
      </c>
      <c r="G691" s="5">
        <v>12</v>
      </c>
      <c r="H691" s="6">
        <v>12</v>
      </c>
      <c r="I691" s="6">
        <v>144</v>
      </c>
      <c r="J691" s="6">
        <v>5.0759999999999996</v>
      </c>
      <c r="K691" s="6">
        <f>dataset[[#This Row],[Cost Per Unit]]*dataset[[#This Row],[Quantity]]</f>
        <v>60.911999999999992</v>
      </c>
      <c r="L691" s="6">
        <f>dataset[[#This Row],[Total Revenue]]-dataset[[#This Row],[Total Cost]]</f>
        <v>83.088000000000008</v>
      </c>
    </row>
    <row r="692" spans="1:12">
      <c r="A692" s="8">
        <v>44407</v>
      </c>
      <c r="B692" s="8" t="str">
        <f>TEXT(dataset[[#This Row],[Date]],"mmm")</f>
        <v>jul</v>
      </c>
      <c r="C692" s="8" t="str">
        <f>TEXT(dataset[[#This Row],[Date]],"YYYY")</f>
        <v>2021</v>
      </c>
      <c r="D692" s="4" t="s">
        <v>22</v>
      </c>
      <c r="E692" s="4" t="s">
        <v>3</v>
      </c>
      <c r="F692" s="4" t="s">
        <v>4</v>
      </c>
      <c r="G692" s="5">
        <v>2</v>
      </c>
      <c r="H692" s="6">
        <v>83</v>
      </c>
      <c r="I692" s="6">
        <v>166</v>
      </c>
      <c r="J692" s="6">
        <v>49.8</v>
      </c>
      <c r="K692" s="6">
        <f>dataset[[#This Row],[Cost Per Unit]]*dataset[[#This Row],[Quantity]]</f>
        <v>99.6</v>
      </c>
      <c r="L692" s="6">
        <f>dataset[[#This Row],[Total Revenue]]-dataset[[#This Row],[Total Cost]]</f>
        <v>66.400000000000006</v>
      </c>
    </row>
    <row r="693" spans="1:12">
      <c r="A693" s="8">
        <v>44407</v>
      </c>
      <c r="B693" s="8" t="str">
        <f>TEXT(dataset[[#This Row],[Date]],"mmm")</f>
        <v>jul</v>
      </c>
      <c r="C693" s="8" t="str">
        <f>TEXT(dataset[[#This Row],[Date]],"YYYY")</f>
        <v>2021</v>
      </c>
      <c r="D693" s="4" t="s">
        <v>26</v>
      </c>
      <c r="E693" s="4" t="s">
        <v>13</v>
      </c>
      <c r="F693" s="4" t="s">
        <v>4</v>
      </c>
      <c r="G693" s="5">
        <v>5</v>
      </c>
      <c r="H693" s="6">
        <v>56</v>
      </c>
      <c r="I693" s="6">
        <v>280</v>
      </c>
      <c r="J693" s="6">
        <v>42</v>
      </c>
      <c r="K693" s="6">
        <f>dataset[[#This Row],[Cost Per Unit]]*dataset[[#This Row],[Quantity]]</f>
        <v>210</v>
      </c>
      <c r="L693" s="6">
        <f>dataset[[#This Row],[Total Revenue]]-dataset[[#This Row],[Total Cost]]</f>
        <v>70</v>
      </c>
    </row>
    <row r="694" spans="1:12">
      <c r="A694" s="8">
        <v>44407</v>
      </c>
      <c r="B694" s="8" t="str">
        <f>TEXT(dataset[[#This Row],[Date]],"mmm")</f>
        <v>jul</v>
      </c>
      <c r="C694" s="8" t="str">
        <f>TEXT(dataset[[#This Row],[Date]],"YYYY")</f>
        <v>2021</v>
      </c>
      <c r="D694" s="4" t="s">
        <v>24</v>
      </c>
      <c r="E694" s="4" t="s">
        <v>10</v>
      </c>
      <c r="F694" s="4" t="s">
        <v>7</v>
      </c>
      <c r="G694" s="5">
        <v>18</v>
      </c>
      <c r="H694" s="6">
        <v>18</v>
      </c>
      <c r="I694" s="6">
        <v>324</v>
      </c>
      <c r="J694" s="6">
        <v>7.6139999999999999</v>
      </c>
      <c r="K694" s="6">
        <f>dataset[[#This Row],[Cost Per Unit]]*dataset[[#This Row],[Quantity]]</f>
        <v>137.05199999999999</v>
      </c>
      <c r="L694" s="6">
        <f>dataset[[#This Row],[Total Revenue]]-dataset[[#This Row],[Total Cost]]</f>
        <v>186.94800000000001</v>
      </c>
    </row>
    <row r="695" spans="1:12">
      <c r="A695" s="8">
        <v>44407</v>
      </c>
      <c r="B695" s="8" t="str">
        <f>TEXT(dataset[[#This Row],[Date]],"mmm")</f>
        <v>jul</v>
      </c>
      <c r="C695" s="8" t="str">
        <f>TEXT(dataset[[#This Row],[Date]],"YYYY")</f>
        <v>2021</v>
      </c>
      <c r="D695" s="4" t="s">
        <v>26</v>
      </c>
      <c r="E695" s="4" t="s">
        <v>13</v>
      </c>
      <c r="F695" s="4" t="s">
        <v>9</v>
      </c>
      <c r="G695" s="5">
        <v>5</v>
      </c>
      <c r="H695" s="6">
        <v>28</v>
      </c>
      <c r="I695" s="6">
        <v>140</v>
      </c>
      <c r="J695" s="6">
        <v>15.512</v>
      </c>
      <c r="K695" s="6">
        <f>dataset[[#This Row],[Cost Per Unit]]*dataset[[#This Row],[Quantity]]</f>
        <v>77.56</v>
      </c>
      <c r="L695" s="6">
        <f>dataset[[#This Row],[Total Revenue]]-dataset[[#This Row],[Total Cost]]</f>
        <v>62.44</v>
      </c>
    </row>
    <row r="696" spans="1:12">
      <c r="A696" s="8">
        <v>44408</v>
      </c>
      <c r="B696" s="8" t="str">
        <f>TEXT(dataset[[#This Row],[Date]],"mmm")</f>
        <v>jul</v>
      </c>
      <c r="C696" s="8" t="str">
        <f>TEXT(dataset[[#This Row],[Date]],"YYYY")</f>
        <v>2021</v>
      </c>
      <c r="D696" s="4" t="s">
        <v>25</v>
      </c>
      <c r="E696" s="4" t="s">
        <v>46</v>
      </c>
      <c r="F696" s="4" t="s">
        <v>9</v>
      </c>
      <c r="G696" s="5">
        <v>4</v>
      </c>
      <c r="H696" s="6">
        <v>41</v>
      </c>
      <c r="I696" s="6">
        <v>164</v>
      </c>
      <c r="J696" s="6">
        <v>20.786999999999999</v>
      </c>
      <c r="K696" s="6">
        <f>dataset[[#This Row],[Cost Per Unit]]*dataset[[#This Row],[Quantity]]</f>
        <v>83.147999999999996</v>
      </c>
      <c r="L696" s="6">
        <f>dataset[[#This Row],[Total Revenue]]-dataset[[#This Row],[Total Cost]]</f>
        <v>80.852000000000004</v>
      </c>
    </row>
    <row r="697" spans="1:12">
      <c r="A697" s="8">
        <v>44408</v>
      </c>
      <c r="B697" s="8" t="str">
        <f>TEXT(dataset[[#This Row],[Date]],"mmm")</f>
        <v>jul</v>
      </c>
      <c r="C697" s="8" t="str">
        <f>TEXT(dataset[[#This Row],[Date]],"YYYY")</f>
        <v>2021</v>
      </c>
      <c r="D697" s="4" t="s">
        <v>23</v>
      </c>
      <c r="E697" s="4" t="s">
        <v>45</v>
      </c>
      <c r="F697" s="4" t="s">
        <v>11</v>
      </c>
      <c r="G697" s="5">
        <v>2</v>
      </c>
      <c r="H697" s="6">
        <v>11</v>
      </c>
      <c r="I697" s="6">
        <v>22</v>
      </c>
      <c r="J697" s="6">
        <v>1.6830000000000001</v>
      </c>
      <c r="K697" s="6">
        <f>dataset[[#This Row],[Cost Per Unit]]*dataset[[#This Row],[Quantity]]</f>
        <v>3.3660000000000001</v>
      </c>
      <c r="L697" s="6">
        <f>dataset[[#This Row],[Total Revenue]]-dataset[[#This Row],[Total Cost]]</f>
        <v>18.634</v>
      </c>
    </row>
    <row r="698" spans="1:12">
      <c r="A698" s="8">
        <v>44408</v>
      </c>
      <c r="B698" s="8" t="str">
        <f>TEXT(dataset[[#This Row],[Date]],"mmm")</f>
        <v>jul</v>
      </c>
      <c r="C698" s="8" t="str">
        <f>TEXT(dataset[[#This Row],[Date]],"YYYY")</f>
        <v>2021</v>
      </c>
      <c r="D698" s="4" t="s">
        <v>24</v>
      </c>
      <c r="E698" s="4" t="s">
        <v>10</v>
      </c>
      <c r="F698" s="4" t="s">
        <v>9</v>
      </c>
      <c r="G698" s="5">
        <v>6</v>
      </c>
      <c r="H698" s="6">
        <v>29</v>
      </c>
      <c r="I698" s="6">
        <v>174</v>
      </c>
      <c r="J698" s="6">
        <v>11.106999999999999</v>
      </c>
      <c r="K698" s="6">
        <f>dataset[[#This Row],[Cost Per Unit]]*dataset[[#This Row],[Quantity]]</f>
        <v>66.641999999999996</v>
      </c>
      <c r="L698" s="6">
        <f>dataset[[#This Row],[Total Revenue]]-dataset[[#This Row],[Total Cost]]</f>
        <v>107.358</v>
      </c>
    </row>
    <row r="699" spans="1:12">
      <c r="A699" s="8">
        <v>44409</v>
      </c>
      <c r="B699" s="8" t="str">
        <f>TEXT(dataset[[#This Row],[Date]],"mmm")</f>
        <v>ago</v>
      </c>
      <c r="C699" s="8" t="str">
        <f>TEXT(dataset[[#This Row],[Date]],"YYYY")</f>
        <v>2021</v>
      </c>
      <c r="D699" s="4" t="s">
        <v>24</v>
      </c>
      <c r="E699" s="4" t="s">
        <v>10</v>
      </c>
      <c r="F699" s="4" t="s">
        <v>4</v>
      </c>
      <c r="G699" s="5">
        <v>8</v>
      </c>
      <c r="H699" s="6">
        <v>66</v>
      </c>
      <c r="I699" s="6">
        <v>528</v>
      </c>
      <c r="J699" s="6">
        <v>42.9</v>
      </c>
      <c r="K699" s="6">
        <f>dataset[[#This Row],[Cost Per Unit]]*dataset[[#This Row],[Quantity]]</f>
        <v>343.2</v>
      </c>
      <c r="L699" s="6">
        <f>dataset[[#This Row],[Total Revenue]]-dataset[[#This Row],[Total Cost]]</f>
        <v>184.8</v>
      </c>
    </row>
    <row r="700" spans="1:12">
      <c r="A700" s="8">
        <v>44409</v>
      </c>
      <c r="B700" s="8" t="str">
        <f>TEXT(dataset[[#This Row],[Date]],"mmm")</f>
        <v>ago</v>
      </c>
      <c r="C700" s="8" t="str">
        <f>TEXT(dataset[[#This Row],[Date]],"YYYY")</f>
        <v>2021</v>
      </c>
      <c r="D700" s="4" t="s">
        <v>25</v>
      </c>
      <c r="E700" s="4" t="s">
        <v>46</v>
      </c>
      <c r="F700" s="4" t="s">
        <v>5</v>
      </c>
      <c r="G700" s="5">
        <v>2</v>
      </c>
      <c r="H700" s="6">
        <v>267</v>
      </c>
      <c r="I700" s="6">
        <v>534</v>
      </c>
      <c r="J700" s="6">
        <v>240.3</v>
      </c>
      <c r="K700" s="6">
        <f>dataset[[#This Row],[Cost Per Unit]]*dataset[[#This Row],[Quantity]]</f>
        <v>480.6</v>
      </c>
      <c r="L700" s="6">
        <f>dataset[[#This Row],[Total Revenue]]-dataset[[#This Row],[Total Cost]]</f>
        <v>53.399999999999977</v>
      </c>
    </row>
    <row r="701" spans="1:12">
      <c r="A701" s="8">
        <v>44409</v>
      </c>
      <c r="B701" s="8" t="str">
        <f>TEXT(dataset[[#This Row],[Date]],"mmm")</f>
        <v>ago</v>
      </c>
      <c r="C701" s="8" t="str">
        <f>TEXT(dataset[[#This Row],[Date]],"YYYY")</f>
        <v>2021</v>
      </c>
      <c r="D701" s="4" t="s">
        <v>23</v>
      </c>
      <c r="E701" s="4" t="s">
        <v>45</v>
      </c>
      <c r="F701" s="4" t="s">
        <v>7</v>
      </c>
      <c r="G701" s="5">
        <v>9</v>
      </c>
      <c r="H701" s="6">
        <v>11</v>
      </c>
      <c r="I701" s="6">
        <v>99</v>
      </c>
      <c r="J701" s="6">
        <v>3.52</v>
      </c>
      <c r="K701" s="6">
        <f>dataset[[#This Row],[Cost Per Unit]]*dataset[[#This Row],[Quantity]]</f>
        <v>31.68</v>
      </c>
      <c r="L701" s="6">
        <f>dataset[[#This Row],[Total Revenue]]-dataset[[#This Row],[Total Cost]]</f>
        <v>67.319999999999993</v>
      </c>
    </row>
    <row r="702" spans="1:12">
      <c r="A702" s="8">
        <v>44409</v>
      </c>
      <c r="B702" s="8" t="str">
        <f>TEXT(dataset[[#This Row],[Date]],"mmm")</f>
        <v>ago</v>
      </c>
      <c r="C702" s="8" t="str">
        <f>TEXT(dataset[[#This Row],[Date]],"YYYY")</f>
        <v>2021</v>
      </c>
      <c r="D702" s="4" t="s">
        <v>25</v>
      </c>
      <c r="E702" s="4" t="s">
        <v>46</v>
      </c>
      <c r="F702" s="4" t="s">
        <v>11</v>
      </c>
      <c r="G702" s="5">
        <v>10</v>
      </c>
      <c r="H702" s="6">
        <v>13</v>
      </c>
      <c r="I702" s="6">
        <v>130</v>
      </c>
      <c r="J702" s="6">
        <v>2.1059999999999999</v>
      </c>
      <c r="K702" s="6">
        <f>dataset[[#This Row],[Cost Per Unit]]*dataset[[#This Row],[Quantity]]</f>
        <v>21.06</v>
      </c>
      <c r="L702" s="6">
        <f>dataset[[#This Row],[Total Revenue]]-dataset[[#This Row],[Total Cost]]</f>
        <v>108.94</v>
      </c>
    </row>
    <row r="703" spans="1:12">
      <c r="A703" s="8">
        <v>44410</v>
      </c>
      <c r="B703" s="8" t="str">
        <f>TEXT(dataset[[#This Row],[Date]],"mmm")</f>
        <v>ago</v>
      </c>
      <c r="C703" s="8" t="str">
        <f>TEXT(dataset[[#This Row],[Date]],"YYYY")</f>
        <v>2021</v>
      </c>
      <c r="D703" s="4" t="s">
        <v>22</v>
      </c>
      <c r="E703" s="4" t="s">
        <v>3</v>
      </c>
      <c r="F703" s="4" t="s">
        <v>9</v>
      </c>
      <c r="G703" s="5">
        <v>6</v>
      </c>
      <c r="H703" s="6">
        <v>47</v>
      </c>
      <c r="I703" s="6">
        <v>282</v>
      </c>
      <c r="J703" s="6">
        <v>24.44</v>
      </c>
      <c r="K703" s="6">
        <f>dataset[[#This Row],[Cost Per Unit]]*dataset[[#This Row],[Quantity]]</f>
        <v>146.64000000000001</v>
      </c>
      <c r="L703" s="6">
        <f>dataset[[#This Row],[Total Revenue]]-dataset[[#This Row],[Total Cost]]</f>
        <v>135.35999999999999</v>
      </c>
    </row>
    <row r="704" spans="1:12">
      <c r="A704" s="8">
        <v>44410</v>
      </c>
      <c r="B704" s="8" t="str">
        <f>TEXT(dataset[[#This Row],[Date]],"mmm")</f>
        <v>ago</v>
      </c>
      <c r="C704" s="8" t="str">
        <f>TEXT(dataset[[#This Row],[Date]],"YYYY")</f>
        <v>2021</v>
      </c>
      <c r="D704" s="4" t="s">
        <v>22</v>
      </c>
      <c r="E704" s="4" t="s">
        <v>3</v>
      </c>
      <c r="F704" s="4" t="s">
        <v>7</v>
      </c>
      <c r="G704" s="5">
        <v>2</v>
      </c>
      <c r="H704" s="6">
        <v>15</v>
      </c>
      <c r="I704" s="6">
        <v>30</v>
      </c>
      <c r="J704" s="6">
        <v>4.5</v>
      </c>
      <c r="K704" s="6">
        <f>dataset[[#This Row],[Cost Per Unit]]*dataset[[#This Row],[Quantity]]</f>
        <v>9</v>
      </c>
      <c r="L704" s="6">
        <f>dataset[[#This Row],[Total Revenue]]-dataset[[#This Row],[Total Cost]]</f>
        <v>21</v>
      </c>
    </row>
    <row r="705" spans="1:12">
      <c r="A705" s="8">
        <v>44410</v>
      </c>
      <c r="B705" s="8" t="str">
        <f>TEXT(dataset[[#This Row],[Date]],"mmm")</f>
        <v>ago</v>
      </c>
      <c r="C705" s="8" t="str">
        <f>TEXT(dataset[[#This Row],[Date]],"YYYY")</f>
        <v>2021</v>
      </c>
      <c r="D705" s="4" t="s">
        <v>22</v>
      </c>
      <c r="E705" s="4" t="s">
        <v>3</v>
      </c>
      <c r="F705" s="4" t="s">
        <v>7</v>
      </c>
      <c r="G705" s="5">
        <v>18</v>
      </c>
      <c r="H705" s="6">
        <v>22</v>
      </c>
      <c r="I705" s="6">
        <v>396</v>
      </c>
      <c r="J705" s="6">
        <v>6.6</v>
      </c>
      <c r="K705" s="6">
        <f>dataset[[#This Row],[Cost Per Unit]]*dataset[[#This Row],[Quantity]]</f>
        <v>118.8</v>
      </c>
      <c r="L705" s="6">
        <f>dataset[[#This Row],[Total Revenue]]-dataset[[#This Row],[Total Cost]]</f>
        <v>277.2</v>
      </c>
    </row>
    <row r="706" spans="1:12">
      <c r="A706" s="8">
        <v>44411</v>
      </c>
      <c r="B706" s="8" t="str">
        <f>TEXT(dataset[[#This Row],[Date]],"mmm")</f>
        <v>ago</v>
      </c>
      <c r="C706" s="8" t="str">
        <f>TEXT(dataset[[#This Row],[Date]],"YYYY")</f>
        <v>2021</v>
      </c>
      <c r="D706" s="4" t="s">
        <v>23</v>
      </c>
      <c r="E706" s="4" t="s">
        <v>45</v>
      </c>
      <c r="F706" s="4" t="s">
        <v>5</v>
      </c>
      <c r="G706" s="5">
        <v>2</v>
      </c>
      <c r="H706" s="6">
        <v>269</v>
      </c>
      <c r="I706" s="6">
        <v>538</v>
      </c>
      <c r="J706" s="6">
        <v>207.13</v>
      </c>
      <c r="K706" s="6">
        <f>dataset[[#This Row],[Cost Per Unit]]*dataset[[#This Row],[Quantity]]</f>
        <v>414.26</v>
      </c>
      <c r="L706" s="6">
        <f>dataset[[#This Row],[Total Revenue]]-dataset[[#This Row],[Total Cost]]</f>
        <v>123.74000000000001</v>
      </c>
    </row>
    <row r="707" spans="1:12">
      <c r="A707" s="8">
        <v>44411</v>
      </c>
      <c r="B707" s="8" t="str">
        <f>TEXT(dataset[[#This Row],[Date]],"mmm")</f>
        <v>ago</v>
      </c>
      <c r="C707" s="8" t="str">
        <f>TEXT(dataset[[#This Row],[Date]],"YYYY")</f>
        <v>2021</v>
      </c>
      <c r="D707" s="4" t="s">
        <v>26</v>
      </c>
      <c r="E707" s="4" t="s">
        <v>13</v>
      </c>
      <c r="F707" s="4" t="s">
        <v>11</v>
      </c>
      <c r="G707" s="5">
        <v>9</v>
      </c>
      <c r="H707" s="6">
        <v>5</v>
      </c>
      <c r="I707" s="6">
        <v>45</v>
      </c>
      <c r="J707" s="6">
        <v>1.28</v>
      </c>
      <c r="K707" s="6">
        <f>dataset[[#This Row],[Cost Per Unit]]*dataset[[#This Row],[Quantity]]</f>
        <v>11.52</v>
      </c>
      <c r="L707" s="6">
        <f>dataset[[#This Row],[Total Revenue]]-dataset[[#This Row],[Total Cost]]</f>
        <v>33.480000000000004</v>
      </c>
    </row>
    <row r="708" spans="1:12">
      <c r="A708" s="8">
        <v>44411</v>
      </c>
      <c r="B708" s="8" t="str">
        <f>TEXT(dataset[[#This Row],[Date]],"mmm")</f>
        <v>ago</v>
      </c>
      <c r="C708" s="8" t="str">
        <f>TEXT(dataset[[#This Row],[Date]],"YYYY")</f>
        <v>2021</v>
      </c>
      <c r="D708" s="4" t="s">
        <v>24</v>
      </c>
      <c r="E708" s="4" t="s">
        <v>10</v>
      </c>
      <c r="F708" s="4" t="s">
        <v>11</v>
      </c>
      <c r="G708" s="5">
        <v>1</v>
      </c>
      <c r="H708" s="6">
        <v>5</v>
      </c>
      <c r="I708" s="6">
        <v>5</v>
      </c>
      <c r="J708" s="6">
        <v>1.04</v>
      </c>
      <c r="K708" s="6">
        <f>dataset[[#This Row],[Cost Per Unit]]*dataset[[#This Row],[Quantity]]</f>
        <v>1.04</v>
      </c>
      <c r="L708" s="6">
        <f>dataset[[#This Row],[Total Revenue]]-dataset[[#This Row],[Total Cost]]</f>
        <v>3.96</v>
      </c>
    </row>
    <row r="709" spans="1:12">
      <c r="A709" s="8">
        <v>44411</v>
      </c>
      <c r="B709" s="8" t="str">
        <f>TEXT(dataset[[#This Row],[Date]],"mmm")</f>
        <v>ago</v>
      </c>
      <c r="C709" s="8" t="str">
        <f>TEXT(dataset[[#This Row],[Date]],"YYYY")</f>
        <v>2021</v>
      </c>
      <c r="D709" s="4" t="s">
        <v>25</v>
      </c>
      <c r="E709" s="4" t="s">
        <v>46</v>
      </c>
      <c r="F709" s="4" t="s">
        <v>4</v>
      </c>
      <c r="G709" s="5">
        <v>10</v>
      </c>
      <c r="H709" s="6">
        <v>87</v>
      </c>
      <c r="I709" s="6">
        <v>870</v>
      </c>
      <c r="J709" s="6">
        <v>50.459999999999994</v>
      </c>
      <c r="K709" s="6">
        <f>dataset[[#This Row],[Cost Per Unit]]*dataset[[#This Row],[Quantity]]</f>
        <v>504.59999999999991</v>
      </c>
      <c r="L709" s="6">
        <f>dataset[[#This Row],[Total Revenue]]-dataset[[#This Row],[Total Cost]]</f>
        <v>365.40000000000009</v>
      </c>
    </row>
    <row r="710" spans="1:12">
      <c r="A710" s="8">
        <v>44412</v>
      </c>
      <c r="B710" s="8" t="str">
        <f>TEXT(dataset[[#This Row],[Date]],"mmm")</f>
        <v>ago</v>
      </c>
      <c r="C710" s="8" t="str">
        <f>TEXT(dataset[[#This Row],[Date]],"YYYY")</f>
        <v>2021</v>
      </c>
      <c r="D710" s="4" t="s">
        <v>26</v>
      </c>
      <c r="E710" s="4" t="s">
        <v>13</v>
      </c>
      <c r="F710" s="4" t="s">
        <v>5</v>
      </c>
      <c r="G710" s="5">
        <v>1</v>
      </c>
      <c r="H710" s="6">
        <v>306</v>
      </c>
      <c r="I710" s="6">
        <v>306</v>
      </c>
      <c r="J710" s="6">
        <v>269.28000000000003</v>
      </c>
      <c r="K710" s="6">
        <f>dataset[[#This Row],[Cost Per Unit]]*dataset[[#This Row],[Quantity]]</f>
        <v>269.28000000000003</v>
      </c>
      <c r="L710" s="6">
        <f>dataset[[#This Row],[Total Revenue]]-dataset[[#This Row],[Total Cost]]</f>
        <v>36.71999999999997</v>
      </c>
    </row>
    <row r="711" spans="1:12">
      <c r="A711" s="8">
        <v>44412</v>
      </c>
      <c r="B711" s="8" t="str">
        <f>TEXT(dataset[[#This Row],[Date]],"mmm")</f>
        <v>ago</v>
      </c>
      <c r="C711" s="8" t="str">
        <f>TEXT(dataset[[#This Row],[Date]],"YYYY")</f>
        <v>2021</v>
      </c>
      <c r="D711" s="4" t="s">
        <v>22</v>
      </c>
      <c r="E711" s="4" t="s">
        <v>3</v>
      </c>
      <c r="F711" s="4" t="s">
        <v>5</v>
      </c>
      <c r="G711" s="5">
        <v>2</v>
      </c>
      <c r="H711" s="6">
        <v>371</v>
      </c>
      <c r="I711" s="6">
        <v>742</v>
      </c>
      <c r="J711" s="6">
        <v>315.34999999999997</v>
      </c>
      <c r="K711" s="6">
        <f>dataset[[#This Row],[Cost Per Unit]]*dataset[[#This Row],[Quantity]]</f>
        <v>630.69999999999993</v>
      </c>
      <c r="L711" s="6">
        <f>dataset[[#This Row],[Total Revenue]]-dataset[[#This Row],[Total Cost]]</f>
        <v>111.30000000000007</v>
      </c>
    </row>
    <row r="712" spans="1:12">
      <c r="A712" s="8">
        <v>44412</v>
      </c>
      <c r="B712" s="8" t="str">
        <f>TEXT(dataset[[#This Row],[Date]],"mmm")</f>
        <v>ago</v>
      </c>
      <c r="C712" s="8" t="str">
        <f>TEXT(dataset[[#This Row],[Date]],"YYYY")</f>
        <v>2021</v>
      </c>
      <c r="D712" s="4" t="s">
        <v>24</v>
      </c>
      <c r="E712" s="4" t="s">
        <v>10</v>
      </c>
      <c r="F712" s="4" t="s">
        <v>7</v>
      </c>
      <c r="G712" s="5">
        <v>16</v>
      </c>
      <c r="H712" s="6">
        <v>18</v>
      </c>
      <c r="I712" s="6">
        <v>288</v>
      </c>
      <c r="J712" s="6">
        <v>7.6139999999999999</v>
      </c>
      <c r="K712" s="6">
        <f>dataset[[#This Row],[Cost Per Unit]]*dataset[[#This Row],[Quantity]]</f>
        <v>121.824</v>
      </c>
      <c r="L712" s="6">
        <f>dataset[[#This Row],[Total Revenue]]-dataset[[#This Row],[Total Cost]]</f>
        <v>166.17599999999999</v>
      </c>
    </row>
    <row r="713" spans="1:12">
      <c r="A713" s="8">
        <v>44412</v>
      </c>
      <c r="B713" s="8" t="str">
        <f>TEXT(dataset[[#This Row],[Date]],"mmm")</f>
        <v>ago</v>
      </c>
      <c r="C713" s="8" t="str">
        <f>TEXT(dataset[[#This Row],[Date]],"YYYY")</f>
        <v>2021</v>
      </c>
      <c r="D713" s="4" t="s">
        <v>24</v>
      </c>
      <c r="E713" s="4" t="s">
        <v>10</v>
      </c>
      <c r="F713" s="4" t="s">
        <v>9</v>
      </c>
      <c r="G713" s="5">
        <v>5</v>
      </c>
      <c r="H713" s="6">
        <v>46</v>
      </c>
      <c r="I713" s="6">
        <v>230</v>
      </c>
      <c r="J713" s="6">
        <v>17.618000000000002</v>
      </c>
      <c r="K713" s="6">
        <f>dataset[[#This Row],[Cost Per Unit]]*dataset[[#This Row],[Quantity]]</f>
        <v>88.09</v>
      </c>
      <c r="L713" s="6">
        <f>dataset[[#This Row],[Total Revenue]]-dataset[[#This Row],[Total Cost]]</f>
        <v>141.91</v>
      </c>
    </row>
    <row r="714" spans="1:12">
      <c r="A714" s="8">
        <v>44413</v>
      </c>
      <c r="B714" s="8" t="str">
        <f>TEXT(dataset[[#This Row],[Date]],"mmm")</f>
        <v>ago</v>
      </c>
      <c r="C714" s="8" t="str">
        <f>TEXT(dataset[[#This Row],[Date]],"YYYY")</f>
        <v>2021</v>
      </c>
      <c r="D714" s="4" t="s">
        <v>25</v>
      </c>
      <c r="E714" s="4" t="s">
        <v>46</v>
      </c>
      <c r="F714" s="4" t="s">
        <v>4</v>
      </c>
      <c r="G714" s="5">
        <v>8</v>
      </c>
      <c r="H714" s="6">
        <v>88</v>
      </c>
      <c r="I714" s="6">
        <v>704</v>
      </c>
      <c r="J714" s="6">
        <v>51.04</v>
      </c>
      <c r="K714" s="6">
        <f>dataset[[#This Row],[Cost Per Unit]]*dataset[[#This Row],[Quantity]]</f>
        <v>408.32</v>
      </c>
      <c r="L714" s="6">
        <f>dataset[[#This Row],[Total Revenue]]-dataset[[#This Row],[Total Cost]]</f>
        <v>295.68</v>
      </c>
    </row>
    <row r="715" spans="1:12">
      <c r="A715" s="8">
        <v>44413</v>
      </c>
      <c r="B715" s="8" t="str">
        <f>TEXT(dataset[[#This Row],[Date]],"mmm")</f>
        <v>ago</v>
      </c>
      <c r="C715" s="8" t="str">
        <f>TEXT(dataset[[#This Row],[Date]],"YYYY")</f>
        <v>2021</v>
      </c>
      <c r="D715" s="4" t="s">
        <v>26</v>
      </c>
      <c r="E715" s="4" t="s">
        <v>13</v>
      </c>
      <c r="F715" s="4" t="s">
        <v>7</v>
      </c>
      <c r="G715" s="5">
        <v>11</v>
      </c>
      <c r="H715" s="6">
        <v>19</v>
      </c>
      <c r="I715" s="6">
        <v>209</v>
      </c>
      <c r="J715" s="6">
        <v>5.1300000000000008</v>
      </c>
      <c r="K715" s="6">
        <f>dataset[[#This Row],[Cost Per Unit]]*dataset[[#This Row],[Quantity]]</f>
        <v>56.430000000000007</v>
      </c>
      <c r="L715" s="6">
        <f>dataset[[#This Row],[Total Revenue]]-dataset[[#This Row],[Total Cost]]</f>
        <v>152.57</v>
      </c>
    </row>
    <row r="716" spans="1:12">
      <c r="A716" s="8">
        <v>44413</v>
      </c>
      <c r="B716" s="8" t="str">
        <f>TEXT(dataset[[#This Row],[Date]],"mmm")</f>
        <v>ago</v>
      </c>
      <c r="C716" s="8" t="str">
        <f>TEXT(dataset[[#This Row],[Date]],"YYYY")</f>
        <v>2021</v>
      </c>
      <c r="D716" s="4" t="s">
        <v>26</v>
      </c>
      <c r="E716" s="4" t="s">
        <v>13</v>
      </c>
      <c r="F716" s="4" t="s">
        <v>11</v>
      </c>
      <c r="G716" s="5">
        <v>5</v>
      </c>
      <c r="H716" s="6">
        <v>7</v>
      </c>
      <c r="I716" s="6">
        <v>35</v>
      </c>
      <c r="J716" s="6">
        <v>1.792</v>
      </c>
      <c r="K716" s="6">
        <f>dataset[[#This Row],[Cost Per Unit]]*dataset[[#This Row],[Quantity]]</f>
        <v>8.9600000000000009</v>
      </c>
      <c r="L716" s="6">
        <f>dataset[[#This Row],[Total Revenue]]-dataset[[#This Row],[Total Cost]]</f>
        <v>26.04</v>
      </c>
    </row>
    <row r="717" spans="1:12">
      <c r="A717" s="8">
        <v>44413</v>
      </c>
      <c r="B717" s="8" t="str">
        <f>TEXT(dataset[[#This Row],[Date]],"mmm")</f>
        <v>ago</v>
      </c>
      <c r="C717" s="8" t="str">
        <f>TEXT(dataset[[#This Row],[Date]],"YYYY")</f>
        <v>2021</v>
      </c>
      <c r="D717" s="4" t="s">
        <v>22</v>
      </c>
      <c r="E717" s="4" t="s">
        <v>3</v>
      </c>
      <c r="F717" s="4" t="s">
        <v>7</v>
      </c>
      <c r="G717" s="5">
        <v>13</v>
      </c>
      <c r="H717" s="6">
        <v>19</v>
      </c>
      <c r="I717" s="6">
        <v>247</v>
      </c>
      <c r="J717" s="6">
        <v>5.7</v>
      </c>
      <c r="K717" s="6">
        <f>dataset[[#This Row],[Cost Per Unit]]*dataset[[#This Row],[Quantity]]</f>
        <v>74.100000000000009</v>
      </c>
      <c r="L717" s="6">
        <f>dataset[[#This Row],[Total Revenue]]-dataset[[#This Row],[Total Cost]]</f>
        <v>172.89999999999998</v>
      </c>
    </row>
    <row r="718" spans="1:12">
      <c r="A718" s="8">
        <v>44414</v>
      </c>
      <c r="B718" s="8" t="str">
        <f>TEXT(dataset[[#This Row],[Date]],"mmm")</f>
        <v>ago</v>
      </c>
      <c r="C718" s="8" t="str">
        <f>TEXT(dataset[[#This Row],[Date]],"YYYY")</f>
        <v>2021</v>
      </c>
      <c r="D718" s="4" t="s">
        <v>25</v>
      </c>
      <c r="E718" s="4" t="s">
        <v>46</v>
      </c>
      <c r="F718" s="4" t="s">
        <v>5</v>
      </c>
      <c r="G718" s="5">
        <v>1</v>
      </c>
      <c r="H718" s="6">
        <v>374</v>
      </c>
      <c r="I718" s="6">
        <v>374</v>
      </c>
      <c r="J718" s="6">
        <v>336.6</v>
      </c>
      <c r="K718" s="6">
        <f>dataset[[#This Row],[Cost Per Unit]]*dataset[[#This Row],[Quantity]]</f>
        <v>336.6</v>
      </c>
      <c r="L718" s="6">
        <f>dataset[[#This Row],[Total Revenue]]-dataset[[#This Row],[Total Cost]]</f>
        <v>37.399999999999977</v>
      </c>
    </row>
    <row r="719" spans="1:12">
      <c r="A719" s="8">
        <v>44414</v>
      </c>
      <c r="B719" s="8" t="str">
        <f>TEXT(dataset[[#This Row],[Date]],"mmm")</f>
        <v>ago</v>
      </c>
      <c r="C719" s="8" t="str">
        <f>TEXT(dataset[[#This Row],[Date]],"YYYY")</f>
        <v>2021</v>
      </c>
      <c r="D719" s="4" t="s">
        <v>26</v>
      </c>
      <c r="E719" s="4" t="s">
        <v>13</v>
      </c>
      <c r="F719" s="4" t="s">
        <v>11</v>
      </c>
      <c r="G719" s="5">
        <v>6</v>
      </c>
      <c r="H719" s="6">
        <v>14</v>
      </c>
      <c r="I719" s="6">
        <v>84</v>
      </c>
      <c r="J719" s="6">
        <v>3.5840000000000001</v>
      </c>
      <c r="K719" s="6">
        <f>dataset[[#This Row],[Cost Per Unit]]*dataset[[#This Row],[Quantity]]</f>
        <v>21.504000000000001</v>
      </c>
      <c r="L719" s="6">
        <f>dataset[[#This Row],[Total Revenue]]-dataset[[#This Row],[Total Cost]]</f>
        <v>62.495999999999995</v>
      </c>
    </row>
    <row r="720" spans="1:12">
      <c r="A720" s="8">
        <v>44414</v>
      </c>
      <c r="B720" s="8" t="str">
        <f>TEXT(dataset[[#This Row],[Date]],"mmm")</f>
        <v>ago</v>
      </c>
      <c r="C720" s="8" t="str">
        <f>TEXT(dataset[[#This Row],[Date]],"YYYY")</f>
        <v>2021</v>
      </c>
      <c r="D720" s="4" t="s">
        <v>25</v>
      </c>
      <c r="E720" s="4" t="s">
        <v>46</v>
      </c>
      <c r="F720" s="4" t="s">
        <v>4</v>
      </c>
      <c r="G720" s="5">
        <v>1</v>
      </c>
      <c r="H720" s="6">
        <v>72</v>
      </c>
      <c r="I720" s="6">
        <v>72</v>
      </c>
      <c r="J720" s="6">
        <v>41.76</v>
      </c>
      <c r="K720" s="6">
        <f>dataset[[#This Row],[Cost Per Unit]]*dataset[[#This Row],[Quantity]]</f>
        <v>41.76</v>
      </c>
      <c r="L720" s="6">
        <f>dataset[[#This Row],[Total Revenue]]-dataset[[#This Row],[Total Cost]]</f>
        <v>30.240000000000002</v>
      </c>
    </row>
    <row r="721" spans="1:12">
      <c r="A721" s="8">
        <v>44414</v>
      </c>
      <c r="B721" s="8" t="str">
        <f>TEXT(dataset[[#This Row],[Date]],"mmm")</f>
        <v>ago</v>
      </c>
      <c r="C721" s="8" t="str">
        <f>TEXT(dataset[[#This Row],[Date]],"YYYY")</f>
        <v>2021</v>
      </c>
      <c r="D721" s="4" t="s">
        <v>26</v>
      </c>
      <c r="E721" s="4" t="s">
        <v>13</v>
      </c>
      <c r="F721" s="4" t="s">
        <v>4</v>
      </c>
      <c r="G721" s="5">
        <v>4</v>
      </c>
      <c r="H721" s="6">
        <v>54</v>
      </c>
      <c r="I721" s="6">
        <v>216</v>
      </c>
      <c r="J721" s="6">
        <v>40.5</v>
      </c>
      <c r="K721" s="6">
        <f>dataset[[#This Row],[Cost Per Unit]]*dataset[[#This Row],[Quantity]]</f>
        <v>162</v>
      </c>
      <c r="L721" s="6">
        <f>dataset[[#This Row],[Total Revenue]]-dataset[[#This Row],[Total Cost]]</f>
        <v>54</v>
      </c>
    </row>
    <row r="722" spans="1:12">
      <c r="A722" s="8">
        <v>44415</v>
      </c>
      <c r="B722" s="8" t="str">
        <f>TEXT(dataset[[#This Row],[Date]],"mmm")</f>
        <v>ago</v>
      </c>
      <c r="C722" s="8" t="str">
        <f>TEXT(dataset[[#This Row],[Date]],"YYYY")</f>
        <v>2021</v>
      </c>
      <c r="D722" s="4" t="s">
        <v>25</v>
      </c>
      <c r="E722" s="4" t="s">
        <v>46</v>
      </c>
      <c r="F722" s="4" t="s">
        <v>11</v>
      </c>
      <c r="G722" s="5">
        <v>5</v>
      </c>
      <c r="H722" s="6">
        <v>8</v>
      </c>
      <c r="I722" s="6">
        <v>40</v>
      </c>
      <c r="J722" s="6">
        <v>1.296</v>
      </c>
      <c r="K722" s="6">
        <f>dataset[[#This Row],[Cost Per Unit]]*dataset[[#This Row],[Quantity]]</f>
        <v>6.48</v>
      </c>
      <c r="L722" s="6">
        <f>dataset[[#This Row],[Total Revenue]]-dataset[[#This Row],[Total Cost]]</f>
        <v>33.519999999999996</v>
      </c>
    </row>
    <row r="723" spans="1:12">
      <c r="A723" s="8">
        <v>44415</v>
      </c>
      <c r="B723" s="8" t="str">
        <f>TEXT(dataset[[#This Row],[Date]],"mmm")</f>
        <v>ago</v>
      </c>
      <c r="C723" s="8" t="str">
        <f>TEXT(dataset[[#This Row],[Date]],"YYYY")</f>
        <v>2021</v>
      </c>
      <c r="D723" s="4" t="s">
        <v>26</v>
      </c>
      <c r="E723" s="4" t="s">
        <v>13</v>
      </c>
      <c r="F723" s="4" t="s">
        <v>11</v>
      </c>
      <c r="G723" s="5">
        <v>7</v>
      </c>
      <c r="H723" s="6">
        <v>12</v>
      </c>
      <c r="I723" s="6">
        <v>84</v>
      </c>
      <c r="J723" s="6">
        <v>3.0720000000000001</v>
      </c>
      <c r="K723" s="6">
        <f>dataset[[#This Row],[Cost Per Unit]]*dataset[[#This Row],[Quantity]]</f>
        <v>21.504000000000001</v>
      </c>
      <c r="L723" s="6">
        <f>dataset[[#This Row],[Total Revenue]]-dataset[[#This Row],[Total Cost]]</f>
        <v>62.495999999999995</v>
      </c>
    </row>
    <row r="724" spans="1:12">
      <c r="A724" s="8">
        <v>44415</v>
      </c>
      <c r="B724" s="8" t="str">
        <f>TEXT(dataset[[#This Row],[Date]],"mmm")</f>
        <v>ago</v>
      </c>
      <c r="C724" s="8" t="str">
        <f>TEXT(dataset[[#This Row],[Date]],"YYYY")</f>
        <v>2021</v>
      </c>
      <c r="D724" s="4" t="s">
        <v>23</v>
      </c>
      <c r="E724" s="4" t="s">
        <v>45</v>
      </c>
      <c r="F724" s="4" t="s">
        <v>11</v>
      </c>
      <c r="G724" s="5">
        <v>10</v>
      </c>
      <c r="H724" s="6">
        <v>14</v>
      </c>
      <c r="I724" s="6">
        <v>140</v>
      </c>
      <c r="J724" s="6">
        <v>2.1419999999999999</v>
      </c>
      <c r="K724" s="6">
        <f>dataset[[#This Row],[Cost Per Unit]]*dataset[[#This Row],[Quantity]]</f>
        <v>21.419999999999998</v>
      </c>
      <c r="L724" s="6">
        <f>dataset[[#This Row],[Total Revenue]]-dataset[[#This Row],[Total Cost]]</f>
        <v>118.58</v>
      </c>
    </row>
    <row r="725" spans="1:12">
      <c r="A725" s="8">
        <v>44416</v>
      </c>
      <c r="B725" s="8" t="str">
        <f>TEXT(dataset[[#This Row],[Date]],"mmm")</f>
        <v>ago</v>
      </c>
      <c r="C725" s="8" t="str">
        <f>TEXT(dataset[[#This Row],[Date]],"YYYY")</f>
        <v>2021</v>
      </c>
      <c r="D725" s="4" t="s">
        <v>26</v>
      </c>
      <c r="E725" s="4" t="s">
        <v>13</v>
      </c>
      <c r="F725" s="4" t="s">
        <v>4</v>
      </c>
      <c r="G725" s="5">
        <v>6</v>
      </c>
      <c r="H725" s="6">
        <v>80</v>
      </c>
      <c r="I725" s="6">
        <v>480</v>
      </c>
      <c r="J725" s="6">
        <v>60</v>
      </c>
      <c r="K725" s="6">
        <f>dataset[[#This Row],[Cost Per Unit]]*dataset[[#This Row],[Quantity]]</f>
        <v>360</v>
      </c>
      <c r="L725" s="6">
        <f>dataset[[#This Row],[Total Revenue]]-dataset[[#This Row],[Total Cost]]</f>
        <v>120</v>
      </c>
    </row>
    <row r="726" spans="1:12">
      <c r="A726" s="8">
        <v>44416</v>
      </c>
      <c r="B726" s="8" t="str">
        <f>TEXT(dataset[[#This Row],[Date]],"mmm")</f>
        <v>ago</v>
      </c>
      <c r="C726" s="8" t="str">
        <f>TEXT(dataset[[#This Row],[Date]],"YYYY")</f>
        <v>2021</v>
      </c>
      <c r="D726" s="4" t="s">
        <v>26</v>
      </c>
      <c r="E726" s="4" t="s">
        <v>13</v>
      </c>
      <c r="F726" s="4" t="s">
        <v>11</v>
      </c>
      <c r="G726" s="5">
        <v>7</v>
      </c>
      <c r="H726" s="6">
        <v>11</v>
      </c>
      <c r="I726" s="6">
        <v>77</v>
      </c>
      <c r="J726" s="6">
        <v>2.8159999999999998</v>
      </c>
      <c r="K726" s="6">
        <f>dataset[[#This Row],[Cost Per Unit]]*dataset[[#This Row],[Quantity]]</f>
        <v>19.712</v>
      </c>
      <c r="L726" s="6">
        <f>dataset[[#This Row],[Total Revenue]]-dataset[[#This Row],[Total Cost]]</f>
        <v>57.287999999999997</v>
      </c>
    </row>
    <row r="727" spans="1:12">
      <c r="A727" s="8">
        <v>44416</v>
      </c>
      <c r="B727" s="8" t="str">
        <f>TEXT(dataset[[#This Row],[Date]],"mmm")</f>
        <v>ago</v>
      </c>
      <c r="C727" s="8" t="str">
        <f>TEXT(dataset[[#This Row],[Date]],"YYYY")</f>
        <v>2021</v>
      </c>
      <c r="D727" s="4" t="s">
        <v>23</v>
      </c>
      <c r="E727" s="4" t="s">
        <v>45</v>
      </c>
      <c r="F727" s="4" t="s">
        <v>5</v>
      </c>
      <c r="G727" s="5">
        <v>1</v>
      </c>
      <c r="H727" s="6">
        <v>343</v>
      </c>
      <c r="I727" s="6">
        <v>343</v>
      </c>
      <c r="J727" s="6">
        <v>264.11</v>
      </c>
      <c r="K727" s="6">
        <f>dataset[[#This Row],[Cost Per Unit]]*dataset[[#This Row],[Quantity]]</f>
        <v>264.11</v>
      </c>
      <c r="L727" s="6">
        <f>dataset[[#This Row],[Total Revenue]]-dataset[[#This Row],[Total Cost]]</f>
        <v>78.889999999999986</v>
      </c>
    </row>
    <row r="728" spans="1:12">
      <c r="A728" s="8">
        <v>44416</v>
      </c>
      <c r="B728" s="8" t="str">
        <f>TEXT(dataset[[#This Row],[Date]],"mmm")</f>
        <v>ago</v>
      </c>
      <c r="C728" s="8" t="str">
        <f>TEXT(dataset[[#This Row],[Date]],"YYYY")</f>
        <v>2021</v>
      </c>
      <c r="D728" s="4" t="s">
        <v>24</v>
      </c>
      <c r="E728" s="4" t="s">
        <v>10</v>
      </c>
      <c r="F728" s="4" t="s">
        <v>5</v>
      </c>
      <c r="G728" s="5">
        <v>1</v>
      </c>
      <c r="H728" s="6">
        <v>305</v>
      </c>
      <c r="I728" s="6">
        <v>305</v>
      </c>
      <c r="J728" s="6">
        <v>250.1</v>
      </c>
      <c r="K728" s="6">
        <f>dataset[[#This Row],[Cost Per Unit]]*dataset[[#This Row],[Quantity]]</f>
        <v>250.1</v>
      </c>
      <c r="L728" s="6">
        <f>dataset[[#This Row],[Total Revenue]]-dataset[[#This Row],[Total Cost]]</f>
        <v>54.900000000000006</v>
      </c>
    </row>
    <row r="729" spans="1:12">
      <c r="A729" s="8">
        <v>44416</v>
      </c>
      <c r="B729" s="8" t="str">
        <f>TEXT(dataset[[#This Row],[Date]],"mmm")</f>
        <v>ago</v>
      </c>
      <c r="C729" s="8" t="str">
        <f>TEXT(dataset[[#This Row],[Date]],"YYYY")</f>
        <v>2021</v>
      </c>
      <c r="D729" s="4" t="s">
        <v>24</v>
      </c>
      <c r="E729" s="4" t="s">
        <v>10</v>
      </c>
      <c r="F729" s="4" t="s">
        <v>11</v>
      </c>
      <c r="G729" s="5">
        <v>3</v>
      </c>
      <c r="H729" s="6">
        <v>15</v>
      </c>
      <c r="I729" s="6">
        <v>45</v>
      </c>
      <c r="J729" s="6">
        <v>3.1199999999999997</v>
      </c>
      <c r="K729" s="6">
        <f>dataset[[#This Row],[Cost Per Unit]]*dataset[[#This Row],[Quantity]]</f>
        <v>9.36</v>
      </c>
      <c r="L729" s="6">
        <f>dataset[[#This Row],[Total Revenue]]-dataset[[#This Row],[Total Cost]]</f>
        <v>35.64</v>
      </c>
    </row>
    <row r="730" spans="1:12">
      <c r="A730" s="8">
        <v>44416</v>
      </c>
      <c r="B730" s="8" t="str">
        <f>TEXT(dataset[[#This Row],[Date]],"mmm")</f>
        <v>ago</v>
      </c>
      <c r="C730" s="8" t="str">
        <f>TEXT(dataset[[#This Row],[Date]],"YYYY")</f>
        <v>2021</v>
      </c>
      <c r="D730" s="4" t="s">
        <v>26</v>
      </c>
      <c r="E730" s="4" t="s">
        <v>13</v>
      </c>
      <c r="F730" s="4" t="s">
        <v>5</v>
      </c>
      <c r="G730" s="5">
        <v>1</v>
      </c>
      <c r="H730" s="6">
        <v>324</v>
      </c>
      <c r="I730" s="6">
        <v>324</v>
      </c>
      <c r="J730" s="6">
        <v>285.12</v>
      </c>
      <c r="K730" s="6">
        <f>dataset[[#This Row],[Cost Per Unit]]*dataset[[#This Row],[Quantity]]</f>
        <v>285.12</v>
      </c>
      <c r="L730" s="6">
        <f>dataset[[#This Row],[Total Revenue]]-dataset[[#This Row],[Total Cost]]</f>
        <v>38.879999999999995</v>
      </c>
    </row>
    <row r="731" spans="1:12">
      <c r="A731" s="8">
        <v>44417</v>
      </c>
      <c r="B731" s="8" t="str">
        <f>TEXT(dataset[[#This Row],[Date]],"mmm")</f>
        <v>ago</v>
      </c>
      <c r="C731" s="8" t="str">
        <f>TEXT(dataset[[#This Row],[Date]],"YYYY")</f>
        <v>2021</v>
      </c>
      <c r="D731" s="4" t="s">
        <v>25</v>
      </c>
      <c r="E731" s="4" t="s">
        <v>46</v>
      </c>
      <c r="F731" s="4" t="s">
        <v>7</v>
      </c>
      <c r="G731" s="5">
        <v>9</v>
      </c>
      <c r="H731" s="6">
        <v>18</v>
      </c>
      <c r="I731" s="6">
        <v>162</v>
      </c>
      <c r="J731" s="6">
        <v>4.6440000000000001</v>
      </c>
      <c r="K731" s="6">
        <f>dataset[[#This Row],[Cost Per Unit]]*dataset[[#This Row],[Quantity]]</f>
        <v>41.795999999999999</v>
      </c>
      <c r="L731" s="6">
        <f>dataset[[#This Row],[Total Revenue]]-dataset[[#This Row],[Total Cost]]</f>
        <v>120.20400000000001</v>
      </c>
    </row>
    <row r="732" spans="1:12">
      <c r="A732" s="8">
        <v>44417</v>
      </c>
      <c r="B732" s="8" t="str">
        <f>TEXT(dataset[[#This Row],[Date]],"mmm")</f>
        <v>ago</v>
      </c>
      <c r="C732" s="8" t="str">
        <f>TEXT(dataset[[#This Row],[Date]],"YYYY")</f>
        <v>2021</v>
      </c>
      <c r="D732" s="4" t="s">
        <v>25</v>
      </c>
      <c r="E732" s="4" t="s">
        <v>46</v>
      </c>
      <c r="F732" s="4" t="s">
        <v>11</v>
      </c>
      <c r="G732" s="5">
        <v>10</v>
      </c>
      <c r="H732" s="6">
        <v>12</v>
      </c>
      <c r="I732" s="6">
        <v>120</v>
      </c>
      <c r="J732" s="6">
        <v>1.944</v>
      </c>
      <c r="K732" s="6">
        <f>dataset[[#This Row],[Cost Per Unit]]*dataset[[#This Row],[Quantity]]</f>
        <v>19.439999999999998</v>
      </c>
      <c r="L732" s="6">
        <f>dataset[[#This Row],[Total Revenue]]-dataset[[#This Row],[Total Cost]]</f>
        <v>100.56</v>
      </c>
    </row>
    <row r="733" spans="1:12">
      <c r="A733" s="8">
        <v>44417</v>
      </c>
      <c r="B733" s="8" t="str">
        <f>TEXT(dataset[[#This Row],[Date]],"mmm")</f>
        <v>ago</v>
      </c>
      <c r="C733" s="8" t="str">
        <f>TEXT(dataset[[#This Row],[Date]],"YYYY")</f>
        <v>2021</v>
      </c>
      <c r="D733" s="4" t="s">
        <v>22</v>
      </c>
      <c r="E733" s="4" t="s">
        <v>3</v>
      </c>
      <c r="F733" s="4" t="s">
        <v>11</v>
      </c>
      <c r="G733" s="5">
        <v>1</v>
      </c>
      <c r="H733" s="6">
        <v>6</v>
      </c>
      <c r="I733" s="6">
        <v>6</v>
      </c>
      <c r="J733" s="6">
        <v>1.08</v>
      </c>
      <c r="K733" s="6">
        <f>dataset[[#This Row],[Cost Per Unit]]*dataset[[#This Row],[Quantity]]</f>
        <v>1.08</v>
      </c>
      <c r="L733" s="6">
        <f>dataset[[#This Row],[Total Revenue]]-dataset[[#This Row],[Total Cost]]</f>
        <v>4.92</v>
      </c>
    </row>
    <row r="734" spans="1:12">
      <c r="A734" s="8">
        <v>44418</v>
      </c>
      <c r="B734" s="8" t="str">
        <f>TEXT(dataset[[#This Row],[Date]],"mmm")</f>
        <v>ago</v>
      </c>
      <c r="C734" s="8" t="str">
        <f>TEXT(dataset[[#This Row],[Date]],"YYYY")</f>
        <v>2021</v>
      </c>
      <c r="D734" s="4" t="s">
        <v>22</v>
      </c>
      <c r="E734" s="4" t="s">
        <v>3</v>
      </c>
      <c r="F734" s="4" t="s">
        <v>7</v>
      </c>
      <c r="G734" s="5">
        <v>6</v>
      </c>
      <c r="H734" s="6">
        <v>25</v>
      </c>
      <c r="I734" s="6">
        <v>150</v>
      </c>
      <c r="J734" s="6">
        <v>7.5</v>
      </c>
      <c r="K734" s="6">
        <f>dataset[[#This Row],[Cost Per Unit]]*dataset[[#This Row],[Quantity]]</f>
        <v>45</v>
      </c>
      <c r="L734" s="6">
        <f>dataset[[#This Row],[Total Revenue]]-dataset[[#This Row],[Total Cost]]</f>
        <v>105</v>
      </c>
    </row>
    <row r="735" spans="1:12">
      <c r="A735" s="8">
        <v>44418</v>
      </c>
      <c r="B735" s="8" t="str">
        <f>TEXT(dataset[[#This Row],[Date]],"mmm")</f>
        <v>ago</v>
      </c>
      <c r="C735" s="8" t="str">
        <f>TEXT(dataset[[#This Row],[Date]],"YYYY")</f>
        <v>2021</v>
      </c>
      <c r="D735" s="4" t="s">
        <v>22</v>
      </c>
      <c r="E735" s="4" t="s">
        <v>3</v>
      </c>
      <c r="F735" s="4" t="s">
        <v>4</v>
      </c>
      <c r="G735" s="5">
        <v>10</v>
      </c>
      <c r="H735" s="6">
        <v>86</v>
      </c>
      <c r="I735" s="6">
        <v>860</v>
      </c>
      <c r="J735" s="6">
        <v>51.6</v>
      </c>
      <c r="K735" s="6">
        <f>dataset[[#This Row],[Cost Per Unit]]*dataset[[#This Row],[Quantity]]</f>
        <v>516</v>
      </c>
      <c r="L735" s="6">
        <f>dataset[[#This Row],[Total Revenue]]-dataset[[#This Row],[Total Cost]]</f>
        <v>344</v>
      </c>
    </row>
    <row r="736" spans="1:12">
      <c r="A736" s="8">
        <v>44419</v>
      </c>
      <c r="B736" s="8" t="str">
        <f>TEXT(dataset[[#This Row],[Date]],"mmm")</f>
        <v>ago</v>
      </c>
      <c r="C736" s="8" t="str">
        <f>TEXT(dataset[[#This Row],[Date]],"YYYY")</f>
        <v>2021</v>
      </c>
      <c r="D736" s="4" t="s">
        <v>24</v>
      </c>
      <c r="E736" s="4" t="s">
        <v>10</v>
      </c>
      <c r="F736" s="4" t="s">
        <v>9</v>
      </c>
      <c r="G736" s="5">
        <v>5</v>
      </c>
      <c r="H736" s="6">
        <v>39</v>
      </c>
      <c r="I736" s="6">
        <v>195</v>
      </c>
      <c r="J736" s="6">
        <v>14.937000000000001</v>
      </c>
      <c r="K736" s="6">
        <f>dataset[[#This Row],[Cost Per Unit]]*dataset[[#This Row],[Quantity]]</f>
        <v>74.685000000000002</v>
      </c>
      <c r="L736" s="6">
        <f>dataset[[#This Row],[Total Revenue]]-dataset[[#This Row],[Total Cost]]</f>
        <v>120.315</v>
      </c>
    </row>
    <row r="737" spans="1:12">
      <c r="A737" s="8">
        <v>44419</v>
      </c>
      <c r="B737" s="8" t="str">
        <f>TEXT(dataset[[#This Row],[Date]],"mmm")</f>
        <v>ago</v>
      </c>
      <c r="C737" s="8" t="str">
        <f>TEXT(dataset[[#This Row],[Date]],"YYYY")</f>
        <v>2021</v>
      </c>
      <c r="D737" s="4" t="s">
        <v>25</v>
      </c>
      <c r="E737" s="4" t="s">
        <v>46</v>
      </c>
      <c r="F737" s="4" t="s">
        <v>9</v>
      </c>
      <c r="G737" s="5">
        <v>2</v>
      </c>
      <c r="H737" s="6">
        <v>44</v>
      </c>
      <c r="I737" s="6">
        <v>88</v>
      </c>
      <c r="J737" s="6">
        <v>22.308</v>
      </c>
      <c r="K737" s="6">
        <f>dataset[[#This Row],[Cost Per Unit]]*dataset[[#This Row],[Quantity]]</f>
        <v>44.616</v>
      </c>
      <c r="L737" s="6">
        <f>dataset[[#This Row],[Total Revenue]]-dataset[[#This Row],[Total Cost]]</f>
        <v>43.384</v>
      </c>
    </row>
    <row r="738" spans="1:12">
      <c r="A738" s="8">
        <v>44419</v>
      </c>
      <c r="B738" s="8" t="str">
        <f>TEXT(dataset[[#This Row],[Date]],"mmm")</f>
        <v>ago</v>
      </c>
      <c r="C738" s="8" t="str">
        <f>TEXT(dataset[[#This Row],[Date]],"YYYY")</f>
        <v>2021</v>
      </c>
      <c r="D738" s="4" t="s">
        <v>24</v>
      </c>
      <c r="E738" s="4" t="s">
        <v>10</v>
      </c>
      <c r="F738" s="4" t="s">
        <v>4</v>
      </c>
      <c r="G738" s="5">
        <v>1</v>
      </c>
      <c r="H738" s="6">
        <v>95</v>
      </c>
      <c r="I738" s="6">
        <v>95</v>
      </c>
      <c r="J738" s="6">
        <v>61.75</v>
      </c>
      <c r="K738" s="6">
        <f>dataset[[#This Row],[Cost Per Unit]]*dataset[[#This Row],[Quantity]]</f>
        <v>61.75</v>
      </c>
      <c r="L738" s="6">
        <f>dataset[[#This Row],[Total Revenue]]-dataset[[#This Row],[Total Cost]]</f>
        <v>33.25</v>
      </c>
    </row>
    <row r="739" spans="1:12">
      <c r="A739" s="8">
        <v>44419</v>
      </c>
      <c r="B739" s="8" t="str">
        <f>TEXT(dataset[[#This Row],[Date]],"mmm")</f>
        <v>ago</v>
      </c>
      <c r="C739" s="8" t="str">
        <f>TEXT(dataset[[#This Row],[Date]],"YYYY")</f>
        <v>2021</v>
      </c>
      <c r="D739" s="4" t="s">
        <v>25</v>
      </c>
      <c r="E739" s="4" t="s">
        <v>46</v>
      </c>
      <c r="F739" s="4" t="s">
        <v>7</v>
      </c>
      <c r="G739" s="5">
        <v>10</v>
      </c>
      <c r="H739" s="6">
        <v>12</v>
      </c>
      <c r="I739" s="6">
        <v>120</v>
      </c>
      <c r="J739" s="6">
        <v>3.0960000000000001</v>
      </c>
      <c r="K739" s="6">
        <f>dataset[[#This Row],[Cost Per Unit]]*dataset[[#This Row],[Quantity]]</f>
        <v>30.96</v>
      </c>
      <c r="L739" s="6">
        <f>dataset[[#This Row],[Total Revenue]]-dataset[[#This Row],[Total Cost]]</f>
        <v>89.039999999999992</v>
      </c>
    </row>
    <row r="740" spans="1:12">
      <c r="A740" s="8">
        <v>44419</v>
      </c>
      <c r="B740" s="8" t="str">
        <f>TEXT(dataset[[#This Row],[Date]],"mmm")</f>
        <v>ago</v>
      </c>
      <c r="C740" s="8" t="str">
        <f>TEXT(dataset[[#This Row],[Date]],"YYYY")</f>
        <v>2021</v>
      </c>
      <c r="D740" s="4" t="s">
        <v>22</v>
      </c>
      <c r="E740" s="4" t="s">
        <v>3</v>
      </c>
      <c r="F740" s="4" t="s">
        <v>4</v>
      </c>
      <c r="G740" s="5">
        <v>7</v>
      </c>
      <c r="H740" s="6">
        <v>51</v>
      </c>
      <c r="I740" s="6">
        <v>357</v>
      </c>
      <c r="J740" s="6">
        <v>30.599999999999998</v>
      </c>
      <c r="K740" s="6">
        <f>dataset[[#This Row],[Cost Per Unit]]*dataset[[#This Row],[Quantity]]</f>
        <v>214.2</v>
      </c>
      <c r="L740" s="6">
        <f>dataset[[#This Row],[Total Revenue]]-dataset[[#This Row],[Total Cost]]</f>
        <v>142.80000000000001</v>
      </c>
    </row>
    <row r="741" spans="1:12">
      <c r="A741" s="8">
        <v>44420</v>
      </c>
      <c r="B741" s="8" t="str">
        <f>TEXT(dataset[[#This Row],[Date]],"mmm")</f>
        <v>ago</v>
      </c>
      <c r="C741" s="8" t="str">
        <f>TEXT(dataset[[#This Row],[Date]],"YYYY")</f>
        <v>2021</v>
      </c>
      <c r="D741" s="4" t="s">
        <v>23</v>
      </c>
      <c r="E741" s="4" t="s">
        <v>45</v>
      </c>
      <c r="F741" s="4" t="s">
        <v>4</v>
      </c>
      <c r="G741" s="5">
        <v>4</v>
      </c>
      <c r="H741" s="6">
        <v>68</v>
      </c>
      <c r="I741" s="6">
        <v>272</v>
      </c>
      <c r="J741" s="6">
        <v>37.400000000000006</v>
      </c>
      <c r="K741" s="6">
        <f>dataset[[#This Row],[Cost Per Unit]]*dataset[[#This Row],[Quantity]]</f>
        <v>149.60000000000002</v>
      </c>
      <c r="L741" s="6">
        <f>dataset[[#This Row],[Total Revenue]]-dataset[[#This Row],[Total Cost]]</f>
        <v>122.39999999999998</v>
      </c>
    </row>
    <row r="742" spans="1:12">
      <c r="A742" s="8">
        <v>44420</v>
      </c>
      <c r="B742" s="8" t="str">
        <f>TEXT(dataset[[#This Row],[Date]],"mmm")</f>
        <v>ago</v>
      </c>
      <c r="C742" s="8" t="str">
        <f>TEXT(dataset[[#This Row],[Date]],"YYYY")</f>
        <v>2021</v>
      </c>
      <c r="D742" s="4" t="s">
        <v>22</v>
      </c>
      <c r="E742" s="4" t="s">
        <v>3</v>
      </c>
      <c r="F742" s="4" t="s">
        <v>9</v>
      </c>
      <c r="G742" s="5">
        <v>8</v>
      </c>
      <c r="H742" s="6">
        <v>50</v>
      </c>
      <c r="I742" s="6">
        <v>400</v>
      </c>
      <c r="J742" s="6">
        <v>26</v>
      </c>
      <c r="K742" s="6">
        <f>dataset[[#This Row],[Cost Per Unit]]*dataset[[#This Row],[Quantity]]</f>
        <v>208</v>
      </c>
      <c r="L742" s="6">
        <f>dataset[[#This Row],[Total Revenue]]-dataset[[#This Row],[Total Cost]]</f>
        <v>192</v>
      </c>
    </row>
    <row r="743" spans="1:12">
      <c r="A743" s="8">
        <v>44421</v>
      </c>
      <c r="B743" s="8" t="str">
        <f>TEXT(dataset[[#This Row],[Date]],"mmm")</f>
        <v>ago</v>
      </c>
      <c r="C743" s="8" t="str">
        <f>TEXT(dataset[[#This Row],[Date]],"YYYY")</f>
        <v>2021</v>
      </c>
      <c r="D743" s="4" t="s">
        <v>23</v>
      </c>
      <c r="E743" s="4" t="s">
        <v>45</v>
      </c>
      <c r="F743" s="4" t="s">
        <v>11</v>
      </c>
      <c r="G743" s="5">
        <v>5</v>
      </c>
      <c r="H743" s="6">
        <v>9</v>
      </c>
      <c r="I743" s="6">
        <v>45</v>
      </c>
      <c r="J743" s="6">
        <v>1.377</v>
      </c>
      <c r="K743" s="6">
        <f>dataset[[#This Row],[Cost Per Unit]]*dataset[[#This Row],[Quantity]]</f>
        <v>6.8849999999999998</v>
      </c>
      <c r="L743" s="6">
        <f>dataset[[#This Row],[Total Revenue]]-dataset[[#This Row],[Total Cost]]</f>
        <v>38.115000000000002</v>
      </c>
    </row>
    <row r="744" spans="1:12">
      <c r="A744" s="8">
        <v>44421</v>
      </c>
      <c r="B744" s="8" t="str">
        <f>TEXT(dataset[[#This Row],[Date]],"mmm")</f>
        <v>ago</v>
      </c>
      <c r="C744" s="8" t="str">
        <f>TEXT(dataset[[#This Row],[Date]],"YYYY")</f>
        <v>2021</v>
      </c>
      <c r="D744" s="4" t="s">
        <v>24</v>
      </c>
      <c r="E744" s="4" t="s">
        <v>10</v>
      </c>
      <c r="F744" s="4" t="s">
        <v>7</v>
      </c>
      <c r="G744" s="5">
        <v>18</v>
      </c>
      <c r="H744" s="6">
        <v>21</v>
      </c>
      <c r="I744" s="6">
        <v>378</v>
      </c>
      <c r="J744" s="6">
        <v>8.8829999999999991</v>
      </c>
      <c r="K744" s="6">
        <f>dataset[[#This Row],[Cost Per Unit]]*dataset[[#This Row],[Quantity]]</f>
        <v>159.89399999999998</v>
      </c>
      <c r="L744" s="6">
        <f>dataset[[#This Row],[Total Revenue]]-dataset[[#This Row],[Total Cost]]</f>
        <v>218.10600000000002</v>
      </c>
    </row>
    <row r="745" spans="1:12">
      <c r="A745" s="8">
        <v>44421</v>
      </c>
      <c r="B745" s="8" t="str">
        <f>TEXT(dataset[[#This Row],[Date]],"mmm")</f>
        <v>ago</v>
      </c>
      <c r="C745" s="8" t="str">
        <f>TEXT(dataset[[#This Row],[Date]],"YYYY")</f>
        <v>2021</v>
      </c>
      <c r="D745" s="4" t="s">
        <v>23</v>
      </c>
      <c r="E745" s="4" t="s">
        <v>45</v>
      </c>
      <c r="F745" s="4" t="s">
        <v>7</v>
      </c>
      <c r="G745" s="5">
        <v>7</v>
      </c>
      <c r="H745" s="6">
        <v>23</v>
      </c>
      <c r="I745" s="6">
        <v>161</v>
      </c>
      <c r="J745" s="6">
        <v>7.36</v>
      </c>
      <c r="K745" s="6">
        <f>dataset[[#This Row],[Cost Per Unit]]*dataset[[#This Row],[Quantity]]</f>
        <v>51.52</v>
      </c>
      <c r="L745" s="6">
        <f>dataset[[#This Row],[Total Revenue]]-dataset[[#This Row],[Total Cost]]</f>
        <v>109.47999999999999</v>
      </c>
    </row>
    <row r="746" spans="1:12">
      <c r="A746" s="8">
        <v>44422</v>
      </c>
      <c r="B746" s="8" t="str">
        <f>TEXT(dataset[[#This Row],[Date]],"mmm")</f>
        <v>ago</v>
      </c>
      <c r="C746" s="8" t="str">
        <f>TEXT(dataset[[#This Row],[Date]],"YYYY")</f>
        <v>2021</v>
      </c>
      <c r="D746" s="4" t="s">
        <v>26</v>
      </c>
      <c r="E746" s="4" t="s">
        <v>13</v>
      </c>
      <c r="F746" s="4" t="s">
        <v>9</v>
      </c>
      <c r="G746" s="5">
        <v>5</v>
      </c>
      <c r="H746" s="6">
        <v>25</v>
      </c>
      <c r="I746" s="6">
        <v>125</v>
      </c>
      <c r="J746" s="6">
        <v>13.850000000000001</v>
      </c>
      <c r="K746" s="6">
        <f>dataset[[#This Row],[Cost Per Unit]]*dataset[[#This Row],[Quantity]]</f>
        <v>69.25</v>
      </c>
      <c r="L746" s="6">
        <f>dataset[[#This Row],[Total Revenue]]-dataset[[#This Row],[Total Cost]]</f>
        <v>55.75</v>
      </c>
    </row>
    <row r="747" spans="1:12">
      <c r="A747" s="8">
        <v>44422</v>
      </c>
      <c r="B747" s="8" t="str">
        <f>TEXT(dataset[[#This Row],[Date]],"mmm")</f>
        <v>ago</v>
      </c>
      <c r="C747" s="8" t="str">
        <f>TEXT(dataset[[#This Row],[Date]],"YYYY")</f>
        <v>2021</v>
      </c>
      <c r="D747" s="4" t="s">
        <v>26</v>
      </c>
      <c r="E747" s="4" t="s">
        <v>13</v>
      </c>
      <c r="F747" s="4" t="s">
        <v>4</v>
      </c>
      <c r="G747" s="5">
        <v>6</v>
      </c>
      <c r="H747" s="6">
        <v>63</v>
      </c>
      <c r="I747" s="6">
        <v>378</v>
      </c>
      <c r="J747" s="6">
        <v>47.25</v>
      </c>
      <c r="K747" s="6">
        <f>dataset[[#This Row],[Cost Per Unit]]*dataset[[#This Row],[Quantity]]</f>
        <v>283.5</v>
      </c>
      <c r="L747" s="6">
        <f>dataset[[#This Row],[Total Revenue]]-dataset[[#This Row],[Total Cost]]</f>
        <v>94.5</v>
      </c>
    </row>
    <row r="748" spans="1:12">
      <c r="A748" s="8">
        <v>44423</v>
      </c>
      <c r="B748" s="8" t="str">
        <f>TEXT(dataset[[#This Row],[Date]],"mmm")</f>
        <v>ago</v>
      </c>
      <c r="C748" s="8" t="str">
        <f>TEXT(dataset[[#This Row],[Date]],"YYYY")</f>
        <v>2021</v>
      </c>
      <c r="D748" s="4" t="s">
        <v>23</v>
      </c>
      <c r="E748" s="4" t="s">
        <v>45</v>
      </c>
      <c r="F748" s="4" t="s">
        <v>9</v>
      </c>
      <c r="G748" s="5">
        <v>9</v>
      </c>
      <c r="H748" s="6">
        <v>25</v>
      </c>
      <c r="I748" s="6">
        <v>225</v>
      </c>
      <c r="J748" s="6">
        <v>11.675000000000001</v>
      </c>
      <c r="K748" s="6">
        <f>dataset[[#This Row],[Cost Per Unit]]*dataset[[#This Row],[Quantity]]</f>
        <v>105.075</v>
      </c>
      <c r="L748" s="6">
        <f>dataset[[#This Row],[Total Revenue]]-dataset[[#This Row],[Total Cost]]</f>
        <v>119.925</v>
      </c>
    </row>
    <row r="749" spans="1:12">
      <c r="A749" s="8">
        <v>44423</v>
      </c>
      <c r="B749" s="8" t="str">
        <f>TEXT(dataset[[#This Row],[Date]],"mmm")</f>
        <v>ago</v>
      </c>
      <c r="C749" s="8" t="str">
        <f>TEXT(dataset[[#This Row],[Date]],"YYYY")</f>
        <v>2021</v>
      </c>
      <c r="D749" s="4" t="s">
        <v>24</v>
      </c>
      <c r="E749" s="4" t="s">
        <v>10</v>
      </c>
      <c r="F749" s="4" t="s">
        <v>11</v>
      </c>
      <c r="G749" s="5">
        <v>10</v>
      </c>
      <c r="H749" s="6">
        <v>14</v>
      </c>
      <c r="I749" s="6">
        <v>140</v>
      </c>
      <c r="J749" s="6">
        <v>2.9119999999999999</v>
      </c>
      <c r="K749" s="6">
        <f>dataset[[#This Row],[Cost Per Unit]]*dataset[[#This Row],[Quantity]]</f>
        <v>29.119999999999997</v>
      </c>
      <c r="L749" s="6">
        <f>dataset[[#This Row],[Total Revenue]]-dataset[[#This Row],[Total Cost]]</f>
        <v>110.88</v>
      </c>
    </row>
    <row r="750" spans="1:12">
      <c r="A750" s="8">
        <v>44423</v>
      </c>
      <c r="B750" s="8" t="str">
        <f>TEXT(dataset[[#This Row],[Date]],"mmm")</f>
        <v>ago</v>
      </c>
      <c r="C750" s="8" t="str">
        <f>TEXT(dataset[[#This Row],[Date]],"YYYY")</f>
        <v>2021</v>
      </c>
      <c r="D750" s="4" t="s">
        <v>23</v>
      </c>
      <c r="E750" s="4" t="s">
        <v>45</v>
      </c>
      <c r="F750" s="4" t="s">
        <v>11</v>
      </c>
      <c r="G750" s="5">
        <v>6</v>
      </c>
      <c r="H750" s="6">
        <v>6</v>
      </c>
      <c r="I750" s="6">
        <v>36</v>
      </c>
      <c r="J750" s="6">
        <v>0.91799999999999993</v>
      </c>
      <c r="K750" s="6">
        <f>dataset[[#This Row],[Cost Per Unit]]*dataset[[#This Row],[Quantity]]</f>
        <v>5.5079999999999991</v>
      </c>
      <c r="L750" s="6">
        <f>dataset[[#This Row],[Total Revenue]]-dataset[[#This Row],[Total Cost]]</f>
        <v>30.492000000000001</v>
      </c>
    </row>
    <row r="751" spans="1:12">
      <c r="A751" s="8">
        <v>44423</v>
      </c>
      <c r="B751" s="8" t="str">
        <f>TEXT(dataset[[#This Row],[Date]],"mmm")</f>
        <v>ago</v>
      </c>
      <c r="C751" s="8" t="str">
        <f>TEXT(dataset[[#This Row],[Date]],"YYYY")</f>
        <v>2021</v>
      </c>
      <c r="D751" s="4" t="s">
        <v>24</v>
      </c>
      <c r="E751" s="4" t="s">
        <v>10</v>
      </c>
      <c r="F751" s="4" t="s">
        <v>7</v>
      </c>
      <c r="G751" s="5">
        <v>15</v>
      </c>
      <c r="H751" s="6">
        <v>22</v>
      </c>
      <c r="I751" s="6">
        <v>330</v>
      </c>
      <c r="J751" s="6">
        <v>9.3059999999999992</v>
      </c>
      <c r="K751" s="6">
        <f>dataset[[#This Row],[Cost Per Unit]]*dataset[[#This Row],[Quantity]]</f>
        <v>139.58999999999997</v>
      </c>
      <c r="L751" s="6">
        <f>dataset[[#This Row],[Total Revenue]]-dataset[[#This Row],[Total Cost]]</f>
        <v>190.41000000000003</v>
      </c>
    </row>
    <row r="752" spans="1:12">
      <c r="A752" s="8">
        <v>44424</v>
      </c>
      <c r="B752" s="8" t="str">
        <f>TEXT(dataset[[#This Row],[Date]],"mmm")</f>
        <v>ago</v>
      </c>
      <c r="C752" s="8" t="str">
        <f>TEXT(dataset[[#This Row],[Date]],"YYYY")</f>
        <v>2021</v>
      </c>
      <c r="D752" s="4" t="s">
        <v>26</v>
      </c>
      <c r="E752" s="4" t="s">
        <v>13</v>
      </c>
      <c r="F752" s="4" t="s">
        <v>5</v>
      </c>
      <c r="G752" s="5">
        <v>1</v>
      </c>
      <c r="H752" s="6">
        <v>354</v>
      </c>
      <c r="I752" s="6">
        <v>354</v>
      </c>
      <c r="J752" s="6">
        <v>311.52</v>
      </c>
      <c r="K752" s="6">
        <f>dataset[[#This Row],[Cost Per Unit]]*dataset[[#This Row],[Quantity]]</f>
        <v>311.52</v>
      </c>
      <c r="L752" s="6">
        <f>dataset[[#This Row],[Total Revenue]]-dataset[[#This Row],[Total Cost]]</f>
        <v>42.480000000000018</v>
      </c>
    </row>
    <row r="753" spans="1:12">
      <c r="A753" s="8">
        <v>44424</v>
      </c>
      <c r="B753" s="8" t="str">
        <f>TEXT(dataset[[#This Row],[Date]],"mmm")</f>
        <v>ago</v>
      </c>
      <c r="C753" s="8" t="str">
        <f>TEXT(dataset[[#This Row],[Date]],"YYYY")</f>
        <v>2021</v>
      </c>
      <c r="D753" s="4" t="s">
        <v>24</v>
      </c>
      <c r="E753" s="4" t="s">
        <v>10</v>
      </c>
      <c r="F753" s="4" t="s">
        <v>5</v>
      </c>
      <c r="G753" s="5">
        <v>2</v>
      </c>
      <c r="H753" s="6">
        <v>283</v>
      </c>
      <c r="I753" s="6">
        <v>566</v>
      </c>
      <c r="J753" s="6">
        <v>232.05999999999997</v>
      </c>
      <c r="K753" s="6">
        <f>dataset[[#This Row],[Cost Per Unit]]*dataset[[#This Row],[Quantity]]</f>
        <v>464.11999999999995</v>
      </c>
      <c r="L753" s="6">
        <f>dataset[[#This Row],[Total Revenue]]-dataset[[#This Row],[Total Cost]]</f>
        <v>101.88000000000005</v>
      </c>
    </row>
    <row r="754" spans="1:12">
      <c r="A754" s="8">
        <v>44424</v>
      </c>
      <c r="B754" s="8" t="str">
        <f>TEXT(dataset[[#This Row],[Date]],"mmm")</f>
        <v>ago</v>
      </c>
      <c r="C754" s="8" t="str">
        <f>TEXT(dataset[[#This Row],[Date]],"YYYY")</f>
        <v>2021</v>
      </c>
      <c r="D754" s="4" t="s">
        <v>25</v>
      </c>
      <c r="E754" s="4" t="s">
        <v>46</v>
      </c>
      <c r="F754" s="4" t="s">
        <v>9</v>
      </c>
      <c r="G754" s="5">
        <v>2</v>
      </c>
      <c r="H754" s="6">
        <v>34</v>
      </c>
      <c r="I754" s="6">
        <v>68</v>
      </c>
      <c r="J754" s="6">
        <v>17.238</v>
      </c>
      <c r="K754" s="6">
        <f>dataset[[#This Row],[Cost Per Unit]]*dataset[[#This Row],[Quantity]]</f>
        <v>34.475999999999999</v>
      </c>
      <c r="L754" s="6">
        <f>dataset[[#This Row],[Total Revenue]]-dataset[[#This Row],[Total Cost]]</f>
        <v>33.524000000000001</v>
      </c>
    </row>
    <row r="755" spans="1:12">
      <c r="A755" s="8">
        <v>44425</v>
      </c>
      <c r="B755" s="8" t="str">
        <f>TEXT(dataset[[#This Row],[Date]],"mmm")</f>
        <v>ago</v>
      </c>
      <c r="C755" s="8" t="str">
        <f>TEXT(dataset[[#This Row],[Date]],"YYYY")</f>
        <v>2021</v>
      </c>
      <c r="D755" s="4" t="s">
        <v>23</v>
      </c>
      <c r="E755" s="4" t="s">
        <v>45</v>
      </c>
      <c r="F755" s="4" t="s">
        <v>7</v>
      </c>
      <c r="G755" s="5">
        <v>1</v>
      </c>
      <c r="H755" s="6">
        <v>19</v>
      </c>
      <c r="I755" s="6">
        <v>19</v>
      </c>
      <c r="J755" s="6">
        <v>6.08</v>
      </c>
      <c r="K755" s="6">
        <f>dataset[[#This Row],[Cost Per Unit]]*dataset[[#This Row],[Quantity]]</f>
        <v>6.08</v>
      </c>
      <c r="L755" s="6">
        <f>dataset[[#This Row],[Total Revenue]]-dataset[[#This Row],[Total Cost]]</f>
        <v>12.92</v>
      </c>
    </row>
    <row r="756" spans="1:12">
      <c r="A756" s="8">
        <v>44425</v>
      </c>
      <c r="B756" s="8" t="str">
        <f>TEXT(dataset[[#This Row],[Date]],"mmm")</f>
        <v>ago</v>
      </c>
      <c r="C756" s="8" t="str">
        <f>TEXT(dataset[[#This Row],[Date]],"YYYY")</f>
        <v>2021</v>
      </c>
      <c r="D756" s="4" t="s">
        <v>24</v>
      </c>
      <c r="E756" s="4" t="s">
        <v>10</v>
      </c>
      <c r="F756" s="4" t="s">
        <v>4</v>
      </c>
      <c r="G756" s="5">
        <v>3</v>
      </c>
      <c r="H756" s="6">
        <v>76</v>
      </c>
      <c r="I756" s="6">
        <v>228</v>
      </c>
      <c r="J756" s="6">
        <v>49.4</v>
      </c>
      <c r="K756" s="6">
        <f>dataset[[#This Row],[Cost Per Unit]]*dataset[[#This Row],[Quantity]]</f>
        <v>148.19999999999999</v>
      </c>
      <c r="L756" s="6">
        <f>dataset[[#This Row],[Total Revenue]]-dataset[[#This Row],[Total Cost]]</f>
        <v>79.800000000000011</v>
      </c>
    </row>
    <row r="757" spans="1:12">
      <c r="A757" s="8">
        <v>44425</v>
      </c>
      <c r="B757" s="8" t="str">
        <f>TEXT(dataset[[#This Row],[Date]],"mmm")</f>
        <v>ago</v>
      </c>
      <c r="C757" s="8" t="str">
        <f>TEXT(dataset[[#This Row],[Date]],"YYYY")</f>
        <v>2021</v>
      </c>
      <c r="D757" s="4" t="s">
        <v>25</v>
      </c>
      <c r="E757" s="4" t="s">
        <v>46</v>
      </c>
      <c r="F757" s="4" t="s">
        <v>4</v>
      </c>
      <c r="G757" s="5">
        <v>10</v>
      </c>
      <c r="H757" s="6">
        <v>86</v>
      </c>
      <c r="I757" s="6">
        <v>860</v>
      </c>
      <c r="J757" s="6">
        <v>49.879999999999995</v>
      </c>
      <c r="K757" s="6">
        <f>dataset[[#This Row],[Cost Per Unit]]*dataset[[#This Row],[Quantity]]</f>
        <v>498.79999999999995</v>
      </c>
      <c r="L757" s="6">
        <f>dataset[[#This Row],[Total Revenue]]-dataset[[#This Row],[Total Cost]]</f>
        <v>361.20000000000005</v>
      </c>
    </row>
    <row r="758" spans="1:12">
      <c r="A758" s="8">
        <v>44425</v>
      </c>
      <c r="B758" s="8" t="str">
        <f>TEXT(dataset[[#This Row],[Date]],"mmm")</f>
        <v>ago</v>
      </c>
      <c r="C758" s="8" t="str">
        <f>TEXT(dataset[[#This Row],[Date]],"YYYY")</f>
        <v>2021</v>
      </c>
      <c r="D758" s="4" t="s">
        <v>22</v>
      </c>
      <c r="E758" s="4" t="s">
        <v>3</v>
      </c>
      <c r="F758" s="4" t="s">
        <v>7</v>
      </c>
      <c r="G758" s="5">
        <v>8</v>
      </c>
      <c r="H758" s="6">
        <v>12</v>
      </c>
      <c r="I758" s="6">
        <v>96</v>
      </c>
      <c r="J758" s="6">
        <v>3.5999999999999996</v>
      </c>
      <c r="K758" s="6">
        <f>dataset[[#This Row],[Cost Per Unit]]*dataset[[#This Row],[Quantity]]</f>
        <v>28.799999999999997</v>
      </c>
      <c r="L758" s="6">
        <f>dataset[[#This Row],[Total Revenue]]-dataset[[#This Row],[Total Cost]]</f>
        <v>67.2</v>
      </c>
    </row>
    <row r="759" spans="1:12">
      <c r="A759" s="8">
        <v>44426</v>
      </c>
      <c r="B759" s="8" t="str">
        <f>TEXT(dataset[[#This Row],[Date]],"mmm")</f>
        <v>ago</v>
      </c>
      <c r="C759" s="8" t="str">
        <f>TEXT(dataset[[#This Row],[Date]],"YYYY")</f>
        <v>2021</v>
      </c>
      <c r="D759" s="4" t="s">
        <v>24</v>
      </c>
      <c r="E759" s="4" t="s">
        <v>10</v>
      </c>
      <c r="F759" s="4" t="s">
        <v>7</v>
      </c>
      <c r="G759" s="5">
        <v>7</v>
      </c>
      <c r="H759" s="6">
        <v>24</v>
      </c>
      <c r="I759" s="6">
        <v>168</v>
      </c>
      <c r="J759" s="6">
        <v>10.151999999999999</v>
      </c>
      <c r="K759" s="6">
        <f>dataset[[#This Row],[Cost Per Unit]]*dataset[[#This Row],[Quantity]]</f>
        <v>71.063999999999993</v>
      </c>
      <c r="L759" s="6">
        <f>dataset[[#This Row],[Total Revenue]]-dataset[[#This Row],[Total Cost]]</f>
        <v>96.936000000000007</v>
      </c>
    </row>
    <row r="760" spans="1:12">
      <c r="A760" s="8">
        <v>44426</v>
      </c>
      <c r="B760" s="8" t="str">
        <f>TEXT(dataset[[#This Row],[Date]],"mmm")</f>
        <v>ago</v>
      </c>
      <c r="C760" s="8" t="str">
        <f>TEXT(dataset[[#This Row],[Date]],"YYYY")</f>
        <v>2021</v>
      </c>
      <c r="D760" s="4" t="s">
        <v>24</v>
      </c>
      <c r="E760" s="4" t="s">
        <v>10</v>
      </c>
      <c r="F760" s="4" t="s">
        <v>9</v>
      </c>
      <c r="G760" s="5">
        <v>7</v>
      </c>
      <c r="H760" s="6">
        <v>20</v>
      </c>
      <c r="I760" s="6">
        <v>140</v>
      </c>
      <c r="J760" s="6">
        <v>7.66</v>
      </c>
      <c r="K760" s="6">
        <f>dataset[[#This Row],[Cost Per Unit]]*dataset[[#This Row],[Quantity]]</f>
        <v>53.620000000000005</v>
      </c>
      <c r="L760" s="6">
        <f>dataset[[#This Row],[Total Revenue]]-dataset[[#This Row],[Total Cost]]</f>
        <v>86.38</v>
      </c>
    </row>
    <row r="761" spans="1:12">
      <c r="A761" s="8">
        <v>44427</v>
      </c>
      <c r="B761" s="8" t="str">
        <f>TEXT(dataset[[#This Row],[Date]],"mmm")</f>
        <v>ago</v>
      </c>
      <c r="C761" s="8" t="str">
        <f>TEXT(dataset[[#This Row],[Date]],"YYYY")</f>
        <v>2021</v>
      </c>
      <c r="D761" s="4" t="s">
        <v>26</v>
      </c>
      <c r="E761" s="4" t="s">
        <v>13</v>
      </c>
      <c r="F761" s="4" t="s">
        <v>4</v>
      </c>
      <c r="G761" s="5">
        <v>4</v>
      </c>
      <c r="H761" s="6">
        <v>88</v>
      </c>
      <c r="I761" s="6">
        <v>352</v>
      </c>
      <c r="J761" s="6">
        <v>66</v>
      </c>
      <c r="K761" s="6">
        <f>dataset[[#This Row],[Cost Per Unit]]*dataset[[#This Row],[Quantity]]</f>
        <v>264</v>
      </c>
      <c r="L761" s="6">
        <f>dataset[[#This Row],[Total Revenue]]-dataset[[#This Row],[Total Cost]]</f>
        <v>88</v>
      </c>
    </row>
    <row r="762" spans="1:12">
      <c r="A762" s="8">
        <v>44427</v>
      </c>
      <c r="B762" s="8" t="str">
        <f>TEXT(dataset[[#This Row],[Date]],"mmm")</f>
        <v>ago</v>
      </c>
      <c r="C762" s="8" t="str">
        <f>TEXT(dataset[[#This Row],[Date]],"YYYY")</f>
        <v>2021</v>
      </c>
      <c r="D762" s="4" t="s">
        <v>26</v>
      </c>
      <c r="E762" s="4" t="s">
        <v>13</v>
      </c>
      <c r="F762" s="4" t="s">
        <v>5</v>
      </c>
      <c r="G762" s="5">
        <v>1</v>
      </c>
      <c r="H762" s="6">
        <v>212</v>
      </c>
      <c r="I762" s="6">
        <v>212</v>
      </c>
      <c r="J762" s="6">
        <v>186.56</v>
      </c>
      <c r="K762" s="6">
        <f>dataset[[#This Row],[Cost Per Unit]]*dataset[[#This Row],[Quantity]]</f>
        <v>186.56</v>
      </c>
      <c r="L762" s="6">
        <f>dataset[[#This Row],[Total Revenue]]-dataset[[#This Row],[Total Cost]]</f>
        <v>25.439999999999998</v>
      </c>
    </row>
    <row r="763" spans="1:12">
      <c r="A763" s="8">
        <v>44427</v>
      </c>
      <c r="B763" s="8" t="str">
        <f>TEXT(dataset[[#This Row],[Date]],"mmm")</f>
        <v>ago</v>
      </c>
      <c r="C763" s="8" t="str">
        <f>TEXT(dataset[[#This Row],[Date]],"YYYY")</f>
        <v>2021</v>
      </c>
      <c r="D763" s="4" t="s">
        <v>24</v>
      </c>
      <c r="E763" s="4" t="s">
        <v>10</v>
      </c>
      <c r="F763" s="4" t="s">
        <v>7</v>
      </c>
      <c r="G763" s="5">
        <v>5</v>
      </c>
      <c r="H763" s="6">
        <v>13</v>
      </c>
      <c r="I763" s="6">
        <v>65</v>
      </c>
      <c r="J763" s="6">
        <v>5.4989999999999997</v>
      </c>
      <c r="K763" s="6">
        <f>dataset[[#This Row],[Cost Per Unit]]*dataset[[#This Row],[Quantity]]</f>
        <v>27.494999999999997</v>
      </c>
      <c r="L763" s="6">
        <f>dataset[[#This Row],[Total Revenue]]-dataset[[#This Row],[Total Cost]]</f>
        <v>37.505000000000003</v>
      </c>
    </row>
    <row r="764" spans="1:12">
      <c r="A764" s="8">
        <v>44427</v>
      </c>
      <c r="B764" s="8" t="str">
        <f>TEXT(dataset[[#This Row],[Date]],"mmm")</f>
        <v>ago</v>
      </c>
      <c r="C764" s="8" t="str">
        <f>TEXT(dataset[[#This Row],[Date]],"YYYY")</f>
        <v>2021</v>
      </c>
      <c r="D764" s="4" t="s">
        <v>25</v>
      </c>
      <c r="E764" s="4" t="s">
        <v>46</v>
      </c>
      <c r="F764" s="4" t="s">
        <v>9</v>
      </c>
      <c r="G764" s="5">
        <v>5</v>
      </c>
      <c r="H764" s="6">
        <v>44</v>
      </c>
      <c r="I764" s="6">
        <v>220</v>
      </c>
      <c r="J764" s="6">
        <v>22.308</v>
      </c>
      <c r="K764" s="6">
        <f>dataset[[#This Row],[Cost Per Unit]]*dataset[[#This Row],[Quantity]]</f>
        <v>111.53999999999999</v>
      </c>
      <c r="L764" s="6">
        <f>dataset[[#This Row],[Total Revenue]]-dataset[[#This Row],[Total Cost]]</f>
        <v>108.46000000000001</v>
      </c>
    </row>
    <row r="765" spans="1:12">
      <c r="A765" s="8">
        <v>44428</v>
      </c>
      <c r="B765" s="8" t="str">
        <f>TEXT(dataset[[#This Row],[Date]],"mmm")</f>
        <v>ago</v>
      </c>
      <c r="C765" s="8" t="str">
        <f>TEXT(dataset[[#This Row],[Date]],"YYYY")</f>
        <v>2021</v>
      </c>
      <c r="D765" s="4" t="s">
        <v>23</v>
      </c>
      <c r="E765" s="4" t="s">
        <v>45</v>
      </c>
      <c r="F765" s="4" t="s">
        <v>11</v>
      </c>
      <c r="G765" s="5">
        <v>9</v>
      </c>
      <c r="H765" s="6">
        <v>13</v>
      </c>
      <c r="I765" s="6">
        <v>117</v>
      </c>
      <c r="J765" s="6">
        <v>1.9889999999999999</v>
      </c>
      <c r="K765" s="6">
        <f>dataset[[#This Row],[Cost Per Unit]]*dataset[[#This Row],[Quantity]]</f>
        <v>17.901</v>
      </c>
      <c r="L765" s="6">
        <f>dataset[[#This Row],[Total Revenue]]-dataset[[#This Row],[Total Cost]]</f>
        <v>99.099000000000004</v>
      </c>
    </row>
    <row r="766" spans="1:12">
      <c r="A766" s="8">
        <v>44428</v>
      </c>
      <c r="B766" s="8" t="str">
        <f>TEXT(dataset[[#This Row],[Date]],"mmm")</f>
        <v>ago</v>
      </c>
      <c r="C766" s="8" t="str">
        <f>TEXT(dataset[[#This Row],[Date]],"YYYY")</f>
        <v>2021</v>
      </c>
      <c r="D766" s="4" t="s">
        <v>26</v>
      </c>
      <c r="E766" s="4" t="s">
        <v>13</v>
      </c>
      <c r="F766" s="4" t="s">
        <v>7</v>
      </c>
      <c r="G766" s="5">
        <v>5</v>
      </c>
      <c r="H766" s="6">
        <v>21</v>
      </c>
      <c r="I766" s="6">
        <v>105</v>
      </c>
      <c r="J766" s="6">
        <v>5.67</v>
      </c>
      <c r="K766" s="6">
        <f>dataset[[#This Row],[Cost Per Unit]]*dataset[[#This Row],[Quantity]]</f>
        <v>28.35</v>
      </c>
      <c r="L766" s="6">
        <f>dataset[[#This Row],[Total Revenue]]-dataset[[#This Row],[Total Cost]]</f>
        <v>76.650000000000006</v>
      </c>
    </row>
    <row r="767" spans="1:12">
      <c r="A767" s="8">
        <v>44429</v>
      </c>
      <c r="B767" s="8" t="str">
        <f>TEXT(dataset[[#This Row],[Date]],"mmm")</f>
        <v>ago</v>
      </c>
      <c r="C767" s="8" t="str">
        <f>TEXT(dataset[[#This Row],[Date]],"YYYY")</f>
        <v>2021</v>
      </c>
      <c r="D767" s="4" t="s">
        <v>25</v>
      </c>
      <c r="E767" s="4" t="s">
        <v>46</v>
      </c>
      <c r="F767" s="4" t="s">
        <v>4</v>
      </c>
      <c r="G767" s="5">
        <v>10</v>
      </c>
      <c r="H767" s="6">
        <v>75</v>
      </c>
      <c r="I767" s="6">
        <v>750</v>
      </c>
      <c r="J767" s="6">
        <v>43.5</v>
      </c>
      <c r="K767" s="6">
        <f>dataset[[#This Row],[Cost Per Unit]]*dataset[[#This Row],[Quantity]]</f>
        <v>435</v>
      </c>
      <c r="L767" s="6">
        <f>dataset[[#This Row],[Total Revenue]]-dataset[[#This Row],[Total Cost]]</f>
        <v>315</v>
      </c>
    </row>
    <row r="768" spans="1:12">
      <c r="A768" s="8">
        <v>44429</v>
      </c>
      <c r="B768" s="8" t="str">
        <f>TEXT(dataset[[#This Row],[Date]],"mmm")</f>
        <v>ago</v>
      </c>
      <c r="C768" s="8" t="str">
        <f>TEXT(dataset[[#This Row],[Date]],"YYYY")</f>
        <v>2021</v>
      </c>
      <c r="D768" s="4" t="s">
        <v>22</v>
      </c>
      <c r="E768" s="4" t="s">
        <v>3</v>
      </c>
      <c r="F768" s="4" t="s">
        <v>9</v>
      </c>
      <c r="G768" s="5">
        <v>5</v>
      </c>
      <c r="H768" s="6">
        <v>36</v>
      </c>
      <c r="I768" s="6">
        <v>180</v>
      </c>
      <c r="J768" s="6">
        <v>18.72</v>
      </c>
      <c r="K768" s="6">
        <f>dataset[[#This Row],[Cost Per Unit]]*dataset[[#This Row],[Quantity]]</f>
        <v>93.6</v>
      </c>
      <c r="L768" s="6">
        <f>dataset[[#This Row],[Total Revenue]]-dataset[[#This Row],[Total Cost]]</f>
        <v>86.4</v>
      </c>
    </row>
    <row r="769" spans="1:12">
      <c r="A769" s="8">
        <v>44429</v>
      </c>
      <c r="B769" s="8" t="str">
        <f>TEXT(dataset[[#This Row],[Date]],"mmm")</f>
        <v>ago</v>
      </c>
      <c r="C769" s="8" t="str">
        <f>TEXT(dataset[[#This Row],[Date]],"YYYY")</f>
        <v>2021</v>
      </c>
      <c r="D769" s="4" t="s">
        <v>22</v>
      </c>
      <c r="E769" s="4" t="s">
        <v>3</v>
      </c>
      <c r="F769" s="4" t="s">
        <v>4</v>
      </c>
      <c r="G769" s="5">
        <v>10</v>
      </c>
      <c r="H769" s="6">
        <v>94</v>
      </c>
      <c r="I769" s="6">
        <v>940</v>
      </c>
      <c r="J769" s="6">
        <v>56.4</v>
      </c>
      <c r="K769" s="6">
        <f>dataset[[#This Row],[Cost Per Unit]]*dataset[[#This Row],[Quantity]]</f>
        <v>564</v>
      </c>
      <c r="L769" s="6">
        <f>dataset[[#This Row],[Total Revenue]]-dataset[[#This Row],[Total Cost]]</f>
        <v>376</v>
      </c>
    </row>
    <row r="770" spans="1:12">
      <c r="A770" s="8">
        <v>44430</v>
      </c>
      <c r="B770" s="8" t="str">
        <f>TEXT(dataset[[#This Row],[Date]],"mmm")</f>
        <v>ago</v>
      </c>
      <c r="C770" s="8" t="str">
        <f>TEXT(dataset[[#This Row],[Date]],"YYYY")</f>
        <v>2021</v>
      </c>
      <c r="D770" s="4" t="s">
        <v>25</v>
      </c>
      <c r="E770" s="4" t="s">
        <v>46</v>
      </c>
      <c r="F770" s="4" t="s">
        <v>5</v>
      </c>
      <c r="G770" s="5">
        <v>2</v>
      </c>
      <c r="H770" s="6">
        <v>212</v>
      </c>
      <c r="I770" s="6">
        <v>424</v>
      </c>
      <c r="J770" s="6">
        <v>190.8</v>
      </c>
      <c r="K770" s="6">
        <f>dataset[[#This Row],[Cost Per Unit]]*dataset[[#This Row],[Quantity]]</f>
        <v>381.6</v>
      </c>
      <c r="L770" s="6">
        <f>dataset[[#This Row],[Total Revenue]]-dataset[[#This Row],[Total Cost]]</f>
        <v>42.399999999999977</v>
      </c>
    </row>
    <row r="771" spans="1:12">
      <c r="A771" s="8">
        <v>44430</v>
      </c>
      <c r="B771" s="8" t="str">
        <f>TEXT(dataset[[#This Row],[Date]],"mmm")</f>
        <v>ago</v>
      </c>
      <c r="C771" s="8" t="str">
        <f>TEXT(dataset[[#This Row],[Date]],"YYYY")</f>
        <v>2021</v>
      </c>
      <c r="D771" s="4" t="s">
        <v>26</v>
      </c>
      <c r="E771" s="4" t="s">
        <v>13</v>
      </c>
      <c r="F771" s="4" t="s">
        <v>11</v>
      </c>
      <c r="G771" s="5">
        <v>8</v>
      </c>
      <c r="H771" s="6">
        <v>15</v>
      </c>
      <c r="I771" s="6">
        <v>120</v>
      </c>
      <c r="J771" s="6">
        <v>3.84</v>
      </c>
      <c r="K771" s="6">
        <f>dataset[[#This Row],[Cost Per Unit]]*dataset[[#This Row],[Quantity]]</f>
        <v>30.72</v>
      </c>
      <c r="L771" s="6">
        <f>dataset[[#This Row],[Total Revenue]]-dataset[[#This Row],[Total Cost]]</f>
        <v>89.28</v>
      </c>
    </row>
    <row r="772" spans="1:12">
      <c r="A772" s="8">
        <v>44430</v>
      </c>
      <c r="B772" s="8" t="str">
        <f>TEXT(dataset[[#This Row],[Date]],"mmm")</f>
        <v>ago</v>
      </c>
      <c r="C772" s="8" t="str">
        <f>TEXT(dataset[[#This Row],[Date]],"YYYY")</f>
        <v>2021</v>
      </c>
      <c r="D772" s="4" t="s">
        <v>24</v>
      </c>
      <c r="E772" s="4" t="s">
        <v>10</v>
      </c>
      <c r="F772" s="4" t="s">
        <v>11</v>
      </c>
      <c r="G772" s="5">
        <v>9</v>
      </c>
      <c r="H772" s="6">
        <v>13</v>
      </c>
      <c r="I772" s="6">
        <v>117</v>
      </c>
      <c r="J772" s="6">
        <v>2.7039999999999997</v>
      </c>
      <c r="K772" s="6">
        <f>dataset[[#This Row],[Cost Per Unit]]*dataset[[#This Row],[Quantity]]</f>
        <v>24.335999999999999</v>
      </c>
      <c r="L772" s="6">
        <f>dataset[[#This Row],[Total Revenue]]-dataset[[#This Row],[Total Cost]]</f>
        <v>92.664000000000001</v>
      </c>
    </row>
    <row r="773" spans="1:12">
      <c r="A773" s="8">
        <v>44431</v>
      </c>
      <c r="B773" s="8" t="str">
        <f>TEXT(dataset[[#This Row],[Date]],"mmm")</f>
        <v>ago</v>
      </c>
      <c r="C773" s="8" t="str">
        <f>TEXT(dataset[[#This Row],[Date]],"YYYY")</f>
        <v>2021</v>
      </c>
      <c r="D773" s="4" t="s">
        <v>22</v>
      </c>
      <c r="E773" s="4" t="s">
        <v>3</v>
      </c>
      <c r="F773" s="4" t="s">
        <v>5</v>
      </c>
      <c r="G773" s="5">
        <v>1</v>
      </c>
      <c r="H773" s="6">
        <v>373</v>
      </c>
      <c r="I773" s="6">
        <v>373</v>
      </c>
      <c r="J773" s="6">
        <v>317.05</v>
      </c>
      <c r="K773" s="6">
        <f>dataset[[#This Row],[Cost Per Unit]]*dataset[[#This Row],[Quantity]]</f>
        <v>317.05</v>
      </c>
      <c r="L773" s="6">
        <f>dataset[[#This Row],[Total Revenue]]-dataset[[#This Row],[Total Cost]]</f>
        <v>55.949999999999989</v>
      </c>
    </row>
    <row r="774" spans="1:12">
      <c r="A774" s="8">
        <v>44431</v>
      </c>
      <c r="B774" s="8" t="str">
        <f>TEXT(dataset[[#This Row],[Date]],"mmm")</f>
        <v>ago</v>
      </c>
      <c r="C774" s="8" t="str">
        <f>TEXT(dataset[[#This Row],[Date]],"YYYY")</f>
        <v>2021</v>
      </c>
      <c r="D774" s="4" t="s">
        <v>25</v>
      </c>
      <c r="E774" s="4" t="s">
        <v>46</v>
      </c>
      <c r="F774" s="4" t="s">
        <v>11</v>
      </c>
      <c r="G774" s="5">
        <v>5</v>
      </c>
      <c r="H774" s="6">
        <v>13</v>
      </c>
      <c r="I774" s="6">
        <v>65</v>
      </c>
      <c r="J774" s="6">
        <v>2.1059999999999999</v>
      </c>
      <c r="K774" s="6">
        <f>dataset[[#This Row],[Cost Per Unit]]*dataset[[#This Row],[Quantity]]</f>
        <v>10.53</v>
      </c>
      <c r="L774" s="6">
        <f>dataset[[#This Row],[Total Revenue]]-dataset[[#This Row],[Total Cost]]</f>
        <v>54.47</v>
      </c>
    </row>
    <row r="775" spans="1:12">
      <c r="A775" s="8">
        <v>44432</v>
      </c>
      <c r="B775" s="8" t="str">
        <f>TEXT(dataset[[#This Row],[Date]],"mmm")</f>
        <v>ago</v>
      </c>
      <c r="C775" s="8" t="str">
        <f>TEXT(dataset[[#This Row],[Date]],"YYYY")</f>
        <v>2021</v>
      </c>
      <c r="D775" s="4" t="s">
        <v>23</v>
      </c>
      <c r="E775" s="4" t="s">
        <v>45</v>
      </c>
      <c r="F775" s="4" t="s">
        <v>7</v>
      </c>
      <c r="G775" s="5">
        <v>11</v>
      </c>
      <c r="H775" s="6">
        <v>22</v>
      </c>
      <c r="I775" s="6">
        <v>242</v>
      </c>
      <c r="J775" s="6">
        <v>7.04</v>
      </c>
      <c r="K775" s="6">
        <f>dataset[[#This Row],[Cost Per Unit]]*dataset[[#This Row],[Quantity]]</f>
        <v>77.44</v>
      </c>
      <c r="L775" s="6">
        <f>dataset[[#This Row],[Total Revenue]]-dataset[[#This Row],[Total Cost]]</f>
        <v>164.56</v>
      </c>
    </row>
    <row r="776" spans="1:12">
      <c r="A776" s="8">
        <v>44432</v>
      </c>
      <c r="B776" s="8" t="str">
        <f>TEXT(dataset[[#This Row],[Date]],"mmm")</f>
        <v>ago</v>
      </c>
      <c r="C776" s="8" t="str">
        <f>TEXT(dataset[[#This Row],[Date]],"YYYY")</f>
        <v>2021</v>
      </c>
      <c r="D776" s="4" t="s">
        <v>24</v>
      </c>
      <c r="E776" s="4" t="s">
        <v>10</v>
      </c>
      <c r="F776" s="4" t="s">
        <v>4</v>
      </c>
      <c r="G776" s="5">
        <v>4</v>
      </c>
      <c r="H776" s="6">
        <v>95</v>
      </c>
      <c r="I776" s="6">
        <v>380</v>
      </c>
      <c r="J776" s="6">
        <v>61.75</v>
      </c>
      <c r="K776" s="6">
        <f>dataset[[#This Row],[Cost Per Unit]]*dataset[[#This Row],[Quantity]]</f>
        <v>247</v>
      </c>
      <c r="L776" s="6">
        <f>dataset[[#This Row],[Total Revenue]]-dataset[[#This Row],[Total Cost]]</f>
        <v>133</v>
      </c>
    </row>
    <row r="777" spans="1:12">
      <c r="A777" s="8">
        <v>44433</v>
      </c>
      <c r="B777" s="8" t="str">
        <f>TEXT(dataset[[#This Row],[Date]],"mmm")</f>
        <v>ago</v>
      </c>
      <c r="C777" s="8" t="str">
        <f>TEXT(dataset[[#This Row],[Date]],"YYYY")</f>
        <v>2021</v>
      </c>
      <c r="D777" s="4" t="s">
        <v>23</v>
      </c>
      <c r="E777" s="4" t="s">
        <v>45</v>
      </c>
      <c r="F777" s="4" t="s">
        <v>7</v>
      </c>
      <c r="G777" s="5">
        <v>3</v>
      </c>
      <c r="H777" s="6">
        <v>20</v>
      </c>
      <c r="I777" s="6">
        <v>60</v>
      </c>
      <c r="J777" s="6">
        <v>6.4</v>
      </c>
      <c r="K777" s="6">
        <f>dataset[[#This Row],[Cost Per Unit]]*dataset[[#This Row],[Quantity]]</f>
        <v>19.200000000000003</v>
      </c>
      <c r="L777" s="6">
        <f>dataset[[#This Row],[Total Revenue]]-dataset[[#This Row],[Total Cost]]</f>
        <v>40.799999999999997</v>
      </c>
    </row>
    <row r="778" spans="1:12">
      <c r="A778" s="8">
        <v>44433</v>
      </c>
      <c r="B778" s="8" t="str">
        <f>TEXT(dataset[[#This Row],[Date]],"mmm")</f>
        <v>ago</v>
      </c>
      <c r="C778" s="8" t="str">
        <f>TEXT(dataset[[#This Row],[Date]],"YYYY")</f>
        <v>2021</v>
      </c>
      <c r="D778" s="4" t="s">
        <v>22</v>
      </c>
      <c r="E778" s="4" t="s">
        <v>3</v>
      </c>
      <c r="F778" s="4" t="s">
        <v>5</v>
      </c>
      <c r="G778" s="5">
        <v>1</v>
      </c>
      <c r="H778" s="6">
        <v>206</v>
      </c>
      <c r="I778" s="6">
        <v>206</v>
      </c>
      <c r="J778" s="6">
        <v>175.1</v>
      </c>
      <c r="K778" s="6">
        <f>dataset[[#This Row],[Cost Per Unit]]*dataset[[#This Row],[Quantity]]</f>
        <v>175.1</v>
      </c>
      <c r="L778" s="6">
        <f>dataset[[#This Row],[Total Revenue]]-dataset[[#This Row],[Total Cost]]</f>
        <v>30.900000000000006</v>
      </c>
    </row>
    <row r="779" spans="1:12">
      <c r="A779" s="8">
        <v>44433</v>
      </c>
      <c r="B779" s="8" t="str">
        <f>TEXT(dataset[[#This Row],[Date]],"mmm")</f>
        <v>ago</v>
      </c>
      <c r="C779" s="8" t="str">
        <f>TEXT(dataset[[#This Row],[Date]],"YYYY")</f>
        <v>2021</v>
      </c>
      <c r="D779" s="4" t="s">
        <v>24</v>
      </c>
      <c r="E779" s="4" t="s">
        <v>10</v>
      </c>
      <c r="F779" s="4" t="s">
        <v>4</v>
      </c>
      <c r="G779" s="5">
        <v>3</v>
      </c>
      <c r="H779" s="6">
        <v>81</v>
      </c>
      <c r="I779" s="6">
        <v>243</v>
      </c>
      <c r="J779" s="6">
        <v>52.65</v>
      </c>
      <c r="K779" s="6">
        <f>dataset[[#This Row],[Cost Per Unit]]*dataset[[#This Row],[Quantity]]</f>
        <v>157.94999999999999</v>
      </c>
      <c r="L779" s="6">
        <f>dataset[[#This Row],[Total Revenue]]-dataset[[#This Row],[Total Cost]]</f>
        <v>85.050000000000011</v>
      </c>
    </row>
    <row r="780" spans="1:12">
      <c r="A780" s="8">
        <v>44433</v>
      </c>
      <c r="B780" s="8" t="str">
        <f>TEXT(dataset[[#This Row],[Date]],"mmm")</f>
        <v>ago</v>
      </c>
      <c r="C780" s="8" t="str">
        <f>TEXT(dataset[[#This Row],[Date]],"YYYY")</f>
        <v>2021</v>
      </c>
      <c r="D780" s="4" t="s">
        <v>26</v>
      </c>
      <c r="E780" s="4" t="s">
        <v>13</v>
      </c>
      <c r="F780" s="4" t="s">
        <v>4</v>
      </c>
      <c r="G780" s="5">
        <v>1</v>
      </c>
      <c r="H780" s="6">
        <v>81</v>
      </c>
      <c r="I780" s="6">
        <v>81</v>
      </c>
      <c r="J780" s="6">
        <v>60.75</v>
      </c>
      <c r="K780" s="6">
        <f>dataset[[#This Row],[Cost Per Unit]]*dataset[[#This Row],[Quantity]]</f>
        <v>60.75</v>
      </c>
      <c r="L780" s="6">
        <f>dataset[[#This Row],[Total Revenue]]-dataset[[#This Row],[Total Cost]]</f>
        <v>20.25</v>
      </c>
    </row>
    <row r="781" spans="1:12">
      <c r="A781" s="8">
        <v>44434</v>
      </c>
      <c r="B781" s="8" t="str">
        <f>TEXT(dataset[[#This Row],[Date]],"mmm")</f>
        <v>ago</v>
      </c>
      <c r="C781" s="8" t="str">
        <f>TEXT(dataset[[#This Row],[Date]],"YYYY")</f>
        <v>2021</v>
      </c>
      <c r="D781" s="4" t="s">
        <v>23</v>
      </c>
      <c r="E781" s="4" t="s">
        <v>45</v>
      </c>
      <c r="F781" s="4" t="s">
        <v>11</v>
      </c>
      <c r="G781" s="5">
        <v>9</v>
      </c>
      <c r="H781" s="6">
        <v>15</v>
      </c>
      <c r="I781" s="6">
        <v>135</v>
      </c>
      <c r="J781" s="6">
        <v>2.2949999999999999</v>
      </c>
      <c r="K781" s="6">
        <f>dataset[[#This Row],[Cost Per Unit]]*dataset[[#This Row],[Quantity]]</f>
        <v>20.655000000000001</v>
      </c>
      <c r="L781" s="6">
        <f>dataset[[#This Row],[Total Revenue]]-dataset[[#This Row],[Total Cost]]</f>
        <v>114.345</v>
      </c>
    </row>
    <row r="782" spans="1:12">
      <c r="A782" s="8">
        <v>44434</v>
      </c>
      <c r="B782" s="8" t="str">
        <f>TEXT(dataset[[#This Row],[Date]],"mmm")</f>
        <v>ago</v>
      </c>
      <c r="C782" s="8" t="str">
        <f>TEXT(dataset[[#This Row],[Date]],"YYYY")</f>
        <v>2021</v>
      </c>
      <c r="D782" s="4" t="s">
        <v>23</v>
      </c>
      <c r="E782" s="4" t="s">
        <v>45</v>
      </c>
      <c r="F782" s="4" t="s">
        <v>4</v>
      </c>
      <c r="G782" s="5">
        <v>4</v>
      </c>
      <c r="H782" s="6">
        <v>82</v>
      </c>
      <c r="I782" s="6">
        <v>328</v>
      </c>
      <c r="J782" s="6">
        <v>45.1</v>
      </c>
      <c r="K782" s="6">
        <f>dataset[[#This Row],[Cost Per Unit]]*dataset[[#This Row],[Quantity]]</f>
        <v>180.4</v>
      </c>
      <c r="L782" s="6">
        <f>dataset[[#This Row],[Total Revenue]]-dataset[[#This Row],[Total Cost]]</f>
        <v>147.6</v>
      </c>
    </row>
    <row r="783" spans="1:12">
      <c r="A783" s="8">
        <v>44434</v>
      </c>
      <c r="B783" s="8" t="str">
        <f>TEXT(dataset[[#This Row],[Date]],"mmm")</f>
        <v>ago</v>
      </c>
      <c r="C783" s="8" t="str">
        <f>TEXT(dataset[[#This Row],[Date]],"YYYY")</f>
        <v>2021</v>
      </c>
      <c r="D783" s="4" t="s">
        <v>23</v>
      </c>
      <c r="E783" s="4" t="s">
        <v>45</v>
      </c>
      <c r="F783" s="4" t="s">
        <v>7</v>
      </c>
      <c r="G783" s="5">
        <v>20</v>
      </c>
      <c r="H783" s="6">
        <v>15</v>
      </c>
      <c r="I783" s="6">
        <v>300</v>
      </c>
      <c r="J783" s="6">
        <v>4.8</v>
      </c>
      <c r="K783" s="6">
        <f>dataset[[#This Row],[Cost Per Unit]]*dataset[[#This Row],[Quantity]]</f>
        <v>96</v>
      </c>
      <c r="L783" s="6">
        <f>dataset[[#This Row],[Total Revenue]]-dataset[[#This Row],[Total Cost]]</f>
        <v>204</v>
      </c>
    </row>
    <row r="784" spans="1:12">
      <c r="A784" s="8">
        <v>44435</v>
      </c>
      <c r="B784" s="8" t="str">
        <f>TEXT(dataset[[#This Row],[Date]],"mmm")</f>
        <v>ago</v>
      </c>
      <c r="C784" s="8" t="str">
        <f>TEXT(dataset[[#This Row],[Date]],"YYYY")</f>
        <v>2021</v>
      </c>
      <c r="D784" s="4" t="s">
        <v>23</v>
      </c>
      <c r="E784" s="4" t="s">
        <v>45</v>
      </c>
      <c r="F784" s="4" t="s">
        <v>7</v>
      </c>
      <c r="G784" s="5">
        <v>2</v>
      </c>
      <c r="H784" s="6">
        <v>18</v>
      </c>
      <c r="I784" s="6">
        <v>36</v>
      </c>
      <c r="J784" s="6">
        <v>5.76</v>
      </c>
      <c r="K784" s="6">
        <f>dataset[[#This Row],[Cost Per Unit]]*dataset[[#This Row],[Quantity]]</f>
        <v>11.52</v>
      </c>
      <c r="L784" s="6">
        <f>dataset[[#This Row],[Total Revenue]]-dataset[[#This Row],[Total Cost]]</f>
        <v>24.48</v>
      </c>
    </row>
    <row r="785" spans="1:12">
      <c r="A785" s="8">
        <v>44435</v>
      </c>
      <c r="B785" s="8" t="str">
        <f>TEXT(dataset[[#This Row],[Date]],"mmm")</f>
        <v>ago</v>
      </c>
      <c r="C785" s="8" t="str">
        <f>TEXT(dataset[[#This Row],[Date]],"YYYY")</f>
        <v>2021</v>
      </c>
      <c r="D785" s="4" t="s">
        <v>24</v>
      </c>
      <c r="E785" s="4" t="s">
        <v>10</v>
      </c>
      <c r="F785" s="4" t="s">
        <v>7</v>
      </c>
      <c r="G785" s="5">
        <v>7</v>
      </c>
      <c r="H785" s="6">
        <v>14</v>
      </c>
      <c r="I785" s="6">
        <v>98</v>
      </c>
      <c r="J785" s="6">
        <v>5.9219999999999997</v>
      </c>
      <c r="K785" s="6">
        <f>dataset[[#This Row],[Cost Per Unit]]*dataset[[#This Row],[Quantity]]</f>
        <v>41.454000000000001</v>
      </c>
      <c r="L785" s="6">
        <f>dataset[[#This Row],[Total Revenue]]-dataset[[#This Row],[Total Cost]]</f>
        <v>56.545999999999999</v>
      </c>
    </row>
    <row r="786" spans="1:12">
      <c r="A786" s="8">
        <v>44436</v>
      </c>
      <c r="B786" s="8" t="str">
        <f>TEXT(dataset[[#This Row],[Date]],"mmm")</f>
        <v>ago</v>
      </c>
      <c r="C786" s="8" t="str">
        <f>TEXT(dataset[[#This Row],[Date]],"YYYY")</f>
        <v>2021</v>
      </c>
      <c r="D786" s="4" t="s">
        <v>22</v>
      </c>
      <c r="E786" s="4" t="s">
        <v>3</v>
      </c>
      <c r="F786" s="4" t="s">
        <v>9</v>
      </c>
      <c r="G786" s="5">
        <v>8</v>
      </c>
      <c r="H786" s="6">
        <v>43</v>
      </c>
      <c r="I786" s="6">
        <v>344</v>
      </c>
      <c r="J786" s="6">
        <v>22.36</v>
      </c>
      <c r="K786" s="6">
        <f>dataset[[#This Row],[Cost Per Unit]]*dataset[[#This Row],[Quantity]]</f>
        <v>178.88</v>
      </c>
      <c r="L786" s="6">
        <f>dataset[[#This Row],[Total Revenue]]-dataset[[#This Row],[Total Cost]]</f>
        <v>165.12</v>
      </c>
    </row>
    <row r="787" spans="1:12">
      <c r="A787" s="8">
        <v>44436</v>
      </c>
      <c r="B787" s="8" t="str">
        <f>TEXT(dataset[[#This Row],[Date]],"mmm")</f>
        <v>ago</v>
      </c>
      <c r="C787" s="8" t="str">
        <f>TEXT(dataset[[#This Row],[Date]],"YYYY")</f>
        <v>2021</v>
      </c>
      <c r="D787" s="4" t="s">
        <v>26</v>
      </c>
      <c r="E787" s="4" t="s">
        <v>13</v>
      </c>
      <c r="F787" s="4" t="s">
        <v>5</v>
      </c>
      <c r="G787" s="5">
        <v>1</v>
      </c>
      <c r="H787" s="6">
        <v>319</v>
      </c>
      <c r="I787" s="6">
        <v>319</v>
      </c>
      <c r="J787" s="6">
        <v>280.72000000000003</v>
      </c>
      <c r="K787" s="6">
        <f>dataset[[#This Row],[Cost Per Unit]]*dataset[[#This Row],[Quantity]]</f>
        <v>280.72000000000003</v>
      </c>
      <c r="L787" s="6">
        <f>dataset[[#This Row],[Total Revenue]]-dataset[[#This Row],[Total Cost]]</f>
        <v>38.279999999999973</v>
      </c>
    </row>
    <row r="788" spans="1:12">
      <c r="A788" s="8">
        <v>44436</v>
      </c>
      <c r="B788" s="8" t="str">
        <f>TEXT(dataset[[#This Row],[Date]],"mmm")</f>
        <v>ago</v>
      </c>
      <c r="C788" s="8" t="str">
        <f>TEXT(dataset[[#This Row],[Date]],"YYYY")</f>
        <v>2021</v>
      </c>
      <c r="D788" s="4" t="s">
        <v>23</v>
      </c>
      <c r="E788" s="4" t="s">
        <v>45</v>
      </c>
      <c r="F788" s="4" t="s">
        <v>4</v>
      </c>
      <c r="G788" s="5">
        <v>8</v>
      </c>
      <c r="H788" s="6">
        <v>60</v>
      </c>
      <c r="I788" s="6">
        <v>480</v>
      </c>
      <c r="J788" s="6">
        <v>33</v>
      </c>
      <c r="K788" s="6">
        <f>dataset[[#This Row],[Cost Per Unit]]*dataset[[#This Row],[Quantity]]</f>
        <v>264</v>
      </c>
      <c r="L788" s="6">
        <f>dataset[[#This Row],[Total Revenue]]-dataset[[#This Row],[Total Cost]]</f>
        <v>216</v>
      </c>
    </row>
    <row r="789" spans="1:12">
      <c r="A789" s="8">
        <v>44437</v>
      </c>
      <c r="B789" s="8" t="str">
        <f>TEXT(dataset[[#This Row],[Date]],"mmm")</f>
        <v>ago</v>
      </c>
      <c r="C789" s="8" t="str">
        <f>TEXT(dataset[[#This Row],[Date]],"YYYY")</f>
        <v>2021</v>
      </c>
      <c r="D789" s="4" t="s">
        <v>24</v>
      </c>
      <c r="E789" s="4" t="s">
        <v>10</v>
      </c>
      <c r="F789" s="4" t="s">
        <v>5</v>
      </c>
      <c r="G789" s="5">
        <v>1</v>
      </c>
      <c r="H789" s="6">
        <v>375</v>
      </c>
      <c r="I789" s="6">
        <v>375</v>
      </c>
      <c r="J789" s="6">
        <v>307.5</v>
      </c>
      <c r="K789" s="6">
        <f>dataset[[#This Row],[Cost Per Unit]]*dataset[[#This Row],[Quantity]]</f>
        <v>307.5</v>
      </c>
      <c r="L789" s="6">
        <f>dataset[[#This Row],[Total Revenue]]-dataset[[#This Row],[Total Cost]]</f>
        <v>67.5</v>
      </c>
    </row>
    <row r="790" spans="1:12">
      <c r="A790" s="8">
        <v>44437</v>
      </c>
      <c r="B790" s="8" t="str">
        <f>TEXT(dataset[[#This Row],[Date]],"mmm")</f>
        <v>ago</v>
      </c>
      <c r="C790" s="8" t="str">
        <f>TEXT(dataset[[#This Row],[Date]],"YYYY")</f>
        <v>2021</v>
      </c>
      <c r="D790" s="4" t="s">
        <v>24</v>
      </c>
      <c r="E790" s="4" t="s">
        <v>10</v>
      </c>
      <c r="F790" s="4" t="s">
        <v>9</v>
      </c>
      <c r="G790" s="5">
        <v>1</v>
      </c>
      <c r="H790" s="6">
        <v>38</v>
      </c>
      <c r="I790" s="6">
        <v>38</v>
      </c>
      <c r="J790" s="6">
        <v>14.554</v>
      </c>
      <c r="K790" s="6">
        <f>dataset[[#This Row],[Cost Per Unit]]*dataset[[#This Row],[Quantity]]</f>
        <v>14.554</v>
      </c>
      <c r="L790" s="6">
        <f>dataset[[#This Row],[Total Revenue]]-dataset[[#This Row],[Total Cost]]</f>
        <v>23.445999999999998</v>
      </c>
    </row>
    <row r="791" spans="1:12">
      <c r="A791" s="8">
        <v>44438</v>
      </c>
      <c r="B791" s="8" t="str">
        <f>TEXT(dataset[[#This Row],[Date]],"mmm")</f>
        <v>ago</v>
      </c>
      <c r="C791" s="8" t="str">
        <f>TEXT(dataset[[#This Row],[Date]],"YYYY")</f>
        <v>2021</v>
      </c>
      <c r="D791" s="4" t="s">
        <v>26</v>
      </c>
      <c r="E791" s="4" t="s">
        <v>13</v>
      </c>
      <c r="F791" s="4" t="s">
        <v>7</v>
      </c>
      <c r="G791" s="5">
        <v>15</v>
      </c>
      <c r="H791" s="6">
        <v>22</v>
      </c>
      <c r="I791" s="6">
        <v>330</v>
      </c>
      <c r="J791" s="6">
        <v>5.94</v>
      </c>
      <c r="K791" s="6">
        <f>dataset[[#This Row],[Cost Per Unit]]*dataset[[#This Row],[Quantity]]</f>
        <v>89.100000000000009</v>
      </c>
      <c r="L791" s="6">
        <f>dataset[[#This Row],[Total Revenue]]-dataset[[#This Row],[Total Cost]]</f>
        <v>240.89999999999998</v>
      </c>
    </row>
    <row r="792" spans="1:12">
      <c r="A792" s="8">
        <v>44438</v>
      </c>
      <c r="B792" s="8" t="str">
        <f>TEXT(dataset[[#This Row],[Date]],"mmm")</f>
        <v>ago</v>
      </c>
      <c r="C792" s="8" t="str">
        <f>TEXT(dataset[[#This Row],[Date]],"YYYY")</f>
        <v>2021</v>
      </c>
      <c r="D792" s="4" t="s">
        <v>24</v>
      </c>
      <c r="E792" s="4" t="s">
        <v>10</v>
      </c>
      <c r="F792" s="4" t="s">
        <v>5</v>
      </c>
      <c r="G792" s="5">
        <v>1</v>
      </c>
      <c r="H792" s="6">
        <v>218</v>
      </c>
      <c r="I792" s="6">
        <v>218</v>
      </c>
      <c r="J792" s="6">
        <v>178.76</v>
      </c>
      <c r="K792" s="6">
        <f>dataset[[#This Row],[Cost Per Unit]]*dataset[[#This Row],[Quantity]]</f>
        <v>178.76</v>
      </c>
      <c r="L792" s="6">
        <f>dataset[[#This Row],[Total Revenue]]-dataset[[#This Row],[Total Cost]]</f>
        <v>39.240000000000009</v>
      </c>
    </row>
    <row r="793" spans="1:12">
      <c r="A793" s="8">
        <v>44438</v>
      </c>
      <c r="B793" s="8" t="str">
        <f>TEXT(dataset[[#This Row],[Date]],"mmm")</f>
        <v>ago</v>
      </c>
      <c r="C793" s="8" t="str">
        <f>TEXT(dataset[[#This Row],[Date]],"YYYY")</f>
        <v>2021</v>
      </c>
      <c r="D793" s="4" t="s">
        <v>25</v>
      </c>
      <c r="E793" s="4" t="s">
        <v>46</v>
      </c>
      <c r="F793" s="4" t="s">
        <v>4</v>
      </c>
      <c r="G793" s="5">
        <v>3</v>
      </c>
      <c r="H793" s="6">
        <v>85</v>
      </c>
      <c r="I793" s="6">
        <v>255</v>
      </c>
      <c r="J793" s="6">
        <v>49.3</v>
      </c>
      <c r="K793" s="6">
        <f>dataset[[#This Row],[Cost Per Unit]]*dataset[[#This Row],[Quantity]]</f>
        <v>147.89999999999998</v>
      </c>
      <c r="L793" s="6">
        <f>dataset[[#This Row],[Total Revenue]]-dataset[[#This Row],[Total Cost]]</f>
        <v>107.10000000000002</v>
      </c>
    </row>
    <row r="794" spans="1:12">
      <c r="A794" s="8">
        <v>44439</v>
      </c>
      <c r="B794" s="8" t="str">
        <f>TEXT(dataset[[#This Row],[Date]],"mmm")</f>
        <v>ago</v>
      </c>
      <c r="C794" s="8" t="str">
        <f>TEXT(dataset[[#This Row],[Date]],"YYYY")</f>
        <v>2021</v>
      </c>
      <c r="D794" s="4" t="s">
        <v>22</v>
      </c>
      <c r="E794" s="4" t="s">
        <v>3</v>
      </c>
      <c r="F794" s="4" t="s">
        <v>7</v>
      </c>
      <c r="G794" s="5">
        <v>18</v>
      </c>
      <c r="H794" s="6">
        <v>10</v>
      </c>
      <c r="I794" s="6">
        <v>180</v>
      </c>
      <c r="J794" s="6">
        <v>3</v>
      </c>
      <c r="K794" s="6">
        <f>dataset[[#This Row],[Cost Per Unit]]*dataset[[#This Row],[Quantity]]</f>
        <v>54</v>
      </c>
      <c r="L794" s="6">
        <f>dataset[[#This Row],[Total Revenue]]-dataset[[#This Row],[Total Cost]]</f>
        <v>126</v>
      </c>
    </row>
    <row r="795" spans="1:12">
      <c r="A795" s="8">
        <v>44439</v>
      </c>
      <c r="B795" s="8" t="str">
        <f>TEXT(dataset[[#This Row],[Date]],"mmm")</f>
        <v>ago</v>
      </c>
      <c r="C795" s="8" t="str">
        <f>TEXT(dataset[[#This Row],[Date]],"YYYY")</f>
        <v>2021</v>
      </c>
      <c r="D795" s="4" t="s">
        <v>22</v>
      </c>
      <c r="E795" s="4" t="s">
        <v>3</v>
      </c>
      <c r="F795" s="4" t="s">
        <v>9</v>
      </c>
      <c r="G795" s="5">
        <v>6</v>
      </c>
      <c r="H795" s="6">
        <v>28</v>
      </c>
      <c r="I795" s="6">
        <v>168</v>
      </c>
      <c r="J795" s="6">
        <v>14.56</v>
      </c>
      <c r="K795" s="6">
        <f>dataset[[#This Row],[Cost Per Unit]]*dataset[[#This Row],[Quantity]]</f>
        <v>87.36</v>
      </c>
      <c r="L795" s="6">
        <f>dataset[[#This Row],[Total Revenue]]-dataset[[#This Row],[Total Cost]]</f>
        <v>80.64</v>
      </c>
    </row>
    <row r="796" spans="1:12">
      <c r="A796" s="8">
        <v>44439</v>
      </c>
      <c r="B796" s="8" t="str">
        <f>TEXT(dataset[[#This Row],[Date]],"mmm")</f>
        <v>ago</v>
      </c>
      <c r="C796" s="8" t="str">
        <f>TEXT(dataset[[#This Row],[Date]],"YYYY")</f>
        <v>2021</v>
      </c>
      <c r="D796" s="4" t="s">
        <v>24</v>
      </c>
      <c r="E796" s="4" t="s">
        <v>10</v>
      </c>
      <c r="F796" s="4" t="s">
        <v>9</v>
      </c>
      <c r="G796" s="5">
        <v>6</v>
      </c>
      <c r="H796" s="6">
        <v>20</v>
      </c>
      <c r="I796" s="6">
        <v>120</v>
      </c>
      <c r="J796" s="6">
        <v>7.66</v>
      </c>
      <c r="K796" s="6">
        <f>dataset[[#This Row],[Cost Per Unit]]*dataset[[#This Row],[Quantity]]</f>
        <v>45.96</v>
      </c>
      <c r="L796" s="6">
        <f>dataset[[#This Row],[Total Revenue]]-dataset[[#This Row],[Total Cost]]</f>
        <v>74.039999999999992</v>
      </c>
    </row>
    <row r="797" spans="1:12">
      <c r="A797" s="8">
        <v>44439</v>
      </c>
      <c r="B797" s="8" t="str">
        <f>TEXT(dataset[[#This Row],[Date]],"mmm")</f>
        <v>ago</v>
      </c>
      <c r="C797" s="8" t="str">
        <f>TEXT(dataset[[#This Row],[Date]],"YYYY")</f>
        <v>2021</v>
      </c>
      <c r="D797" s="4" t="s">
        <v>22</v>
      </c>
      <c r="E797" s="4" t="s">
        <v>3</v>
      </c>
      <c r="F797" s="4" t="s">
        <v>5</v>
      </c>
      <c r="G797" s="5">
        <v>1</v>
      </c>
      <c r="H797" s="6">
        <v>380</v>
      </c>
      <c r="I797" s="6">
        <v>380</v>
      </c>
      <c r="J797" s="6">
        <v>323</v>
      </c>
      <c r="K797" s="6">
        <f>dataset[[#This Row],[Cost Per Unit]]*dataset[[#This Row],[Quantity]]</f>
        <v>323</v>
      </c>
      <c r="L797" s="6">
        <f>dataset[[#This Row],[Total Revenue]]-dataset[[#This Row],[Total Cost]]</f>
        <v>57</v>
      </c>
    </row>
    <row r="798" spans="1:12">
      <c r="A798" s="8">
        <v>44440</v>
      </c>
      <c r="B798" s="8" t="str">
        <f>TEXT(dataset[[#This Row],[Date]],"mmm")</f>
        <v>sep</v>
      </c>
      <c r="C798" s="8" t="str">
        <f>TEXT(dataset[[#This Row],[Date]],"YYYY")</f>
        <v>2021</v>
      </c>
      <c r="D798" s="4" t="s">
        <v>26</v>
      </c>
      <c r="E798" s="4" t="s">
        <v>13</v>
      </c>
      <c r="F798" s="4" t="s">
        <v>9</v>
      </c>
      <c r="G798" s="5">
        <v>7</v>
      </c>
      <c r="H798" s="6">
        <v>44</v>
      </c>
      <c r="I798" s="6">
        <v>308</v>
      </c>
      <c r="J798" s="6">
        <v>24.376000000000001</v>
      </c>
      <c r="K798" s="6">
        <f>dataset[[#This Row],[Cost Per Unit]]*dataset[[#This Row],[Quantity]]</f>
        <v>170.63200000000001</v>
      </c>
      <c r="L798" s="6">
        <f>dataset[[#This Row],[Total Revenue]]-dataset[[#This Row],[Total Cost]]</f>
        <v>137.36799999999999</v>
      </c>
    </row>
    <row r="799" spans="1:12">
      <c r="A799" s="8">
        <v>44440</v>
      </c>
      <c r="B799" s="8" t="str">
        <f>TEXT(dataset[[#This Row],[Date]],"mmm")</f>
        <v>sep</v>
      </c>
      <c r="C799" s="8" t="str">
        <f>TEXT(dataset[[#This Row],[Date]],"YYYY")</f>
        <v>2021</v>
      </c>
      <c r="D799" s="4" t="s">
        <v>23</v>
      </c>
      <c r="E799" s="4" t="s">
        <v>45</v>
      </c>
      <c r="F799" s="4" t="s">
        <v>9</v>
      </c>
      <c r="G799" s="5">
        <v>2</v>
      </c>
      <c r="H799" s="6">
        <v>47</v>
      </c>
      <c r="I799" s="6">
        <v>94</v>
      </c>
      <c r="J799" s="6">
        <v>21.949000000000002</v>
      </c>
      <c r="K799" s="6">
        <f>dataset[[#This Row],[Cost Per Unit]]*dataset[[#This Row],[Quantity]]</f>
        <v>43.898000000000003</v>
      </c>
      <c r="L799" s="6">
        <f>dataset[[#This Row],[Total Revenue]]-dataset[[#This Row],[Total Cost]]</f>
        <v>50.101999999999997</v>
      </c>
    </row>
    <row r="800" spans="1:12">
      <c r="A800" s="8">
        <v>44440</v>
      </c>
      <c r="B800" s="8" t="str">
        <f>TEXT(dataset[[#This Row],[Date]],"mmm")</f>
        <v>sep</v>
      </c>
      <c r="C800" s="8" t="str">
        <f>TEXT(dataset[[#This Row],[Date]],"YYYY")</f>
        <v>2021</v>
      </c>
      <c r="D800" s="4" t="s">
        <v>22</v>
      </c>
      <c r="E800" s="4" t="s">
        <v>3</v>
      </c>
      <c r="F800" s="4" t="s">
        <v>4</v>
      </c>
      <c r="G800" s="5">
        <v>10</v>
      </c>
      <c r="H800" s="6">
        <v>92</v>
      </c>
      <c r="I800" s="6">
        <v>920</v>
      </c>
      <c r="J800" s="6">
        <v>55.199999999999996</v>
      </c>
      <c r="K800" s="6">
        <f>dataset[[#This Row],[Cost Per Unit]]*dataset[[#This Row],[Quantity]]</f>
        <v>552</v>
      </c>
      <c r="L800" s="6">
        <f>dataset[[#This Row],[Total Revenue]]-dataset[[#This Row],[Total Cost]]</f>
        <v>368</v>
      </c>
    </row>
    <row r="801" spans="1:12">
      <c r="A801" s="8">
        <v>44441</v>
      </c>
      <c r="B801" s="8" t="str">
        <f>TEXT(dataset[[#This Row],[Date]],"mmm")</f>
        <v>sep</v>
      </c>
      <c r="C801" s="8" t="str">
        <f>TEXT(dataset[[#This Row],[Date]],"YYYY")</f>
        <v>2021</v>
      </c>
      <c r="D801" s="4" t="s">
        <v>25</v>
      </c>
      <c r="E801" s="4" t="s">
        <v>46</v>
      </c>
      <c r="F801" s="4" t="s">
        <v>4</v>
      </c>
      <c r="G801" s="5">
        <v>6</v>
      </c>
      <c r="H801" s="6">
        <v>59</v>
      </c>
      <c r="I801" s="6">
        <v>354</v>
      </c>
      <c r="J801" s="6">
        <v>34.22</v>
      </c>
      <c r="K801" s="6">
        <f>dataset[[#This Row],[Cost Per Unit]]*dataset[[#This Row],[Quantity]]</f>
        <v>205.32</v>
      </c>
      <c r="L801" s="6">
        <f>dataset[[#This Row],[Total Revenue]]-dataset[[#This Row],[Total Cost]]</f>
        <v>148.68</v>
      </c>
    </row>
    <row r="802" spans="1:12">
      <c r="A802" s="8">
        <v>44441</v>
      </c>
      <c r="B802" s="8" t="str">
        <f>TEXT(dataset[[#This Row],[Date]],"mmm")</f>
        <v>sep</v>
      </c>
      <c r="C802" s="8" t="str">
        <f>TEXT(dataset[[#This Row],[Date]],"YYYY")</f>
        <v>2021</v>
      </c>
      <c r="D802" s="4" t="s">
        <v>25</v>
      </c>
      <c r="E802" s="4" t="s">
        <v>46</v>
      </c>
      <c r="F802" s="4" t="s">
        <v>4</v>
      </c>
      <c r="G802" s="5">
        <v>7</v>
      </c>
      <c r="H802" s="6">
        <v>58</v>
      </c>
      <c r="I802" s="6">
        <v>406</v>
      </c>
      <c r="J802" s="6">
        <v>33.64</v>
      </c>
      <c r="K802" s="6">
        <f>dataset[[#This Row],[Cost Per Unit]]*dataset[[#This Row],[Quantity]]</f>
        <v>235.48000000000002</v>
      </c>
      <c r="L802" s="6">
        <f>dataset[[#This Row],[Total Revenue]]-dataset[[#This Row],[Total Cost]]</f>
        <v>170.51999999999998</v>
      </c>
    </row>
    <row r="803" spans="1:12">
      <c r="A803" s="8">
        <v>44442</v>
      </c>
      <c r="B803" s="8" t="str">
        <f>TEXT(dataset[[#This Row],[Date]],"mmm")</f>
        <v>sep</v>
      </c>
      <c r="C803" s="8" t="str">
        <f>TEXT(dataset[[#This Row],[Date]],"YYYY")</f>
        <v>2021</v>
      </c>
      <c r="D803" s="4" t="s">
        <v>24</v>
      </c>
      <c r="E803" s="4" t="s">
        <v>10</v>
      </c>
      <c r="F803" s="4" t="s">
        <v>11</v>
      </c>
      <c r="G803" s="5">
        <v>4</v>
      </c>
      <c r="H803" s="6">
        <v>12</v>
      </c>
      <c r="I803" s="6">
        <v>48</v>
      </c>
      <c r="J803" s="6">
        <v>2.496</v>
      </c>
      <c r="K803" s="6">
        <f>dataset[[#This Row],[Cost Per Unit]]*dataset[[#This Row],[Quantity]]</f>
        <v>9.984</v>
      </c>
      <c r="L803" s="6">
        <f>dataset[[#This Row],[Total Revenue]]-dataset[[#This Row],[Total Cost]]</f>
        <v>38.015999999999998</v>
      </c>
    </row>
    <row r="804" spans="1:12">
      <c r="A804" s="8">
        <v>44442</v>
      </c>
      <c r="B804" s="8" t="str">
        <f>TEXT(dataset[[#This Row],[Date]],"mmm")</f>
        <v>sep</v>
      </c>
      <c r="C804" s="8" t="str">
        <f>TEXT(dataset[[#This Row],[Date]],"YYYY")</f>
        <v>2021</v>
      </c>
      <c r="D804" s="4" t="s">
        <v>23</v>
      </c>
      <c r="E804" s="4" t="s">
        <v>45</v>
      </c>
      <c r="F804" s="4" t="s">
        <v>9</v>
      </c>
      <c r="G804" s="5">
        <v>3</v>
      </c>
      <c r="H804" s="6">
        <v>43</v>
      </c>
      <c r="I804" s="6">
        <v>129</v>
      </c>
      <c r="J804" s="6">
        <v>20.081</v>
      </c>
      <c r="K804" s="6">
        <f>dataset[[#This Row],[Cost Per Unit]]*dataset[[#This Row],[Quantity]]</f>
        <v>60.242999999999995</v>
      </c>
      <c r="L804" s="6">
        <f>dataset[[#This Row],[Total Revenue]]-dataset[[#This Row],[Total Cost]]</f>
        <v>68.757000000000005</v>
      </c>
    </row>
    <row r="805" spans="1:12">
      <c r="A805" s="8">
        <v>44442</v>
      </c>
      <c r="B805" s="8" t="str">
        <f>TEXT(dataset[[#This Row],[Date]],"mmm")</f>
        <v>sep</v>
      </c>
      <c r="C805" s="8" t="str">
        <f>TEXT(dataset[[#This Row],[Date]],"YYYY")</f>
        <v>2021</v>
      </c>
      <c r="D805" s="4" t="s">
        <v>22</v>
      </c>
      <c r="E805" s="4" t="s">
        <v>3</v>
      </c>
      <c r="F805" s="4" t="s">
        <v>5</v>
      </c>
      <c r="G805" s="5">
        <v>1</v>
      </c>
      <c r="H805" s="6">
        <v>231</v>
      </c>
      <c r="I805" s="6">
        <v>231</v>
      </c>
      <c r="J805" s="6">
        <v>196.35</v>
      </c>
      <c r="K805" s="6">
        <f>dataset[[#This Row],[Cost Per Unit]]*dataset[[#This Row],[Quantity]]</f>
        <v>196.35</v>
      </c>
      <c r="L805" s="6">
        <f>dataset[[#This Row],[Total Revenue]]-dataset[[#This Row],[Total Cost]]</f>
        <v>34.650000000000006</v>
      </c>
    </row>
    <row r="806" spans="1:12">
      <c r="A806" s="8">
        <v>44443</v>
      </c>
      <c r="B806" s="8" t="str">
        <f>TEXT(dataset[[#This Row],[Date]],"mmm")</f>
        <v>sep</v>
      </c>
      <c r="C806" s="8" t="str">
        <f>TEXT(dataset[[#This Row],[Date]],"YYYY")</f>
        <v>2021</v>
      </c>
      <c r="D806" s="4" t="s">
        <v>25</v>
      </c>
      <c r="E806" s="4" t="s">
        <v>46</v>
      </c>
      <c r="F806" s="4" t="s">
        <v>7</v>
      </c>
      <c r="G806" s="5">
        <v>1</v>
      </c>
      <c r="H806" s="6">
        <v>22</v>
      </c>
      <c r="I806" s="6">
        <v>22</v>
      </c>
      <c r="J806" s="6">
        <v>5.6760000000000002</v>
      </c>
      <c r="K806" s="6">
        <f>dataset[[#This Row],[Cost Per Unit]]*dataset[[#This Row],[Quantity]]</f>
        <v>5.6760000000000002</v>
      </c>
      <c r="L806" s="6">
        <f>dataset[[#This Row],[Total Revenue]]-dataset[[#This Row],[Total Cost]]</f>
        <v>16.323999999999998</v>
      </c>
    </row>
    <row r="807" spans="1:12">
      <c r="A807" s="8">
        <v>44443</v>
      </c>
      <c r="B807" s="8" t="str">
        <f>TEXT(dataset[[#This Row],[Date]],"mmm")</f>
        <v>sep</v>
      </c>
      <c r="C807" s="8" t="str">
        <f>TEXT(dataset[[#This Row],[Date]],"YYYY")</f>
        <v>2021</v>
      </c>
      <c r="D807" s="4" t="s">
        <v>24</v>
      </c>
      <c r="E807" s="4" t="s">
        <v>10</v>
      </c>
      <c r="F807" s="4" t="s">
        <v>9</v>
      </c>
      <c r="G807" s="5">
        <v>7</v>
      </c>
      <c r="H807" s="6">
        <v>33</v>
      </c>
      <c r="I807" s="6">
        <v>231</v>
      </c>
      <c r="J807" s="6">
        <v>12.638999999999999</v>
      </c>
      <c r="K807" s="6">
        <f>dataset[[#This Row],[Cost Per Unit]]*dataset[[#This Row],[Quantity]]</f>
        <v>88.472999999999999</v>
      </c>
      <c r="L807" s="6">
        <f>dataset[[#This Row],[Total Revenue]]-dataset[[#This Row],[Total Cost]]</f>
        <v>142.52699999999999</v>
      </c>
    </row>
    <row r="808" spans="1:12">
      <c r="A808" s="8">
        <v>44444</v>
      </c>
      <c r="B808" s="8" t="str">
        <f>TEXT(dataset[[#This Row],[Date]],"mmm")</f>
        <v>sep</v>
      </c>
      <c r="C808" s="8" t="str">
        <f>TEXT(dataset[[#This Row],[Date]],"YYYY")</f>
        <v>2021</v>
      </c>
      <c r="D808" s="4" t="s">
        <v>22</v>
      </c>
      <c r="E808" s="4" t="s">
        <v>3</v>
      </c>
      <c r="F808" s="4" t="s">
        <v>5</v>
      </c>
      <c r="G808" s="5">
        <v>2</v>
      </c>
      <c r="H808" s="6">
        <v>355</v>
      </c>
      <c r="I808" s="6">
        <v>710</v>
      </c>
      <c r="J808" s="6">
        <v>301.75</v>
      </c>
      <c r="K808" s="6">
        <f>dataset[[#This Row],[Cost Per Unit]]*dataset[[#This Row],[Quantity]]</f>
        <v>603.5</v>
      </c>
      <c r="L808" s="6">
        <f>dataset[[#This Row],[Total Revenue]]-dataset[[#This Row],[Total Cost]]</f>
        <v>106.5</v>
      </c>
    </row>
    <row r="809" spans="1:12">
      <c r="A809" s="8">
        <v>44444</v>
      </c>
      <c r="B809" s="8" t="str">
        <f>TEXT(dataset[[#This Row],[Date]],"mmm")</f>
        <v>sep</v>
      </c>
      <c r="C809" s="8" t="str">
        <f>TEXT(dataset[[#This Row],[Date]],"YYYY")</f>
        <v>2021</v>
      </c>
      <c r="D809" s="4" t="s">
        <v>22</v>
      </c>
      <c r="E809" s="4" t="s">
        <v>3</v>
      </c>
      <c r="F809" s="4" t="s">
        <v>4</v>
      </c>
      <c r="G809" s="5">
        <v>7</v>
      </c>
      <c r="H809" s="6">
        <v>81</v>
      </c>
      <c r="I809" s="6">
        <v>567</v>
      </c>
      <c r="J809" s="6">
        <v>48.6</v>
      </c>
      <c r="K809" s="6">
        <f>dataset[[#This Row],[Cost Per Unit]]*dataset[[#This Row],[Quantity]]</f>
        <v>340.2</v>
      </c>
      <c r="L809" s="6">
        <f>dataset[[#This Row],[Total Revenue]]-dataset[[#This Row],[Total Cost]]</f>
        <v>226.8</v>
      </c>
    </row>
    <row r="810" spans="1:12">
      <c r="A810" s="8">
        <v>44444</v>
      </c>
      <c r="B810" s="8" t="str">
        <f>TEXT(dataset[[#This Row],[Date]],"mmm")</f>
        <v>sep</v>
      </c>
      <c r="C810" s="8" t="str">
        <f>TEXT(dataset[[#This Row],[Date]],"YYYY")</f>
        <v>2021</v>
      </c>
      <c r="D810" s="4" t="s">
        <v>26</v>
      </c>
      <c r="E810" s="4" t="s">
        <v>13</v>
      </c>
      <c r="F810" s="4" t="s">
        <v>5</v>
      </c>
      <c r="G810" s="5">
        <v>2</v>
      </c>
      <c r="H810" s="6">
        <v>254</v>
      </c>
      <c r="I810" s="6">
        <v>508</v>
      </c>
      <c r="J810" s="6">
        <v>223.52</v>
      </c>
      <c r="K810" s="6">
        <f>dataset[[#This Row],[Cost Per Unit]]*dataset[[#This Row],[Quantity]]</f>
        <v>447.04</v>
      </c>
      <c r="L810" s="6">
        <f>dataset[[#This Row],[Total Revenue]]-dataset[[#This Row],[Total Cost]]</f>
        <v>60.95999999999998</v>
      </c>
    </row>
    <row r="811" spans="1:12">
      <c r="A811" s="8">
        <v>44445</v>
      </c>
      <c r="B811" s="8" t="str">
        <f>TEXT(dataset[[#This Row],[Date]],"mmm")</f>
        <v>sep</v>
      </c>
      <c r="C811" s="8" t="str">
        <f>TEXT(dataset[[#This Row],[Date]],"YYYY")</f>
        <v>2021</v>
      </c>
      <c r="D811" s="4" t="s">
        <v>22</v>
      </c>
      <c r="E811" s="4" t="s">
        <v>3</v>
      </c>
      <c r="F811" s="4" t="s">
        <v>9</v>
      </c>
      <c r="G811" s="5">
        <v>7</v>
      </c>
      <c r="H811" s="6">
        <v>38</v>
      </c>
      <c r="I811" s="6">
        <v>266</v>
      </c>
      <c r="J811" s="6">
        <v>19.760000000000002</v>
      </c>
      <c r="K811" s="6">
        <f>dataset[[#This Row],[Cost Per Unit]]*dataset[[#This Row],[Quantity]]</f>
        <v>138.32000000000002</v>
      </c>
      <c r="L811" s="6">
        <f>dataset[[#This Row],[Total Revenue]]-dataset[[#This Row],[Total Cost]]</f>
        <v>127.67999999999998</v>
      </c>
    </row>
    <row r="812" spans="1:12">
      <c r="A812" s="8">
        <v>44445</v>
      </c>
      <c r="B812" s="8" t="str">
        <f>TEXT(dataset[[#This Row],[Date]],"mmm")</f>
        <v>sep</v>
      </c>
      <c r="C812" s="8" t="str">
        <f>TEXT(dataset[[#This Row],[Date]],"YYYY")</f>
        <v>2021</v>
      </c>
      <c r="D812" s="4" t="s">
        <v>24</v>
      </c>
      <c r="E812" s="4" t="s">
        <v>10</v>
      </c>
      <c r="F812" s="4" t="s">
        <v>5</v>
      </c>
      <c r="G812" s="5">
        <v>2</v>
      </c>
      <c r="H812" s="6">
        <v>245</v>
      </c>
      <c r="I812" s="6">
        <v>490</v>
      </c>
      <c r="J812" s="6">
        <v>200.89999999999998</v>
      </c>
      <c r="K812" s="6">
        <f>dataset[[#This Row],[Cost Per Unit]]*dataset[[#This Row],[Quantity]]</f>
        <v>401.79999999999995</v>
      </c>
      <c r="L812" s="6">
        <f>dataset[[#This Row],[Total Revenue]]-dataset[[#This Row],[Total Cost]]</f>
        <v>88.200000000000045</v>
      </c>
    </row>
    <row r="813" spans="1:12">
      <c r="A813" s="8">
        <v>44446</v>
      </c>
      <c r="B813" s="8" t="str">
        <f>TEXT(dataset[[#This Row],[Date]],"mmm")</f>
        <v>sep</v>
      </c>
      <c r="C813" s="8" t="str">
        <f>TEXT(dataset[[#This Row],[Date]],"YYYY")</f>
        <v>2021</v>
      </c>
      <c r="D813" s="4" t="s">
        <v>22</v>
      </c>
      <c r="E813" s="4" t="s">
        <v>3</v>
      </c>
      <c r="F813" s="4" t="s">
        <v>4</v>
      </c>
      <c r="G813" s="5">
        <v>1</v>
      </c>
      <c r="H813" s="6">
        <v>58</v>
      </c>
      <c r="I813" s="6">
        <v>58</v>
      </c>
      <c r="J813" s="6">
        <v>34.799999999999997</v>
      </c>
      <c r="K813" s="6">
        <f>dataset[[#This Row],[Cost Per Unit]]*dataset[[#This Row],[Quantity]]</f>
        <v>34.799999999999997</v>
      </c>
      <c r="L813" s="6">
        <f>dataset[[#This Row],[Total Revenue]]-dataset[[#This Row],[Total Cost]]</f>
        <v>23.200000000000003</v>
      </c>
    </row>
    <row r="814" spans="1:12">
      <c r="A814" s="8">
        <v>44446</v>
      </c>
      <c r="B814" s="8" t="str">
        <f>TEXT(dataset[[#This Row],[Date]],"mmm")</f>
        <v>sep</v>
      </c>
      <c r="C814" s="8" t="str">
        <f>TEXT(dataset[[#This Row],[Date]],"YYYY")</f>
        <v>2021</v>
      </c>
      <c r="D814" s="4" t="s">
        <v>22</v>
      </c>
      <c r="E814" s="4" t="s">
        <v>3</v>
      </c>
      <c r="F814" s="4" t="s">
        <v>9</v>
      </c>
      <c r="G814" s="5">
        <v>4</v>
      </c>
      <c r="H814" s="6">
        <v>40</v>
      </c>
      <c r="I814" s="6">
        <v>160</v>
      </c>
      <c r="J814" s="6">
        <v>20.8</v>
      </c>
      <c r="K814" s="6">
        <f>dataset[[#This Row],[Cost Per Unit]]*dataset[[#This Row],[Quantity]]</f>
        <v>83.2</v>
      </c>
      <c r="L814" s="6">
        <f>dataset[[#This Row],[Total Revenue]]-dataset[[#This Row],[Total Cost]]</f>
        <v>76.8</v>
      </c>
    </row>
    <row r="815" spans="1:12">
      <c r="A815" s="8">
        <v>44446</v>
      </c>
      <c r="B815" s="8" t="str">
        <f>TEXT(dataset[[#This Row],[Date]],"mmm")</f>
        <v>sep</v>
      </c>
      <c r="C815" s="8" t="str">
        <f>TEXT(dataset[[#This Row],[Date]],"YYYY")</f>
        <v>2021</v>
      </c>
      <c r="D815" s="4" t="s">
        <v>23</v>
      </c>
      <c r="E815" s="4" t="s">
        <v>45</v>
      </c>
      <c r="F815" s="4" t="s">
        <v>11</v>
      </c>
      <c r="G815" s="5">
        <v>7</v>
      </c>
      <c r="H815" s="6">
        <v>13</v>
      </c>
      <c r="I815" s="6">
        <v>91</v>
      </c>
      <c r="J815" s="6">
        <v>1.9889999999999999</v>
      </c>
      <c r="K815" s="6">
        <f>dataset[[#This Row],[Cost Per Unit]]*dataset[[#This Row],[Quantity]]</f>
        <v>13.922999999999998</v>
      </c>
      <c r="L815" s="6">
        <f>dataset[[#This Row],[Total Revenue]]-dataset[[#This Row],[Total Cost]]</f>
        <v>77.076999999999998</v>
      </c>
    </row>
    <row r="816" spans="1:12">
      <c r="A816" s="8">
        <v>44447</v>
      </c>
      <c r="B816" s="8" t="str">
        <f>TEXT(dataset[[#This Row],[Date]],"mmm")</f>
        <v>sep</v>
      </c>
      <c r="C816" s="8" t="str">
        <f>TEXT(dataset[[#This Row],[Date]],"YYYY")</f>
        <v>2021</v>
      </c>
      <c r="D816" s="4" t="s">
        <v>24</v>
      </c>
      <c r="E816" s="4" t="s">
        <v>10</v>
      </c>
      <c r="F816" s="4" t="s">
        <v>9</v>
      </c>
      <c r="G816" s="5">
        <v>6</v>
      </c>
      <c r="H816" s="6">
        <v>42</v>
      </c>
      <c r="I816" s="6">
        <v>252</v>
      </c>
      <c r="J816" s="6">
        <v>16.085999999999999</v>
      </c>
      <c r="K816" s="6">
        <f>dataset[[#This Row],[Cost Per Unit]]*dataset[[#This Row],[Quantity]]</f>
        <v>96.515999999999991</v>
      </c>
      <c r="L816" s="6">
        <f>dataset[[#This Row],[Total Revenue]]-dataset[[#This Row],[Total Cost]]</f>
        <v>155.48400000000001</v>
      </c>
    </row>
    <row r="817" spans="1:12">
      <c r="A817" s="8">
        <v>44447</v>
      </c>
      <c r="B817" s="8" t="str">
        <f>TEXT(dataset[[#This Row],[Date]],"mmm")</f>
        <v>sep</v>
      </c>
      <c r="C817" s="8" t="str">
        <f>TEXT(dataset[[#This Row],[Date]],"YYYY")</f>
        <v>2021</v>
      </c>
      <c r="D817" s="4" t="s">
        <v>22</v>
      </c>
      <c r="E817" s="4" t="s">
        <v>3</v>
      </c>
      <c r="F817" s="4" t="s">
        <v>5</v>
      </c>
      <c r="G817" s="5">
        <v>2</v>
      </c>
      <c r="H817" s="6">
        <v>217</v>
      </c>
      <c r="I817" s="6">
        <v>434</v>
      </c>
      <c r="J817" s="6">
        <v>184.45</v>
      </c>
      <c r="K817" s="6">
        <f>dataset[[#This Row],[Cost Per Unit]]*dataset[[#This Row],[Quantity]]</f>
        <v>368.9</v>
      </c>
      <c r="L817" s="6">
        <f>dataset[[#This Row],[Total Revenue]]-dataset[[#This Row],[Total Cost]]</f>
        <v>65.100000000000023</v>
      </c>
    </row>
    <row r="818" spans="1:12">
      <c r="A818" s="8">
        <v>44447</v>
      </c>
      <c r="B818" s="8" t="str">
        <f>TEXT(dataset[[#This Row],[Date]],"mmm")</f>
        <v>sep</v>
      </c>
      <c r="C818" s="8" t="str">
        <f>TEXT(dataset[[#This Row],[Date]],"YYYY")</f>
        <v>2021</v>
      </c>
      <c r="D818" s="4" t="s">
        <v>25</v>
      </c>
      <c r="E818" s="4" t="s">
        <v>46</v>
      </c>
      <c r="F818" s="4" t="s">
        <v>9</v>
      </c>
      <c r="G818" s="5">
        <v>1</v>
      </c>
      <c r="H818" s="6">
        <v>34</v>
      </c>
      <c r="I818" s="6">
        <v>34</v>
      </c>
      <c r="J818" s="6">
        <v>17.238</v>
      </c>
      <c r="K818" s="6">
        <f>dataset[[#This Row],[Cost Per Unit]]*dataset[[#This Row],[Quantity]]</f>
        <v>17.238</v>
      </c>
      <c r="L818" s="6">
        <f>dataset[[#This Row],[Total Revenue]]-dataset[[#This Row],[Total Cost]]</f>
        <v>16.762</v>
      </c>
    </row>
    <row r="819" spans="1:12">
      <c r="A819" s="8">
        <v>44448</v>
      </c>
      <c r="B819" s="8" t="str">
        <f>TEXT(dataset[[#This Row],[Date]],"mmm")</f>
        <v>sep</v>
      </c>
      <c r="C819" s="8" t="str">
        <f>TEXT(dataset[[#This Row],[Date]],"YYYY")</f>
        <v>2021</v>
      </c>
      <c r="D819" s="4" t="s">
        <v>23</v>
      </c>
      <c r="E819" s="4" t="s">
        <v>45</v>
      </c>
      <c r="F819" s="4" t="s">
        <v>9</v>
      </c>
      <c r="G819" s="5">
        <v>5</v>
      </c>
      <c r="H819" s="6">
        <v>35</v>
      </c>
      <c r="I819" s="6">
        <v>175</v>
      </c>
      <c r="J819" s="6">
        <v>16.345000000000002</v>
      </c>
      <c r="K819" s="6">
        <f>dataset[[#This Row],[Cost Per Unit]]*dataset[[#This Row],[Quantity]]</f>
        <v>81.725000000000009</v>
      </c>
      <c r="L819" s="6">
        <f>dataset[[#This Row],[Total Revenue]]-dataset[[#This Row],[Total Cost]]</f>
        <v>93.274999999999991</v>
      </c>
    </row>
    <row r="820" spans="1:12">
      <c r="A820" s="8">
        <v>44448</v>
      </c>
      <c r="B820" s="8" t="str">
        <f>TEXT(dataset[[#This Row],[Date]],"mmm")</f>
        <v>sep</v>
      </c>
      <c r="C820" s="8" t="str">
        <f>TEXT(dataset[[#This Row],[Date]],"YYYY")</f>
        <v>2021</v>
      </c>
      <c r="D820" s="4" t="s">
        <v>25</v>
      </c>
      <c r="E820" s="4" t="s">
        <v>46</v>
      </c>
      <c r="F820" s="4" t="s">
        <v>4</v>
      </c>
      <c r="G820" s="5">
        <v>7</v>
      </c>
      <c r="H820" s="6">
        <v>50</v>
      </c>
      <c r="I820" s="6">
        <v>350</v>
      </c>
      <c r="J820" s="6">
        <v>28.999999999999996</v>
      </c>
      <c r="K820" s="6">
        <f>dataset[[#This Row],[Cost Per Unit]]*dataset[[#This Row],[Quantity]]</f>
        <v>202.99999999999997</v>
      </c>
      <c r="L820" s="6">
        <f>dataset[[#This Row],[Total Revenue]]-dataset[[#This Row],[Total Cost]]</f>
        <v>147.00000000000003</v>
      </c>
    </row>
    <row r="821" spans="1:12">
      <c r="A821" s="8">
        <v>44448</v>
      </c>
      <c r="B821" s="8" t="str">
        <f>TEXT(dataset[[#This Row],[Date]],"mmm")</f>
        <v>sep</v>
      </c>
      <c r="C821" s="8" t="str">
        <f>TEXT(dataset[[#This Row],[Date]],"YYYY")</f>
        <v>2021</v>
      </c>
      <c r="D821" s="4" t="s">
        <v>22</v>
      </c>
      <c r="E821" s="4" t="s">
        <v>3</v>
      </c>
      <c r="F821" s="4" t="s">
        <v>7</v>
      </c>
      <c r="G821" s="5">
        <v>18</v>
      </c>
      <c r="H821" s="6">
        <v>14</v>
      </c>
      <c r="I821" s="6">
        <v>252</v>
      </c>
      <c r="J821" s="6">
        <v>4.2</v>
      </c>
      <c r="K821" s="6">
        <f>dataset[[#This Row],[Cost Per Unit]]*dataset[[#This Row],[Quantity]]</f>
        <v>75.600000000000009</v>
      </c>
      <c r="L821" s="6">
        <f>dataset[[#This Row],[Total Revenue]]-dataset[[#This Row],[Total Cost]]</f>
        <v>176.39999999999998</v>
      </c>
    </row>
    <row r="822" spans="1:12">
      <c r="A822" s="8">
        <v>44449</v>
      </c>
      <c r="B822" s="8" t="str">
        <f>TEXT(dataset[[#This Row],[Date]],"mmm")</f>
        <v>sep</v>
      </c>
      <c r="C822" s="8" t="str">
        <f>TEXT(dataset[[#This Row],[Date]],"YYYY")</f>
        <v>2021</v>
      </c>
      <c r="D822" s="4" t="s">
        <v>23</v>
      </c>
      <c r="E822" s="4" t="s">
        <v>45</v>
      </c>
      <c r="F822" s="4" t="s">
        <v>7</v>
      </c>
      <c r="G822" s="5">
        <v>15</v>
      </c>
      <c r="H822" s="6">
        <v>18</v>
      </c>
      <c r="I822" s="6">
        <v>270</v>
      </c>
      <c r="J822" s="6">
        <v>5.76</v>
      </c>
      <c r="K822" s="6">
        <f>dataset[[#This Row],[Cost Per Unit]]*dataset[[#This Row],[Quantity]]</f>
        <v>86.399999999999991</v>
      </c>
      <c r="L822" s="6">
        <f>dataset[[#This Row],[Total Revenue]]-dataset[[#This Row],[Total Cost]]</f>
        <v>183.60000000000002</v>
      </c>
    </row>
    <row r="823" spans="1:12">
      <c r="A823" s="8">
        <v>44449</v>
      </c>
      <c r="B823" s="8" t="str">
        <f>TEXT(dataset[[#This Row],[Date]],"mmm")</f>
        <v>sep</v>
      </c>
      <c r="C823" s="8" t="str">
        <f>TEXT(dataset[[#This Row],[Date]],"YYYY")</f>
        <v>2021</v>
      </c>
      <c r="D823" s="4" t="s">
        <v>23</v>
      </c>
      <c r="E823" s="4" t="s">
        <v>45</v>
      </c>
      <c r="F823" s="4" t="s">
        <v>7</v>
      </c>
      <c r="G823" s="5">
        <v>8</v>
      </c>
      <c r="H823" s="6">
        <v>23</v>
      </c>
      <c r="I823" s="6">
        <v>184</v>
      </c>
      <c r="J823" s="6">
        <v>7.36</v>
      </c>
      <c r="K823" s="6">
        <f>dataset[[#This Row],[Cost Per Unit]]*dataset[[#This Row],[Quantity]]</f>
        <v>58.88</v>
      </c>
      <c r="L823" s="6">
        <f>dataset[[#This Row],[Total Revenue]]-dataset[[#This Row],[Total Cost]]</f>
        <v>125.12</v>
      </c>
    </row>
    <row r="824" spans="1:12">
      <c r="A824" s="8">
        <v>44449</v>
      </c>
      <c r="B824" s="8" t="str">
        <f>TEXT(dataset[[#This Row],[Date]],"mmm")</f>
        <v>sep</v>
      </c>
      <c r="C824" s="8" t="str">
        <f>TEXT(dataset[[#This Row],[Date]],"YYYY")</f>
        <v>2021</v>
      </c>
      <c r="D824" s="4" t="s">
        <v>24</v>
      </c>
      <c r="E824" s="4" t="s">
        <v>10</v>
      </c>
      <c r="F824" s="4" t="s">
        <v>7</v>
      </c>
      <c r="G824" s="5">
        <v>1</v>
      </c>
      <c r="H824" s="6">
        <v>23</v>
      </c>
      <c r="I824" s="6">
        <v>23</v>
      </c>
      <c r="J824" s="6">
        <v>9.7289999999999992</v>
      </c>
      <c r="K824" s="6">
        <f>dataset[[#This Row],[Cost Per Unit]]*dataset[[#This Row],[Quantity]]</f>
        <v>9.7289999999999992</v>
      </c>
      <c r="L824" s="6">
        <f>dataset[[#This Row],[Total Revenue]]-dataset[[#This Row],[Total Cost]]</f>
        <v>13.271000000000001</v>
      </c>
    </row>
    <row r="825" spans="1:12">
      <c r="A825" s="8">
        <v>44449</v>
      </c>
      <c r="B825" s="8" t="str">
        <f>TEXT(dataset[[#This Row],[Date]],"mmm")</f>
        <v>sep</v>
      </c>
      <c r="C825" s="8" t="str">
        <f>TEXT(dataset[[#This Row],[Date]],"YYYY")</f>
        <v>2021</v>
      </c>
      <c r="D825" s="4" t="s">
        <v>24</v>
      </c>
      <c r="E825" s="4" t="s">
        <v>10</v>
      </c>
      <c r="F825" s="4" t="s">
        <v>9</v>
      </c>
      <c r="G825" s="5">
        <v>4</v>
      </c>
      <c r="H825" s="6">
        <v>28</v>
      </c>
      <c r="I825" s="6">
        <v>112</v>
      </c>
      <c r="J825" s="6">
        <v>10.724</v>
      </c>
      <c r="K825" s="6">
        <f>dataset[[#This Row],[Cost Per Unit]]*dataset[[#This Row],[Quantity]]</f>
        <v>42.896000000000001</v>
      </c>
      <c r="L825" s="6">
        <f>dataset[[#This Row],[Total Revenue]]-dataset[[#This Row],[Total Cost]]</f>
        <v>69.103999999999999</v>
      </c>
    </row>
    <row r="826" spans="1:12">
      <c r="A826" s="8">
        <v>44450</v>
      </c>
      <c r="B826" s="8" t="str">
        <f>TEXT(dataset[[#This Row],[Date]],"mmm")</f>
        <v>sep</v>
      </c>
      <c r="C826" s="8" t="str">
        <f>TEXT(dataset[[#This Row],[Date]],"YYYY")</f>
        <v>2021</v>
      </c>
      <c r="D826" s="4" t="s">
        <v>22</v>
      </c>
      <c r="E826" s="4" t="s">
        <v>3</v>
      </c>
      <c r="F826" s="4" t="s">
        <v>5</v>
      </c>
      <c r="G826" s="5">
        <v>2</v>
      </c>
      <c r="H826" s="6">
        <v>244</v>
      </c>
      <c r="I826" s="6">
        <v>488</v>
      </c>
      <c r="J826" s="6">
        <v>207.4</v>
      </c>
      <c r="K826" s="6">
        <f>dataset[[#This Row],[Cost Per Unit]]*dataset[[#This Row],[Quantity]]</f>
        <v>414.8</v>
      </c>
      <c r="L826" s="6">
        <f>dataset[[#This Row],[Total Revenue]]-dataset[[#This Row],[Total Cost]]</f>
        <v>73.199999999999989</v>
      </c>
    </row>
    <row r="827" spans="1:12">
      <c r="A827" s="8">
        <v>44450</v>
      </c>
      <c r="B827" s="8" t="str">
        <f>TEXT(dataset[[#This Row],[Date]],"mmm")</f>
        <v>sep</v>
      </c>
      <c r="C827" s="8" t="str">
        <f>TEXT(dataset[[#This Row],[Date]],"YYYY")</f>
        <v>2021</v>
      </c>
      <c r="D827" s="4" t="s">
        <v>26</v>
      </c>
      <c r="E827" s="4" t="s">
        <v>13</v>
      </c>
      <c r="F827" s="4" t="s">
        <v>7</v>
      </c>
      <c r="G827" s="5">
        <v>9</v>
      </c>
      <c r="H827" s="6">
        <v>23</v>
      </c>
      <c r="I827" s="6">
        <v>207</v>
      </c>
      <c r="J827" s="6">
        <v>6.2100000000000009</v>
      </c>
      <c r="K827" s="6">
        <f>dataset[[#This Row],[Cost Per Unit]]*dataset[[#This Row],[Quantity]]</f>
        <v>55.890000000000008</v>
      </c>
      <c r="L827" s="6">
        <f>dataset[[#This Row],[Total Revenue]]-dataset[[#This Row],[Total Cost]]</f>
        <v>151.10999999999999</v>
      </c>
    </row>
    <row r="828" spans="1:12">
      <c r="A828" s="8">
        <v>44450</v>
      </c>
      <c r="B828" s="8" t="str">
        <f>TEXT(dataset[[#This Row],[Date]],"mmm")</f>
        <v>sep</v>
      </c>
      <c r="C828" s="8" t="str">
        <f>TEXT(dataset[[#This Row],[Date]],"YYYY")</f>
        <v>2021</v>
      </c>
      <c r="D828" s="4" t="s">
        <v>23</v>
      </c>
      <c r="E828" s="4" t="s">
        <v>45</v>
      </c>
      <c r="F828" s="4" t="s">
        <v>7</v>
      </c>
      <c r="G828" s="5">
        <v>13</v>
      </c>
      <c r="H828" s="6">
        <v>24</v>
      </c>
      <c r="I828" s="6">
        <v>312</v>
      </c>
      <c r="J828" s="6">
        <v>7.68</v>
      </c>
      <c r="K828" s="6">
        <f>dataset[[#This Row],[Cost Per Unit]]*dataset[[#This Row],[Quantity]]</f>
        <v>99.84</v>
      </c>
      <c r="L828" s="6">
        <f>dataset[[#This Row],[Total Revenue]]-dataset[[#This Row],[Total Cost]]</f>
        <v>212.16</v>
      </c>
    </row>
    <row r="829" spans="1:12">
      <c r="A829" s="8">
        <v>44451</v>
      </c>
      <c r="B829" s="8" t="str">
        <f>TEXT(dataset[[#This Row],[Date]],"mmm")</f>
        <v>sep</v>
      </c>
      <c r="C829" s="8" t="str">
        <f>TEXT(dataset[[#This Row],[Date]],"YYYY")</f>
        <v>2021</v>
      </c>
      <c r="D829" s="4" t="s">
        <v>23</v>
      </c>
      <c r="E829" s="4" t="s">
        <v>45</v>
      </c>
      <c r="F829" s="4" t="s">
        <v>7</v>
      </c>
      <c r="G829" s="5">
        <v>1</v>
      </c>
      <c r="H829" s="6">
        <v>10</v>
      </c>
      <c r="I829" s="6">
        <v>10</v>
      </c>
      <c r="J829" s="6">
        <v>3.2</v>
      </c>
      <c r="K829" s="6">
        <f>dataset[[#This Row],[Cost Per Unit]]*dataset[[#This Row],[Quantity]]</f>
        <v>3.2</v>
      </c>
      <c r="L829" s="6">
        <f>dataset[[#This Row],[Total Revenue]]-dataset[[#This Row],[Total Cost]]</f>
        <v>6.8</v>
      </c>
    </row>
    <row r="830" spans="1:12">
      <c r="A830" s="8">
        <v>44451</v>
      </c>
      <c r="B830" s="8" t="str">
        <f>TEXT(dataset[[#This Row],[Date]],"mmm")</f>
        <v>sep</v>
      </c>
      <c r="C830" s="8" t="str">
        <f>TEXT(dataset[[#This Row],[Date]],"YYYY")</f>
        <v>2021</v>
      </c>
      <c r="D830" s="4" t="s">
        <v>22</v>
      </c>
      <c r="E830" s="4" t="s">
        <v>3</v>
      </c>
      <c r="F830" s="4" t="s">
        <v>5</v>
      </c>
      <c r="G830" s="5">
        <v>1</v>
      </c>
      <c r="H830" s="6">
        <v>396</v>
      </c>
      <c r="I830" s="6">
        <v>396</v>
      </c>
      <c r="J830" s="6">
        <v>336.59999999999997</v>
      </c>
      <c r="K830" s="6">
        <f>dataset[[#This Row],[Cost Per Unit]]*dataset[[#This Row],[Quantity]]</f>
        <v>336.59999999999997</v>
      </c>
      <c r="L830" s="6">
        <f>dataset[[#This Row],[Total Revenue]]-dataset[[#This Row],[Total Cost]]</f>
        <v>59.400000000000034</v>
      </c>
    </row>
    <row r="831" spans="1:12">
      <c r="A831" s="8">
        <v>44451</v>
      </c>
      <c r="B831" s="8" t="str">
        <f>TEXT(dataset[[#This Row],[Date]],"mmm")</f>
        <v>sep</v>
      </c>
      <c r="C831" s="8" t="str">
        <f>TEXT(dataset[[#This Row],[Date]],"YYYY")</f>
        <v>2021</v>
      </c>
      <c r="D831" s="4" t="s">
        <v>25</v>
      </c>
      <c r="E831" s="4" t="s">
        <v>46</v>
      </c>
      <c r="F831" s="4" t="s">
        <v>11</v>
      </c>
      <c r="G831" s="5">
        <v>8</v>
      </c>
      <c r="H831" s="6">
        <v>9</v>
      </c>
      <c r="I831" s="6">
        <v>72</v>
      </c>
      <c r="J831" s="6">
        <v>1.458</v>
      </c>
      <c r="K831" s="6">
        <f>dataset[[#This Row],[Cost Per Unit]]*dataset[[#This Row],[Quantity]]</f>
        <v>11.664</v>
      </c>
      <c r="L831" s="6">
        <f>dataset[[#This Row],[Total Revenue]]-dataset[[#This Row],[Total Cost]]</f>
        <v>60.335999999999999</v>
      </c>
    </row>
    <row r="832" spans="1:12">
      <c r="A832" s="8">
        <v>44452</v>
      </c>
      <c r="B832" s="8" t="str">
        <f>TEXT(dataset[[#This Row],[Date]],"mmm")</f>
        <v>sep</v>
      </c>
      <c r="C832" s="8" t="str">
        <f>TEXT(dataset[[#This Row],[Date]],"YYYY")</f>
        <v>2021</v>
      </c>
      <c r="D832" s="4" t="s">
        <v>25</v>
      </c>
      <c r="E832" s="4" t="s">
        <v>46</v>
      </c>
      <c r="F832" s="4" t="s">
        <v>11</v>
      </c>
      <c r="G832" s="5">
        <v>3</v>
      </c>
      <c r="H832" s="6">
        <v>11</v>
      </c>
      <c r="I832" s="6">
        <v>33</v>
      </c>
      <c r="J832" s="6">
        <v>1.782</v>
      </c>
      <c r="K832" s="6">
        <f>dataset[[#This Row],[Cost Per Unit]]*dataset[[#This Row],[Quantity]]</f>
        <v>5.3460000000000001</v>
      </c>
      <c r="L832" s="6">
        <f>dataset[[#This Row],[Total Revenue]]-dataset[[#This Row],[Total Cost]]</f>
        <v>27.654</v>
      </c>
    </row>
    <row r="833" spans="1:12">
      <c r="A833" s="8">
        <v>44452</v>
      </c>
      <c r="B833" s="8" t="str">
        <f>TEXT(dataset[[#This Row],[Date]],"mmm")</f>
        <v>sep</v>
      </c>
      <c r="C833" s="8" t="str">
        <f>TEXT(dataset[[#This Row],[Date]],"YYYY")</f>
        <v>2021</v>
      </c>
      <c r="D833" s="4" t="s">
        <v>26</v>
      </c>
      <c r="E833" s="4" t="s">
        <v>13</v>
      </c>
      <c r="F833" s="4" t="s">
        <v>11</v>
      </c>
      <c r="G833" s="5">
        <v>4</v>
      </c>
      <c r="H833" s="6">
        <v>9</v>
      </c>
      <c r="I833" s="6">
        <v>36</v>
      </c>
      <c r="J833" s="6">
        <v>2.3040000000000003</v>
      </c>
      <c r="K833" s="6">
        <f>dataset[[#This Row],[Cost Per Unit]]*dataset[[#This Row],[Quantity]]</f>
        <v>9.2160000000000011</v>
      </c>
      <c r="L833" s="6">
        <f>dataset[[#This Row],[Total Revenue]]-dataset[[#This Row],[Total Cost]]</f>
        <v>26.783999999999999</v>
      </c>
    </row>
    <row r="834" spans="1:12">
      <c r="A834" s="8">
        <v>44453</v>
      </c>
      <c r="B834" s="8" t="str">
        <f>TEXT(dataset[[#This Row],[Date]],"mmm")</f>
        <v>sep</v>
      </c>
      <c r="C834" s="8" t="str">
        <f>TEXT(dataset[[#This Row],[Date]],"YYYY")</f>
        <v>2021</v>
      </c>
      <c r="D834" s="4" t="s">
        <v>23</v>
      </c>
      <c r="E834" s="4" t="s">
        <v>45</v>
      </c>
      <c r="F834" s="4" t="s">
        <v>5</v>
      </c>
      <c r="G834" s="5">
        <v>1</v>
      </c>
      <c r="H834" s="6">
        <v>299</v>
      </c>
      <c r="I834" s="6">
        <v>299</v>
      </c>
      <c r="J834" s="6">
        <v>230.23000000000002</v>
      </c>
      <c r="K834" s="6">
        <f>dataset[[#This Row],[Cost Per Unit]]*dataset[[#This Row],[Quantity]]</f>
        <v>230.23000000000002</v>
      </c>
      <c r="L834" s="6">
        <f>dataset[[#This Row],[Total Revenue]]-dataset[[#This Row],[Total Cost]]</f>
        <v>68.769999999999982</v>
      </c>
    </row>
    <row r="835" spans="1:12">
      <c r="A835" s="8">
        <v>44453</v>
      </c>
      <c r="B835" s="8" t="str">
        <f>TEXT(dataset[[#This Row],[Date]],"mmm")</f>
        <v>sep</v>
      </c>
      <c r="C835" s="8" t="str">
        <f>TEXT(dataset[[#This Row],[Date]],"YYYY")</f>
        <v>2021</v>
      </c>
      <c r="D835" s="4" t="s">
        <v>26</v>
      </c>
      <c r="E835" s="4" t="s">
        <v>13</v>
      </c>
      <c r="F835" s="4" t="s">
        <v>7</v>
      </c>
      <c r="G835" s="5">
        <v>19</v>
      </c>
      <c r="H835" s="6">
        <v>15</v>
      </c>
      <c r="I835" s="6">
        <v>285</v>
      </c>
      <c r="J835" s="6">
        <v>4.0500000000000007</v>
      </c>
      <c r="K835" s="6">
        <f>dataset[[#This Row],[Cost Per Unit]]*dataset[[#This Row],[Quantity]]</f>
        <v>76.950000000000017</v>
      </c>
      <c r="L835" s="6">
        <f>dataset[[#This Row],[Total Revenue]]-dataset[[#This Row],[Total Cost]]</f>
        <v>208.04999999999998</v>
      </c>
    </row>
    <row r="836" spans="1:12">
      <c r="A836" s="8">
        <v>44453</v>
      </c>
      <c r="B836" s="8" t="str">
        <f>TEXT(dataset[[#This Row],[Date]],"mmm")</f>
        <v>sep</v>
      </c>
      <c r="C836" s="8" t="str">
        <f>TEXT(dataset[[#This Row],[Date]],"YYYY")</f>
        <v>2021</v>
      </c>
      <c r="D836" s="4" t="s">
        <v>22</v>
      </c>
      <c r="E836" s="4" t="s">
        <v>3</v>
      </c>
      <c r="F836" s="4" t="s">
        <v>7</v>
      </c>
      <c r="G836" s="5">
        <v>4</v>
      </c>
      <c r="H836" s="6">
        <v>14</v>
      </c>
      <c r="I836" s="6">
        <v>56</v>
      </c>
      <c r="J836" s="6">
        <v>4.2</v>
      </c>
      <c r="K836" s="6">
        <f>dataset[[#This Row],[Cost Per Unit]]*dataset[[#This Row],[Quantity]]</f>
        <v>16.8</v>
      </c>
      <c r="L836" s="6">
        <f>dataset[[#This Row],[Total Revenue]]-dataset[[#This Row],[Total Cost]]</f>
        <v>39.200000000000003</v>
      </c>
    </row>
    <row r="837" spans="1:12">
      <c r="A837" s="8">
        <v>44453</v>
      </c>
      <c r="B837" s="8" t="str">
        <f>TEXT(dataset[[#This Row],[Date]],"mmm")</f>
        <v>sep</v>
      </c>
      <c r="C837" s="8" t="str">
        <f>TEXT(dataset[[#This Row],[Date]],"YYYY")</f>
        <v>2021</v>
      </c>
      <c r="D837" s="4" t="s">
        <v>22</v>
      </c>
      <c r="E837" s="4" t="s">
        <v>3</v>
      </c>
      <c r="F837" s="4" t="s">
        <v>9</v>
      </c>
      <c r="G837" s="5">
        <v>4</v>
      </c>
      <c r="H837" s="6">
        <v>27</v>
      </c>
      <c r="I837" s="6">
        <v>108</v>
      </c>
      <c r="J837" s="6">
        <v>14.040000000000001</v>
      </c>
      <c r="K837" s="6">
        <f>dataset[[#This Row],[Cost Per Unit]]*dataset[[#This Row],[Quantity]]</f>
        <v>56.160000000000004</v>
      </c>
      <c r="L837" s="6">
        <f>dataset[[#This Row],[Total Revenue]]-dataset[[#This Row],[Total Cost]]</f>
        <v>51.839999999999996</v>
      </c>
    </row>
    <row r="838" spans="1:12">
      <c r="A838" s="8">
        <v>44454</v>
      </c>
      <c r="B838" s="8" t="str">
        <f>TEXT(dataset[[#This Row],[Date]],"mmm")</f>
        <v>sep</v>
      </c>
      <c r="C838" s="8" t="str">
        <f>TEXT(dataset[[#This Row],[Date]],"YYYY")</f>
        <v>2021</v>
      </c>
      <c r="D838" s="4" t="s">
        <v>26</v>
      </c>
      <c r="E838" s="4" t="s">
        <v>13</v>
      </c>
      <c r="F838" s="4" t="s">
        <v>5</v>
      </c>
      <c r="G838" s="5">
        <v>2</v>
      </c>
      <c r="H838" s="6">
        <v>205</v>
      </c>
      <c r="I838" s="6">
        <v>410</v>
      </c>
      <c r="J838" s="6">
        <v>180.4</v>
      </c>
      <c r="K838" s="6">
        <f>dataset[[#This Row],[Cost Per Unit]]*dataset[[#This Row],[Quantity]]</f>
        <v>360.8</v>
      </c>
      <c r="L838" s="6">
        <f>dataset[[#This Row],[Total Revenue]]-dataset[[#This Row],[Total Cost]]</f>
        <v>49.199999999999989</v>
      </c>
    </row>
    <row r="839" spans="1:12">
      <c r="A839" s="8">
        <v>44454</v>
      </c>
      <c r="B839" s="8" t="str">
        <f>TEXT(dataset[[#This Row],[Date]],"mmm")</f>
        <v>sep</v>
      </c>
      <c r="C839" s="8" t="str">
        <f>TEXT(dataset[[#This Row],[Date]],"YYYY")</f>
        <v>2021</v>
      </c>
      <c r="D839" s="4" t="s">
        <v>23</v>
      </c>
      <c r="E839" s="4" t="s">
        <v>45</v>
      </c>
      <c r="F839" s="4" t="s">
        <v>4</v>
      </c>
      <c r="G839" s="5">
        <v>5</v>
      </c>
      <c r="H839" s="6">
        <v>97</v>
      </c>
      <c r="I839" s="6">
        <v>485</v>
      </c>
      <c r="J839" s="6">
        <v>53.35</v>
      </c>
      <c r="K839" s="6">
        <f>dataset[[#This Row],[Cost Per Unit]]*dataset[[#This Row],[Quantity]]</f>
        <v>266.75</v>
      </c>
      <c r="L839" s="6">
        <f>dataset[[#This Row],[Total Revenue]]-dataset[[#This Row],[Total Cost]]</f>
        <v>218.25</v>
      </c>
    </row>
    <row r="840" spans="1:12">
      <c r="A840" s="8">
        <v>44457</v>
      </c>
      <c r="B840" s="8" t="str">
        <f>TEXT(dataset[[#This Row],[Date]],"mmm")</f>
        <v>sep</v>
      </c>
      <c r="C840" s="8" t="str">
        <f>TEXT(dataset[[#This Row],[Date]],"YYYY")</f>
        <v>2021</v>
      </c>
      <c r="D840" s="4" t="s">
        <v>23</v>
      </c>
      <c r="E840" s="4" t="s">
        <v>45</v>
      </c>
      <c r="F840" s="4" t="s">
        <v>5</v>
      </c>
      <c r="G840" s="5">
        <v>1</v>
      </c>
      <c r="H840" s="6">
        <v>323</v>
      </c>
      <c r="I840" s="6">
        <v>323</v>
      </c>
      <c r="J840" s="6">
        <v>248.71</v>
      </c>
      <c r="K840" s="6">
        <f>dataset[[#This Row],[Cost Per Unit]]*dataset[[#This Row],[Quantity]]</f>
        <v>248.71</v>
      </c>
      <c r="L840" s="6">
        <f>dataset[[#This Row],[Total Revenue]]-dataset[[#This Row],[Total Cost]]</f>
        <v>74.289999999999992</v>
      </c>
    </row>
    <row r="841" spans="1:12">
      <c r="A841" s="8">
        <v>44458</v>
      </c>
      <c r="B841" s="8" t="str">
        <f>TEXT(dataset[[#This Row],[Date]],"mmm")</f>
        <v>sep</v>
      </c>
      <c r="C841" s="8" t="str">
        <f>TEXT(dataset[[#This Row],[Date]],"YYYY")</f>
        <v>2021</v>
      </c>
      <c r="D841" s="4" t="s">
        <v>25</v>
      </c>
      <c r="E841" s="4" t="s">
        <v>46</v>
      </c>
      <c r="F841" s="4" t="s">
        <v>9</v>
      </c>
      <c r="G841" s="5">
        <v>7</v>
      </c>
      <c r="H841" s="6">
        <v>22</v>
      </c>
      <c r="I841" s="6">
        <v>154</v>
      </c>
      <c r="J841" s="6">
        <v>11.154</v>
      </c>
      <c r="K841" s="6">
        <f>dataset[[#This Row],[Cost Per Unit]]*dataset[[#This Row],[Quantity]]</f>
        <v>78.078000000000003</v>
      </c>
      <c r="L841" s="6">
        <f>dataset[[#This Row],[Total Revenue]]-dataset[[#This Row],[Total Cost]]</f>
        <v>75.921999999999997</v>
      </c>
    </row>
    <row r="842" spans="1:12">
      <c r="A842" s="8">
        <v>44459</v>
      </c>
      <c r="B842" s="8" t="str">
        <f>TEXT(dataset[[#This Row],[Date]],"mmm")</f>
        <v>sep</v>
      </c>
      <c r="C842" s="8" t="str">
        <f>TEXT(dataset[[#This Row],[Date]],"YYYY")</f>
        <v>2021</v>
      </c>
      <c r="D842" s="4" t="s">
        <v>24</v>
      </c>
      <c r="E842" s="4" t="s">
        <v>10</v>
      </c>
      <c r="F842" s="4" t="s">
        <v>5</v>
      </c>
      <c r="G842" s="5">
        <v>2</v>
      </c>
      <c r="H842" s="6">
        <v>364</v>
      </c>
      <c r="I842" s="6">
        <v>728</v>
      </c>
      <c r="J842" s="6">
        <v>298.47999999999996</v>
      </c>
      <c r="K842" s="6">
        <f>dataset[[#This Row],[Cost Per Unit]]*dataset[[#This Row],[Quantity]]</f>
        <v>596.95999999999992</v>
      </c>
      <c r="L842" s="6">
        <f>dataset[[#This Row],[Total Revenue]]-dataset[[#This Row],[Total Cost]]</f>
        <v>131.04000000000008</v>
      </c>
    </row>
    <row r="843" spans="1:12">
      <c r="A843" s="8">
        <v>44460</v>
      </c>
      <c r="B843" s="8" t="str">
        <f>TEXT(dataset[[#This Row],[Date]],"mmm")</f>
        <v>sep</v>
      </c>
      <c r="C843" s="8" t="str">
        <f>TEXT(dataset[[#This Row],[Date]],"YYYY")</f>
        <v>2021</v>
      </c>
      <c r="D843" s="4" t="s">
        <v>24</v>
      </c>
      <c r="E843" s="4" t="s">
        <v>10</v>
      </c>
      <c r="F843" s="4" t="s">
        <v>5</v>
      </c>
      <c r="G843" s="5">
        <v>1</v>
      </c>
      <c r="H843" s="6">
        <v>233</v>
      </c>
      <c r="I843" s="6">
        <v>233</v>
      </c>
      <c r="J843" s="6">
        <v>191.06</v>
      </c>
      <c r="K843" s="6">
        <f>dataset[[#This Row],[Cost Per Unit]]*dataset[[#This Row],[Quantity]]</f>
        <v>191.06</v>
      </c>
      <c r="L843" s="6">
        <f>dataset[[#This Row],[Total Revenue]]-dataset[[#This Row],[Total Cost]]</f>
        <v>41.94</v>
      </c>
    </row>
    <row r="844" spans="1:12">
      <c r="A844" s="8">
        <v>44461</v>
      </c>
      <c r="B844" s="8" t="str">
        <f>TEXT(dataset[[#This Row],[Date]],"mmm")</f>
        <v>sep</v>
      </c>
      <c r="C844" s="8" t="str">
        <f>TEXT(dataset[[#This Row],[Date]],"YYYY")</f>
        <v>2021</v>
      </c>
      <c r="D844" s="4" t="s">
        <v>22</v>
      </c>
      <c r="E844" s="4" t="s">
        <v>3</v>
      </c>
      <c r="F844" s="4" t="s">
        <v>5</v>
      </c>
      <c r="G844" s="5">
        <v>1</v>
      </c>
      <c r="H844" s="6">
        <v>314</v>
      </c>
      <c r="I844" s="6">
        <v>314</v>
      </c>
      <c r="J844" s="6">
        <v>266.89999999999998</v>
      </c>
      <c r="K844" s="6">
        <f>dataset[[#This Row],[Cost Per Unit]]*dataset[[#This Row],[Quantity]]</f>
        <v>266.89999999999998</v>
      </c>
      <c r="L844" s="6">
        <f>dataset[[#This Row],[Total Revenue]]-dataset[[#This Row],[Total Cost]]</f>
        <v>47.100000000000023</v>
      </c>
    </row>
    <row r="845" spans="1:12">
      <c r="A845" s="8">
        <v>44462</v>
      </c>
      <c r="B845" s="8" t="str">
        <f>TEXT(dataset[[#This Row],[Date]],"mmm")</f>
        <v>sep</v>
      </c>
      <c r="C845" s="8" t="str">
        <f>TEXT(dataset[[#This Row],[Date]],"YYYY")</f>
        <v>2021</v>
      </c>
      <c r="D845" s="4" t="s">
        <v>26</v>
      </c>
      <c r="E845" s="4" t="s">
        <v>13</v>
      </c>
      <c r="F845" s="4" t="s">
        <v>5</v>
      </c>
      <c r="G845" s="5">
        <v>1</v>
      </c>
      <c r="H845" s="6">
        <v>364</v>
      </c>
      <c r="I845" s="6">
        <v>364</v>
      </c>
      <c r="J845" s="6">
        <v>320.32</v>
      </c>
      <c r="K845" s="6">
        <f>dataset[[#This Row],[Cost Per Unit]]*dataset[[#This Row],[Quantity]]</f>
        <v>320.32</v>
      </c>
      <c r="L845" s="6">
        <f>dataset[[#This Row],[Total Revenue]]-dataset[[#This Row],[Total Cost]]</f>
        <v>43.680000000000007</v>
      </c>
    </row>
    <row r="846" spans="1:12">
      <c r="A846" s="8">
        <v>44462</v>
      </c>
      <c r="B846" s="8" t="str">
        <f>TEXT(dataset[[#This Row],[Date]],"mmm")</f>
        <v>sep</v>
      </c>
      <c r="C846" s="8" t="str">
        <f>TEXT(dataset[[#This Row],[Date]],"YYYY")</f>
        <v>2021</v>
      </c>
      <c r="D846" s="4" t="s">
        <v>23</v>
      </c>
      <c r="E846" s="4" t="s">
        <v>45</v>
      </c>
      <c r="F846" s="4" t="s">
        <v>7</v>
      </c>
      <c r="G846" s="5">
        <v>13</v>
      </c>
      <c r="H846" s="6">
        <v>19</v>
      </c>
      <c r="I846" s="6">
        <v>247</v>
      </c>
      <c r="J846" s="6">
        <v>6.08</v>
      </c>
      <c r="K846" s="6">
        <f>dataset[[#This Row],[Cost Per Unit]]*dataset[[#This Row],[Quantity]]</f>
        <v>79.040000000000006</v>
      </c>
      <c r="L846" s="6">
        <f>dataset[[#This Row],[Total Revenue]]-dataset[[#This Row],[Total Cost]]</f>
        <v>167.95999999999998</v>
      </c>
    </row>
    <row r="847" spans="1:12">
      <c r="A847" s="8">
        <v>44463</v>
      </c>
      <c r="B847" s="8" t="str">
        <f>TEXT(dataset[[#This Row],[Date]],"mmm")</f>
        <v>sep</v>
      </c>
      <c r="C847" s="8" t="str">
        <f>TEXT(dataset[[#This Row],[Date]],"YYYY")</f>
        <v>2021</v>
      </c>
      <c r="D847" s="4" t="s">
        <v>22</v>
      </c>
      <c r="E847" s="4" t="s">
        <v>3</v>
      </c>
      <c r="F847" s="4" t="s">
        <v>7</v>
      </c>
      <c r="G847" s="5">
        <v>19</v>
      </c>
      <c r="H847" s="6">
        <v>18</v>
      </c>
      <c r="I847" s="6">
        <v>342</v>
      </c>
      <c r="J847" s="6">
        <v>5.3999999999999995</v>
      </c>
      <c r="K847" s="6">
        <f>dataset[[#This Row],[Cost Per Unit]]*dataset[[#This Row],[Quantity]]</f>
        <v>102.6</v>
      </c>
      <c r="L847" s="6">
        <f>dataset[[#This Row],[Total Revenue]]-dataset[[#This Row],[Total Cost]]</f>
        <v>239.4</v>
      </c>
    </row>
    <row r="848" spans="1:12">
      <c r="A848" s="8">
        <v>44463</v>
      </c>
      <c r="B848" s="8" t="str">
        <f>TEXT(dataset[[#This Row],[Date]],"mmm")</f>
        <v>sep</v>
      </c>
      <c r="C848" s="8" t="str">
        <f>TEXT(dataset[[#This Row],[Date]],"YYYY")</f>
        <v>2021</v>
      </c>
      <c r="D848" s="4" t="s">
        <v>23</v>
      </c>
      <c r="E848" s="4" t="s">
        <v>45</v>
      </c>
      <c r="F848" s="4" t="s">
        <v>11</v>
      </c>
      <c r="G848" s="5">
        <v>6</v>
      </c>
      <c r="H848" s="6">
        <v>6</v>
      </c>
      <c r="I848" s="6">
        <v>36</v>
      </c>
      <c r="J848" s="6">
        <v>0.91799999999999993</v>
      </c>
      <c r="K848" s="6">
        <f>dataset[[#This Row],[Cost Per Unit]]*dataset[[#This Row],[Quantity]]</f>
        <v>5.5079999999999991</v>
      </c>
      <c r="L848" s="6">
        <f>dataset[[#This Row],[Total Revenue]]-dataset[[#This Row],[Total Cost]]</f>
        <v>30.492000000000001</v>
      </c>
    </row>
    <row r="849" spans="1:12">
      <c r="A849" s="8">
        <v>44464</v>
      </c>
      <c r="B849" s="8" t="str">
        <f>TEXT(dataset[[#This Row],[Date]],"mmm")</f>
        <v>sep</v>
      </c>
      <c r="C849" s="8" t="str">
        <f>TEXT(dataset[[#This Row],[Date]],"YYYY")</f>
        <v>2021</v>
      </c>
      <c r="D849" s="4" t="s">
        <v>22</v>
      </c>
      <c r="E849" s="4" t="s">
        <v>3</v>
      </c>
      <c r="F849" s="4" t="s">
        <v>11</v>
      </c>
      <c r="G849" s="5">
        <v>4</v>
      </c>
      <c r="H849" s="6">
        <v>7</v>
      </c>
      <c r="I849" s="6">
        <v>28</v>
      </c>
      <c r="J849" s="6">
        <v>1.26</v>
      </c>
      <c r="K849" s="6">
        <f>dataset[[#This Row],[Cost Per Unit]]*dataset[[#This Row],[Quantity]]</f>
        <v>5.04</v>
      </c>
      <c r="L849" s="6">
        <f>dataset[[#This Row],[Total Revenue]]-dataset[[#This Row],[Total Cost]]</f>
        <v>22.96</v>
      </c>
    </row>
    <row r="850" spans="1:12">
      <c r="A850" s="8">
        <v>44464</v>
      </c>
      <c r="B850" s="8" t="str">
        <f>TEXT(dataset[[#This Row],[Date]],"mmm")</f>
        <v>sep</v>
      </c>
      <c r="C850" s="8" t="str">
        <f>TEXT(dataset[[#This Row],[Date]],"YYYY")</f>
        <v>2021</v>
      </c>
      <c r="D850" s="4" t="s">
        <v>25</v>
      </c>
      <c r="E850" s="4" t="s">
        <v>46</v>
      </c>
      <c r="F850" s="4" t="s">
        <v>9</v>
      </c>
      <c r="G850" s="5">
        <v>5</v>
      </c>
      <c r="H850" s="6">
        <v>25</v>
      </c>
      <c r="I850" s="6">
        <v>125</v>
      </c>
      <c r="J850" s="6">
        <v>12.675000000000001</v>
      </c>
      <c r="K850" s="6">
        <f>dataset[[#This Row],[Cost Per Unit]]*dataset[[#This Row],[Quantity]]</f>
        <v>63.375</v>
      </c>
      <c r="L850" s="6">
        <f>dataset[[#This Row],[Total Revenue]]-dataset[[#This Row],[Total Cost]]</f>
        <v>61.625</v>
      </c>
    </row>
    <row r="851" spans="1:12">
      <c r="A851" s="8">
        <v>44466</v>
      </c>
      <c r="B851" s="8" t="str">
        <f>TEXT(dataset[[#This Row],[Date]],"mmm")</f>
        <v>sep</v>
      </c>
      <c r="C851" s="8" t="str">
        <f>TEXT(dataset[[#This Row],[Date]],"YYYY")</f>
        <v>2021</v>
      </c>
      <c r="D851" s="4" t="s">
        <v>26</v>
      </c>
      <c r="E851" s="4" t="s">
        <v>13</v>
      </c>
      <c r="F851" s="4" t="s">
        <v>11</v>
      </c>
      <c r="G851" s="5">
        <v>5</v>
      </c>
      <c r="H851" s="6">
        <v>9</v>
      </c>
      <c r="I851" s="6">
        <v>45</v>
      </c>
      <c r="J851" s="6">
        <v>2.3040000000000003</v>
      </c>
      <c r="K851" s="6">
        <f>dataset[[#This Row],[Cost Per Unit]]*dataset[[#This Row],[Quantity]]</f>
        <v>11.520000000000001</v>
      </c>
      <c r="L851" s="6">
        <f>dataset[[#This Row],[Total Revenue]]-dataset[[#This Row],[Total Cost]]</f>
        <v>33.479999999999997</v>
      </c>
    </row>
    <row r="852" spans="1:12">
      <c r="A852" s="8">
        <v>44468</v>
      </c>
      <c r="B852" s="8" t="str">
        <f>TEXT(dataset[[#This Row],[Date]],"mmm")</f>
        <v>sep</v>
      </c>
      <c r="C852" s="8" t="str">
        <f>TEXT(dataset[[#This Row],[Date]],"YYYY")</f>
        <v>2021</v>
      </c>
      <c r="D852" s="4" t="s">
        <v>26</v>
      </c>
      <c r="E852" s="4" t="s">
        <v>13</v>
      </c>
      <c r="F852" s="4" t="s">
        <v>5</v>
      </c>
      <c r="G852" s="5">
        <v>2</v>
      </c>
      <c r="H852" s="6">
        <v>290</v>
      </c>
      <c r="I852" s="6">
        <v>580</v>
      </c>
      <c r="J852" s="6">
        <v>255.2</v>
      </c>
      <c r="K852" s="6">
        <f>dataset[[#This Row],[Cost Per Unit]]*dataset[[#This Row],[Quantity]]</f>
        <v>510.4</v>
      </c>
      <c r="L852" s="6">
        <f>dataset[[#This Row],[Total Revenue]]-dataset[[#This Row],[Total Cost]]</f>
        <v>69.600000000000023</v>
      </c>
    </row>
    <row r="853" spans="1:12">
      <c r="A853" s="8">
        <v>44472</v>
      </c>
      <c r="B853" s="8" t="str">
        <f>TEXT(dataset[[#This Row],[Date]],"mmm")</f>
        <v>oct</v>
      </c>
      <c r="C853" s="8" t="str">
        <f>TEXT(dataset[[#This Row],[Date]],"YYYY")</f>
        <v>2021</v>
      </c>
      <c r="D853" s="4" t="s">
        <v>26</v>
      </c>
      <c r="E853" s="4" t="s">
        <v>13</v>
      </c>
      <c r="F853" s="4" t="s">
        <v>9</v>
      </c>
      <c r="G853" s="5">
        <v>2</v>
      </c>
      <c r="H853" s="6">
        <v>43</v>
      </c>
      <c r="I853" s="6">
        <v>86</v>
      </c>
      <c r="J853" s="6">
        <v>23.822000000000003</v>
      </c>
      <c r="K853" s="6">
        <f>dataset[[#This Row],[Cost Per Unit]]*dataset[[#This Row],[Quantity]]</f>
        <v>47.644000000000005</v>
      </c>
      <c r="L853" s="6">
        <f>dataset[[#This Row],[Total Revenue]]-dataset[[#This Row],[Total Cost]]</f>
        <v>38.355999999999995</v>
      </c>
    </row>
    <row r="854" spans="1:12">
      <c r="A854" s="8">
        <v>44473</v>
      </c>
      <c r="B854" s="8" t="str">
        <f>TEXT(dataset[[#This Row],[Date]],"mmm")</f>
        <v>oct</v>
      </c>
      <c r="C854" s="8" t="str">
        <f>TEXT(dataset[[#This Row],[Date]],"YYYY")</f>
        <v>2021</v>
      </c>
      <c r="D854" s="4" t="s">
        <v>23</v>
      </c>
      <c r="E854" s="4" t="s">
        <v>45</v>
      </c>
      <c r="F854" s="4" t="s">
        <v>5</v>
      </c>
      <c r="G854" s="5">
        <v>1</v>
      </c>
      <c r="H854" s="6">
        <v>339</v>
      </c>
      <c r="I854" s="6">
        <v>339</v>
      </c>
      <c r="J854" s="6">
        <v>261.03000000000003</v>
      </c>
      <c r="K854" s="6">
        <f>dataset[[#This Row],[Cost Per Unit]]*dataset[[#This Row],[Quantity]]</f>
        <v>261.03000000000003</v>
      </c>
      <c r="L854" s="6">
        <f>dataset[[#This Row],[Total Revenue]]-dataset[[#This Row],[Total Cost]]</f>
        <v>77.96999999999997</v>
      </c>
    </row>
    <row r="855" spans="1:12">
      <c r="A855" s="8">
        <v>44474</v>
      </c>
      <c r="B855" s="8" t="str">
        <f>TEXT(dataset[[#This Row],[Date]],"mmm")</f>
        <v>oct</v>
      </c>
      <c r="C855" s="8" t="str">
        <f>TEXT(dataset[[#This Row],[Date]],"YYYY")</f>
        <v>2021</v>
      </c>
      <c r="D855" s="4" t="s">
        <v>25</v>
      </c>
      <c r="E855" s="4" t="s">
        <v>46</v>
      </c>
      <c r="F855" s="4" t="s">
        <v>7</v>
      </c>
      <c r="G855" s="5">
        <v>19</v>
      </c>
      <c r="H855" s="6">
        <v>10</v>
      </c>
      <c r="I855" s="6">
        <v>190</v>
      </c>
      <c r="J855" s="6">
        <v>2.58</v>
      </c>
      <c r="K855" s="6">
        <f>dataset[[#This Row],[Cost Per Unit]]*dataset[[#This Row],[Quantity]]</f>
        <v>49.02</v>
      </c>
      <c r="L855" s="6">
        <f>dataset[[#This Row],[Total Revenue]]-dataset[[#This Row],[Total Cost]]</f>
        <v>140.97999999999999</v>
      </c>
    </row>
    <row r="856" spans="1:12">
      <c r="A856" s="8">
        <v>44476</v>
      </c>
      <c r="B856" s="8" t="str">
        <f>TEXT(dataset[[#This Row],[Date]],"mmm")</f>
        <v>oct</v>
      </c>
      <c r="C856" s="8" t="str">
        <f>TEXT(dataset[[#This Row],[Date]],"YYYY")</f>
        <v>2021</v>
      </c>
      <c r="D856" s="4" t="s">
        <v>22</v>
      </c>
      <c r="E856" s="4" t="s">
        <v>3</v>
      </c>
      <c r="F856" s="4" t="s">
        <v>5</v>
      </c>
      <c r="G856" s="5">
        <v>2</v>
      </c>
      <c r="H856" s="6">
        <v>277</v>
      </c>
      <c r="I856" s="6">
        <v>554</v>
      </c>
      <c r="J856" s="6">
        <v>235.45</v>
      </c>
      <c r="K856" s="6">
        <f>dataset[[#This Row],[Cost Per Unit]]*dataset[[#This Row],[Quantity]]</f>
        <v>470.9</v>
      </c>
      <c r="L856" s="6">
        <f>dataset[[#This Row],[Total Revenue]]-dataset[[#This Row],[Total Cost]]</f>
        <v>83.100000000000023</v>
      </c>
    </row>
    <row r="857" spans="1:12">
      <c r="A857" s="8">
        <v>44477</v>
      </c>
      <c r="B857" s="8" t="str">
        <f>TEXT(dataset[[#This Row],[Date]],"mmm")</f>
        <v>oct</v>
      </c>
      <c r="C857" s="8" t="str">
        <f>TEXT(dataset[[#This Row],[Date]],"YYYY")</f>
        <v>2021</v>
      </c>
      <c r="D857" s="4" t="s">
        <v>25</v>
      </c>
      <c r="E857" s="4" t="s">
        <v>46</v>
      </c>
      <c r="F857" s="4" t="s">
        <v>11</v>
      </c>
      <c r="G857" s="5">
        <v>5</v>
      </c>
      <c r="H857" s="6">
        <v>9</v>
      </c>
      <c r="I857" s="6">
        <v>45</v>
      </c>
      <c r="J857" s="6">
        <v>1.458</v>
      </c>
      <c r="K857" s="6">
        <f>dataset[[#This Row],[Cost Per Unit]]*dataset[[#This Row],[Quantity]]</f>
        <v>7.29</v>
      </c>
      <c r="L857" s="6">
        <f>dataset[[#This Row],[Total Revenue]]-dataset[[#This Row],[Total Cost]]</f>
        <v>37.71</v>
      </c>
    </row>
    <row r="858" spans="1:12">
      <c r="A858" s="8">
        <v>44479</v>
      </c>
      <c r="B858" s="8" t="str">
        <f>TEXT(dataset[[#This Row],[Date]],"mmm")</f>
        <v>oct</v>
      </c>
      <c r="C858" s="8" t="str">
        <f>TEXT(dataset[[#This Row],[Date]],"YYYY")</f>
        <v>2021</v>
      </c>
      <c r="D858" s="4" t="s">
        <v>25</v>
      </c>
      <c r="E858" s="4" t="s">
        <v>46</v>
      </c>
      <c r="F858" s="4" t="s">
        <v>11</v>
      </c>
      <c r="G858" s="5">
        <v>2</v>
      </c>
      <c r="H858" s="6">
        <v>6</v>
      </c>
      <c r="I858" s="6">
        <v>12</v>
      </c>
      <c r="J858" s="6">
        <v>0.97199999999999998</v>
      </c>
      <c r="K858" s="6">
        <f>dataset[[#This Row],[Cost Per Unit]]*dataset[[#This Row],[Quantity]]</f>
        <v>1.944</v>
      </c>
      <c r="L858" s="6">
        <f>dataset[[#This Row],[Total Revenue]]-dataset[[#This Row],[Total Cost]]</f>
        <v>10.056000000000001</v>
      </c>
    </row>
    <row r="859" spans="1:12">
      <c r="A859" s="8">
        <v>44479</v>
      </c>
      <c r="B859" s="8" t="str">
        <f>TEXT(dataset[[#This Row],[Date]],"mmm")</f>
        <v>oct</v>
      </c>
      <c r="C859" s="8" t="str">
        <f>TEXT(dataset[[#This Row],[Date]],"YYYY")</f>
        <v>2021</v>
      </c>
      <c r="D859" s="4" t="s">
        <v>22</v>
      </c>
      <c r="E859" s="4" t="s">
        <v>3</v>
      </c>
      <c r="F859" s="4" t="s">
        <v>5</v>
      </c>
      <c r="G859" s="5">
        <v>2</v>
      </c>
      <c r="H859" s="6">
        <v>221</v>
      </c>
      <c r="I859" s="6">
        <v>442</v>
      </c>
      <c r="J859" s="6">
        <v>187.85</v>
      </c>
      <c r="K859" s="6">
        <f>dataset[[#This Row],[Cost Per Unit]]*dataset[[#This Row],[Quantity]]</f>
        <v>375.7</v>
      </c>
      <c r="L859" s="6">
        <f>dataset[[#This Row],[Total Revenue]]-dataset[[#This Row],[Total Cost]]</f>
        <v>66.300000000000011</v>
      </c>
    </row>
    <row r="860" spans="1:12">
      <c r="A860" s="8">
        <v>44479</v>
      </c>
      <c r="B860" s="8" t="str">
        <f>TEXT(dataset[[#This Row],[Date]],"mmm")</f>
        <v>oct</v>
      </c>
      <c r="C860" s="8" t="str">
        <f>TEXT(dataset[[#This Row],[Date]],"YYYY")</f>
        <v>2021</v>
      </c>
      <c r="D860" s="4" t="s">
        <v>26</v>
      </c>
      <c r="E860" s="4" t="s">
        <v>13</v>
      </c>
      <c r="F860" s="4" t="s">
        <v>5</v>
      </c>
      <c r="G860" s="5">
        <v>2</v>
      </c>
      <c r="H860" s="6">
        <v>255</v>
      </c>
      <c r="I860" s="6">
        <v>510</v>
      </c>
      <c r="J860" s="6">
        <v>224.4</v>
      </c>
      <c r="K860" s="6">
        <f>dataset[[#This Row],[Cost Per Unit]]*dataset[[#This Row],[Quantity]]</f>
        <v>448.8</v>
      </c>
      <c r="L860" s="6">
        <f>dataset[[#This Row],[Total Revenue]]-dataset[[#This Row],[Total Cost]]</f>
        <v>61.199999999999989</v>
      </c>
    </row>
    <row r="861" spans="1:12">
      <c r="A861" s="8">
        <v>44482</v>
      </c>
      <c r="B861" s="8" t="str">
        <f>TEXT(dataset[[#This Row],[Date]],"mmm")</f>
        <v>oct</v>
      </c>
      <c r="C861" s="8" t="str">
        <f>TEXT(dataset[[#This Row],[Date]],"YYYY")</f>
        <v>2021</v>
      </c>
      <c r="D861" s="4" t="s">
        <v>25</v>
      </c>
      <c r="E861" s="4" t="s">
        <v>46</v>
      </c>
      <c r="F861" s="4" t="s">
        <v>4</v>
      </c>
      <c r="G861" s="5">
        <v>3</v>
      </c>
      <c r="H861" s="6">
        <v>94</v>
      </c>
      <c r="I861" s="6">
        <v>282</v>
      </c>
      <c r="J861" s="6">
        <v>54.519999999999996</v>
      </c>
      <c r="K861" s="6">
        <f>dataset[[#This Row],[Cost Per Unit]]*dataset[[#This Row],[Quantity]]</f>
        <v>163.56</v>
      </c>
      <c r="L861" s="6">
        <f>dataset[[#This Row],[Total Revenue]]-dataset[[#This Row],[Total Cost]]</f>
        <v>118.44</v>
      </c>
    </row>
    <row r="862" spans="1:12">
      <c r="A862" s="8">
        <v>44483</v>
      </c>
      <c r="B862" s="8" t="str">
        <f>TEXT(dataset[[#This Row],[Date]],"mmm")</f>
        <v>oct</v>
      </c>
      <c r="C862" s="8" t="str">
        <f>TEXT(dataset[[#This Row],[Date]],"YYYY")</f>
        <v>2021</v>
      </c>
      <c r="D862" s="4" t="s">
        <v>25</v>
      </c>
      <c r="E862" s="4" t="s">
        <v>46</v>
      </c>
      <c r="F862" s="4" t="s">
        <v>9</v>
      </c>
      <c r="G862" s="5">
        <v>7</v>
      </c>
      <c r="H862" s="6">
        <v>27</v>
      </c>
      <c r="I862" s="6">
        <v>189</v>
      </c>
      <c r="J862" s="6">
        <v>13.689</v>
      </c>
      <c r="K862" s="6">
        <f>dataset[[#This Row],[Cost Per Unit]]*dataset[[#This Row],[Quantity]]</f>
        <v>95.823000000000008</v>
      </c>
      <c r="L862" s="6">
        <f>dataset[[#This Row],[Total Revenue]]-dataset[[#This Row],[Total Cost]]</f>
        <v>93.176999999999992</v>
      </c>
    </row>
    <row r="863" spans="1:12">
      <c r="A863" s="8">
        <v>44483</v>
      </c>
      <c r="B863" s="8" t="str">
        <f>TEXT(dataset[[#This Row],[Date]],"mmm")</f>
        <v>oct</v>
      </c>
      <c r="C863" s="8" t="str">
        <f>TEXT(dataset[[#This Row],[Date]],"YYYY")</f>
        <v>2021</v>
      </c>
      <c r="D863" s="4" t="s">
        <v>24</v>
      </c>
      <c r="E863" s="4" t="s">
        <v>10</v>
      </c>
      <c r="F863" s="4" t="s">
        <v>4</v>
      </c>
      <c r="G863" s="5">
        <v>7</v>
      </c>
      <c r="H863" s="6">
        <v>54</v>
      </c>
      <c r="I863" s="6">
        <v>378</v>
      </c>
      <c r="J863" s="6">
        <v>35.1</v>
      </c>
      <c r="K863" s="6">
        <f>dataset[[#This Row],[Cost Per Unit]]*dataset[[#This Row],[Quantity]]</f>
        <v>245.70000000000002</v>
      </c>
      <c r="L863" s="6">
        <f>dataset[[#This Row],[Total Revenue]]-dataset[[#This Row],[Total Cost]]</f>
        <v>132.29999999999998</v>
      </c>
    </row>
    <row r="864" spans="1:12">
      <c r="A864" s="8">
        <v>44486</v>
      </c>
      <c r="B864" s="8" t="str">
        <f>TEXT(dataset[[#This Row],[Date]],"mmm")</f>
        <v>oct</v>
      </c>
      <c r="C864" s="8" t="str">
        <f>TEXT(dataset[[#This Row],[Date]],"YYYY")</f>
        <v>2021</v>
      </c>
      <c r="D864" s="4" t="s">
        <v>22</v>
      </c>
      <c r="E864" s="4" t="s">
        <v>3</v>
      </c>
      <c r="F864" s="4" t="s">
        <v>7</v>
      </c>
      <c r="G864" s="5">
        <v>8</v>
      </c>
      <c r="H864" s="6">
        <v>10</v>
      </c>
      <c r="I864" s="6">
        <v>80</v>
      </c>
      <c r="J864" s="6">
        <v>3</v>
      </c>
      <c r="K864" s="6">
        <f>dataset[[#This Row],[Cost Per Unit]]*dataset[[#This Row],[Quantity]]</f>
        <v>24</v>
      </c>
      <c r="L864" s="6">
        <f>dataset[[#This Row],[Total Revenue]]-dataset[[#This Row],[Total Cost]]</f>
        <v>56</v>
      </c>
    </row>
    <row r="865" spans="1:12">
      <c r="A865" s="8">
        <v>44486</v>
      </c>
      <c r="B865" s="8" t="str">
        <f>TEXT(dataset[[#This Row],[Date]],"mmm")</f>
        <v>oct</v>
      </c>
      <c r="C865" s="8" t="str">
        <f>TEXT(dataset[[#This Row],[Date]],"YYYY")</f>
        <v>2021</v>
      </c>
      <c r="D865" s="4" t="s">
        <v>26</v>
      </c>
      <c r="E865" s="4" t="s">
        <v>13</v>
      </c>
      <c r="F865" s="4" t="s">
        <v>11</v>
      </c>
      <c r="G865" s="5">
        <v>2</v>
      </c>
      <c r="H865" s="6">
        <v>12</v>
      </c>
      <c r="I865" s="6">
        <v>24</v>
      </c>
      <c r="J865" s="6">
        <v>3.0720000000000001</v>
      </c>
      <c r="K865" s="6">
        <f>dataset[[#This Row],[Cost Per Unit]]*dataset[[#This Row],[Quantity]]</f>
        <v>6.1440000000000001</v>
      </c>
      <c r="L865" s="6">
        <f>dataset[[#This Row],[Total Revenue]]-dataset[[#This Row],[Total Cost]]</f>
        <v>17.856000000000002</v>
      </c>
    </row>
    <row r="866" spans="1:12">
      <c r="A866" s="8">
        <v>44486</v>
      </c>
      <c r="B866" s="8" t="str">
        <f>TEXT(dataset[[#This Row],[Date]],"mmm")</f>
        <v>oct</v>
      </c>
      <c r="C866" s="8" t="str">
        <f>TEXT(dataset[[#This Row],[Date]],"YYYY")</f>
        <v>2021</v>
      </c>
      <c r="D866" s="4" t="s">
        <v>23</v>
      </c>
      <c r="E866" s="4" t="s">
        <v>45</v>
      </c>
      <c r="F866" s="4" t="s">
        <v>11</v>
      </c>
      <c r="G866" s="5">
        <v>3</v>
      </c>
      <c r="H866" s="6">
        <v>8</v>
      </c>
      <c r="I866" s="6">
        <v>24</v>
      </c>
      <c r="J866" s="6">
        <v>1.224</v>
      </c>
      <c r="K866" s="6">
        <f>dataset[[#This Row],[Cost Per Unit]]*dataset[[#This Row],[Quantity]]</f>
        <v>3.6719999999999997</v>
      </c>
      <c r="L866" s="6">
        <f>dataset[[#This Row],[Total Revenue]]-dataset[[#This Row],[Total Cost]]</f>
        <v>20.327999999999999</v>
      </c>
    </row>
    <row r="867" spans="1:12">
      <c r="A867" s="8">
        <v>44487</v>
      </c>
      <c r="B867" s="8" t="str">
        <f>TEXT(dataset[[#This Row],[Date]],"mmm")</f>
        <v>oct</v>
      </c>
      <c r="C867" s="8" t="str">
        <f>TEXT(dataset[[#This Row],[Date]],"YYYY")</f>
        <v>2021</v>
      </c>
      <c r="D867" s="4" t="s">
        <v>22</v>
      </c>
      <c r="E867" s="4" t="s">
        <v>3</v>
      </c>
      <c r="F867" s="4" t="s">
        <v>5</v>
      </c>
      <c r="G867" s="5">
        <v>2</v>
      </c>
      <c r="H867" s="6">
        <v>313</v>
      </c>
      <c r="I867" s="6">
        <v>626</v>
      </c>
      <c r="J867" s="6">
        <v>266.05</v>
      </c>
      <c r="K867" s="6">
        <f>dataset[[#This Row],[Cost Per Unit]]*dataset[[#This Row],[Quantity]]</f>
        <v>532.1</v>
      </c>
      <c r="L867" s="6">
        <f>dataset[[#This Row],[Total Revenue]]-dataset[[#This Row],[Total Cost]]</f>
        <v>93.899999999999977</v>
      </c>
    </row>
    <row r="868" spans="1:12">
      <c r="A868" s="8">
        <v>44487</v>
      </c>
      <c r="B868" s="8" t="str">
        <f>TEXT(dataset[[#This Row],[Date]],"mmm")</f>
        <v>oct</v>
      </c>
      <c r="C868" s="8" t="str">
        <f>TEXT(dataset[[#This Row],[Date]],"YYYY")</f>
        <v>2021</v>
      </c>
      <c r="D868" s="4" t="s">
        <v>26</v>
      </c>
      <c r="E868" s="4" t="s">
        <v>13</v>
      </c>
      <c r="F868" s="4" t="s">
        <v>5</v>
      </c>
      <c r="G868" s="5">
        <v>2</v>
      </c>
      <c r="H868" s="6">
        <v>302</v>
      </c>
      <c r="I868" s="6">
        <v>604</v>
      </c>
      <c r="J868" s="6">
        <v>265.76</v>
      </c>
      <c r="K868" s="6">
        <f>dataset[[#This Row],[Cost Per Unit]]*dataset[[#This Row],[Quantity]]</f>
        <v>531.52</v>
      </c>
      <c r="L868" s="6">
        <f>dataset[[#This Row],[Total Revenue]]-dataset[[#This Row],[Total Cost]]</f>
        <v>72.480000000000018</v>
      </c>
    </row>
    <row r="869" spans="1:12">
      <c r="A869" s="8">
        <v>44488</v>
      </c>
      <c r="B869" s="8" t="str">
        <f>TEXT(dataset[[#This Row],[Date]],"mmm")</f>
        <v>oct</v>
      </c>
      <c r="C869" s="8" t="str">
        <f>TEXT(dataset[[#This Row],[Date]],"YYYY")</f>
        <v>2021</v>
      </c>
      <c r="D869" s="4" t="s">
        <v>26</v>
      </c>
      <c r="E869" s="4" t="s">
        <v>13</v>
      </c>
      <c r="F869" s="4" t="s">
        <v>4</v>
      </c>
      <c r="G869" s="5">
        <v>4</v>
      </c>
      <c r="H869" s="6">
        <v>67</v>
      </c>
      <c r="I869" s="6">
        <v>268</v>
      </c>
      <c r="J869" s="6">
        <v>50.25</v>
      </c>
      <c r="K869" s="6">
        <f>dataset[[#This Row],[Cost Per Unit]]*dataset[[#This Row],[Quantity]]</f>
        <v>201</v>
      </c>
      <c r="L869" s="6">
        <f>dataset[[#This Row],[Total Revenue]]-dataset[[#This Row],[Total Cost]]</f>
        <v>67</v>
      </c>
    </row>
    <row r="870" spans="1:12">
      <c r="A870" s="8">
        <v>44489</v>
      </c>
      <c r="B870" s="8" t="str">
        <f>TEXT(dataset[[#This Row],[Date]],"mmm")</f>
        <v>oct</v>
      </c>
      <c r="C870" s="8" t="str">
        <f>TEXT(dataset[[#This Row],[Date]],"YYYY")</f>
        <v>2021</v>
      </c>
      <c r="D870" s="4" t="s">
        <v>25</v>
      </c>
      <c r="E870" s="4" t="s">
        <v>46</v>
      </c>
      <c r="F870" s="4" t="s">
        <v>9</v>
      </c>
      <c r="G870" s="5">
        <v>5</v>
      </c>
      <c r="H870" s="6">
        <v>50</v>
      </c>
      <c r="I870" s="6">
        <v>250</v>
      </c>
      <c r="J870" s="6">
        <v>25.35</v>
      </c>
      <c r="K870" s="6">
        <f>dataset[[#This Row],[Cost Per Unit]]*dataset[[#This Row],[Quantity]]</f>
        <v>126.75</v>
      </c>
      <c r="L870" s="6">
        <f>dataset[[#This Row],[Total Revenue]]-dataset[[#This Row],[Total Cost]]</f>
        <v>123.25</v>
      </c>
    </row>
    <row r="871" spans="1:12">
      <c r="A871" s="8">
        <v>44497</v>
      </c>
      <c r="B871" s="8" t="str">
        <f>TEXT(dataset[[#This Row],[Date]],"mmm")</f>
        <v>oct</v>
      </c>
      <c r="C871" s="8" t="str">
        <f>TEXT(dataset[[#This Row],[Date]],"YYYY")</f>
        <v>2021</v>
      </c>
      <c r="D871" s="4" t="s">
        <v>26</v>
      </c>
      <c r="E871" s="4" t="s">
        <v>13</v>
      </c>
      <c r="F871" s="4" t="s">
        <v>7</v>
      </c>
      <c r="G871" s="5">
        <v>15</v>
      </c>
      <c r="H871" s="6">
        <v>15</v>
      </c>
      <c r="I871" s="6">
        <v>225</v>
      </c>
      <c r="J871" s="6">
        <v>4.0500000000000007</v>
      </c>
      <c r="K871" s="6">
        <f>dataset[[#This Row],[Cost Per Unit]]*dataset[[#This Row],[Quantity]]</f>
        <v>60.750000000000014</v>
      </c>
      <c r="L871" s="6">
        <f>dataset[[#This Row],[Total Revenue]]-dataset[[#This Row],[Total Cost]]</f>
        <v>164.25</v>
      </c>
    </row>
    <row r="872" spans="1:12">
      <c r="A872" s="8">
        <v>44497</v>
      </c>
      <c r="B872" s="8" t="str">
        <f>TEXT(dataset[[#This Row],[Date]],"mmm")</f>
        <v>oct</v>
      </c>
      <c r="C872" s="8" t="str">
        <f>TEXT(dataset[[#This Row],[Date]],"YYYY")</f>
        <v>2021</v>
      </c>
      <c r="D872" s="4" t="s">
        <v>24</v>
      </c>
      <c r="E872" s="4" t="s">
        <v>10</v>
      </c>
      <c r="F872" s="4" t="s">
        <v>11</v>
      </c>
      <c r="G872" s="5">
        <v>5</v>
      </c>
      <c r="H872" s="6">
        <v>8</v>
      </c>
      <c r="I872" s="6">
        <v>40</v>
      </c>
      <c r="J872" s="6">
        <v>1.6639999999999999</v>
      </c>
      <c r="K872" s="6">
        <f>dataset[[#This Row],[Cost Per Unit]]*dataset[[#This Row],[Quantity]]</f>
        <v>8.32</v>
      </c>
      <c r="L872" s="6">
        <f>dataset[[#This Row],[Total Revenue]]-dataset[[#This Row],[Total Cost]]</f>
        <v>31.68</v>
      </c>
    </row>
    <row r="873" spans="1:12">
      <c r="A873" s="8">
        <v>44498</v>
      </c>
      <c r="B873" s="8" t="str">
        <f>TEXT(dataset[[#This Row],[Date]],"mmm")</f>
        <v>oct</v>
      </c>
      <c r="C873" s="8" t="str">
        <f>TEXT(dataset[[#This Row],[Date]],"YYYY")</f>
        <v>2021</v>
      </c>
      <c r="D873" s="4" t="s">
        <v>23</v>
      </c>
      <c r="E873" s="4" t="s">
        <v>45</v>
      </c>
      <c r="F873" s="4" t="s">
        <v>4</v>
      </c>
      <c r="G873" s="5">
        <v>7</v>
      </c>
      <c r="H873" s="6">
        <v>53</v>
      </c>
      <c r="I873" s="6">
        <v>371</v>
      </c>
      <c r="J873" s="6">
        <v>29.150000000000002</v>
      </c>
      <c r="K873" s="6">
        <f>dataset[[#This Row],[Cost Per Unit]]*dataset[[#This Row],[Quantity]]</f>
        <v>204.05</v>
      </c>
      <c r="L873" s="6">
        <f>dataset[[#This Row],[Total Revenue]]-dataset[[#This Row],[Total Cost]]</f>
        <v>166.95</v>
      </c>
    </row>
    <row r="874" spans="1:12">
      <c r="A874" s="8">
        <v>44498</v>
      </c>
      <c r="B874" s="8" t="str">
        <f>TEXT(dataset[[#This Row],[Date]],"mmm")</f>
        <v>oct</v>
      </c>
      <c r="C874" s="8" t="str">
        <f>TEXT(dataset[[#This Row],[Date]],"YYYY")</f>
        <v>2021</v>
      </c>
      <c r="D874" s="4" t="s">
        <v>25</v>
      </c>
      <c r="E874" s="4" t="s">
        <v>46</v>
      </c>
      <c r="F874" s="4" t="s">
        <v>9</v>
      </c>
      <c r="G874" s="5">
        <v>6</v>
      </c>
      <c r="H874" s="6">
        <v>24</v>
      </c>
      <c r="I874" s="6">
        <v>144</v>
      </c>
      <c r="J874" s="6">
        <v>12.167999999999999</v>
      </c>
      <c r="K874" s="6">
        <f>dataset[[#This Row],[Cost Per Unit]]*dataset[[#This Row],[Quantity]]</f>
        <v>73.007999999999996</v>
      </c>
      <c r="L874" s="6">
        <f>dataset[[#This Row],[Total Revenue]]-dataset[[#This Row],[Total Cost]]</f>
        <v>70.992000000000004</v>
      </c>
    </row>
    <row r="875" spans="1:12">
      <c r="A875" s="8">
        <v>44498</v>
      </c>
      <c r="B875" s="8" t="str">
        <f>TEXT(dataset[[#This Row],[Date]],"mmm")</f>
        <v>oct</v>
      </c>
      <c r="C875" s="8" t="str">
        <f>TEXT(dataset[[#This Row],[Date]],"YYYY")</f>
        <v>2021</v>
      </c>
      <c r="D875" s="4" t="s">
        <v>26</v>
      </c>
      <c r="E875" s="4" t="s">
        <v>13</v>
      </c>
      <c r="F875" s="4" t="s">
        <v>5</v>
      </c>
      <c r="G875" s="5">
        <v>1</v>
      </c>
      <c r="H875" s="6">
        <v>315</v>
      </c>
      <c r="I875" s="6">
        <v>315</v>
      </c>
      <c r="J875" s="6">
        <v>277.2</v>
      </c>
      <c r="K875" s="6">
        <f>dataset[[#This Row],[Cost Per Unit]]*dataset[[#This Row],[Quantity]]</f>
        <v>277.2</v>
      </c>
      <c r="L875" s="6">
        <f>dataset[[#This Row],[Total Revenue]]-dataset[[#This Row],[Total Cost]]</f>
        <v>37.800000000000011</v>
      </c>
    </row>
    <row r="876" spans="1:12">
      <c r="A876" s="8">
        <v>44499</v>
      </c>
      <c r="B876" s="8" t="str">
        <f>TEXT(dataset[[#This Row],[Date]],"mmm")</f>
        <v>oct</v>
      </c>
      <c r="C876" s="8" t="str">
        <f>TEXT(dataset[[#This Row],[Date]],"YYYY")</f>
        <v>2021</v>
      </c>
      <c r="D876" s="4" t="s">
        <v>22</v>
      </c>
      <c r="E876" s="4" t="s">
        <v>3</v>
      </c>
      <c r="F876" s="4" t="s">
        <v>9</v>
      </c>
      <c r="G876" s="5">
        <v>2</v>
      </c>
      <c r="H876" s="6">
        <v>45</v>
      </c>
      <c r="I876" s="6">
        <v>90</v>
      </c>
      <c r="J876" s="6">
        <v>23.400000000000002</v>
      </c>
      <c r="K876" s="6">
        <f>dataset[[#This Row],[Cost Per Unit]]*dataset[[#This Row],[Quantity]]</f>
        <v>46.800000000000004</v>
      </c>
      <c r="L876" s="6">
        <f>dataset[[#This Row],[Total Revenue]]-dataset[[#This Row],[Total Cost]]</f>
        <v>43.199999999999996</v>
      </c>
    </row>
    <row r="877" spans="1:12">
      <c r="A877" s="8">
        <v>44499</v>
      </c>
      <c r="B877" s="8" t="str">
        <f>TEXT(dataset[[#This Row],[Date]],"mmm")</f>
        <v>oct</v>
      </c>
      <c r="C877" s="8" t="str">
        <f>TEXT(dataset[[#This Row],[Date]],"YYYY")</f>
        <v>2021</v>
      </c>
      <c r="D877" s="4" t="s">
        <v>24</v>
      </c>
      <c r="E877" s="4" t="s">
        <v>10</v>
      </c>
      <c r="F877" s="4" t="s">
        <v>11</v>
      </c>
      <c r="G877" s="5">
        <v>8</v>
      </c>
      <c r="H877" s="6">
        <v>8</v>
      </c>
      <c r="I877" s="6">
        <v>64</v>
      </c>
      <c r="J877" s="6">
        <v>1.6639999999999999</v>
      </c>
      <c r="K877" s="6">
        <f>dataset[[#This Row],[Cost Per Unit]]*dataset[[#This Row],[Quantity]]</f>
        <v>13.311999999999999</v>
      </c>
      <c r="L877" s="6">
        <f>dataset[[#This Row],[Total Revenue]]-dataset[[#This Row],[Total Cost]]</f>
        <v>50.688000000000002</v>
      </c>
    </row>
    <row r="878" spans="1:12">
      <c r="A878" s="8">
        <v>44500</v>
      </c>
      <c r="B878" s="8" t="str">
        <f>TEXT(dataset[[#This Row],[Date]],"mmm")</f>
        <v>oct</v>
      </c>
      <c r="C878" s="8" t="str">
        <f>TEXT(dataset[[#This Row],[Date]],"YYYY")</f>
        <v>2021</v>
      </c>
      <c r="D878" s="4" t="s">
        <v>26</v>
      </c>
      <c r="E878" s="4" t="s">
        <v>13</v>
      </c>
      <c r="F878" s="4" t="s">
        <v>5</v>
      </c>
      <c r="G878" s="5">
        <v>1</v>
      </c>
      <c r="H878" s="6">
        <v>339</v>
      </c>
      <c r="I878" s="6">
        <v>339</v>
      </c>
      <c r="J878" s="6">
        <v>298.32</v>
      </c>
      <c r="K878" s="6">
        <f>dataset[[#This Row],[Cost Per Unit]]*dataset[[#This Row],[Quantity]]</f>
        <v>298.32</v>
      </c>
      <c r="L878" s="6">
        <f>dataset[[#This Row],[Total Revenue]]-dataset[[#This Row],[Total Cost]]</f>
        <v>40.680000000000007</v>
      </c>
    </row>
    <row r="879" spans="1:12">
      <c r="A879" s="8">
        <v>44500</v>
      </c>
      <c r="B879" s="8" t="str">
        <f>TEXT(dataset[[#This Row],[Date]],"mmm")</f>
        <v>oct</v>
      </c>
      <c r="C879" s="8" t="str">
        <f>TEXT(dataset[[#This Row],[Date]],"YYYY")</f>
        <v>2021</v>
      </c>
      <c r="D879" s="4" t="s">
        <v>24</v>
      </c>
      <c r="E879" s="4" t="s">
        <v>10</v>
      </c>
      <c r="F879" s="4" t="s">
        <v>9</v>
      </c>
      <c r="G879" s="5">
        <v>4</v>
      </c>
      <c r="H879" s="6">
        <v>50</v>
      </c>
      <c r="I879" s="6">
        <v>200</v>
      </c>
      <c r="J879" s="6">
        <v>19.149999999999999</v>
      </c>
      <c r="K879" s="6">
        <f>dataset[[#This Row],[Cost Per Unit]]*dataset[[#This Row],[Quantity]]</f>
        <v>76.599999999999994</v>
      </c>
      <c r="L879" s="6">
        <f>dataset[[#This Row],[Total Revenue]]-dataset[[#This Row],[Total Cost]]</f>
        <v>123.4</v>
      </c>
    </row>
    <row r="880" spans="1:12">
      <c r="A880" s="8">
        <v>44501</v>
      </c>
      <c r="B880" s="8" t="str">
        <f>TEXT(dataset[[#This Row],[Date]],"mmm")</f>
        <v>nov</v>
      </c>
      <c r="C880" s="8" t="str">
        <f>TEXT(dataset[[#This Row],[Date]],"YYYY")</f>
        <v>2021</v>
      </c>
      <c r="D880" s="4" t="s">
        <v>26</v>
      </c>
      <c r="E880" s="4" t="s">
        <v>13</v>
      </c>
      <c r="F880" s="4" t="s">
        <v>4</v>
      </c>
      <c r="G880" s="5">
        <v>8</v>
      </c>
      <c r="H880" s="6">
        <v>50</v>
      </c>
      <c r="I880" s="6">
        <v>400</v>
      </c>
      <c r="J880" s="6">
        <v>37.5</v>
      </c>
      <c r="K880" s="6">
        <f>dataset[[#This Row],[Cost Per Unit]]*dataset[[#This Row],[Quantity]]</f>
        <v>300</v>
      </c>
      <c r="L880" s="6">
        <f>dataset[[#This Row],[Total Revenue]]-dataset[[#This Row],[Total Cost]]</f>
        <v>100</v>
      </c>
    </row>
    <row r="881" spans="1:12">
      <c r="A881" s="8">
        <v>44501</v>
      </c>
      <c r="B881" s="8" t="str">
        <f>TEXT(dataset[[#This Row],[Date]],"mmm")</f>
        <v>nov</v>
      </c>
      <c r="C881" s="8" t="str">
        <f>TEXT(dataset[[#This Row],[Date]],"YYYY")</f>
        <v>2021</v>
      </c>
      <c r="D881" s="4" t="s">
        <v>23</v>
      </c>
      <c r="E881" s="4" t="s">
        <v>45</v>
      </c>
      <c r="F881" s="4" t="s">
        <v>7</v>
      </c>
      <c r="G881" s="5">
        <v>10</v>
      </c>
      <c r="H881" s="6">
        <v>25</v>
      </c>
      <c r="I881" s="6">
        <v>250</v>
      </c>
      <c r="J881" s="6">
        <v>8</v>
      </c>
      <c r="K881" s="6">
        <f>dataset[[#This Row],[Cost Per Unit]]*dataset[[#This Row],[Quantity]]</f>
        <v>80</v>
      </c>
      <c r="L881" s="6">
        <f>dataset[[#This Row],[Total Revenue]]-dataset[[#This Row],[Total Cost]]</f>
        <v>170</v>
      </c>
    </row>
    <row r="882" spans="1:12">
      <c r="A882" s="8">
        <v>44502</v>
      </c>
      <c r="B882" s="8" t="str">
        <f>TEXT(dataset[[#This Row],[Date]],"mmm")</f>
        <v>nov</v>
      </c>
      <c r="C882" s="8" t="str">
        <f>TEXT(dataset[[#This Row],[Date]],"YYYY")</f>
        <v>2021</v>
      </c>
      <c r="D882" s="4" t="s">
        <v>22</v>
      </c>
      <c r="E882" s="4" t="s">
        <v>3</v>
      </c>
      <c r="F882" s="4" t="s">
        <v>11</v>
      </c>
      <c r="G882" s="5">
        <v>2</v>
      </c>
      <c r="H882" s="6">
        <v>11</v>
      </c>
      <c r="I882" s="6">
        <v>22</v>
      </c>
      <c r="J882" s="6">
        <v>1.98</v>
      </c>
      <c r="K882" s="6">
        <f>dataset[[#This Row],[Cost Per Unit]]*dataset[[#This Row],[Quantity]]</f>
        <v>3.96</v>
      </c>
      <c r="L882" s="6">
        <f>dataset[[#This Row],[Total Revenue]]-dataset[[#This Row],[Total Cost]]</f>
        <v>18.04</v>
      </c>
    </row>
    <row r="883" spans="1:12">
      <c r="A883" s="8">
        <v>44505</v>
      </c>
      <c r="B883" s="8" t="str">
        <f>TEXT(dataset[[#This Row],[Date]],"mmm")</f>
        <v>nov</v>
      </c>
      <c r="C883" s="8" t="str">
        <f>TEXT(dataset[[#This Row],[Date]],"YYYY")</f>
        <v>2021</v>
      </c>
      <c r="D883" s="4" t="s">
        <v>22</v>
      </c>
      <c r="E883" s="4" t="s">
        <v>3</v>
      </c>
      <c r="F883" s="4" t="s">
        <v>5</v>
      </c>
      <c r="G883" s="5">
        <v>2</v>
      </c>
      <c r="H883" s="6">
        <v>267</v>
      </c>
      <c r="I883" s="6">
        <v>534</v>
      </c>
      <c r="J883" s="6">
        <v>226.95</v>
      </c>
      <c r="K883" s="6">
        <f>dataset[[#This Row],[Cost Per Unit]]*dataset[[#This Row],[Quantity]]</f>
        <v>453.9</v>
      </c>
      <c r="L883" s="6">
        <f>dataset[[#This Row],[Total Revenue]]-dataset[[#This Row],[Total Cost]]</f>
        <v>80.100000000000023</v>
      </c>
    </row>
    <row r="884" spans="1:12">
      <c r="A884" s="8">
        <v>44506</v>
      </c>
      <c r="B884" s="8" t="str">
        <f>TEXT(dataset[[#This Row],[Date]],"mmm")</f>
        <v>nov</v>
      </c>
      <c r="C884" s="8" t="str">
        <f>TEXT(dataset[[#This Row],[Date]],"YYYY")</f>
        <v>2021</v>
      </c>
      <c r="D884" s="4" t="s">
        <v>22</v>
      </c>
      <c r="E884" s="4" t="s">
        <v>3</v>
      </c>
      <c r="F884" s="4" t="s">
        <v>11</v>
      </c>
      <c r="G884" s="5">
        <v>7</v>
      </c>
      <c r="H884" s="6">
        <v>15</v>
      </c>
      <c r="I884" s="6">
        <v>105</v>
      </c>
      <c r="J884" s="6">
        <v>2.6999999999999997</v>
      </c>
      <c r="K884" s="6">
        <f>dataset[[#This Row],[Cost Per Unit]]*dataset[[#This Row],[Quantity]]</f>
        <v>18.899999999999999</v>
      </c>
      <c r="L884" s="6">
        <f>dataset[[#This Row],[Total Revenue]]-dataset[[#This Row],[Total Cost]]</f>
        <v>86.1</v>
      </c>
    </row>
    <row r="885" spans="1:12">
      <c r="A885" s="8">
        <v>44508</v>
      </c>
      <c r="B885" s="8" t="str">
        <f>TEXT(dataset[[#This Row],[Date]],"mmm")</f>
        <v>nov</v>
      </c>
      <c r="C885" s="8" t="str">
        <f>TEXT(dataset[[#This Row],[Date]],"YYYY")</f>
        <v>2021</v>
      </c>
      <c r="D885" s="4" t="s">
        <v>25</v>
      </c>
      <c r="E885" s="4" t="s">
        <v>46</v>
      </c>
      <c r="F885" s="4" t="s">
        <v>11</v>
      </c>
      <c r="G885" s="5">
        <v>1</v>
      </c>
      <c r="H885" s="6">
        <v>8</v>
      </c>
      <c r="I885" s="6">
        <v>8</v>
      </c>
      <c r="J885" s="6">
        <v>1.296</v>
      </c>
      <c r="K885" s="6">
        <f>dataset[[#This Row],[Cost Per Unit]]*dataset[[#This Row],[Quantity]]</f>
        <v>1.296</v>
      </c>
      <c r="L885" s="6">
        <f>dataset[[#This Row],[Total Revenue]]-dataset[[#This Row],[Total Cost]]</f>
        <v>6.7039999999999997</v>
      </c>
    </row>
    <row r="886" spans="1:12">
      <c r="A886" s="8">
        <v>44510</v>
      </c>
      <c r="B886" s="8" t="str">
        <f>TEXT(dataset[[#This Row],[Date]],"mmm")</f>
        <v>nov</v>
      </c>
      <c r="C886" s="8" t="str">
        <f>TEXT(dataset[[#This Row],[Date]],"YYYY")</f>
        <v>2021</v>
      </c>
      <c r="D886" s="4" t="s">
        <v>22</v>
      </c>
      <c r="E886" s="4" t="s">
        <v>3</v>
      </c>
      <c r="F886" s="4" t="s">
        <v>4</v>
      </c>
      <c r="G886" s="5">
        <v>4</v>
      </c>
      <c r="H886" s="6">
        <v>81</v>
      </c>
      <c r="I886" s="6">
        <v>324</v>
      </c>
      <c r="J886" s="6">
        <v>48.6</v>
      </c>
      <c r="K886" s="6">
        <f>dataset[[#This Row],[Cost Per Unit]]*dataset[[#This Row],[Quantity]]</f>
        <v>194.4</v>
      </c>
      <c r="L886" s="6">
        <f>dataset[[#This Row],[Total Revenue]]-dataset[[#This Row],[Total Cost]]</f>
        <v>129.6</v>
      </c>
    </row>
    <row r="887" spans="1:12">
      <c r="A887" s="8">
        <v>44511</v>
      </c>
      <c r="B887" s="8" t="str">
        <f>TEXT(dataset[[#This Row],[Date]],"mmm")</f>
        <v>nov</v>
      </c>
      <c r="C887" s="8" t="str">
        <f>TEXT(dataset[[#This Row],[Date]],"YYYY")</f>
        <v>2021</v>
      </c>
      <c r="D887" s="4" t="s">
        <v>22</v>
      </c>
      <c r="E887" s="4" t="s">
        <v>3</v>
      </c>
      <c r="F887" s="4" t="s">
        <v>9</v>
      </c>
      <c r="G887" s="5">
        <v>8</v>
      </c>
      <c r="H887" s="6">
        <v>26</v>
      </c>
      <c r="I887" s="6">
        <v>208</v>
      </c>
      <c r="J887" s="6">
        <v>13.52</v>
      </c>
      <c r="K887" s="6">
        <f>dataset[[#This Row],[Cost Per Unit]]*dataset[[#This Row],[Quantity]]</f>
        <v>108.16</v>
      </c>
      <c r="L887" s="6">
        <f>dataset[[#This Row],[Total Revenue]]-dataset[[#This Row],[Total Cost]]</f>
        <v>99.84</v>
      </c>
    </row>
    <row r="888" spans="1:12">
      <c r="A888" s="8">
        <v>44513</v>
      </c>
      <c r="B888" s="8" t="str">
        <f>TEXT(dataset[[#This Row],[Date]],"mmm")</f>
        <v>nov</v>
      </c>
      <c r="C888" s="8" t="str">
        <f>TEXT(dataset[[#This Row],[Date]],"YYYY")</f>
        <v>2021</v>
      </c>
      <c r="D888" s="4" t="s">
        <v>22</v>
      </c>
      <c r="E888" s="4" t="s">
        <v>3</v>
      </c>
      <c r="F888" s="4" t="s">
        <v>7</v>
      </c>
      <c r="G888" s="5">
        <v>10</v>
      </c>
      <c r="H888" s="6">
        <v>25</v>
      </c>
      <c r="I888" s="6">
        <v>250</v>
      </c>
      <c r="J888" s="6">
        <v>7.5</v>
      </c>
      <c r="K888" s="6">
        <f>dataset[[#This Row],[Cost Per Unit]]*dataset[[#This Row],[Quantity]]</f>
        <v>75</v>
      </c>
      <c r="L888" s="6">
        <f>dataset[[#This Row],[Total Revenue]]-dataset[[#This Row],[Total Cost]]</f>
        <v>175</v>
      </c>
    </row>
    <row r="889" spans="1:12">
      <c r="A889" s="8">
        <v>44515</v>
      </c>
      <c r="B889" s="8" t="str">
        <f>TEXT(dataset[[#This Row],[Date]],"mmm")</f>
        <v>nov</v>
      </c>
      <c r="C889" s="8" t="str">
        <f>TEXT(dataset[[#This Row],[Date]],"YYYY")</f>
        <v>2021</v>
      </c>
      <c r="D889" s="4" t="s">
        <v>22</v>
      </c>
      <c r="E889" s="4" t="s">
        <v>3</v>
      </c>
      <c r="F889" s="4" t="s">
        <v>4</v>
      </c>
      <c r="G889" s="5">
        <v>1</v>
      </c>
      <c r="H889" s="6">
        <v>74</v>
      </c>
      <c r="I889" s="6">
        <v>74</v>
      </c>
      <c r="J889" s="6">
        <v>44.4</v>
      </c>
      <c r="K889" s="6">
        <f>dataset[[#This Row],[Cost Per Unit]]*dataset[[#This Row],[Quantity]]</f>
        <v>44.4</v>
      </c>
      <c r="L889" s="6">
        <f>dataset[[#This Row],[Total Revenue]]-dataset[[#This Row],[Total Cost]]</f>
        <v>29.6</v>
      </c>
    </row>
    <row r="890" spans="1:12">
      <c r="A890" s="8">
        <v>44516</v>
      </c>
      <c r="B890" s="8" t="str">
        <f>TEXT(dataset[[#This Row],[Date]],"mmm")</f>
        <v>nov</v>
      </c>
      <c r="C890" s="8" t="str">
        <f>TEXT(dataset[[#This Row],[Date]],"YYYY")</f>
        <v>2021</v>
      </c>
      <c r="D890" s="4" t="s">
        <v>23</v>
      </c>
      <c r="E890" s="4" t="s">
        <v>45</v>
      </c>
      <c r="F890" s="4" t="s">
        <v>7</v>
      </c>
      <c r="G890" s="5">
        <v>7</v>
      </c>
      <c r="H890" s="6">
        <v>17</v>
      </c>
      <c r="I890" s="6">
        <v>119</v>
      </c>
      <c r="J890" s="6">
        <v>5.44</v>
      </c>
      <c r="K890" s="6">
        <f>dataset[[#This Row],[Cost Per Unit]]*dataset[[#This Row],[Quantity]]</f>
        <v>38.080000000000005</v>
      </c>
      <c r="L890" s="6">
        <f>dataset[[#This Row],[Total Revenue]]-dataset[[#This Row],[Total Cost]]</f>
        <v>80.919999999999987</v>
      </c>
    </row>
    <row r="891" spans="1:12">
      <c r="A891" s="8">
        <v>44517</v>
      </c>
      <c r="B891" s="8" t="str">
        <f>TEXT(dataset[[#This Row],[Date]],"mmm")</f>
        <v>nov</v>
      </c>
      <c r="C891" s="8" t="str">
        <f>TEXT(dataset[[#This Row],[Date]],"YYYY")</f>
        <v>2021</v>
      </c>
      <c r="D891" s="4" t="s">
        <v>25</v>
      </c>
      <c r="E891" s="4" t="s">
        <v>46</v>
      </c>
      <c r="F891" s="4" t="s">
        <v>4</v>
      </c>
      <c r="G891" s="5">
        <v>6</v>
      </c>
      <c r="H891" s="6">
        <v>89</v>
      </c>
      <c r="I891" s="6">
        <v>534</v>
      </c>
      <c r="J891" s="6">
        <v>51.62</v>
      </c>
      <c r="K891" s="6">
        <f>dataset[[#This Row],[Cost Per Unit]]*dataset[[#This Row],[Quantity]]</f>
        <v>309.71999999999997</v>
      </c>
      <c r="L891" s="6">
        <f>dataset[[#This Row],[Total Revenue]]-dataset[[#This Row],[Total Cost]]</f>
        <v>224.28000000000003</v>
      </c>
    </row>
    <row r="892" spans="1:12">
      <c r="A892" s="8">
        <v>44517</v>
      </c>
      <c r="B892" s="8" t="str">
        <f>TEXT(dataset[[#This Row],[Date]],"mmm")</f>
        <v>nov</v>
      </c>
      <c r="C892" s="8" t="str">
        <f>TEXT(dataset[[#This Row],[Date]],"YYYY")</f>
        <v>2021</v>
      </c>
      <c r="D892" s="4" t="s">
        <v>26</v>
      </c>
      <c r="E892" s="4" t="s">
        <v>13</v>
      </c>
      <c r="F892" s="4" t="s">
        <v>4</v>
      </c>
      <c r="G892" s="5">
        <v>2</v>
      </c>
      <c r="H892" s="6">
        <v>64</v>
      </c>
      <c r="I892" s="6">
        <v>128</v>
      </c>
      <c r="J892" s="6">
        <v>48</v>
      </c>
      <c r="K892" s="6">
        <f>dataset[[#This Row],[Cost Per Unit]]*dataset[[#This Row],[Quantity]]</f>
        <v>96</v>
      </c>
      <c r="L892" s="6">
        <f>dataset[[#This Row],[Total Revenue]]-dataset[[#This Row],[Total Cost]]</f>
        <v>32</v>
      </c>
    </row>
    <row r="893" spans="1:12">
      <c r="A893" s="8">
        <v>44517</v>
      </c>
      <c r="B893" s="8" t="str">
        <f>TEXT(dataset[[#This Row],[Date]],"mmm")</f>
        <v>nov</v>
      </c>
      <c r="C893" s="8" t="str">
        <f>TEXT(dataset[[#This Row],[Date]],"YYYY")</f>
        <v>2021</v>
      </c>
      <c r="D893" s="4" t="s">
        <v>24</v>
      </c>
      <c r="E893" s="4" t="s">
        <v>10</v>
      </c>
      <c r="F893" s="4" t="s">
        <v>5</v>
      </c>
      <c r="G893" s="5">
        <v>1</v>
      </c>
      <c r="H893" s="6">
        <v>325</v>
      </c>
      <c r="I893" s="6">
        <v>325</v>
      </c>
      <c r="J893" s="6">
        <v>266.5</v>
      </c>
      <c r="K893" s="6">
        <f>dataset[[#This Row],[Cost Per Unit]]*dataset[[#This Row],[Quantity]]</f>
        <v>266.5</v>
      </c>
      <c r="L893" s="6">
        <f>dataset[[#This Row],[Total Revenue]]-dataset[[#This Row],[Total Cost]]</f>
        <v>58.5</v>
      </c>
    </row>
    <row r="894" spans="1:12">
      <c r="A894" s="8">
        <v>44519</v>
      </c>
      <c r="B894" s="8" t="str">
        <f>TEXT(dataset[[#This Row],[Date]],"mmm")</f>
        <v>nov</v>
      </c>
      <c r="C894" s="8" t="str">
        <f>TEXT(dataset[[#This Row],[Date]],"YYYY")</f>
        <v>2021</v>
      </c>
      <c r="D894" s="4" t="s">
        <v>26</v>
      </c>
      <c r="E894" s="4" t="s">
        <v>13</v>
      </c>
      <c r="F894" s="4" t="s">
        <v>7</v>
      </c>
      <c r="G894" s="5">
        <v>8</v>
      </c>
      <c r="H894" s="6">
        <v>14</v>
      </c>
      <c r="I894" s="6">
        <v>112</v>
      </c>
      <c r="J894" s="6">
        <v>3.7800000000000002</v>
      </c>
      <c r="K894" s="6">
        <f>dataset[[#This Row],[Cost Per Unit]]*dataset[[#This Row],[Quantity]]</f>
        <v>30.240000000000002</v>
      </c>
      <c r="L894" s="6">
        <f>dataset[[#This Row],[Total Revenue]]-dataset[[#This Row],[Total Cost]]</f>
        <v>81.759999999999991</v>
      </c>
    </row>
    <row r="895" spans="1:12">
      <c r="A895" s="8">
        <v>44519</v>
      </c>
      <c r="B895" s="8" t="str">
        <f>TEXT(dataset[[#This Row],[Date]],"mmm")</f>
        <v>nov</v>
      </c>
      <c r="C895" s="8" t="str">
        <f>TEXT(dataset[[#This Row],[Date]],"YYYY")</f>
        <v>2021</v>
      </c>
      <c r="D895" s="4" t="s">
        <v>24</v>
      </c>
      <c r="E895" s="4" t="s">
        <v>10</v>
      </c>
      <c r="F895" s="4" t="s">
        <v>5</v>
      </c>
      <c r="G895" s="5">
        <v>2</v>
      </c>
      <c r="H895" s="6">
        <v>380</v>
      </c>
      <c r="I895" s="6">
        <v>760</v>
      </c>
      <c r="J895" s="6">
        <v>311.59999999999997</v>
      </c>
      <c r="K895" s="6">
        <f>dataset[[#This Row],[Cost Per Unit]]*dataset[[#This Row],[Quantity]]</f>
        <v>623.19999999999993</v>
      </c>
      <c r="L895" s="6">
        <f>dataset[[#This Row],[Total Revenue]]-dataset[[#This Row],[Total Cost]]</f>
        <v>136.80000000000007</v>
      </c>
    </row>
    <row r="896" spans="1:12">
      <c r="A896" s="8">
        <v>44519</v>
      </c>
      <c r="B896" s="8" t="str">
        <f>TEXT(dataset[[#This Row],[Date]],"mmm")</f>
        <v>nov</v>
      </c>
      <c r="C896" s="8" t="str">
        <f>TEXT(dataset[[#This Row],[Date]],"YYYY")</f>
        <v>2021</v>
      </c>
      <c r="D896" s="4" t="s">
        <v>22</v>
      </c>
      <c r="E896" s="4" t="s">
        <v>3</v>
      </c>
      <c r="F896" s="4" t="s">
        <v>5</v>
      </c>
      <c r="G896" s="5">
        <v>2</v>
      </c>
      <c r="H896" s="6">
        <v>316</v>
      </c>
      <c r="I896" s="6">
        <v>632</v>
      </c>
      <c r="J896" s="6">
        <v>268.59999999999997</v>
      </c>
      <c r="K896" s="6">
        <f>dataset[[#This Row],[Cost Per Unit]]*dataset[[#This Row],[Quantity]]</f>
        <v>537.19999999999993</v>
      </c>
      <c r="L896" s="6">
        <f>dataset[[#This Row],[Total Revenue]]-dataset[[#This Row],[Total Cost]]</f>
        <v>94.800000000000068</v>
      </c>
    </row>
    <row r="897" spans="1:12">
      <c r="A897" s="8">
        <v>44520</v>
      </c>
      <c r="B897" s="8" t="str">
        <f>TEXT(dataset[[#This Row],[Date]],"mmm")</f>
        <v>nov</v>
      </c>
      <c r="C897" s="8" t="str">
        <f>TEXT(dataset[[#This Row],[Date]],"YYYY")</f>
        <v>2021</v>
      </c>
      <c r="D897" s="4" t="s">
        <v>26</v>
      </c>
      <c r="E897" s="4" t="s">
        <v>13</v>
      </c>
      <c r="F897" s="4" t="s">
        <v>9</v>
      </c>
      <c r="G897" s="5">
        <v>6</v>
      </c>
      <c r="H897" s="6">
        <v>21</v>
      </c>
      <c r="I897" s="6">
        <v>126</v>
      </c>
      <c r="J897" s="6">
        <v>11.634</v>
      </c>
      <c r="K897" s="6">
        <f>dataset[[#This Row],[Cost Per Unit]]*dataset[[#This Row],[Quantity]]</f>
        <v>69.804000000000002</v>
      </c>
      <c r="L897" s="6">
        <f>dataset[[#This Row],[Total Revenue]]-dataset[[#This Row],[Total Cost]]</f>
        <v>56.195999999999998</v>
      </c>
    </row>
    <row r="898" spans="1:12">
      <c r="A898" s="8">
        <v>44522</v>
      </c>
      <c r="B898" s="8" t="str">
        <f>TEXT(dataset[[#This Row],[Date]],"mmm")</f>
        <v>nov</v>
      </c>
      <c r="C898" s="8" t="str">
        <f>TEXT(dataset[[#This Row],[Date]],"YYYY")</f>
        <v>2021</v>
      </c>
      <c r="D898" s="4" t="s">
        <v>22</v>
      </c>
      <c r="E898" s="4" t="s">
        <v>3</v>
      </c>
      <c r="F898" s="4" t="s">
        <v>9</v>
      </c>
      <c r="G898" s="5">
        <v>1</v>
      </c>
      <c r="H898" s="6">
        <v>32</v>
      </c>
      <c r="I898" s="6">
        <v>32</v>
      </c>
      <c r="J898" s="6">
        <v>16.64</v>
      </c>
      <c r="K898" s="6">
        <f>dataset[[#This Row],[Cost Per Unit]]*dataset[[#This Row],[Quantity]]</f>
        <v>16.64</v>
      </c>
      <c r="L898" s="6">
        <f>dataset[[#This Row],[Total Revenue]]-dataset[[#This Row],[Total Cost]]</f>
        <v>15.36</v>
      </c>
    </row>
    <row r="899" spans="1:12">
      <c r="A899" s="8">
        <v>44522</v>
      </c>
      <c r="B899" s="8" t="str">
        <f>TEXT(dataset[[#This Row],[Date]],"mmm")</f>
        <v>nov</v>
      </c>
      <c r="C899" s="8" t="str">
        <f>TEXT(dataset[[#This Row],[Date]],"YYYY")</f>
        <v>2021</v>
      </c>
      <c r="D899" s="4" t="s">
        <v>23</v>
      </c>
      <c r="E899" s="4" t="s">
        <v>45</v>
      </c>
      <c r="F899" s="4" t="s">
        <v>4</v>
      </c>
      <c r="G899" s="5">
        <v>6</v>
      </c>
      <c r="H899" s="6">
        <v>73</v>
      </c>
      <c r="I899" s="6">
        <v>438</v>
      </c>
      <c r="J899" s="6">
        <v>40.150000000000006</v>
      </c>
      <c r="K899" s="6">
        <f>dataset[[#This Row],[Cost Per Unit]]*dataset[[#This Row],[Quantity]]</f>
        <v>240.90000000000003</v>
      </c>
      <c r="L899" s="6">
        <f>dataset[[#This Row],[Total Revenue]]-dataset[[#This Row],[Total Cost]]</f>
        <v>197.09999999999997</v>
      </c>
    </row>
    <row r="900" spans="1:12">
      <c r="A900" s="8">
        <v>44523</v>
      </c>
      <c r="B900" s="8" t="str">
        <f>TEXT(dataset[[#This Row],[Date]],"mmm")</f>
        <v>nov</v>
      </c>
      <c r="C900" s="8" t="str">
        <f>TEXT(dataset[[#This Row],[Date]],"YYYY")</f>
        <v>2021</v>
      </c>
      <c r="D900" s="4" t="s">
        <v>24</v>
      </c>
      <c r="E900" s="4" t="s">
        <v>10</v>
      </c>
      <c r="F900" s="4" t="s">
        <v>11</v>
      </c>
      <c r="G900" s="5">
        <v>9</v>
      </c>
      <c r="H900" s="6">
        <v>9</v>
      </c>
      <c r="I900" s="6">
        <v>81</v>
      </c>
      <c r="J900" s="6">
        <v>1.8719999999999999</v>
      </c>
      <c r="K900" s="6">
        <f>dataset[[#This Row],[Cost Per Unit]]*dataset[[#This Row],[Quantity]]</f>
        <v>16.847999999999999</v>
      </c>
      <c r="L900" s="6">
        <f>dataset[[#This Row],[Total Revenue]]-dataset[[#This Row],[Total Cost]]</f>
        <v>64.152000000000001</v>
      </c>
    </row>
    <row r="901" spans="1:12">
      <c r="A901" s="8">
        <v>44524</v>
      </c>
      <c r="B901" s="8" t="str">
        <f>TEXT(dataset[[#This Row],[Date]],"mmm")</f>
        <v>nov</v>
      </c>
      <c r="C901" s="8" t="str">
        <f>TEXT(dataset[[#This Row],[Date]],"YYYY")</f>
        <v>2021</v>
      </c>
      <c r="D901" s="4" t="s">
        <v>26</v>
      </c>
      <c r="E901" s="4" t="s">
        <v>13</v>
      </c>
      <c r="F901" s="4" t="s">
        <v>9</v>
      </c>
      <c r="G901" s="5">
        <v>3</v>
      </c>
      <c r="H901" s="6">
        <v>33</v>
      </c>
      <c r="I901" s="6">
        <v>99</v>
      </c>
      <c r="J901" s="6">
        <v>18.282</v>
      </c>
      <c r="K901" s="6">
        <f>dataset[[#This Row],[Cost Per Unit]]*dataset[[#This Row],[Quantity]]</f>
        <v>54.846000000000004</v>
      </c>
      <c r="L901" s="6">
        <f>dataset[[#This Row],[Total Revenue]]-dataset[[#This Row],[Total Cost]]</f>
        <v>44.153999999999996</v>
      </c>
    </row>
    <row r="902" spans="1:12">
      <c r="A902" s="8">
        <v>44525</v>
      </c>
      <c r="B902" s="8" t="str">
        <f>TEXT(dataset[[#This Row],[Date]],"mmm")</f>
        <v>nov</v>
      </c>
      <c r="C902" s="8" t="str">
        <f>TEXT(dataset[[#This Row],[Date]],"YYYY")</f>
        <v>2021</v>
      </c>
      <c r="D902" s="4" t="s">
        <v>24</v>
      </c>
      <c r="E902" s="4" t="s">
        <v>10</v>
      </c>
      <c r="F902" s="4" t="s">
        <v>9</v>
      </c>
      <c r="G902" s="5">
        <v>7</v>
      </c>
      <c r="H902" s="6">
        <v>49</v>
      </c>
      <c r="I902" s="6">
        <v>343</v>
      </c>
      <c r="J902" s="6">
        <v>18.766999999999999</v>
      </c>
      <c r="K902" s="6">
        <f>dataset[[#This Row],[Cost Per Unit]]*dataset[[#This Row],[Quantity]]</f>
        <v>131.369</v>
      </c>
      <c r="L902" s="6">
        <f>dataset[[#This Row],[Total Revenue]]-dataset[[#This Row],[Total Cost]]</f>
        <v>211.631</v>
      </c>
    </row>
    <row r="903" spans="1:12">
      <c r="A903" s="8">
        <v>44525</v>
      </c>
      <c r="B903" s="8" t="str">
        <f>TEXT(dataset[[#This Row],[Date]],"mmm")</f>
        <v>nov</v>
      </c>
      <c r="C903" s="8" t="str">
        <f>TEXT(dataset[[#This Row],[Date]],"YYYY")</f>
        <v>2021</v>
      </c>
      <c r="D903" s="4" t="s">
        <v>23</v>
      </c>
      <c r="E903" s="4" t="s">
        <v>45</v>
      </c>
      <c r="F903" s="4" t="s">
        <v>11</v>
      </c>
      <c r="G903" s="5">
        <v>4</v>
      </c>
      <c r="H903" s="6">
        <v>7</v>
      </c>
      <c r="I903" s="6">
        <v>28</v>
      </c>
      <c r="J903" s="6">
        <v>1.071</v>
      </c>
      <c r="K903" s="6">
        <f>dataset[[#This Row],[Cost Per Unit]]*dataset[[#This Row],[Quantity]]</f>
        <v>4.2839999999999998</v>
      </c>
      <c r="L903" s="6">
        <f>dataset[[#This Row],[Total Revenue]]-dataset[[#This Row],[Total Cost]]</f>
        <v>23.716000000000001</v>
      </c>
    </row>
    <row r="904" spans="1:12">
      <c r="A904" s="8">
        <v>44527</v>
      </c>
      <c r="B904" s="8" t="str">
        <f>TEXT(dataset[[#This Row],[Date]],"mmm")</f>
        <v>nov</v>
      </c>
      <c r="C904" s="8" t="str">
        <f>TEXT(dataset[[#This Row],[Date]],"YYYY")</f>
        <v>2021</v>
      </c>
      <c r="D904" s="4" t="s">
        <v>25</v>
      </c>
      <c r="E904" s="4" t="s">
        <v>46</v>
      </c>
      <c r="F904" s="4" t="s">
        <v>7</v>
      </c>
      <c r="G904" s="5">
        <v>5</v>
      </c>
      <c r="H904" s="6">
        <v>20</v>
      </c>
      <c r="I904" s="6">
        <v>100</v>
      </c>
      <c r="J904" s="6">
        <v>5.16</v>
      </c>
      <c r="K904" s="6">
        <f>dataset[[#This Row],[Cost Per Unit]]*dataset[[#This Row],[Quantity]]</f>
        <v>25.8</v>
      </c>
      <c r="L904" s="6">
        <f>dataset[[#This Row],[Total Revenue]]-dataset[[#This Row],[Total Cost]]</f>
        <v>74.2</v>
      </c>
    </row>
    <row r="905" spans="1:12">
      <c r="A905" s="8">
        <v>44527</v>
      </c>
      <c r="B905" s="8" t="str">
        <f>TEXT(dataset[[#This Row],[Date]],"mmm")</f>
        <v>nov</v>
      </c>
      <c r="C905" s="8" t="str">
        <f>TEXT(dataset[[#This Row],[Date]],"YYYY")</f>
        <v>2021</v>
      </c>
      <c r="D905" s="4" t="s">
        <v>22</v>
      </c>
      <c r="E905" s="4" t="s">
        <v>3</v>
      </c>
      <c r="F905" s="4" t="s">
        <v>7</v>
      </c>
      <c r="G905" s="5">
        <v>8</v>
      </c>
      <c r="H905" s="6">
        <v>22</v>
      </c>
      <c r="I905" s="6">
        <v>176</v>
      </c>
      <c r="J905" s="6">
        <v>6.6</v>
      </c>
      <c r="K905" s="6">
        <f>dataset[[#This Row],[Cost Per Unit]]*dataset[[#This Row],[Quantity]]</f>
        <v>52.8</v>
      </c>
      <c r="L905" s="6">
        <f>dataset[[#This Row],[Total Revenue]]-dataset[[#This Row],[Total Cost]]</f>
        <v>123.2</v>
      </c>
    </row>
    <row r="906" spans="1:12">
      <c r="A906" s="8">
        <v>44528</v>
      </c>
      <c r="B906" s="8" t="str">
        <f>TEXT(dataset[[#This Row],[Date]],"mmm")</f>
        <v>nov</v>
      </c>
      <c r="C906" s="8" t="str">
        <f>TEXT(dataset[[#This Row],[Date]],"YYYY")</f>
        <v>2021</v>
      </c>
      <c r="D906" s="4" t="s">
        <v>25</v>
      </c>
      <c r="E906" s="4" t="s">
        <v>46</v>
      </c>
      <c r="F906" s="4" t="s">
        <v>7</v>
      </c>
      <c r="G906" s="5">
        <v>20</v>
      </c>
      <c r="H906" s="6">
        <v>21</v>
      </c>
      <c r="I906" s="6">
        <v>420</v>
      </c>
      <c r="J906" s="6">
        <v>5.4180000000000001</v>
      </c>
      <c r="K906" s="6">
        <f>dataset[[#This Row],[Cost Per Unit]]*dataset[[#This Row],[Quantity]]</f>
        <v>108.36</v>
      </c>
      <c r="L906" s="6">
        <f>dataset[[#This Row],[Total Revenue]]-dataset[[#This Row],[Total Cost]]</f>
        <v>311.64</v>
      </c>
    </row>
    <row r="907" spans="1:12">
      <c r="A907" s="8">
        <v>44528</v>
      </c>
      <c r="B907" s="8" t="str">
        <f>TEXT(dataset[[#This Row],[Date]],"mmm")</f>
        <v>nov</v>
      </c>
      <c r="C907" s="8" t="str">
        <f>TEXT(dataset[[#This Row],[Date]],"YYYY")</f>
        <v>2021</v>
      </c>
      <c r="D907" s="4" t="s">
        <v>25</v>
      </c>
      <c r="E907" s="4" t="s">
        <v>46</v>
      </c>
      <c r="F907" s="4" t="s">
        <v>7</v>
      </c>
      <c r="G907" s="5">
        <v>15</v>
      </c>
      <c r="H907" s="6">
        <v>15</v>
      </c>
      <c r="I907" s="6">
        <v>225</v>
      </c>
      <c r="J907" s="6">
        <v>3.87</v>
      </c>
      <c r="K907" s="6">
        <f>dataset[[#This Row],[Cost Per Unit]]*dataset[[#This Row],[Quantity]]</f>
        <v>58.050000000000004</v>
      </c>
      <c r="L907" s="6">
        <f>dataset[[#This Row],[Total Revenue]]-dataset[[#This Row],[Total Cost]]</f>
        <v>166.95</v>
      </c>
    </row>
    <row r="908" spans="1:12">
      <c r="A908" s="8">
        <v>44529</v>
      </c>
      <c r="B908" s="8" t="str">
        <f>TEXT(dataset[[#This Row],[Date]],"mmm")</f>
        <v>nov</v>
      </c>
      <c r="C908" s="8" t="str">
        <f>TEXT(dataset[[#This Row],[Date]],"YYYY")</f>
        <v>2021</v>
      </c>
      <c r="D908" s="4" t="s">
        <v>22</v>
      </c>
      <c r="E908" s="4" t="s">
        <v>3</v>
      </c>
      <c r="F908" s="4" t="s">
        <v>11</v>
      </c>
      <c r="G908" s="5">
        <v>7</v>
      </c>
      <c r="H908" s="6">
        <v>6</v>
      </c>
      <c r="I908" s="6">
        <v>42</v>
      </c>
      <c r="J908" s="6">
        <v>1.08</v>
      </c>
      <c r="K908" s="6">
        <f>dataset[[#This Row],[Cost Per Unit]]*dataset[[#This Row],[Quantity]]</f>
        <v>7.5600000000000005</v>
      </c>
      <c r="L908" s="6">
        <f>dataset[[#This Row],[Total Revenue]]-dataset[[#This Row],[Total Cost]]</f>
        <v>34.44</v>
      </c>
    </row>
    <row r="909" spans="1:12">
      <c r="A909" s="8">
        <v>44533</v>
      </c>
      <c r="B909" s="8" t="str">
        <f>TEXT(dataset[[#This Row],[Date]],"mmm")</f>
        <v>dic</v>
      </c>
      <c r="C909" s="8" t="str">
        <f>TEXT(dataset[[#This Row],[Date]],"YYYY")</f>
        <v>2021</v>
      </c>
      <c r="D909" s="4" t="s">
        <v>25</v>
      </c>
      <c r="E909" s="4" t="s">
        <v>46</v>
      </c>
      <c r="F909" s="4" t="s">
        <v>9</v>
      </c>
      <c r="G909" s="5">
        <v>4</v>
      </c>
      <c r="H909" s="6">
        <v>50</v>
      </c>
      <c r="I909" s="6">
        <v>200</v>
      </c>
      <c r="J909" s="6">
        <v>25.35</v>
      </c>
      <c r="K909" s="6">
        <f>dataset[[#This Row],[Cost Per Unit]]*dataset[[#This Row],[Quantity]]</f>
        <v>101.4</v>
      </c>
      <c r="L909" s="6">
        <f>dataset[[#This Row],[Total Revenue]]-dataset[[#This Row],[Total Cost]]</f>
        <v>98.6</v>
      </c>
    </row>
    <row r="910" spans="1:12">
      <c r="A910" s="8">
        <v>44534</v>
      </c>
      <c r="B910" s="8" t="str">
        <f>TEXT(dataset[[#This Row],[Date]],"mmm")</f>
        <v>dic</v>
      </c>
      <c r="C910" s="8" t="str">
        <f>TEXT(dataset[[#This Row],[Date]],"YYYY")</f>
        <v>2021</v>
      </c>
      <c r="D910" s="4" t="s">
        <v>22</v>
      </c>
      <c r="E910" s="4" t="s">
        <v>3</v>
      </c>
      <c r="F910" s="4" t="s">
        <v>4</v>
      </c>
      <c r="G910" s="5">
        <v>2</v>
      </c>
      <c r="H910" s="6">
        <v>80</v>
      </c>
      <c r="I910" s="6">
        <v>160</v>
      </c>
      <c r="J910" s="6">
        <v>48</v>
      </c>
      <c r="K910" s="6">
        <f>dataset[[#This Row],[Cost Per Unit]]*dataset[[#This Row],[Quantity]]</f>
        <v>96</v>
      </c>
      <c r="L910" s="6">
        <f>dataset[[#This Row],[Total Revenue]]-dataset[[#This Row],[Total Cost]]</f>
        <v>64</v>
      </c>
    </row>
    <row r="911" spans="1:12">
      <c r="A911" s="8">
        <v>44534</v>
      </c>
      <c r="B911" s="8" t="str">
        <f>TEXT(dataset[[#This Row],[Date]],"mmm")</f>
        <v>dic</v>
      </c>
      <c r="C911" s="8" t="str">
        <f>TEXT(dataset[[#This Row],[Date]],"YYYY")</f>
        <v>2021</v>
      </c>
      <c r="D911" s="4" t="s">
        <v>26</v>
      </c>
      <c r="E911" s="4" t="s">
        <v>13</v>
      </c>
      <c r="F911" s="4" t="s">
        <v>4</v>
      </c>
      <c r="G911" s="5">
        <v>5</v>
      </c>
      <c r="H911" s="6">
        <v>68</v>
      </c>
      <c r="I911" s="6">
        <v>340</v>
      </c>
      <c r="J911" s="6">
        <v>51</v>
      </c>
      <c r="K911" s="6">
        <f>dataset[[#This Row],[Cost Per Unit]]*dataset[[#This Row],[Quantity]]</f>
        <v>255</v>
      </c>
      <c r="L911" s="6">
        <f>dataset[[#This Row],[Total Revenue]]-dataset[[#This Row],[Total Cost]]</f>
        <v>85</v>
      </c>
    </row>
    <row r="912" spans="1:12">
      <c r="A912" s="8">
        <v>44535</v>
      </c>
      <c r="B912" s="8" t="str">
        <f>TEXT(dataset[[#This Row],[Date]],"mmm")</f>
        <v>dic</v>
      </c>
      <c r="C912" s="8" t="str">
        <f>TEXT(dataset[[#This Row],[Date]],"YYYY")</f>
        <v>2021</v>
      </c>
      <c r="D912" s="4" t="s">
        <v>25</v>
      </c>
      <c r="E912" s="4" t="s">
        <v>46</v>
      </c>
      <c r="F912" s="4" t="s">
        <v>5</v>
      </c>
      <c r="G912" s="5">
        <v>1</v>
      </c>
      <c r="H912" s="6">
        <v>257</v>
      </c>
      <c r="I912" s="6">
        <v>257</v>
      </c>
      <c r="J912" s="6">
        <v>231.3</v>
      </c>
      <c r="K912" s="6">
        <f>dataset[[#This Row],[Cost Per Unit]]*dataset[[#This Row],[Quantity]]</f>
        <v>231.3</v>
      </c>
      <c r="L912" s="6">
        <f>dataset[[#This Row],[Total Revenue]]-dataset[[#This Row],[Total Cost]]</f>
        <v>25.699999999999989</v>
      </c>
    </row>
    <row r="913" spans="1:12">
      <c r="A913" s="8">
        <v>44535</v>
      </c>
      <c r="B913" s="8" t="str">
        <f>TEXT(dataset[[#This Row],[Date]],"mmm")</f>
        <v>dic</v>
      </c>
      <c r="C913" s="8" t="str">
        <f>TEXT(dataset[[#This Row],[Date]],"YYYY")</f>
        <v>2021</v>
      </c>
      <c r="D913" s="4" t="s">
        <v>22</v>
      </c>
      <c r="E913" s="4" t="s">
        <v>3</v>
      </c>
      <c r="F913" s="4" t="s">
        <v>9</v>
      </c>
      <c r="G913" s="5">
        <v>6</v>
      </c>
      <c r="H913" s="6">
        <v>21</v>
      </c>
      <c r="I913" s="6">
        <v>126</v>
      </c>
      <c r="J913" s="6">
        <v>10.92</v>
      </c>
      <c r="K913" s="6">
        <f>dataset[[#This Row],[Cost Per Unit]]*dataset[[#This Row],[Quantity]]</f>
        <v>65.52</v>
      </c>
      <c r="L913" s="6">
        <f>dataset[[#This Row],[Total Revenue]]-dataset[[#This Row],[Total Cost]]</f>
        <v>60.480000000000004</v>
      </c>
    </row>
    <row r="914" spans="1:12">
      <c r="A914" s="8">
        <v>44535</v>
      </c>
      <c r="B914" s="8" t="str">
        <f>TEXT(dataset[[#This Row],[Date]],"mmm")</f>
        <v>dic</v>
      </c>
      <c r="C914" s="8" t="str">
        <f>TEXT(dataset[[#This Row],[Date]],"YYYY")</f>
        <v>2021</v>
      </c>
      <c r="D914" s="4" t="s">
        <v>26</v>
      </c>
      <c r="E914" s="4" t="s">
        <v>13</v>
      </c>
      <c r="F914" s="4" t="s">
        <v>4</v>
      </c>
      <c r="G914" s="5">
        <v>9</v>
      </c>
      <c r="H914" s="6">
        <v>67</v>
      </c>
      <c r="I914" s="6">
        <v>603</v>
      </c>
      <c r="J914" s="6">
        <v>50.25</v>
      </c>
      <c r="K914" s="6">
        <f>dataset[[#This Row],[Cost Per Unit]]*dataset[[#This Row],[Quantity]]</f>
        <v>452.25</v>
      </c>
      <c r="L914" s="6">
        <f>dataset[[#This Row],[Total Revenue]]-dataset[[#This Row],[Total Cost]]</f>
        <v>150.75</v>
      </c>
    </row>
    <row r="915" spans="1:12">
      <c r="A915" s="8">
        <v>44535</v>
      </c>
      <c r="B915" s="8" t="str">
        <f>TEXT(dataset[[#This Row],[Date]],"mmm")</f>
        <v>dic</v>
      </c>
      <c r="C915" s="8" t="str">
        <f>TEXT(dataset[[#This Row],[Date]],"YYYY")</f>
        <v>2021</v>
      </c>
      <c r="D915" s="4" t="s">
        <v>26</v>
      </c>
      <c r="E915" s="4" t="s">
        <v>13</v>
      </c>
      <c r="F915" s="4" t="s">
        <v>9</v>
      </c>
      <c r="G915" s="5">
        <v>4</v>
      </c>
      <c r="H915" s="6">
        <v>24</v>
      </c>
      <c r="I915" s="6">
        <v>96</v>
      </c>
      <c r="J915" s="6">
        <v>13.296000000000001</v>
      </c>
      <c r="K915" s="6">
        <f>dataset[[#This Row],[Cost Per Unit]]*dataset[[#This Row],[Quantity]]</f>
        <v>53.184000000000005</v>
      </c>
      <c r="L915" s="6">
        <f>dataset[[#This Row],[Total Revenue]]-dataset[[#This Row],[Total Cost]]</f>
        <v>42.815999999999995</v>
      </c>
    </row>
    <row r="916" spans="1:12">
      <c r="A916" s="8">
        <v>44538</v>
      </c>
      <c r="B916" s="8" t="str">
        <f>TEXT(dataset[[#This Row],[Date]],"mmm")</f>
        <v>dic</v>
      </c>
      <c r="C916" s="8" t="str">
        <f>TEXT(dataset[[#This Row],[Date]],"YYYY")</f>
        <v>2021</v>
      </c>
      <c r="D916" s="4" t="s">
        <v>23</v>
      </c>
      <c r="E916" s="4" t="s">
        <v>45</v>
      </c>
      <c r="F916" s="4" t="s">
        <v>7</v>
      </c>
      <c r="G916" s="5">
        <v>1</v>
      </c>
      <c r="H916" s="6">
        <v>17</v>
      </c>
      <c r="I916" s="6">
        <v>17</v>
      </c>
      <c r="J916" s="6">
        <v>5.44</v>
      </c>
      <c r="K916" s="6">
        <f>dataset[[#This Row],[Cost Per Unit]]*dataset[[#This Row],[Quantity]]</f>
        <v>5.44</v>
      </c>
      <c r="L916" s="6">
        <f>dataset[[#This Row],[Total Revenue]]-dataset[[#This Row],[Total Cost]]</f>
        <v>11.559999999999999</v>
      </c>
    </row>
    <row r="917" spans="1:12">
      <c r="A917" s="8">
        <v>44542</v>
      </c>
      <c r="B917" s="8" t="str">
        <f>TEXT(dataset[[#This Row],[Date]],"mmm")</f>
        <v>dic</v>
      </c>
      <c r="C917" s="8" t="str">
        <f>TEXT(dataset[[#This Row],[Date]],"YYYY")</f>
        <v>2021</v>
      </c>
      <c r="D917" s="4" t="s">
        <v>22</v>
      </c>
      <c r="E917" s="4" t="s">
        <v>3</v>
      </c>
      <c r="F917" s="4" t="s">
        <v>5</v>
      </c>
      <c r="G917" s="5">
        <v>1</v>
      </c>
      <c r="H917" s="6">
        <v>364</v>
      </c>
      <c r="I917" s="6">
        <v>364</v>
      </c>
      <c r="J917" s="6">
        <v>309.39999999999998</v>
      </c>
      <c r="K917" s="6">
        <f>dataset[[#This Row],[Cost Per Unit]]*dataset[[#This Row],[Quantity]]</f>
        <v>309.39999999999998</v>
      </c>
      <c r="L917" s="6">
        <f>dataset[[#This Row],[Total Revenue]]-dataset[[#This Row],[Total Cost]]</f>
        <v>54.600000000000023</v>
      </c>
    </row>
    <row r="918" spans="1:12">
      <c r="A918" s="8">
        <v>44544</v>
      </c>
      <c r="B918" s="8" t="str">
        <f>TEXT(dataset[[#This Row],[Date]],"mmm")</f>
        <v>dic</v>
      </c>
      <c r="C918" s="8" t="str">
        <f>TEXT(dataset[[#This Row],[Date]],"YYYY")</f>
        <v>2021</v>
      </c>
      <c r="D918" s="4" t="s">
        <v>25</v>
      </c>
      <c r="E918" s="4" t="s">
        <v>46</v>
      </c>
      <c r="F918" s="4" t="s">
        <v>4</v>
      </c>
      <c r="G918" s="5">
        <v>5</v>
      </c>
      <c r="H918" s="6">
        <v>71</v>
      </c>
      <c r="I918" s="6">
        <v>355</v>
      </c>
      <c r="J918" s="6">
        <v>41.18</v>
      </c>
      <c r="K918" s="6">
        <f>dataset[[#This Row],[Cost Per Unit]]*dataset[[#This Row],[Quantity]]</f>
        <v>205.9</v>
      </c>
      <c r="L918" s="6">
        <f>dataset[[#This Row],[Total Revenue]]-dataset[[#This Row],[Total Cost]]</f>
        <v>149.1</v>
      </c>
    </row>
    <row r="919" spans="1:12">
      <c r="A919" s="8">
        <v>44545</v>
      </c>
      <c r="B919" s="8" t="str">
        <f>TEXT(dataset[[#This Row],[Date]],"mmm")</f>
        <v>dic</v>
      </c>
      <c r="C919" s="8" t="str">
        <f>TEXT(dataset[[#This Row],[Date]],"YYYY")</f>
        <v>2021</v>
      </c>
      <c r="D919" s="4" t="s">
        <v>26</v>
      </c>
      <c r="E919" s="4" t="s">
        <v>13</v>
      </c>
      <c r="F919" s="4" t="s">
        <v>7</v>
      </c>
      <c r="G919" s="5">
        <v>11</v>
      </c>
      <c r="H919" s="6">
        <v>13</v>
      </c>
      <c r="I919" s="6">
        <v>143</v>
      </c>
      <c r="J919" s="6">
        <v>3.5100000000000002</v>
      </c>
      <c r="K919" s="6">
        <f>dataset[[#This Row],[Cost Per Unit]]*dataset[[#This Row],[Quantity]]</f>
        <v>38.61</v>
      </c>
      <c r="L919" s="6">
        <f>dataset[[#This Row],[Total Revenue]]-dataset[[#This Row],[Total Cost]]</f>
        <v>104.39</v>
      </c>
    </row>
    <row r="920" spans="1:12">
      <c r="A920" s="8">
        <v>44545</v>
      </c>
      <c r="B920" s="8" t="str">
        <f>TEXT(dataset[[#This Row],[Date]],"mmm")</f>
        <v>dic</v>
      </c>
      <c r="C920" s="8" t="str">
        <f>TEXT(dataset[[#This Row],[Date]],"YYYY")</f>
        <v>2021</v>
      </c>
      <c r="D920" s="4" t="s">
        <v>24</v>
      </c>
      <c r="E920" s="4" t="s">
        <v>10</v>
      </c>
      <c r="F920" s="4" t="s">
        <v>7</v>
      </c>
      <c r="G920" s="5">
        <v>11</v>
      </c>
      <c r="H920" s="6">
        <v>22</v>
      </c>
      <c r="I920" s="6">
        <v>242</v>
      </c>
      <c r="J920" s="6">
        <v>9.3059999999999992</v>
      </c>
      <c r="K920" s="6">
        <f>dataset[[#This Row],[Cost Per Unit]]*dataset[[#This Row],[Quantity]]</f>
        <v>102.36599999999999</v>
      </c>
      <c r="L920" s="6">
        <f>dataset[[#This Row],[Total Revenue]]-dataset[[#This Row],[Total Cost]]</f>
        <v>139.63400000000001</v>
      </c>
    </row>
    <row r="921" spans="1:12">
      <c r="A921" s="8">
        <v>44547</v>
      </c>
      <c r="B921" s="8" t="str">
        <f>TEXT(dataset[[#This Row],[Date]],"mmm")</f>
        <v>dic</v>
      </c>
      <c r="C921" s="8" t="str">
        <f>TEXT(dataset[[#This Row],[Date]],"YYYY")</f>
        <v>2021</v>
      </c>
      <c r="D921" s="4" t="s">
        <v>23</v>
      </c>
      <c r="E921" s="4" t="s">
        <v>45</v>
      </c>
      <c r="F921" s="4" t="s">
        <v>9</v>
      </c>
      <c r="G921" s="5">
        <v>4</v>
      </c>
      <c r="H921" s="6">
        <v>32</v>
      </c>
      <c r="I921" s="6">
        <v>128</v>
      </c>
      <c r="J921" s="6">
        <v>14.944000000000001</v>
      </c>
      <c r="K921" s="6">
        <f>dataset[[#This Row],[Cost Per Unit]]*dataset[[#This Row],[Quantity]]</f>
        <v>59.776000000000003</v>
      </c>
      <c r="L921" s="6">
        <f>dataset[[#This Row],[Total Revenue]]-dataset[[#This Row],[Total Cost]]</f>
        <v>68.22399999999999</v>
      </c>
    </row>
    <row r="922" spans="1:12">
      <c r="A922" s="8">
        <v>44548</v>
      </c>
      <c r="B922" s="8" t="str">
        <f>TEXT(dataset[[#This Row],[Date]],"mmm")</f>
        <v>dic</v>
      </c>
      <c r="C922" s="8" t="str">
        <f>TEXT(dataset[[#This Row],[Date]],"YYYY")</f>
        <v>2021</v>
      </c>
      <c r="D922" s="4" t="s">
        <v>22</v>
      </c>
      <c r="E922" s="4" t="s">
        <v>3</v>
      </c>
      <c r="F922" s="4" t="s">
        <v>4</v>
      </c>
      <c r="G922" s="5">
        <v>7</v>
      </c>
      <c r="H922" s="6">
        <v>67</v>
      </c>
      <c r="I922" s="6">
        <v>469</v>
      </c>
      <c r="J922" s="6">
        <v>40.199999999999996</v>
      </c>
      <c r="K922" s="6">
        <f>dataset[[#This Row],[Cost Per Unit]]*dataset[[#This Row],[Quantity]]</f>
        <v>281.39999999999998</v>
      </c>
      <c r="L922" s="6">
        <f>dataset[[#This Row],[Total Revenue]]-dataset[[#This Row],[Total Cost]]</f>
        <v>187.60000000000002</v>
      </c>
    </row>
    <row r="923" spans="1:12">
      <c r="A923" s="8">
        <v>44549</v>
      </c>
      <c r="B923" s="8" t="str">
        <f>TEXT(dataset[[#This Row],[Date]],"mmm")</f>
        <v>dic</v>
      </c>
      <c r="C923" s="8" t="str">
        <f>TEXT(dataset[[#This Row],[Date]],"YYYY")</f>
        <v>2021</v>
      </c>
      <c r="D923" s="4" t="s">
        <v>24</v>
      </c>
      <c r="E923" s="4" t="s">
        <v>10</v>
      </c>
      <c r="F923" s="4" t="s">
        <v>9</v>
      </c>
      <c r="G923" s="5">
        <v>5</v>
      </c>
      <c r="H923" s="6">
        <v>43</v>
      </c>
      <c r="I923" s="6">
        <v>215</v>
      </c>
      <c r="J923" s="6">
        <v>16.469000000000001</v>
      </c>
      <c r="K923" s="6">
        <f>dataset[[#This Row],[Cost Per Unit]]*dataset[[#This Row],[Quantity]]</f>
        <v>82.344999999999999</v>
      </c>
      <c r="L923" s="6">
        <f>dataset[[#This Row],[Total Revenue]]-dataset[[#This Row],[Total Cost]]</f>
        <v>132.655</v>
      </c>
    </row>
    <row r="924" spans="1:12">
      <c r="A924" s="8">
        <v>44549</v>
      </c>
      <c r="B924" s="8" t="str">
        <f>TEXT(dataset[[#This Row],[Date]],"mmm")</f>
        <v>dic</v>
      </c>
      <c r="C924" s="8" t="str">
        <f>TEXT(dataset[[#This Row],[Date]],"YYYY")</f>
        <v>2021</v>
      </c>
      <c r="D924" s="4" t="s">
        <v>26</v>
      </c>
      <c r="E924" s="4" t="s">
        <v>13</v>
      </c>
      <c r="F924" s="4" t="s">
        <v>9</v>
      </c>
      <c r="G924" s="5">
        <v>4</v>
      </c>
      <c r="H924" s="6">
        <v>44</v>
      </c>
      <c r="I924" s="6">
        <v>176</v>
      </c>
      <c r="J924" s="6">
        <v>24.376000000000001</v>
      </c>
      <c r="K924" s="6">
        <f>dataset[[#This Row],[Cost Per Unit]]*dataset[[#This Row],[Quantity]]</f>
        <v>97.504000000000005</v>
      </c>
      <c r="L924" s="6">
        <f>dataset[[#This Row],[Total Revenue]]-dataset[[#This Row],[Total Cost]]</f>
        <v>78.495999999999995</v>
      </c>
    </row>
    <row r="925" spans="1:12">
      <c r="A925" s="8">
        <v>44550</v>
      </c>
      <c r="B925" s="8" t="str">
        <f>TEXT(dataset[[#This Row],[Date]],"mmm")</f>
        <v>dic</v>
      </c>
      <c r="C925" s="8" t="str">
        <f>TEXT(dataset[[#This Row],[Date]],"YYYY")</f>
        <v>2021</v>
      </c>
      <c r="D925" s="4" t="s">
        <v>23</v>
      </c>
      <c r="E925" s="4" t="s">
        <v>45</v>
      </c>
      <c r="F925" s="4" t="s">
        <v>7</v>
      </c>
      <c r="G925" s="5">
        <v>1</v>
      </c>
      <c r="H925" s="6">
        <v>19</v>
      </c>
      <c r="I925" s="6">
        <v>19</v>
      </c>
      <c r="J925" s="6">
        <v>6.08</v>
      </c>
      <c r="K925" s="6">
        <f>dataset[[#This Row],[Cost Per Unit]]*dataset[[#This Row],[Quantity]]</f>
        <v>6.08</v>
      </c>
      <c r="L925" s="6">
        <f>dataset[[#This Row],[Total Revenue]]-dataset[[#This Row],[Total Cost]]</f>
        <v>12.92</v>
      </c>
    </row>
    <row r="926" spans="1:12">
      <c r="A926" s="8">
        <v>44551</v>
      </c>
      <c r="B926" s="8" t="str">
        <f>TEXT(dataset[[#This Row],[Date]],"mmm")</f>
        <v>dic</v>
      </c>
      <c r="C926" s="8" t="str">
        <f>TEXT(dataset[[#This Row],[Date]],"YYYY")</f>
        <v>2021</v>
      </c>
      <c r="D926" s="4" t="s">
        <v>22</v>
      </c>
      <c r="E926" s="4" t="s">
        <v>3</v>
      </c>
      <c r="F926" s="4" t="s">
        <v>5</v>
      </c>
      <c r="G926" s="5">
        <v>1</v>
      </c>
      <c r="H926" s="6">
        <v>254</v>
      </c>
      <c r="I926" s="6">
        <v>254</v>
      </c>
      <c r="J926" s="6">
        <v>215.9</v>
      </c>
      <c r="K926" s="6">
        <f>dataset[[#This Row],[Cost Per Unit]]*dataset[[#This Row],[Quantity]]</f>
        <v>215.9</v>
      </c>
      <c r="L926" s="6">
        <f>dataset[[#This Row],[Total Revenue]]-dataset[[#This Row],[Total Cost]]</f>
        <v>38.099999999999994</v>
      </c>
    </row>
    <row r="927" spans="1:12">
      <c r="A927" s="8">
        <v>44551</v>
      </c>
      <c r="B927" s="8" t="str">
        <f>TEXT(dataset[[#This Row],[Date]],"mmm")</f>
        <v>dic</v>
      </c>
      <c r="C927" s="8" t="str">
        <f>TEXT(dataset[[#This Row],[Date]],"YYYY")</f>
        <v>2021</v>
      </c>
      <c r="D927" s="4" t="s">
        <v>22</v>
      </c>
      <c r="E927" s="4" t="s">
        <v>3</v>
      </c>
      <c r="F927" s="4" t="s">
        <v>9</v>
      </c>
      <c r="G927" s="5">
        <v>2</v>
      </c>
      <c r="H927" s="6">
        <v>24</v>
      </c>
      <c r="I927" s="6">
        <v>48</v>
      </c>
      <c r="J927" s="6">
        <v>12.48</v>
      </c>
      <c r="K927" s="6">
        <f>dataset[[#This Row],[Cost Per Unit]]*dataset[[#This Row],[Quantity]]</f>
        <v>24.96</v>
      </c>
      <c r="L927" s="6">
        <f>dataset[[#This Row],[Total Revenue]]-dataset[[#This Row],[Total Cost]]</f>
        <v>23.04</v>
      </c>
    </row>
    <row r="928" spans="1:12">
      <c r="A928" s="8">
        <v>44552</v>
      </c>
      <c r="B928" s="8" t="str">
        <f>TEXT(dataset[[#This Row],[Date]],"mmm")</f>
        <v>dic</v>
      </c>
      <c r="C928" s="8" t="str">
        <f>TEXT(dataset[[#This Row],[Date]],"YYYY")</f>
        <v>2021</v>
      </c>
      <c r="D928" s="4" t="s">
        <v>25</v>
      </c>
      <c r="E928" s="4" t="s">
        <v>46</v>
      </c>
      <c r="F928" s="4" t="s">
        <v>7</v>
      </c>
      <c r="G928" s="5">
        <v>11</v>
      </c>
      <c r="H928" s="6">
        <v>19</v>
      </c>
      <c r="I928" s="6">
        <v>209</v>
      </c>
      <c r="J928" s="6">
        <v>4.9020000000000001</v>
      </c>
      <c r="K928" s="6">
        <f>dataset[[#This Row],[Cost Per Unit]]*dataset[[#This Row],[Quantity]]</f>
        <v>53.922000000000004</v>
      </c>
      <c r="L928" s="6">
        <f>dataset[[#This Row],[Total Revenue]]-dataset[[#This Row],[Total Cost]]</f>
        <v>155.078</v>
      </c>
    </row>
    <row r="929" spans="1:12">
      <c r="A929" s="8">
        <v>44552</v>
      </c>
      <c r="B929" s="8" t="str">
        <f>TEXT(dataset[[#This Row],[Date]],"mmm")</f>
        <v>dic</v>
      </c>
      <c r="C929" s="8" t="str">
        <f>TEXT(dataset[[#This Row],[Date]],"YYYY")</f>
        <v>2021</v>
      </c>
      <c r="D929" s="4" t="s">
        <v>25</v>
      </c>
      <c r="E929" s="4" t="s">
        <v>46</v>
      </c>
      <c r="F929" s="4" t="s">
        <v>11</v>
      </c>
      <c r="G929" s="5">
        <v>2</v>
      </c>
      <c r="H929" s="6">
        <v>10</v>
      </c>
      <c r="I929" s="6">
        <v>20</v>
      </c>
      <c r="J929" s="6">
        <v>1.62</v>
      </c>
      <c r="K929" s="6">
        <f>dataset[[#This Row],[Cost Per Unit]]*dataset[[#This Row],[Quantity]]</f>
        <v>3.24</v>
      </c>
      <c r="L929" s="6">
        <f>dataset[[#This Row],[Total Revenue]]-dataset[[#This Row],[Total Cost]]</f>
        <v>16.759999999999998</v>
      </c>
    </row>
    <row r="930" spans="1:12">
      <c r="A930" s="8">
        <v>44553</v>
      </c>
      <c r="B930" s="8" t="str">
        <f>TEXT(dataset[[#This Row],[Date]],"mmm")</f>
        <v>dic</v>
      </c>
      <c r="C930" s="8" t="str">
        <f>TEXT(dataset[[#This Row],[Date]],"YYYY")</f>
        <v>2021</v>
      </c>
      <c r="D930" s="4" t="s">
        <v>22</v>
      </c>
      <c r="E930" s="4" t="s">
        <v>3</v>
      </c>
      <c r="F930" s="4" t="s">
        <v>27</v>
      </c>
      <c r="G930" s="5">
        <v>2</v>
      </c>
      <c r="H930" s="6">
        <v>241</v>
      </c>
      <c r="I930" s="6">
        <v>482</v>
      </c>
      <c r="J930" s="6">
        <v>204.85</v>
      </c>
      <c r="K930" s="6">
        <f>dataset[[#This Row],[Cost Per Unit]]*dataset[[#This Row],[Quantity]]</f>
        <v>409.7</v>
      </c>
      <c r="L930" s="6">
        <f>dataset[[#This Row],[Total Revenue]]-dataset[[#This Row],[Total Cost]]</f>
        <v>72.300000000000011</v>
      </c>
    </row>
    <row r="931" spans="1:12">
      <c r="A931" s="8">
        <v>44554</v>
      </c>
      <c r="B931" s="8" t="str">
        <f>TEXT(dataset[[#This Row],[Date]],"mmm")</f>
        <v>dic</v>
      </c>
      <c r="C931" s="8" t="str">
        <f>TEXT(dataset[[#This Row],[Date]],"YYYY")</f>
        <v>2021</v>
      </c>
      <c r="D931" s="4" t="s">
        <v>22</v>
      </c>
      <c r="E931" s="4" t="s">
        <v>3</v>
      </c>
      <c r="F931" s="4" t="s">
        <v>7</v>
      </c>
      <c r="G931" s="5">
        <v>18</v>
      </c>
      <c r="H931" s="6">
        <v>23</v>
      </c>
      <c r="I931" s="6">
        <v>414</v>
      </c>
      <c r="J931" s="6">
        <v>6.8999999999999995</v>
      </c>
      <c r="K931" s="6">
        <f>dataset[[#This Row],[Cost Per Unit]]*dataset[[#This Row],[Quantity]]</f>
        <v>124.19999999999999</v>
      </c>
      <c r="L931" s="6">
        <f>dataset[[#This Row],[Total Revenue]]-dataset[[#This Row],[Total Cost]]</f>
        <v>289.8</v>
      </c>
    </row>
    <row r="932" spans="1:12">
      <c r="A932" s="8">
        <v>44558</v>
      </c>
      <c r="B932" s="8" t="str">
        <f>TEXT(dataset[[#This Row],[Date]],"mmm")</f>
        <v>dic</v>
      </c>
      <c r="C932" s="8" t="str">
        <f>TEXT(dataset[[#This Row],[Date]],"YYYY")</f>
        <v>2021</v>
      </c>
      <c r="D932" s="4" t="s">
        <v>26</v>
      </c>
      <c r="E932" s="4" t="s">
        <v>13</v>
      </c>
      <c r="F932" s="4" t="s">
        <v>27</v>
      </c>
      <c r="G932" s="5">
        <v>2</v>
      </c>
      <c r="H932" s="6">
        <v>379</v>
      </c>
      <c r="I932" s="6">
        <v>758</v>
      </c>
      <c r="J932" s="6">
        <v>333.52</v>
      </c>
      <c r="K932" s="6">
        <f>dataset[[#This Row],[Cost Per Unit]]*dataset[[#This Row],[Quantity]]</f>
        <v>667.04</v>
      </c>
      <c r="L932" s="6">
        <f>dataset[[#This Row],[Total Revenue]]-dataset[[#This Row],[Total Cost]]</f>
        <v>90.960000000000036</v>
      </c>
    </row>
    <row r="933" spans="1:12">
      <c r="A933" s="8">
        <v>44558</v>
      </c>
      <c r="B933" s="8" t="str">
        <f>TEXT(dataset[[#This Row],[Date]],"mmm")</f>
        <v>dic</v>
      </c>
      <c r="C933" s="8" t="str">
        <f>TEXT(dataset[[#This Row],[Date]],"YYYY")</f>
        <v>2021</v>
      </c>
      <c r="D933" s="4" t="s">
        <v>26</v>
      </c>
      <c r="E933" s="4" t="s">
        <v>13</v>
      </c>
      <c r="F933" s="4" t="s">
        <v>7</v>
      </c>
      <c r="G933" s="5">
        <v>1</v>
      </c>
      <c r="H933" s="6">
        <v>10</v>
      </c>
      <c r="I933" s="6">
        <v>10</v>
      </c>
      <c r="J933" s="6">
        <v>2.7</v>
      </c>
      <c r="K933" s="6">
        <f>dataset[[#This Row],[Cost Per Unit]]*dataset[[#This Row],[Quantity]]</f>
        <v>2.7</v>
      </c>
      <c r="L933" s="6">
        <f>dataset[[#This Row],[Total Revenue]]-dataset[[#This Row],[Total Cost]]</f>
        <v>7.3</v>
      </c>
    </row>
    <row r="934" spans="1:12">
      <c r="A934" s="8">
        <v>44558</v>
      </c>
      <c r="B934" s="8" t="str">
        <f>TEXT(dataset[[#This Row],[Date]],"mmm")</f>
        <v>dic</v>
      </c>
      <c r="C934" s="8" t="str">
        <f>TEXT(dataset[[#This Row],[Date]],"YYYY")</f>
        <v>2021</v>
      </c>
      <c r="D934" s="4" t="s">
        <v>24</v>
      </c>
      <c r="E934" s="4" t="s">
        <v>10</v>
      </c>
      <c r="F934" s="4" t="s">
        <v>27</v>
      </c>
      <c r="G934" s="5">
        <v>1</v>
      </c>
      <c r="H934" s="6">
        <v>285</v>
      </c>
      <c r="I934" s="6">
        <v>285</v>
      </c>
      <c r="J934" s="6">
        <v>233.7</v>
      </c>
      <c r="K934" s="6">
        <f>dataset[[#This Row],[Cost Per Unit]]*dataset[[#This Row],[Quantity]]</f>
        <v>233.7</v>
      </c>
      <c r="L934" s="6">
        <f>dataset[[#This Row],[Total Revenue]]-dataset[[#This Row],[Total Cost]]</f>
        <v>51.300000000000011</v>
      </c>
    </row>
    <row r="935" spans="1:12">
      <c r="A935"/>
      <c r="B935"/>
      <c r="C935"/>
    </row>
    <row r="936" spans="1:12">
      <c r="A936"/>
      <c r="B936"/>
      <c r="C936"/>
    </row>
    <row r="937" spans="1:12">
      <c r="A937"/>
      <c r="B937"/>
      <c r="C937"/>
    </row>
    <row r="938" spans="1:12">
      <c r="A938"/>
      <c r="B938"/>
      <c r="C938"/>
    </row>
    <row r="939" spans="1:12">
      <c r="A939"/>
      <c r="B939"/>
      <c r="C939"/>
    </row>
    <row r="940" spans="1:12">
      <c r="A940"/>
      <c r="B940"/>
      <c r="C940"/>
    </row>
    <row r="941" spans="1:12">
      <c r="A941"/>
      <c r="B941"/>
      <c r="C941"/>
    </row>
    <row r="942" spans="1:12">
      <c r="A942"/>
      <c r="B942"/>
      <c r="C942"/>
    </row>
    <row r="943" spans="1:12">
      <c r="A943"/>
      <c r="B943"/>
      <c r="C943"/>
    </row>
  </sheetData>
  <phoneticPr fontId="2"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AF622A-0B3A-4DF5-8AAB-8FCC025F0AFB}">
  <dimension ref="A1:P39"/>
  <sheetViews>
    <sheetView zoomScale="80" zoomScaleNormal="80" workbookViewId="0">
      <selection activeCell="D12" sqref="D12"/>
    </sheetView>
  </sheetViews>
  <sheetFormatPr defaultRowHeight="15"/>
  <cols>
    <col min="2" max="2" width="12.85546875" bestFit="1" customWidth="1"/>
    <col min="3" max="3" width="13.28515625" bestFit="1" customWidth="1"/>
    <col min="4" max="4" width="13.140625" customWidth="1"/>
    <col min="5" max="5" width="11.28515625" bestFit="1" customWidth="1"/>
    <col min="7" max="7" width="15.42578125" bestFit="1" customWidth="1"/>
    <col min="8" max="8" width="13.28515625" bestFit="1" customWidth="1"/>
    <col min="9" max="9" width="13.85546875" bestFit="1" customWidth="1"/>
    <col min="10" max="10" width="15.140625" bestFit="1" customWidth="1"/>
    <col min="11" max="11" width="13" bestFit="1" customWidth="1"/>
    <col min="12" max="12" width="17.42578125" bestFit="1" customWidth="1"/>
    <col min="13" max="13" width="11.28515625" bestFit="1" customWidth="1"/>
    <col min="15" max="15" width="17.42578125" bestFit="1" customWidth="1"/>
    <col min="16" max="16" width="21.85546875" bestFit="1" customWidth="1"/>
  </cols>
  <sheetData>
    <row r="1" spans="1:16" ht="15.75">
      <c r="A1" s="12"/>
      <c r="B1" s="12"/>
      <c r="C1" s="12"/>
      <c r="D1" s="12"/>
      <c r="E1" s="12"/>
      <c r="F1" s="12"/>
      <c r="G1" s="12"/>
      <c r="H1" s="42" t="s">
        <v>63</v>
      </c>
      <c r="I1" s="42"/>
      <c r="J1" s="42"/>
      <c r="K1" s="42"/>
      <c r="L1" s="42"/>
      <c r="M1" s="12"/>
      <c r="O1" s="12"/>
      <c r="P1" s="12"/>
    </row>
    <row r="2" spans="1:16" ht="15.75">
      <c r="A2" s="12"/>
      <c r="B2" s="21" t="s">
        <v>30</v>
      </c>
      <c r="C2" s="29">
        <f>SUM(dataset[Total Revenue])</f>
        <v>243731.76923076916</v>
      </c>
      <c r="D2" s="12"/>
      <c r="E2" s="12"/>
      <c r="F2" s="12"/>
      <c r="G2" s="12"/>
      <c r="H2" s="20" t="s">
        <v>25</v>
      </c>
      <c r="I2" s="20" t="s">
        <v>23</v>
      </c>
      <c r="J2" s="20" t="s">
        <v>26</v>
      </c>
      <c r="K2" s="20" t="s">
        <v>22</v>
      </c>
      <c r="L2" s="20" t="s">
        <v>24</v>
      </c>
      <c r="M2" s="25" t="s">
        <v>32</v>
      </c>
      <c r="O2" s="12"/>
      <c r="P2" s="25" t="s">
        <v>62</v>
      </c>
    </row>
    <row r="3" spans="1:16" ht="15.75">
      <c r="A3" s="12"/>
      <c r="B3" s="21" t="s">
        <v>58</v>
      </c>
      <c r="C3" s="29">
        <f>SUM(dataset[Total Cost])</f>
        <v>152788.06125641009</v>
      </c>
      <c r="D3" s="13"/>
      <c r="E3" s="12"/>
      <c r="F3" s="12"/>
      <c r="G3" s="20" t="s">
        <v>13</v>
      </c>
      <c r="H3" s="22" cm="1">
        <f t="array" ref="H3">SUMIFS(ProfitCol,AgentCol,'03_Analysis'!H$2,BrandCol,'03_Analysis'!$G3)</f>
        <v>2922.1886153846153</v>
      </c>
      <c r="I3" s="22" cm="1">
        <f t="array" ref="I3">SUMIFS(ProfitCol,AgentCol,'03_Analysis'!I$2,BrandCol,'03_Analysis'!$G3)</f>
        <v>4781.654461538461</v>
      </c>
      <c r="J3" s="22" cm="1">
        <f t="array" ref="J3">SUMIFS(ProfitCol,AgentCol,'03_Analysis'!J$2,BrandCol,'03_Analysis'!$G3)</f>
        <v>7478.5593846153815</v>
      </c>
      <c r="K3" s="22" cm="1">
        <f t="array" ref="K3">SUMIFS(ProfitCol,AgentCol,'03_Analysis'!K$2,BrandCol,'03_Analysis'!$G3)</f>
        <v>3355.4266153846161</v>
      </c>
      <c r="L3" s="22" cm="1">
        <f t="array" ref="L3">SUMIFS(ProfitCol,AgentCol,'03_Analysis'!L$2,BrandCol,'03_Analysis'!$G3)</f>
        <v>3726.3192307692307</v>
      </c>
      <c r="M3" s="23">
        <f t="shared" ref="M3:M8" si="0">SUM(H3:L3)</f>
        <v>22264.148307692303</v>
      </c>
      <c r="O3" s="20" t="s">
        <v>25</v>
      </c>
      <c r="P3" s="27">
        <f>SUMIF(dataset[Sales Agent],'03_Analysis'!$O3,dataset[Total Profit])</f>
        <v>17967.473948717947</v>
      </c>
    </row>
    <row r="4" spans="1:16" ht="15.75">
      <c r="A4" s="12"/>
      <c r="B4" s="21" t="s">
        <v>29</v>
      </c>
      <c r="C4" s="29">
        <f>SUM(dataset[Total Profit])</f>
        <v>90943.707974358942</v>
      </c>
      <c r="D4" s="13"/>
      <c r="E4" s="12"/>
      <c r="F4" s="12"/>
      <c r="G4" s="20" t="s">
        <v>46</v>
      </c>
      <c r="H4" s="22" cm="1">
        <f t="array" ref="H4">SUMIFS(ProfitCol,AgentCol,'03_Analysis'!H$2,BrandCol,'03_Analysis'!$G4)</f>
        <v>7636.7609999999995</v>
      </c>
      <c r="I4" s="22" cm="1">
        <f t="array" ref="I4">SUMIFS(ProfitCol,AgentCol,'03_Analysis'!I$2,BrandCol,'03_Analysis'!$G4)</f>
        <v>725.17366666666658</v>
      </c>
      <c r="J4" s="22" cm="1">
        <f t="array" ref="J4">SUMIFS(ProfitCol,AgentCol,'03_Analysis'!J$2,BrandCol,'03_Analysis'!$G4)</f>
        <v>1641.5453333333332</v>
      </c>
      <c r="K4" s="22" cm="1">
        <f t="array" ref="K4">SUMIFS(ProfitCol,AgentCol,'03_Analysis'!K$2,BrandCol,'03_Analysis'!$G4)</f>
        <v>1373.9229999999998</v>
      </c>
      <c r="L4" s="22" cm="1">
        <f t="array" ref="L4">SUMIFS(ProfitCol,AgentCol,'03_Analysis'!L$2,BrandCol,'03_Analysis'!$G4)</f>
        <v>1002.2243333333333</v>
      </c>
      <c r="M4" s="23">
        <f t="shared" si="0"/>
        <v>12379.627333333332</v>
      </c>
      <c r="O4" s="20" t="s">
        <v>23</v>
      </c>
      <c r="P4" s="27">
        <f>SUMIF(dataset[Sales Agent],'03_Analysis'!$O4,dataset[Total Profit])</f>
        <v>17881.582461538455</v>
      </c>
    </row>
    <row r="5" spans="1:16" ht="15.75">
      <c r="A5" s="12"/>
      <c r="B5" s="21" t="s">
        <v>47</v>
      </c>
      <c r="C5" s="47">
        <f>C4/C2</f>
        <v>0.37313029918661106</v>
      </c>
      <c r="D5" s="13"/>
      <c r="E5" s="12"/>
      <c r="F5" s="12"/>
      <c r="G5" s="20" t="s">
        <v>45</v>
      </c>
      <c r="H5" s="22" cm="1">
        <f t="array" ref="H5">SUMIFS(ProfitCol,AgentCol,'03_Analysis'!H$2,BrandCol,'03_Analysis'!$G5)</f>
        <v>1379.2723333333331</v>
      </c>
      <c r="I5" s="22" cm="1">
        <f t="array" ref="I5">SUMIFS(ProfitCol,AgentCol,'03_Analysis'!I$2,BrandCol,'03_Analysis'!$G5)</f>
        <v>6736.6033333333344</v>
      </c>
      <c r="J5" s="22" cm="1">
        <f t="array" ref="J5">SUMIFS(ProfitCol,AgentCol,'03_Analysis'!J$2,BrandCol,'03_Analysis'!$G5)</f>
        <v>1807.9366666666665</v>
      </c>
      <c r="K5" s="22" cm="1">
        <f t="array" ref="K5">SUMIFS(ProfitCol,AgentCol,'03_Analysis'!K$2,BrandCol,'03_Analysis'!$G5)</f>
        <v>3067.8580000000006</v>
      </c>
      <c r="L5" s="22" cm="1">
        <f t="array" ref="L5">SUMIFS(ProfitCol,AgentCol,'03_Analysis'!L$2,BrandCol,'03_Analysis'!$G5)</f>
        <v>2172.5140000000001</v>
      </c>
      <c r="M5" s="23">
        <f t="shared" si="0"/>
        <v>15164.184333333335</v>
      </c>
      <c r="O5" s="20" t="s">
        <v>26</v>
      </c>
      <c r="P5" s="27">
        <f>SUMIF(dataset[Sales Agent],'03_Analysis'!$O5,dataset[Total Profit])</f>
        <v>15629.591384615389</v>
      </c>
    </row>
    <row r="6" spans="1:16" ht="15.75">
      <c r="A6" s="12"/>
      <c r="D6" s="14"/>
      <c r="E6" s="12"/>
      <c r="F6" s="12"/>
      <c r="G6" s="20" t="s">
        <v>3</v>
      </c>
      <c r="H6" s="22" cm="1">
        <f t="array" ref="H6">SUMIFS(ProfitCol,AgentCol,'03_Analysis'!H$2,BrandCol,'03_Analysis'!$G6)</f>
        <v>3674.72</v>
      </c>
      <c r="I6" s="22" cm="1">
        <f t="array" ref="I6">SUMIFS(ProfitCol,AgentCol,'03_Analysis'!I$2,BrandCol,'03_Analysis'!$G6)</f>
        <v>2994.6</v>
      </c>
      <c r="J6" s="22" cm="1">
        <f t="array" ref="J6">SUMIFS(ProfitCol,AgentCol,'03_Analysis'!J$2,BrandCol,'03_Analysis'!$G6)</f>
        <v>2766.26</v>
      </c>
      <c r="K6" s="22" cm="1">
        <f t="array" ref="K6">SUMIFS(ProfitCol,AgentCol,'03_Analysis'!K$2,BrandCol,'03_Analysis'!$G6)</f>
        <v>10969.790000000003</v>
      </c>
      <c r="L6" s="22" cm="1">
        <f t="array" ref="L6">SUMIFS(ProfitCol,AgentCol,'03_Analysis'!L$2,BrandCol,'03_Analysis'!$G6)</f>
        <v>4254.3999999999996</v>
      </c>
      <c r="M6" s="23">
        <f t="shared" si="0"/>
        <v>24659.770000000004</v>
      </c>
      <c r="O6" s="20" t="s">
        <v>22</v>
      </c>
      <c r="P6" s="27">
        <f>SUMIF(dataset[Sales Agent],'03_Analysis'!$O6,dataset[Total Profit])</f>
        <v>21136.0876153846</v>
      </c>
    </row>
    <row r="7" spans="1:16" ht="15.75">
      <c r="A7" s="12"/>
      <c r="B7" s="12"/>
      <c r="C7" s="12"/>
      <c r="D7" s="12"/>
      <c r="E7" s="12"/>
      <c r="F7" s="12"/>
      <c r="G7" s="20" t="s">
        <v>10</v>
      </c>
      <c r="H7" s="22" cm="1">
        <f t="array" ref="H7">SUMIFS(ProfitCol,AgentCol,'03_Analysis'!H$2,BrandCol,'03_Analysis'!$G7)</f>
        <v>2354.5320000000002</v>
      </c>
      <c r="I7" s="22" cm="1">
        <f t="array" ref="I7">SUMIFS(ProfitCol,AgentCol,'03_Analysis'!I$2,BrandCol,'03_Analysis'!$G7)</f>
        <v>2643.5509999999999</v>
      </c>
      <c r="J7" s="22" cm="1">
        <f t="array" ref="J7">SUMIFS(ProfitCol,AgentCol,'03_Analysis'!J$2,BrandCol,'03_Analysis'!$G7)</f>
        <v>1935.2900000000004</v>
      </c>
      <c r="K7" s="22" cm="1">
        <f t="array" ref="K7">SUMIFS(ProfitCol,AgentCol,'03_Analysis'!K$2,BrandCol,'03_Analysis'!$G7)</f>
        <v>2369.09</v>
      </c>
      <c r="L7" s="22" cm="1">
        <f t="array" ref="L7">SUMIFS(ProfitCol,AgentCol,'03_Analysis'!L$2,BrandCol,'03_Analysis'!$G7)</f>
        <v>7173.5150000000003</v>
      </c>
      <c r="M7" s="23">
        <f t="shared" si="0"/>
        <v>16475.978000000003</v>
      </c>
      <c r="O7" s="20" t="s">
        <v>24</v>
      </c>
      <c r="P7" s="27">
        <f>SUMIF(dataset[Sales Agent],'03_Analysis'!$O7,dataset[Total Profit])</f>
        <v>18328.972564102562</v>
      </c>
    </row>
    <row r="8" spans="1:16" ht="15.75">
      <c r="A8" s="12"/>
      <c r="B8" s="12"/>
      <c r="C8" s="12"/>
      <c r="D8" s="12"/>
      <c r="E8" s="12"/>
      <c r="F8" s="12"/>
      <c r="G8" s="21" t="s">
        <v>32</v>
      </c>
      <c r="H8" s="23">
        <f>SUM(H3:H7)</f>
        <v>17967.473948717947</v>
      </c>
      <c r="I8" s="23">
        <f>SUM(I3:I7)</f>
        <v>17881.582461538463</v>
      </c>
      <c r="J8" s="23">
        <f>SUM(J3:J7)</f>
        <v>15629.591384615382</v>
      </c>
      <c r="K8" s="23">
        <f>SUM(K3:K7)</f>
        <v>21136.087615384618</v>
      </c>
      <c r="L8" s="23">
        <f>SUM(L3:L7)</f>
        <v>18328.972564102565</v>
      </c>
      <c r="M8" s="23">
        <f t="shared" si="0"/>
        <v>90943.707974358986</v>
      </c>
      <c r="O8" s="21" t="s">
        <v>32</v>
      </c>
      <c r="P8" s="28">
        <f>SUM(P3:P7)</f>
        <v>90943.707974358957</v>
      </c>
    </row>
    <row r="9" spans="1:16" ht="15.75">
      <c r="A9" s="12"/>
      <c r="B9" s="12"/>
      <c r="C9" s="12"/>
      <c r="D9" s="12"/>
      <c r="E9" s="12"/>
      <c r="F9" s="12"/>
      <c r="G9" s="12"/>
      <c r="H9" s="12"/>
      <c r="I9" s="12"/>
      <c r="J9" s="12"/>
      <c r="K9" s="12"/>
      <c r="L9" s="12"/>
      <c r="M9" s="12"/>
      <c r="O9" s="12"/>
      <c r="P9" s="12"/>
    </row>
    <row r="10" spans="1:16" ht="15.75">
      <c r="A10" s="12"/>
      <c r="B10" s="12"/>
      <c r="C10" s="44" t="s">
        <v>68</v>
      </c>
      <c r="D10" s="44"/>
      <c r="E10" s="12"/>
      <c r="F10" s="12"/>
      <c r="G10" s="12"/>
      <c r="H10" s="42" t="s">
        <v>64</v>
      </c>
      <c r="I10" s="42"/>
      <c r="J10" s="42"/>
      <c r="K10" s="42"/>
      <c r="L10" s="42"/>
      <c r="M10" s="12"/>
      <c r="O10" s="12"/>
      <c r="P10" s="12"/>
    </row>
    <row r="11" spans="1:16" ht="15.75">
      <c r="A11" s="12"/>
      <c r="B11" s="12"/>
      <c r="C11" s="26">
        <v>2020</v>
      </c>
      <c r="D11" s="26">
        <v>2021</v>
      </c>
      <c r="E11" s="25" t="s">
        <v>32</v>
      </c>
      <c r="F11" s="12"/>
      <c r="G11" s="12"/>
      <c r="H11" s="20" t="s">
        <v>5</v>
      </c>
      <c r="I11" s="20" t="s">
        <v>9</v>
      </c>
      <c r="J11" s="20" t="s">
        <v>4</v>
      </c>
      <c r="K11" s="20" t="s">
        <v>7</v>
      </c>
      <c r="L11" s="20" t="s">
        <v>11</v>
      </c>
      <c r="M11" s="25" t="s">
        <v>32</v>
      </c>
      <c r="O11" s="12"/>
      <c r="P11" s="25" t="s">
        <v>59</v>
      </c>
    </row>
    <row r="12" spans="1:16" ht="15.75">
      <c r="A12" s="12"/>
      <c r="B12" s="26" t="s">
        <v>33</v>
      </c>
      <c r="C12" s="27" cm="1">
        <f t="array" ref="C12">SUMIFS(ProfitCol,MonthCol,$B12,YearCol,C$11)</f>
        <v>2981.0223333333333</v>
      </c>
      <c r="D12" s="27" cm="1">
        <f t="array" ref="D12">SUMIFS(ProfitCol,MonthCol,$B12,YearCol,D$11)</f>
        <v>3811.0677179487179</v>
      </c>
      <c r="E12" s="30">
        <f t="shared" ref="E12:E24" si="1">SUM(C12:D12)</f>
        <v>6792.0900512820517</v>
      </c>
      <c r="F12" s="12"/>
      <c r="G12" s="20" t="s">
        <v>13</v>
      </c>
      <c r="H12" s="24" cm="1">
        <f t="array" ref="H12">SUMIFS(ProfitCol,BrandCol,$G12,ProductCol,H$11)</f>
        <v>2618.0523076923073</v>
      </c>
      <c r="I12" s="24" cm="1">
        <f t="array" ref="I12">SUMIFS(ProfitCol,BrandCol,$G12,ProductCol,I$11)</f>
        <v>2442.7419999999997</v>
      </c>
      <c r="J12" s="24" cm="1">
        <f t="array" ref="J12">SUMIFS(ProfitCol,BrandCol,$G12,ProductCol,J$11)</f>
        <v>5816</v>
      </c>
      <c r="K12" s="24" cm="1">
        <f t="array" ref="K12">SUMIFS(ProfitCol,BrandCol,$G12,ProductCol,K$11)</f>
        <v>10296.649999999998</v>
      </c>
      <c r="L12" s="24" cm="1">
        <f t="array" ref="L12">SUMIFS(ProfitCol,BrandCol,$G12,ProductCol,L$11)</f>
        <v>1090.704</v>
      </c>
      <c r="M12" s="23">
        <f t="shared" ref="M12:M17" si="2">SUM(H12:L12)</f>
        <v>22264.148307692307</v>
      </c>
      <c r="O12" s="20" t="s">
        <v>13</v>
      </c>
      <c r="P12" s="27">
        <f>SUMIF(dataset[Brand],'03_Analysis'!$O12,dataset[Total Profit])</f>
        <v>22264.148307692296</v>
      </c>
    </row>
    <row r="13" spans="1:16" ht="15.75">
      <c r="A13" s="12"/>
      <c r="B13" s="26" t="s">
        <v>34</v>
      </c>
      <c r="C13" s="27" cm="1">
        <f t="array" ref="C13">SUMIFS(ProfitCol,MonthCol,$B13,YearCol,C$11)</f>
        <v>2775.0859487179487</v>
      </c>
      <c r="D13" s="27" cm="1">
        <f t="array" ref="D13">SUMIFS(ProfitCol,MonthCol,$B13,YearCol,D$11)</f>
        <v>2805.3796666666663</v>
      </c>
      <c r="E13" s="30">
        <f t="shared" si="1"/>
        <v>5580.4656153846154</v>
      </c>
      <c r="F13" s="12"/>
      <c r="G13" s="20" t="s">
        <v>46</v>
      </c>
      <c r="H13" s="24" cm="1">
        <f t="array" ref="H13">SUMIFS(ProfitCol,BrandCol,$G13,ProductCol,H$11)</f>
        <v>1237.3333333333333</v>
      </c>
      <c r="I13" s="24" cm="1">
        <f t="array" ref="I13">SUMIFS(ProfitCol,BrandCol,$G13,ProductCol,I$11)</f>
        <v>3084.2080000000005</v>
      </c>
      <c r="J13" s="24" cm="1">
        <f t="array" ref="J13">SUMIFS(ProfitCol,BrandCol,$G13,ProductCol,J$11)</f>
        <v>4046.2799999999997</v>
      </c>
      <c r="K13" s="24" cm="1">
        <f t="array" ref="K13">SUMIFS(ProfitCol,BrandCol,$G13,ProductCol,K$11)</f>
        <v>2601.4519999999998</v>
      </c>
      <c r="L13" s="24" cm="1">
        <f t="array" ref="L13">SUMIFS(ProfitCol,BrandCol,$G13,ProductCol,L$11)</f>
        <v>1410.3539999999998</v>
      </c>
      <c r="M13" s="23">
        <f t="shared" si="2"/>
        <v>12379.627333333332</v>
      </c>
      <c r="O13" s="20" t="s">
        <v>46</v>
      </c>
      <c r="P13" s="27">
        <f>SUMIF(dataset[Brand],'03_Analysis'!$O13,dataset[Total Profit])</f>
        <v>12379.627333333334</v>
      </c>
    </row>
    <row r="14" spans="1:16" ht="15.75">
      <c r="A14" s="12"/>
      <c r="B14" s="26" t="s">
        <v>35</v>
      </c>
      <c r="C14" s="27" cm="1">
        <f t="array" ref="C14">SUMIFS(ProfitCol,MonthCol,$B14,YearCol,C$11)</f>
        <v>1889.9561538461542</v>
      </c>
      <c r="D14" s="27" cm="1">
        <f t="array" ref="D14">SUMIFS(ProfitCol,MonthCol,$B14,YearCol,D$11)</f>
        <v>4722.7119999999995</v>
      </c>
      <c r="E14" s="30">
        <f t="shared" si="1"/>
        <v>6612.6681538461535</v>
      </c>
      <c r="F14" s="12"/>
      <c r="G14" s="20" t="s">
        <v>45</v>
      </c>
      <c r="H14" s="24" cm="1">
        <f t="array" ref="H14">SUMIFS(ProfitCol,BrandCol,$G14,ProductCol,H$11)</f>
        <v>3631.393333333333</v>
      </c>
      <c r="I14" s="24" cm="1">
        <f t="array" ref="I14">SUMIFS(ProfitCol,BrandCol,$G14,ProductCol,I$11)</f>
        <v>1989.6889999999999</v>
      </c>
      <c r="J14" s="24" cm="1">
        <f t="array" ref="J14">SUMIFS(ProfitCol,BrandCol,$G14,ProductCol,J$11)</f>
        <v>3136.4999999999995</v>
      </c>
      <c r="K14" s="24" cm="1">
        <f t="array" ref="K14">SUMIFS(ProfitCol,BrandCol,$G14,ProductCol,K$11)</f>
        <v>4673.6400000000012</v>
      </c>
      <c r="L14" s="24" cm="1">
        <f t="array" ref="L14">SUMIFS(ProfitCol,BrandCol,$G14,ProductCol,L$11)</f>
        <v>1732.9620000000002</v>
      </c>
      <c r="M14" s="23">
        <f t="shared" si="2"/>
        <v>15164.184333333333</v>
      </c>
      <c r="O14" s="20" t="s">
        <v>45</v>
      </c>
      <c r="P14" s="27">
        <f>SUMIF(dataset[Brand],'03_Analysis'!$O14,dataset[Total Profit])</f>
        <v>15164.184333333329</v>
      </c>
    </row>
    <row r="15" spans="1:16" ht="15.75">
      <c r="A15" s="12"/>
      <c r="B15" s="26" t="s">
        <v>36</v>
      </c>
      <c r="C15" s="27" cm="1">
        <f t="array" ref="C15">SUMIFS(ProfitCol,MonthCol,$B15,YearCol,C$11)</f>
        <v>2379.6413076923077</v>
      </c>
      <c r="D15" s="27" cm="1">
        <f t="array" ref="D15">SUMIFS(ProfitCol,MonthCol,$B15,YearCol,D$11)</f>
        <v>2732.4413333333328</v>
      </c>
      <c r="E15" s="30">
        <f t="shared" si="1"/>
        <v>5112.0826410256404</v>
      </c>
      <c r="F15" s="12"/>
      <c r="G15" s="20" t="s">
        <v>3</v>
      </c>
      <c r="H15" s="24" cm="1">
        <f t="array" ref="H15">SUMIFS(ProfitCol,BrandCol,$G15,ProductCol,H$11)</f>
        <v>3539.8500000000004</v>
      </c>
      <c r="I15" s="24" cm="1">
        <f t="array" ref="I15">SUMIFS(ProfitCol,BrandCol,$G15,ProductCol,I$11)</f>
        <v>3502.5600000000004</v>
      </c>
      <c r="J15" s="24" cm="1">
        <f t="array" ref="J15">SUMIFS(ProfitCol,BrandCol,$G15,ProductCol,J$11)</f>
        <v>8428.4000000000033</v>
      </c>
      <c r="K15" s="24" cm="1">
        <f t="array" ref="K15">SUMIFS(ProfitCol,BrandCol,$G15,ProductCol,K$11)</f>
        <v>7767.9</v>
      </c>
      <c r="L15" s="24" cm="1">
        <f t="array" ref="L15">SUMIFS(ProfitCol,BrandCol,$G15,ProductCol,L$11)</f>
        <v>1421.0600000000002</v>
      </c>
      <c r="M15" s="23">
        <f t="shared" si="2"/>
        <v>24659.770000000008</v>
      </c>
      <c r="O15" s="20" t="s">
        <v>3</v>
      </c>
      <c r="P15" s="27">
        <f>SUMIF(dataset[Brand],'03_Analysis'!$O15,dataset[Total Profit])</f>
        <v>24659.769999999993</v>
      </c>
    </row>
    <row r="16" spans="1:16" ht="15.75">
      <c r="A16" s="12"/>
      <c r="B16" s="26" t="s">
        <v>37</v>
      </c>
      <c r="C16" s="27" cm="1">
        <f t="array" ref="C16">SUMIFS(ProfitCol,MonthCol,$B16,YearCol,C$11)</f>
        <v>2929.4272307692308</v>
      </c>
      <c r="D16" s="27" cm="1">
        <f t="array" ref="D16">SUMIFS(ProfitCol,MonthCol,$B16,YearCol,D$11)</f>
        <v>4908.5045641025645</v>
      </c>
      <c r="E16" s="30">
        <f t="shared" si="1"/>
        <v>7837.9317948717953</v>
      </c>
      <c r="F16" s="12"/>
      <c r="G16" s="20" t="s">
        <v>10</v>
      </c>
      <c r="H16" s="24" cm="1">
        <f t="array" ref="H16">SUMIFS(ProfitCol,BrandCol,$G16,ProductCol,H$11)</f>
        <v>2955.5400000000013</v>
      </c>
      <c r="I16" s="24" cm="1">
        <f t="array" ref="I16">SUMIFS(ProfitCol,BrandCol,$G16,ProductCol,I$11)</f>
        <v>3671.7669999999998</v>
      </c>
      <c r="J16" s="24" cm="1">
        <f t="array" ref="J16">SUMIFS(ProfitCol,BrandCol,$G16,ProductCol,J$11)</f>
        <v>4756.1500000000005</v>
      </c>
      <c r="K16" s="24" cm="1">
        <f t="array" ref="K16">SUMIFS(ProfitCol,BrandCol,$G16,ProductCol,K$11)</f>
        <v>3301.0170000000003</v>
      </c>
      <c r="L16" s="24" cm="1">
        <f t="array" ref="L16">SUMIFS(ProfitCol,BrandCol,$G16,ProductCol,L$11)</f>
        <v>1791.5040000000008</v>
      </c>
      <c r="M16" s="23">
        <f t="shared" si="2"/>
        <v>16475.978000000003</v>
      </c>
      <c r="O16" s="20" t="s">
        <v>10</v>
      </c>
      <c r="P16" s="27">
        <f>SUMIF(dataset[Brand],'03_Analysis'!$O16,dataset[Total Profit])</f>
        <v>16475.977999999992</v>
      </c>
    </row>
    <row r="17" spans="1:16" ht="15.75">
      <c r="A17" s="12"/>
      <c r="B17" s="26" t="s">
        <v>38</v>
      </c>
      <c r="C17" s="27" cm="1">
        <f t="array" ref="C17">SUMIFS(ProfitCol,MonthCol,$B17,YearCol,C$11)</f>
        <v>2428.3180000000002</v>
      </c>
      <c r="D17" s="27" cm="1">
        <f t="array" ref="D17">SUMIFS(ProfitCol,MonthCol,$B17,YearCol,D$11)</f>
        <v>5117.1154615384612</v>
      </c>
      <c r="E17" s="30">
        <f t="shared" si="1"/>
        <v>7545.4334615384614</v>
      </c>
      <c r="F17" s="12"/>
      <c r="G17" s="21" t="s">
        <v>32</v>
      </c>
      <c r="H17" s="23">
        <f>SUM(H12:H16)</f>
        <v>13982.168974358974</v>
      </c>
      <c r="I17" s="23">
        <f>SUM(I12:I16)</f>
        <v>14690.966</v>
      </c>
      <c r="J17" s="23">
        <f>SUM(J12:J16)</f>
        <v>26183.33</v>
      </c>
      <c r="K17" s="23">
        <f>SUM(K12:K16)</f>
        <v>28640.659</v>
      </c>
      <c r="L17" s="23">
        <f>SUM(L12:L16)</f>
        <v>7446.5840000000017</v>
      </c>
      <c r="M17" s="23">
        <f t="shared" si="2"/>
        <v>90943.707974358986</v>
      </c>
      <c r="O17" s="21" t="s">
        <v>32</v>
      </c>
      <c r="P17" s="28">
        <f>SUM(P12:P16)</f>
        <v>90943.707974358942</v>
      </c>
    </row>
    <row r="18" spans="1:16" ht="15.75">
      <c r="A18" s="12"/>
      <c r="B18" s="26" t="s">
        <v>39</v>
      </c>
      <c r="C18" s="27" cm="1">
        <f t="array" ref="C18">SUMIFS(ProfitCol,MonthCol,$B18,YearCol,C$11)</f>
        <v>5326.3658205128186</v>
      </c>
      <c r="D18" s="27" cm="1">
        <f t="array" ref="D18">SUMIFS(ProfitCol,MonthCol,$B18,YearCol,D$11)</f>
        <v>7841.8800256410241</v>
      </c>
      <c r="E18" s="30">
        <f t="shared" si="1"/>
        <v>13168.245846153843</v>
      </c>
      <c r="F18" s="12"/>
      <c r="G18" s="12"/>
      <c r="H18" s="12"/>
      <c r="I18" s="12"/>
      <c r="J18" s="12"/>
      <c r="K18" s="12"/>
      <c r="L18" s="12"/>
      <c r="M18" s="12"/>
      <c r="O18" s="12"/>
      <c r="P18" s="12"/>
    </row>
    <row r="19" spans="1:16" ht="15.75">
      <c r="A19" s="12"/>
      <c r="B19" s="26" t="s">
        <v>40</v>
      </c>
      <c r="C19" s="27" cm="1">
        <f t="array" ref="C19">SUMIFS(ProfitCol,MonthCol,$B19,YearCol,C$11)</f>
        <v>2806.5186666666664</v>
      </c>
      <c r="D19" s="27" cm="1">
        <f t="array" ref="D19">SUMIFS(ProfitCol,MonthCol,$B19,YearCol,D$11)</f>
        <v>10334.191999999997</v>
      </c>
      <c r="E19" s="30">
        <f t="shared" si="1"/>
        <v>13140.710666666664</v>
      </c>
      <c r="F19" s="12"/>
      <c r="G19" s="15"/>
      <c r="H19" s="15"/>
      <c r="I19" s="15"/>
      <c r="J19" s="15"/>
      <c r="K19" s="15"/>
      <c r="L19" s="15"/>
      <c r="M19" s="12"/>
      <c r="O19" s="12"/>
      <c r="P19" s="25" t="s">
        <v>60</v>
      </c>
    </row>
    <row r="20" spans="1:16" ht="15.75">
      <c r="A20" s="12"/>
      <c r="B20" s="26" t="s">
        <v>41</v>
      </c>
      <c r="C20" s="27" cm="1">
        <f t="array" ref="C20">SUMIFS(ProfitCol,MonthCol,$B20,YearCol,C$11)</f>
        <v>3913.1253333333339</v>
      </c>
      <c r="D20" s="27" cm="1">
        <f t="array" ref="D20">SUMIFS(ProfitCol,MonthCol,$B20,YearCol,D$11)</f>
        <v>5299.5199999999995</v>
      </c>
      <c r="E20" s="30">
        <f t="shared" si="1"/>
        <v>9212.6453333333338</v>
      </c>
      <c r="F20" s="12"/>
      <c r="G20" s="15"/>
      <c r="H20" s="15"/>
      <c r="I20" s="15"/>
      <c r="J20" s="15"/>
      <c r="K20" s="15"/>
      <c r="L20" s="15"/>
      <c r="M20" s="12"/>
      <c r="O20" s="20" t="s">
        <v>5</v>
      </c>
      <c r="P20" s="27">
        <f>SUMIF(dataset[Product],'03_Analysis'!$O20,dataset[Total Profit])</f>
        <v>13982.168974358974</v>
      </c>
    </row>
    <row r="21" spans="1:16" ht="15.75">
      <c r="A21" s="12"/>
      <c r="B21" s="26" t="s">
        <v>42</v>
      </c>
      <c r="C21" s="27" cm="1">
        <f t="array" ref="C21">SUMIFS(ProfitCol,MonthCol,$B21,YearCol,C$11)</f>
        <v>3999.586743589743</v>
      </c>
      <c r="D21" s="27" cm="1">
        <f t="array" ref="D21">SUMIFS(ProfitCol,MonthCol,$B21,YearCol,D$11)</f>
        <v>2040.0430000000001</v>
      </c>
      <c r="E21" s="30">
        <f t="shared" si="1"/>
        <v>6039.6297435897432</v>
      </c>
      <c r="F21" s="12"/>
      <c r="G21" s="15"/>
      <c r="H21" s="15"/>
      <c r="I21" s="15"/>
      <c r="J21" s="15"/>
      <c r="K21" s="15"/>
      <c r="L21" s="15"/>
      <c r="M21" s="12"/>
      <c r="O21" s="20" t="s">
        <v>9</v>
      </c>
      <c r="P21" s="27">
        <f>SUMIF(dataset[Product],'03_Analysis'!$O21,dataset[Total Profit])</f>
        <v>14690.966000000002</v>
      </c>
    </row>
    <row r="22" spans="1:16" ht="15.75">
      <c r="A22" s="12"/>
      <c r="B22" s="26" t="s">
        <v>43</v>
      </c>
      <c r="C22" s="27" cm="1">
        <f t="array" ref="C22">SUMIFS(ProfitCol,MonthCol,$B22,YearCol,C$11)</f>
        <v>2408.8166666666666</v>
      </c>
      <c r="D22" s="27" cm="1">
        <f t="array" ref="D22">SUMIFS(ProfitCol,MonthCol,$B22,YearCol,D$11)</f>
        <v>2926.7829999999994</v>
      </c>
      <c r="E22" s="30">
        <f t="shared" si="1"/>
        <v>5335.5996666666661</v>
      </c>
      <c r="F22" s="12"/>
      <c r="G22" s="15"/>
      <c r="H22" s="12"/>
      <c r="I22" s="12"/>
      <c r="J22" s="12"/>
      <c r="K22" s="12"/>
      <c r="L22" s="12"/>
      <c r="M22" s="12"/>
      <c r="O22" s="20" t="s">
        <v>4</v>
      </c>
      <c r="P22" s="27">
        <f>SUMIF(dataset[Product],'03_Analysis'!$O22,dataset[Total Profit])</f>
        <v>26183.329999999998</v>
      </c>
    </row>
    <row r="23" spans="1:16" ht="15.75">
      <c r="A23" s="12"/>
      <c r="B23" s="26" t="s">
        <v>44</v>
      </c>
      <c r="C23" s="27" cm="1">
        <f t="array" ref="C23">SUMIFS(ProfitCol,MonthCol,$B23,YearCol,C$11)</f>
        <v>2355.0419999999999</v>
      </c>
      <c r="D23" s="27" cm="1">
        <f t="array" ref="D23">SUMIFS(ProfitCol,MonthCol,$B23,YearCol,D$11)</f>
        <v>2211.1630000000005</v>
      </c>
      <c r="E23" s="30">
        <f t="shared" si="1"/>
        <v>4566.2049999999999</v>
      </c>
      <c r="F23" s="12"/>
      <c r="G23" s="15"/>
      <c r="H23" s="12"/>
      <c r="I23" s="12"/>
      <c r="J23" s="12"/>
      <c r="K23" s="12"/>
      <c r="L23" s="12"/>
      <c r="M23" s="12"/>
      <c r="O23" s="20" t="s">
        <v>7</v>
      </c>
      <c r="P23" s="27">
        <f>SUMIF(dataset[Product],'03_Analysis'!$O23,dataset[Total Profit])</f>
        <v>28640.658999999992</v>
      </c>
    </row>
    <row r="24" spans="1:16" ht="15.75">
      <c r="A24" s="12"/>
      <c r="B24" s="21" t="s">
        <v>32</v>
      </c>
      <c r="C24" s="30">
        <f>SUM(C12:C23)</f>
        <v>36192.906205128202</v>
      </c>
      <c r="D24" s="30">
        <f>SUM(D12:D23)</f>
        <v>54750.801769230762</v>
      </c>
      <c r="E24" s="30">
        <f t="shared" si="1"/>
        <v>90943.707974358957</v>
      </c>
      <c r="F24" s="12"/>
      <c r="G24" s="15"/>
      <c r="H24" s="12"/>
      <c r="I24" s="12"/>
      <c r="J24" s="12"/>
      <c r="K24" s="12"/>
      <c r="L24" s="12"/>
      <c r="M24" s="12"/>
      <c r="O24" s="20" t="s">
        <v>11</v>
      </c>
      <c r="P24" s="27">
        <f>SUMIF(dataset[Product],'03_Analysis'!$O24,dataset[Total Profit])</f>
        <v>7446.5840000000007</v>
      </c>
    </row>
    <row r="25" spans="1:16" ht="15.75">
      <c r="A25" s="12"/>
      <c r="B25" s="12"/>
      <c r="C25" s="12"/>
      <c r="D25" s="12"/>
      <c r="E25" s="12"/>
      <c r="F25" s="12"/>
      <c r="G25" s="12"/>
      <c r="H25" s="12"/>
      <c r="I25" s="12"/>
      <c r="J25" s="12"/>
      <c r="K25" s="12"/>
      <c r="L25" s="12"/>
      <c r="M25" s="12"/>
      <c r="O25" s="21" t="s">
        <v>32</v>
      </c>
      <c r="P25" s="28">
        <f>SUM(P20:P24)</f>
        <v>90943.707974358957</v>
      </c>
    </row>
    <row r="26" spans="1:16" ht="15.75">
      <c r="A26" s="12"/>
      <c r="B26" s="12"/>
      <c r="C26" s="43"/>
      <c r="D26" s="43"/>
      <c r="E26" s="43"/>
      <c r="F26" s="43"/>
      <c r="G26" s="12"/>
      <c r="H26" s="12"/>
      <c r="I26" s="12"/>
      <c r="J26" s="12"/>
      <c r="K26" s="12"/>
      <c r="L26" s="12"/>
      <c r="M26" s="12"/>
    </row>
    <row r="27" spans="1:16" ht="15.75">
      <c r="A27" s="12"/>
      <c r="B27" s="12"/>
      <c r="C27" s="12"/>
      <c r="D27" s="12"/>
      <c r="E27" s="12"/>
      <c r="F27" s="12"/>
      <c r="G27" s="12"/>
      <c r="H27" s="15"/>
      <c r="I27" s="12"/>
      <c r="J27" s="12"/>
      <c r="K27" s="12"/>
      <c r="L27" s="12"/>
      <c r="M27" s="12"/>
    </row>
    <row r="28" spans="1:16">
      <c r="B28" s="9"/>
      <c r="C28" s="9"/>
      <c r="D28" s="9"/>
      <c r="E28" s="9"/>
      <c r="F28" s="9"/>
      <c r="H28" s="10"/>
      <c r="I28" s="10"/>
    </row>
    <row r="29" spans="1:16">
      <c r="B29" s="9"/>
      <c r="C29" s="9"/>
      <c r="D29" s="9"/>
      <c r="E29" s="9"/>
      <c r="F29" s="9"/>
      <c r="H29" s="10"/>
    </row>
    <row r="30" spans="1:16">
      <c r="B30" s="9"/>
      <c r="C30" s="9"/>
      <c r="D30" s="9"/>
      <c r="E30" s="9"/>
      <c r="F30" s="9"/>
    </row>
    <row r="31" spans="1:16">
      <c r="B31" s="9"/>
      <c r="C31" s="9"/>
      <c r="D31" s="9"/>
      <c r="E31" s="9"/>
      <c r="F31" s="9"/>
    </row>
    <row r="32" spans="1:16">
      <c r="B32" s="9"/>
      <c r="C32" s="9"/>
      <c r="D32" s="9"/>
      <c r="E32" s="9"/>
      <c r="F32" s="9"/>
    </row>
    <row r="33" spans="2:6">
      <c r="B33" s="9"/>
      <c r="C33" s="9"/>
      <c r="D33" s="9"/>
      <c r="E33" s="9"/>
      <c r="F33" s="9"/>
    </row>
    <row r="34" spans="2:6">
      <c r="B34" s="9"/>
      <c r="C34" s="9"/>
      <c r="D34" s="9"/>
      <c r="E34" s="9"/>
      <c r="F34" s="9"/>
    </row>
    <row r="35" spans="2:6">
      <c r="B35" s="9"/>
      <c r="C35" s="9"/>
      <c r="D35" s="9"/>
      <c r="E35" s="9"/>
      <c r="F35" s="9"/>
    </row>
    <row r="36" spans="2:6">
      <c r="B36" s="9"/>
      <c r="C36" s="9"/>
      <c r="D36" s="9"/>
      <c r="E36" s="9"/>
      <c r="F36" s="9"/>
    </row>
    <row r="37" spans="2:6">
      <c r="B37" s="9"/>
      <c r="C37" s="9"/>
      <c r="D37" s="9"/>
      <c r="E37" s="9"/>
      <c r="F37" s="9"/>
    </row>
    <row r="38" spans="2:6">
      <c r="B38" s="9"/>
      <c r="C38" s="9"/>
      <c r="D38" s="9"/>
      <c r="E38" s="9"/>
      <c r="F38" s="9"/>
    </row>
    <row r="39" spans="2:6">
      <c r="B39" s="9"/>
      <c r="C39" s="9"/>
      <c r="D39" s="9"/>
      <c r="E39" s="9"/>
      <c r="F39" s="9"/>
    </row>
  </sheetData>
  <mergeCells count="4">
    <mergeCell ref="H1:L1"/>
    <mergeCell ref="C26:F26"/>
    <mergeCell ref="C10:D10"/>
    <mergeCell ref="H10:L10"/>
  </mergeCells>
  <conditionalFormatting sqref="C12:C23">
    <cfRule type="dataBar" priority="14">
      <dataBar>
        <cfvo type="min"/>
        <cfvo type="max"/>
        <color rgb="FF63C384"/>
      </dataBar>
      <extLst>
        <ext xmlns:x14="http://schemas.microsoft.com/office/spreadsheetml/2009/9/main" uri="{B025F937-C7B1-47D3-B67F-A62EFF666E3E}">
          <x14:id>{989C0F30-6BFA-4A88-9F48-BAC5143267D3}</x14:id>
        </ext>
      </extLst>
    </cfRule>
  </conditionalFormatting>
  <conditionalFormatting sqref="D12:D23">
    <cfRule type="dataBar" priority="8">
      <dataBar>
        <cfvo type="min"/>
        <cfvo type="max"/>
        <color rgb="FF63C384"/>
      </dataBar>
      <extLst>
        <ext xmlns:x14="http://schemas.microsoft.com/office/spreadsheetml/2009/9/main" uri="{B025F937-C7B1-47D3-B67F-A62EFF666E3E}">
          <x14:id>{59DDFC67-BD82-423B-AE8A-3DB49A3B95DF}</x14:id>
        </ext>
      </extLst>
    </cfRule>
  </conditionalFormatting>
  <conditionalFormatting sqref="H20:H24">
    <cfRule type="dataBar" priority="15">
      <dataBar>
        <cfvo type="min"/>
        <cfvo type="max"/>
        <color rgb="FF63C384"/>
      </dataBar>
      <extLst>
        <ext xmlns:x14="http://schemas.microsoft.com/office/spreadsheetml/2009/9/main" uri="{B025F937-C7B1-47D3-B67F-A62EFF666E3E}">
          <x14:id>{3BFA7894-201D-48C1-AD0A-767DECFF4DEE}</x14:id>
        </ext>
      </extLst>
    </cfRule>
  </conditionalFormatting>
  <conditionalFormatting sqref="H3:L7">
    <cfRule type="expression" dxfId="1548" priority="12">
      <formula>H3=MAX($H3:$L3)</formula>
    </cfRule>
  </conditionalFormatting>
  <conditionalFormatting sqref="H12:L16">
    <cfRule type="expression" dxfId="1547" priority="1">
      <formula>H12=MIN($H12:$L12)</formula>
    </cfRule>
    <cfRule type="expression" dxfId="1546" priority="2">
      <formula>H12=MAX($H12:$L12)</formula>
    </cfRule>
  </conditionalFormatting>
  <conditionalFormatting sqref="P3:P7">
    <cfRule type="dataBar" priority="21">
      <dataBar>
        <cfvo type="min"/>
        <cfvo type="max"/>
        <color rgb="FF63C384"/>
      </dataBar>
      <extLst>
        <ext xmlns:x14="http://schemas.microsoft.com/office/spreadsheetml/2009/9/main" uri="{B025F937-C7B1-47D3-B67F-A62EFF666E3E}">
          <x14:id>{35A87A1D-A88E-40F8-A0B7-08745374510C}</x14:id>
        </ext>
      </extLst>
    </cfRule>
  </conditionalFormatting>
  <conditionalFormatting sqref="P12:P16">
    <cfRule type="dataBar" priority="20">
      <dataBar>
        <cfvo type="min"/>
        <cfvo type="max"/>
        <color rgb="FF63C384"/>
      </dataBar>
      <extLst>
        <ext xmlns:x14="http://schemas.microsoft.com/office/spreadsheetml/2009/9/main" uri="{B025F937-C7B1-47D3-B67F-A62EFF666E3E}">
          <x14:id>{54AE59A1-1197-4836-8BD8-097C4D62F2C8}</x14:id>
        </ext>
      </extLst>
    </cfRule>
  </conditionalFormatting>
  <conditionalFormatting sqref="P20:P24">
    <cfRule type="dataBar" priority="9">
      <dataBar>
        <cfvo type="min"/>
        <cfvo type="max"/>
        <color rgb="FF63C384"/>
      </dataBar>
      <extLst>
        <ext xmlns:x14="http://schemas.microsoft.com/office/spreadsheetml/2009/9/main" uri="{B025F937-C7B1-47D3-B67F-A62EFF666E3E}">
          <x14:id>{DACDBEFF-946C-49DF-9669-A3BCCE8B3275}</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989C0F30-6BFA-4A88-9F48-BAC5143267D3}">
            <x14:dataBar minLength="0" maxLength="100" border="1" negativeBarBorderColorSameAsPositive="0">
              <x14:cfvo type="autoMin"/>
              <x14:cfvo type="autoMax"/>
              <x14:borderColor rgb="FF63C384"/>
              <x14:negativeFillColor rgb="FFFF0000"/>
              <x14:negativeBorderColor rgb="FFFF0000"/>
              <x14:axisColor rgb="FF000000"/>
            </x14:dataBar>
          </x14:cfRule>
          <xm:sqref>C12:C23</xm:sqref>
        </x14:conditionalFormatting>
        <x14:conditionalFormatting xmlns:xm="http://schemas.microsoft.com/office/excel/2006/main">
          <x14:cfRule type="dataBar" id="{59DDFC67-BD82-423B-AE8A-3DB49A3B95DF}">
            <x14:dataBar minLength="0" maxLength="100" border="1" negativeBarBorderColorSameAsPositive="0">
              <x14:cfvo type="autoMin"/>
              <x14:cfvo type="autoMax"/>
              <x14:borderColor rgb="FF63C384"/>
              <x14:negativeFillColor rgb="FFFF0000"/>
              <x14:negativeBorderColor rgb="FFFF0000"/>
              <x14:axisColor rgb="FF000000"/>
            </x14:dataBar>
          </x14:cfRule>
          <xm:sqref>D12:D23</xm:sqref>
        </x14:conditionalFormatting>
        <x14:conditionalFormatting xmlns:xm="http://schemas.microsoft.com/office/excel/2006/main">
          <x14:cfRule type="dataBar" id="{3BFA7894-201D-48C1-AD0A-767DECFF4DEE}">
            <x14:dataBar minLength="0" maxLength="100" border="1" negativeBarBorderColorSameAsPositive="0">
              <x14:cfvo type="autoMin"/>
              <x14:cfvo type="autoMax"/>
              <x14:borderColor rgb="FF63C384"/>
              <x14:negativeFillColor rgb="FFFF0000"/>
              <x14:negativeBorderColor rgb="FFFF0000"/>
              <x14:axisColor rgb="FF000000"/>
            </x14:dataBar>
          </x14:cfRule>
          <xm:sqref>H20:H24</xm:sqref>
        </x14:conditionalFormatting>
        <x14:conditionalFormatting xmlns:xm="http://schemas.microsoft.com/office/excel/2006/main">
          <x14:cfRule type="dataBar" id="{35A87A1D-A88E-40F8-A0B7-08745374510C}">
            <x14:dataBar minLength="0" maxLength="100" border="1" negativeBarBorderColorSameAsPositive="0">
              <x14:cfvo type="autoMin"/>
              <x14:cfvo type="autoMax"/>
              <x14:borderColor rgb="FF63C384"/>
              <x14:negativeFillColor rgb="FFFF0000"/>
              <x14:negativeBorderColor rgb="FFFF0000"/>
              <x14:axisColor rgb="FF000000"/>
            </x14:dataBar>
          </x14:cfRule>
          <xm:sqref>P3:P7</xm:sqref>
        </x14:conditionalFormatting>
        <x14:conditionalFormatting xmlns:xm="http://schemas.microsoft.com/office/excel/2006/main">
          <x14:cfRule type="dataBar" id="{54AE59A1-1197-4836-8BD8-097C4D62F2C8}">
            <x14:dataBar minLength="0" maxLength="100" border="1" negativeBarBorderColorSameAsPositive="0">
              <x14:cfvo type="autoMin"/>
              <x14:cfvo type="autoMax"/>
              <x14:borderColor rgb="FF63C384"/>
              <x14:negativeFillColor rgb="FFFF0000"/>
              <x14:negativeBorderColor rgb="FFFF0000"/>
              <x14:axisColor rgb="FF000000"/>
            </x14:dataBar>
          </x14:cfRule>
          <xm:sqref>P12:P16</xm:sqref>
        </x14:conditionalFormatting>
        <x14:conditionalFormatting xmlns:xm="http://schemas.microsoft.com/office/excel/2006/main">
          <x14:cfRule type="dataBar" id="{DACDBEFF-946C-49DF-9669-A3BCCE8B3275}">
            <x14:dataBar minLength="0" maxLength="100" border="1" negativeBarBorderColorSameAsPositive="0">
              <x14:cfvo type="autoMin"/>
              <x14:cfvo type="autoMax"/>
              <x14:borderColor rgb="FF63C384"/>
              <x14:negativeFillColor rgb="FFFF0000"/>
              <x14:negativeBorderColor rgb="FFFF0000"/>
              <x14:axisColor rgb="FF000000"/>
            </x14:dataBar>
          </x14:cfRule>
          <xm:sqref>P20:P24</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15B83-30BA-4279-B5A1-6E99A028C190}">
  <dimension ref="A1:W38"/>
  <sheetViews>
    <sheetView workbookViewId="0">
      <selection activeCell="A16" sqref="A16"/>
    </sheetView>
  </sheetViews>
  <sheetFormatPr defaultRowHeight="15"/>
  <cols>
    <col min="1" max="1" width="21" bestFit="1" customWidth="1"/>
    <col min="2" max="2" width="16.28515625" bestFit="1" customWidth="1"/>
    <col min="3" max="3" width="10.42578125" bestFit="1" customWidth="1"/>
    <col min="4" max="4" width="12.7109375" bestFit="1" customWidth="1"/>
    <col min="6" max="6" width="17.7109375" bestFit="1" customWidth="1"/>
    <col min="7" max="7" width="16.28515625" bestFit="1" customWidth="1"/>
    <col min="8" max="8" width="12.5703125" bestFit="1" customWidth="1"/>
    <col min="9" max="9" width="13.42578125" bestFit="1" customWidth="1"/>
    <col min="10" max="10" width="11.42578125" bestFit="1" customWidth="1"/>
    <col min="11" max="11" width="11.140625" bestFit="1" customWidth="1"/>
    <col min="12" max="12" width="11.28515625" bestFit="1" customWidth="1"/>
    <col min="13" max="13" width="11.28515625" customWidth="1"/>
    <col min="14" max="14" width="13.28515625" bestFit="1" customWidth="1"/>
    <col min="15" max="15" width="17.7109375" bestFit="1" customWidth="1"/>
    <col min="16" max="16" width="14.140625" bestFit="1" customWidth="1"/>
    <col min="17" max="17" width="15" bestFit="1" customWidth="1"/>
    <col min="18" max="18" width="12.85546875" bestFit="1" customWidth="1"/>
    <col min="19" max="19" width="12.28515625" bestFit="1" customWidth="1"/>
    <col min="20" max="20" width="12.5703125" bestFit="1" customWidth="1"/>
    <col min="21" max="21" width="12.85546875" bestFit="1" customWidth="1"/>
    <col min="22" max="22" width="17.85546875" bestFit="1" customWidth="1"/>
    <col min="23" max="23" width="11.28515625" bestFit="1" customWidth="1"/>
  </cols>
  <sheetData>
    <row r="1" spans="1:23" ht="15.75">
      <c r="A1" s="48" t="s">
        <v>70</v>
      </c>
      <c r="B1" s="48"/>
      <c r="C1" s="48"/>
      <c r="D1" s="48"/>
      <c r="E1" s="48"/>
      <c r="F1" s="48"/>
      <c r="G1" s="32"/>
      <c r="H1" s="32"/>
      <c r="I1" s="32"/>
      <c r="J1" s="32"/>
      <c r="K1" s="32"/>
      <c r="L1" s="32"/>
      <c r="M1" s="32"/>
      <c r="N1" s="32"/>
      <c r="O1" s="32"/>
      <c r="P1" s="12"/>
      <c r="Q1" s="12"/>
      <c r="R1" s="12"/>
      <c r="S1" s="12"/>
      <c r="T1" s="12"/>
      <c r="U1" s="12"/>
      <c r="V1" s="12"/>
      <c r="W1" s="12"/>
    </row>
    <row r="2" spans="1:23" ht="15.75">
      <c r="A2" s="32"/>
      <c r="B2" s="32"/>
      <c r="C2" s="32"/>
      <c r="D2" s="32"/>
      <c r="E2" s="32"/>
      <c r="J2" s="32"/>
      <c r="K2" s="32"/>
      <c r="L2" s="32"/>
      <c r="M2" s="32"/>
      <c r="N2" s="40" t="s">
        <v>48</v>
      </c>
      <c r="O2" s="36" t="s">
        <v>49</v>
      </c>
      <c r="P2" s="32"/>
      <c r="Q2" s="32"/>
      <c r="W2" s="12"/>
    </row>
    <row r="3" spans="1:23" ht="15.75">
      <c r="A3" s="32" t="s">
        <v>66</v>
      </c>
      <c r="B3" s="32"/>
      <c r="C3" s="32"/>
      <c r="D3" s="32"/>
      <c r="E3" s="32"/>
      <c r="F3" s="35" t="s">
        <v>49</v>
      </c>
      <c r="G3" s="40" t="s">
        <v>50</v>
      </c>
      <c r="H3" s="35"/>
      <c r="I3" s="35"/>
      <c r="J3" s="35"/>
      <c r="K3" s="35"/>
      <c r="L3" s="35"/>
      <c r="M3" s="32"/>
      <c r="N3" s="37" t="s">
        <v>26</v>
      </c>
      <c r="O3" s="38">
        <v>15629.591384615389</v>
      </c>
      <c r="P3" s="32"/>
      <c r="Q3" s="32"/>
      <c r="W3" s="12"/>
    </row>
    <row r="4" spans="1:23" ht="15.75">
      <c r="A4" s="49">
        <v>243731.76923076916</v>
      </c>
      <c r="B4" s="32"/>
      <c r="C4" s="32"/>
      <c r="D4" s="32"/>
      <c r="E4" s="32"/>
      <c r="F4" s="35" t="s">
        <v>48</v>
      </c>
      <c r="G4" s="36" t="s">
        <v>25</v>
      </c>
      <c r="H4" s="36" t="s">
        <v>23</v>
      </c>
      <c r="I4" s="36" t="s">
        <v>26</v>
      </c>
      <c r="J4" s="36" t="s">
        <v>22</v>
      </c>
      <c r="K4" s="36" t="s">
        <v>24</v>
      </c>
      <c r="L4" s="36" t="s">
        <v>53</v>
      </c>
      <c r="M4" s="34"/>
      <c r="N4" s="37" t="s">
        <v>23</v>
      </c>
      <c r="O4" s="38">
        <v>17881.582461538455</v>
      </c>
      <c r="P4" s="32"/>
      <c r="Q4" s="32"/>
      <c r="W4" s="12"/>
    </row>
    <row r="5" spans="1:23" ht="15.75">
      <c r="A5" s="32"/>
      <c r="B5" s="32"/>
      <c r="C5" s="32"/>
      <c r="D5" s="32"/>
      <c r="E5" s="32"/>
      <c r="F5" s="37" t="s">
        <v>13</v>
      </c>
      <c r="G5" s="41">
        <v>2922.1886153846153</v>
      </c>
      <c r="H5" s="41">
        <v>4781.654461538461</v>
      </c>
      <c r="I5" s="41">
        <v>7478.5593846153815</v>
      </c>
      <c r="J5" s="41">
        <v>3355.4266153846161</v>
      </c>
      <c r="K5" s="41">
        <v>3726.3192307692307</v>
      </c>
      <c r="L5" s="41">
        <v>22264.148307692303</v>
      </c>
      <c r="M5" s="34"/>
      <c r="N5" s="37" t="s">
        <v>25</v>
      </c>
      <c r="O5" s="38">
        <v>17967.473948717947</v>
      </c>
      <c r="P5" s="32"/>
      <c r="Q5" s="32"/>
      <c r="W5" s="12"/>
    </row>
    <row r="6" spans="1:23" ht="15.75">
      <c r="A6" s="32"/>
      <c r="B6" s="32"/>
      <c r="C6" s="32"/>
      <c r="D6" s="32"/>
      <c r="E6" s="32"/>
      <c r="F6" s="37" t="s">
        <v>46</v>
      </c>
      <c r="G6" s="41">
        <v>7636.7609999999995</v>
      </c>
      <c r="H6" s="41">
        <v>725.17366666666658</v>
      </c>
      <c r="I6" s="41">
        <v>1641.5453333333332</v>
      </c>
      <c r="J6" s="41">
        <v>1373.9229999999998</v>
      </c>
      <c r="K6" s="41">
        <v>1002.2243333333333</v>
      </c>
      <c r="L6" s="41">
        <v>12379.627333333332</v>
      </c>
      <c r="M6" s="34"/>
      <c r="N6" s="37" t="s">
        <v>24</v>
      </c>
      <c r="O6" s="38">
        <v>18328.972564102562</v>
      </c>
      <c r="P6" s="32"/>
      <c r="Q6" s="32"/>
      <c r="W6" s="12"/>
    </row>
    <row r="7" spans="1:23" ht="15.75">
      <c r="A7" s="32" t="s">
        <v>67</v>
      </c>
      <c r="B7" s="32"/>
      <c r="C7" s="32"/>
      <c r="D7" s="32"/>
      <c r="E7" s="32"/>
      <c r="F7" s="37" t="s">
        <v>45</v>
      </c>
      <c r="G7" s="41">
        <v>1379.2723333333331</v>
      </c>
      <c r="H7" s="41">
        <v>6736.6033333333344</v>
      </c>
      <c r="I7" s="41">
        <v>1807.9366666666665</v>
      </c>
      <c r="J7" s="41">
        <v>3067.8580000000006</v>
      </c>
      <c r="K7" s="41">
        <v>2172.5140000000001</v>
      </c>
      <c r="L7" s="41">
        <v>15164.184333333335</v>
      </c>
      <c r="M7" s="34"/>
      <c r="N7" s="37" t="s">
        <v>22</v>
      </c>
      <c r="O7" s="38">
        <v>21136.0876153846</v>
      </c>
      <c r="P7" s="32"/>
      <c r="Q7" s="32"/>
      <c r="W7" s="12"/>
    </row>
    <row r="8" spans="1:23" ht="15.75">
      <c r="A8" s="49">
        <v>152788.06125641009</v>
      </c>
      <c r="B8" s="32"/>
      <c r="C8" s="32"/>
      <c r="D8" s="32"/>
      <c r="E8" s="32"/>
      <c r="F8" s="37" t="s">
        <v>3</v>
      </c>
      <c r="G8" s="41">
        <v>3674.72</v>
      </c>
      <c r="H8" s="41">
        <v>2994.6</v>
      </c>
      <c r="I8" s="41">
        <v>2766.26</v>
      </c>
      <c r="J8" s="41">
        <v>10969.790000000003</v>
      </c>
      <c r="K8" s="41">
        <v>4254.3999999999996</v>
      </c>
      <c r="L8" s="41">
        <v>24659.770000000004</v>
      </c>
      <c r="M8" s="34"/>
      <c r="N8" s="37" t="s">
        <v>53</v>
      </c>
      <c r="O8" s="38">
        <v>90943.707974358957</v>
      </c>
      <c r="P8" s="32"/>
      <c r="Q8" s="32"/>
      <c r="W8" s="12"/>
    </row>
    <row r="9" spans="1:23" ht="15.75">
      <c r="A9" s="32"/>
      <c r="B9" s="32"/>
      <c r="C9" s="32"/>
      <c r="D9" s="32"/>
      <c r="E9" s="32"/>
      <c r="F9" s="37" t="s">
        <v>10</v>
      </c>
      <c r="G9" s="41">
        <v>2354.5320000000002</v>
      </c>
      <c r="H9" s="41">
        <v>2643.5509999999999</v>
      </c>
      <c r="I9" s="41">
        <v>1935.2900000000004</v>
      </c>
      <c r="J9" s="41">
        <v>2369.09</v>
      </c>
      <c r="K9" s="41">
        <v>7173.5150000000003</v>
      </c>
      <c r="L9" s="41">
        <v>16475.978000000003</v>
      </c>
      <c r="M9" s="34"/>
      <c r="N9" s="32"/>
      <c r="O9" s="32"/>
      <c r="P9" s="32"/>
      <c r="Q9" s="32"/>
      <c r="U9" s="12"/>
      <c r="V9" s="12"/>
      <c r="W9" s="12"/>
    </row>
    <row r="10" spans="1:23" ht="15.75">
      <c r="A10" s="32"/>
      <c r="B10" s="32"/>
      <c r="C10" s="32"/>
      <c r="D10" s="32"/>
      <c r="E10" s="32"/>
      <c r="F10" s="37" t="s">
        <v>53</v>
      </c>
      <c r="G10" s="41">
        <v>17967.473948717947</v>
      </c>
      <c r="H10" s="41">
        <v>17881.582461538463</v>
      </c>
      <c r="I10" s="41">
        <v>15629.591384615382</v>
      </c>
      <c r="J10" s="41">
        <v>21136.087615384618</v>
      </c>
      <c r="K10" s="41">
        <v>18328.972564102565</v>
      </c>
      <c r="L10" s="41">
        <v>90943.707974358971</v>
      </c>
      <c r="M10" s="34"/>
      <c r="N10" s="32"/>
      <c r="O10" s="32"/>
      <c r="P10" s="12"/>
      <c r="Q10" s="12"/>
      <c r="R10" s="12"/>
      <c r="S10" s="12"/>
      <c r="T10" s="12"/>
      <c r="U10" s="12"/>
      <c r="V10" s="12"/>
      <c r="W10" s="12"/>
    </row>
    <row r="11" spans="1:23" ht="15.75">
      <c r="A11" s="32" t="s">
        <v>49</v>
      </c>
      <c r="B11" s="32"/>
      <c r="C11" s="32"/>
      <c r="D11" s="32"/>
      <c r="E11" s="32"/>
      <c r="J11" s="34"/>
      <c r="K11" s="34"/>
      <c r="L11" s="34"/>
      <c r="M11" s="34"/>
      <c r="N11" s="35" t="s">
        <v>48</v>
      </c>
      <c r="O11" s="36" t="s">
        <v>49</v>
      </c>
      <c r="P11" s="12"/>
      <c r="Q11" s="32"/>
      <c r="W11" s="12"/>
    </row>
    <row r="12" spans="1:23" ht="15.75">
      <c r="A12" s="49">
        <v>90943.707974358942</v>
      </c>
      <c r="B12" s="32"/>
      <c r="C12" s="32"/>
      <c r="D12" s="32"/>
      <c r="E12" s="32"/>
      <c r="J12" s="34"/>
      <c r="K12" s="34"/>
      <c r="L12" s="34"/>
      <c r="M12" s="34"/>
      <c r="N12" s="37" t="s">
        <v>46</v>
      </c>
      <c r="O12" s="38">
        <v>12379.627333333334</v>
      </c>
      <c r="P12" s="12"/>
      <c r="Q12" s="32"/>
      <c r="W12" s="12"/>
    </row>
    <row r="13" spans="1:23" ht="15.75">
      <c r="A13" s="32"/>
      <c r="B13" s="32"/>
      <c r="C13" s="32"/>
      <c r="D13" s="32"/>
      <c r="E13" s="32"/>
      <c r="J13" s="34"/>
      <c r="K13" s="34"/>
      <c r="L13" s="34"/>
      <c r="M13" s="34"/>
      <c r="N13" s="37" t="s">
        <v>45</v>
      </c>
      <c r="O13" s="38">
        <v>15164.184333333329</v>
      </c>
      <c r="P13" s="12"/>
      <c r="Q13" s="32"/>
      <c r="W13" s="12"/>
    </row>
    <row r="14" spans="1:23" ht="15.75">
      <c r="A14" s="32"/>
      <c r="B14" s="32"/>
      <c r="C14" s="32"/>
      <c r="D14" s="32"/>
      <c r="E14" s="32"/>
      <c r="F14" s="35" t="s">
        <v>49</v>
      </c>
      <c r="G14" s="35" t="s">
        <v>50</v>
      </c>
      <c r="H14" s="35"/>
      <c r="I14" s="35"/>
      <c r="J14" s="35"/>
      <c r="K14" s="35"/>
      <c r="L14" s="35"/>
      <c r="M14" s="34"/>
      <c r="N14" s="37" t="s">
        <v>10</v>
      </c>
      <c r="O14" s="38">
        <v>16475.977999999992</v>
      </c>
      <c r="P14" s="12"/>
      <c r="Q14" s="32"/>
      <c r="W14" s="12"/>
    </row>
    <row r="15" spans="1:23" ht="14.25" customHeight="1">
      <c r="A15" s="32" t="s">
        <v>54</v>
      </c>
      <c r="B15" s="32"/>
      <c r="C15" s="32"/>
      <c r="D15" s="32"/>
      <c r="E15" s="32"/>
      <c r="F15" s="35" t="s">
        <v>48</v>
      </c>
      <c r="G15" s="35" t="s">
        <v>5</v>
      </c>
      <c r="H15" s="35" t="s">
        <v>9</v>
      </c>
      <c r="I15" s="35" t="s">
        <v>4</v>
      </c>
      <c r="J15" s="35" t="s">
        <v>7</v>
      </c>
      <c r="K15" s="35" t="s">
        <v>11</v>
      </c>
      <c r="L15" s="36" t="s">
        <v>53</v>
      </c>
      <c r="M15" s="34"/>
      <c r="N15" s="37" t="s">
        <v>13</v>
      </c>
      <c r="O15" s="38">
        <v>22264.148307692296</v>
      </c>
      <c r="P15" s="12"/>
      <c r="Q15" s="32"/>
      <c r="W15" s="12"/>
    </row>
    <row r="16" spans="1:23" ht="15.75">
      <c r="A16" s="50">
        <v>0.37313029918661106</v>
      </c>
      <c r="B16" s="32"/>
      <c r="C16" s="32"/>
      <c r="D16" s="32"/>
      <c r="E16" s="32"/>
      <c r="F16" s="37" t="s">
        <v>13</v>
      </c>
      <c r="G16" s="38">
        <v>2618.0523076923073</v>
      </c>
      <c r="H16" s="38">
        <v>2442.7419999999997</v>
      </c>
      <c r="I16" s="38">
        <v>5816</v>
      </c>
      <c r="J16" s="38">
        <v>10296.649999999998</v>
      </c>
      <c r="K16" s="38">
        <v>1090.704</v>
      </c>
      <c r="L16" s="38">
        <v>22264.148307692307</v>
      </c>
      <c r="M16" s="34"/>
      <c r="N16" s="37" t="s">
        <v>3</v>
      </c>
      <c r="O16" s="38">
        <v>24659.769999999993</v>
      </c>
      <c r="P16" s="12"/>
      <c r="Q16" s="32"/>
      <c r="W16" s="12"/>
    </row>
    <row r="17" spans="1:23" ht="15.75">
      <c r="A17" s="32"/>
      <c r="B17" s="32"/>
      <c r="C17" s="32"/>
      <c r="D17" s="32"/>
      <c r="E17" s="32"/>
      <c r="F17" s="37" t="s">
        <v>46</v>
      </c>
      <c r="G17" s="38">
        <v>1237.3333333333333</v>
      </c>
      <c r="H17" s="38">
        <v>3084.2080000000005</v>
      </c>
      <c r="I17" s="38">
        <v>4046.2799999999997</v>
      </c>
      <c r="J17" s="38">
        <v>2601.4519999999998</v>
      </c>
      <c r="K17" s="38">
        <v>1410.3539999999998</v>
      </c>
      <c r="L17" s="38">
        <v>12379.627333333332</v>
      </c>
      <c r="M17" s="32"/>
      <c r="N17" s="39" t="s">
        <v>53</v>
      </c>
      <c r="O17" s="38">
        <v>90943.707974358942</v>
      </c>
      <c r="P17" s="12"/>
      <c r="Q17" s="32"/>
      <c r="W17" s="12"/>
    </row>
    <row r="18" spans="1:23" ht="15.75">
      <c r="A18" s="32"/>
      <c r="B18" s="32"/>
      <c r="C18" s="32"/>
      <c r="D18" s="32"/>
      <c r="E18" s="32"/>
      <c r="F18" s="37" t="s">
        <v>45</v>
      </c>
      <c r="G18" s="38">
        <v>3631.393333333333</v>
      </c>
      <c r="H18" s="38">
        <v>1989.6889999999999</v>
      </c>
      <c r="I18" s="38">
        <v>3136.4999999999995</v>
      </c>
      <c r="J18" s="38">
        <v>4673.6400000000012</v>
      </c>
      <c r="K18" s="38">
        <v>1732.9620000000002</v>
      </c>
      <c r="L18" s="38">
        <v>15164.184333333333</v>
      </c>
      <c r="M18" s="32"/>
      <c r="N18" s="32"/>
      <c r="O18" s="32"/>
      <c r="P18" s="12"/>
      <c r="Q18" s="12"/>
      <c r="R18" s="12"/>
      <c r="S18" s="12"/>
      <c r="T18" s="12"/>
      <c r="U18" s="12"/>
      <c r="V18" s="12"/>
      <c r="W18" s="12"/>
    </row>
    <row r="19" spans="1:23" ht="15.75">
      <c r="A19" s="32"/>
      <c r="B19" s="32"/>
      <c r="C19" s="32"/>
      <c r="D19" s="32"/>
      <c r="E19" s="32"/>
      <c r="F19" s="37" t="s">
        <v>3</v>
      </c>
      <c r="G19" s="38">
        <v>3539.8500000000004</v>
      </c>
      <c r="H19" s="38">
        <v>3502.5600000000004</v>
      </c>
      <c r="I19" s="38">
        <v>8428.4000000000033</v>
      </c>
      <c r="J19" s="38">
        <v>7767.9</v>
      </c>
      <c r="K19" s="38">
        <v>1421.0600000000002</v>
      </c>
      <c r="L19" s="38">
        <v>24659.770000000008</v>
      </c>
      <c r="M19" s="32"/>
      <c r="N19" s="32"/>
      <c r="O19" s="32"/>
      <c r="P19" s="12"/>
      <c r="Q19" s="12"/>
      <c r="R19" s="12"/>
      <c r="S19" s="12"/>
      <c r="T19" s="12"/>
      <c r="U19" s="12"/>
      <c r="V19" s="12"/>
      <c r="W19" s="12"/>
    </row>
    <row r="20" spans="1:23" ht="15.75">
      <c r="A20" s="31" t="s">
        <v>49</v>
      </c>
      <c r="B20" s="31" t="s">
        <v>50</v>
      </c>
      <c r="C20" s="31"/>
      <c r="D20" s="31"/>
      <c r="E20" s="32"/>
      <c r="F20" s="37" t="s">
        <v>10</v>
      </c>
      <c r="G20" s="38">
        <v>2955.5400000000013</v>
      </c>
      <c r="H20" s="38">
        <v>3671.7669999999998</v>
      </c>
      <c r="I20" s="38">
        <v>4756.1500000000005</v>
      </c>
      <c r="J20" s="38">
        <v>3301.0170000000003</v>
      </c>
      <c r="K20" s="38">
        <v>1791.5040000000008</v>
      </c>
      <c r="L20" s="38">
        <v>16475.978000000003</v>
      </c>
      <c r="M20" s="32"/>
      <c r="N20" s="35" t="s">
        <v>48</v>
      </c>
      <c r="O20" s="36" t="s">
        <v>49</v>
      </c>
      <c r="P20" s="12"/>
      <c r="Q20" s="12"/>
      <c r="R20" s="12"/>
      <c r="S20" s="12"/>
      <c r="T20" s="12"/>
      <c r="U20" s="12"/>
      <c r="V20" s="12"/>
      <c r="W20" s="12"/>
    </row>
    <row r="21" spans="1:23" ht="15.75">
      <c r="A21" s="31" t="s">
        <v>48</v>
      </c>
      <c r="B21" s="31" t="s">
        <v>51</v>
      </c>
      <c r="C21" s="31" t="s">
        <v>52</v>
      </c>
      <c r="D21" s="31" t="s">
        <v>53</v>
      </c>
      <c r="E21" s="32"/>
      <c r="F21" s="37" t="s">
        <v>53</v>
      </c>
      <c r="G21" s="38">
        <v>13982.168974358974</v>
      </c>
      <c r="H21" s="38">
        <v>14690.966</v>
      </c>
      <c r="I21" s="38">
        <v>26183.33</v>
      </c>
      <c r="J21" s="38">
        <v>28640.659</v>
      </c>
      <c r="K21" s="38">
        <v>7446.5840000000017</v>
      </c>
      <c r="L21" s="38">
        <v>90943.707974358986</v>
      </c>
      <c r="M21" s="32"/>
      <c r="N21" s="37" t="s">
        <v>11</v>
      </c>
      <c r="O21" s="38">
        <v>7446.5840000000007</v>
      </c>
      <c r="P21" s="12"/>
      <c r="Q21" s="12"/>
      <c r="R21" s="12"/>
      <c r="S21" s="12"/>
      <c r="T21" s="12"/>
      <c r="U21" s="12"/>
      <c r="V21" s="12"/>
      <c r="W21" s="12"/>
    </row>
    <row r="22" spans="1:23" ht="15.75">
      <c r="A22" s="33" t="s">
        <v>33</v>
      </c>
      <c r="B22" s="34">
        <v>2981.0223333333333</v>
      </c>
      <c r="C22" s="34">
        <v>3811.0677179487179</v>
      </c>
      <c r="D22" s="34">
        <v>6792.0900512820517</v>
      </c>
      <c r="E22" s="32"/>
      <c r="M22" s="32"/>
      <c r="N22" s="37" t="s">
        <v>5</v>
      </c>
      <c r="O22" s="38">
        <v>13982.168974358974</v>
      </c>
      <c r="P22" s="12"/>
      <c r="Q22" s="12"/>
      <c r="R22" s="12"/>
      <c r="S22" s="12"/>
      <c r="T22" s="12"/>
      <c r="U22" s="12"/>
      <c r="V22" s="12"/>
      <c r="W22" s="12"/>
    </row>
    <row r="23" spans="1:23" ht="15.75">
      <c r="A23" s="33" t="s">
        <v>34</v>
      </c>
      <c r="B23" s="34">
        <v>2775.0859487179487</v>
      </c>
      <c r="C23" s="34">
        <v>2805.3796666666663</v>
      </c>
      <c r="D23" s="34">
        <v>5580.4656153846154</v>
      </c>
      <c r="E23" s="32"/>
      <c r="M23" s="32"/>
      <c r="N23" s="37" t="s">
        <v>9</v>
      </c>
      <c r="O23" s="38">
        <v>14690.966000000002</v>
      </c>
      <c r="P23" s="12"/>
      <c r="Q23" s="12"/>
      <c r="R23" s="12"/>
      <c r="S23" s="12"/>
      <c r="T23" s="12"/>
      <c r="U23" s="12"/>
      <c r="V23" s="12"/>
      <c r="W23" s="12"/>
    </row>
    <row r="24" spans="1:23" ht="15.75">
      <c r="A24" s="33" t="s">
        <v>35</v>
      </c>
      <c r="B24" s="34">
        <v>1889.9561538461542</v>
      </c>
      <c r="C24" s="34">
        <v>4722.7119999999995</v>
      </c>
      <c r="D24" s="34">
        <v>6612.6681538461535</v>
      </c>
      <c r="E24" s="32"/>
      <c r="M24" s="32"/>
      <c r="N24" s="37" t="s">
        <v>4</v>
      </c>
      <c r="O24" s="38">
        <v>26183.329999999998</v>
      </c>
      <c r="P24" s="12"/>
      <c r="Q24" s="12"/>
      <c r="R24" s="12"/>
      <c r="S24" s="12"/>
      <c r="T24" s="12"/>
      <c r="U24" s="12"/>
      <c r="V24" s="12"/>
      <c r="W24" s="12"/>
    </row>
    <row r="25" spans="1:23" ht="15.75">
      <c r="A25" s="33" t="s">
        <v>36</v>
      </c>
      <c r="B25" s="34">
        <v>2379.6413076923077</v>
      </c>
      <c r="C25" s="34">
        <v>2732.4413333333328</v>
      </c>
      <c r="D25" s="34">
        <v>5112.0826410256404</v>
      </c>
      <c r="E25" s="32"/>
      <c r="M25" s="32"/>
      <c r="N25" s="37" t="s">
        <v>7</v>
      </c>
      <c r="O25" s="38">
        <v>28640.658999999992</v>
      </c>
      <c r="P25" s="12"/>
      <c r="Q25" s="12"/>
      <c r="R25" s="12"/>
      <c r="S25" s="12"/>
      <c r="T25" s="12"/>
      <c r="U25" s="12"/>
      <c r="V25" s="12"/>
      <c r="W25" s="12"/>
    </row>
    <row r="26" spans="1:23" ht="15.75">
      <c r="A26" s="33" t="s">
        <v>37</v>
      </c>
      <c r="B26" s="34">
        <v>2929.4272307692308</v>
      </c>
      <c r="C26" s="34">
        <v>4908.5045641025645</v>
      </c>
      <c r="D26" s="34">
        <v>7837.9317948717953</v>
      </c>
      <c r="E26" s="32"/>
      <c r="M26" s="32"/>
      <c r="N26" s="39" t="s">
        <v>53</v>
      </c>
      <c r="O26" s="38">
        <v>90943.707974358957</v>
      </c>
      <c r="P26" s="12"/>
      <c r="Q26" s="12"/>
      <c r="R26" s="12"/>
      <c r="S26" s="12"/>
      <c r="T26" s="12"/>
      <c r="U26" s="12"/>
      <c r="V26" s="12"/>
      <c r="W26" s="12"/>
    </row>
    <row r="27" spans="1:23" ht="15.75">
      <c r="A27" s="33" t="s">
        <v>38</v>
      </c>
      <c r="B27" s="34">
        <v>2428.3180000000002</v>
      </c>
      <c r="C27" s="34">
        <v>5117.1154615384612</v>
      </c>
      <c r="D27" s="34">
        <v>7545.4334615384614</v>
      </c>
      <c r="E27" s="32"/>
      <c r="M27" s="32"/>
      <c r="N27" s="32"/>
      <c r="O27" s="32"/>
      <c r="P27" s="12"/>
      <c r="Q27" s="12"/>
      <c r="R27" s="12"/>
      <c r="S27" s="12"/>
      <c r="T27" s="12"/>
      <c r="U27" s="12"/>
      <c r="V27" s="12"/>
      <c r="W27" s="12"/>
    </row>
    <row r="28" spans="1:23" ht="15.75">
      <c r="A28" s="33" t="s">
        <v>39</v>
      </c>
      <c r="B28" s="34">
        <v>5326.3658205128186</v>
      </c>
      <c r="C28" s="34">
        <v>7841.8800256410241</v>
      </c>
      <c r="D28" s="34">
        <v>13168.245846153843</v>
      </c>
      <c r="E28" s="32"/>
      <c r="F28" s="32"/>
      <c r="G28" s="32"/>
      <c r="H28" s="32"/>
      <c r="I28" s="32"/>
      <c r="J28" s="32"/>
      <c r="K28" s="32"/>
      <c r="L28" s="32"/>
      <c r="M28" s="32"/>
      <c r="N28" s="32"/>
      <c r="O28" s="32"/>
      <c r="P28" s="12"/>
      <c r="Q28" s="12"/>
      <c r="R28" s="12"/>
      <c r="S28" s="12"/>
      <c r="T28" s="12"/>
      <c r="U28" s="12"/>
      <c r="V28" s="12"/>
      <c r="W28" s="12"/>
    </row>
    <row r="29" spans="1:23" ht="15.75">
      <c r="A29" s="33" t="s">
        <v>40</v>
      </c>
      <c r="B29" s="34">
        <v>2806.5186666666664</v>
      </c>
      <c r="C29" s="34">
        <v>10334.191999999997</v>
      </c>
      <c r="D29" s="34">
        <v>13140.710666666664</v>
      </c>
      <c r="E29" s="32"/>
      <c r="F29" s="32"/>
      <c r="G29" s="32"/>
      <c r="H29" s="32"/>
      <c r="I29" s="32"/>
      <c r="J29" s="32"/>
      <c r="K29" s="32"/>
      <c r="L29" s="32"/>
      <c r="M29" s="32"/>
      <c r="N29" s="32"/>
      <c r="O29" s="32"/>
      <c r="P29" s="12"/>
      <c r="Q29" s="12"/>
      <c r="R29" s="12"/>
      <c r="S29" s="12"/>
      <c r="T29" s="12"/>
      <c r="U29" s="12"/>
      <c r="V29" s="12"/>
      <c r="W29" s="12"/>
    </row>
    <row r="30" spans="1:23" ht="15.75">
      <c r="A30" s="33" t="s">
        <v>41</v>
      </c>
      <c r="B30" s="34">
        <v>3913.1253333333339</v>
      </c>
      <c r="C30" s="34">
        <v>5299.5199999999995</v>
      </c>
      <c r="D30" s="34">
        <v>9212.6453333333338</v>
      </c>
      <c r="E30" s="32"/>
      <c r="M30" s="32"/>
      <c r="N30" s="32"/>
      <c r="O30" s="32"/>
      <c r="P30" s="32"/>
      <c r="Q30" s="12"/>
      <c r="R30" s="12"/>
      <c r="S30" s="12"/>
      <c r="T30" s="12"/>
      <c r="U30" s="12"/>
      <c r="V30" s="12"/>
      <c r="W30" s="12"/>
    </row>
    <row r="31" spans="1:23" ht="15.75">
      <c r="A31" s="33" t="s">
        <v>42</v>
      </c>
      <c r="B31" s="34">
        <v>3999.586743589743</v>
      </c>
      <c r="C31" s="34">
        <v>2040.0430000000001</v>
      </c>
      <c r="D31" s="34">
        <v>6039.6297435897432</v>
      </c>
      <c r="E31" s="32"/>
      <c r="M31" s="32"/>
      <c r="N31" s="32"/>
      <c r="O31" s="32"/>
      <c r="P31" s="32"/>
      <c r="Q31" s="12"/>
      <c r="R31" s="12"/>
      <c r="S31" s="12"/>
      <c r="T31" s="12"/>
      <c r="U31" s="12"/>
      <c r="V31" s="12"/>
      <c r="W31" s="12"/>
    </row>
    <row r="32" spans="1:23" ht="15.75">
      <c r="A32" s="33" t="s">
        <v>43</v>
      </c>
      <c r="B32" s="34">
        <v>2408.8166666666666</v>
      </c>
      <c r="C32" s="34">
        <v>2926.7829999999994</v>
      </c>
      <c r="D32" s="34">
        <v>5335.5996666666661</v>
      </c>
      <c r="E32" s="32"/>
      <c r="M32" s="32"/>
      <c r="N32" s="32"/>
      <c r="O32" s="32"/>
      <c r="P32" s="32"/>
      <c r="Q32" s="12"/>
      <c r="R32" s="12"/>
      <c r="S32" s="12"/>
      <c r="T32" s="12"/>
      <c r="U32" s="12"/>
      <c r="V32" s="12"/>
      <c r="W32" s="12"/>
    </row>
    <row r="33" spans="1:23" ht="15.75">
      <c r="A33" s="33" t="s">
        <v>44</v>
      </c>
      <c r="B33" s="34">
        <v>2355.0419999999999</v>
      </c>
      <c r="C33" s="34">
        <v>2211.1630000000005</v>
      </c>
      <c r="D33" s="34">
        <v>4566.2049999999999</v>
      </c>
      <c r="E33" s="32"/>
      <c r="M33" s="32"/>
      <c r="N33" s="32"/>
      <c r="O33" s="32"/>
      <c r="P33" s="32"/>
      <c r="Q33" s="12"/>
      <c r="R33" s="12"/>
      <c r="S33" s="12"/>
      <c r="T33" s="12"/>
      <c r="U33" s="12"/>
      <c r="V33" s="12"/>
      <c r="W33" s="12"/>
    </row>
    <row r="34" spans="1:23" ht="15.75">
      <c r="A34" s="18" t="s">
        <v>53</v>
      </c>
      <c r="B34" s="19">
        <v>36192.906205128202</v>
      </c>
      <c r="C34" s="19">
        <v>54750.801769230762</v>
      </c>
      <c r="D34" s="19">
        <v>90943.707974358957</v>
      </c>
      <c r="E34" s="12"/>
      <c r="M34" s="12"/>
      <c r="N34" s="32"/>
      <c r="O34" s="32"/>
      <c r="P34" s="32"/>
      <c r="Q34" s="12"/>
      <c r="R34" s="12"/>
      <c r="S34" s="12"/>
      <c r="T34" s="12"/>
      <c r="U34" s="12"/>
      <c r="V34" s="12"/>
      <c r="W34" s="12"/>
    </row>
    <row r="35" spans="1:23" ht="15.75">
      <c r="A35" s="12"/>
      <c r="B35" s="12"/>
      <c r="C35" s="12"/>
      <c r="D35" s="12"/>
      <c r="E35" s="12"/>
      <c r="M35" s="12"/>
      <c r="N35" s="32"/>
      <c r="O35" s="32"/>
      <c r="P35" s="32"/>
      <c r="Q35" s="12"/>
      <c r="R35" s="12"/>
      <c r="S35" s="12"/>
      <c r="T35" s="12"/>
      <c r="U35" s="12"/>
      <c r="V35" s="12"/>
      <c r="W35" s="12"/>
    </row>
    <row r="36" spans="1:23">
      <c r="A36" s="32"/>
      <c r="B36" s="32"/>
      <c r="C36" s="32"/>
      <c r="D36" s="32"/>
      <c r="E36" s="32"/>
      <c r="M36" s="32"/>
      <c r="N36" s="32"/>
      <c r="O36" s="32"/>
      <c r="P36" s="32"/>
      <c r="Q36" s="32"/>
    </row>
    <row r="37" spans="1:23">
      <c r="A37" s="32"/>
      <c r="B37" s="32"/>
      <c r="C37" s="32"/>
      <c r="D37" s="32"/>
      <c r="E37" s="32"/>
      <c r="M37" s="32"/>
      <c r="N37" s="32"/>
      <c r="O37" s="32"/>
      <c r="P37" s="32"/>
      <c r="Q37" s="32"/>
    </row>
    <row r="38" spans="1:23">
      <c r="A38" s="32"/>
      <c r="B38" s="32"/>
      <c r="C38" s="32"/>
      <c r="D38" s="32"/>
      <c r="E38" s="32"/>
      <c r="F38" s="32"/>
      <c r="G38" s="32"/>
      <c r="H38" s="32"/>
      <c r="I38" s="32"/>
      <c r="J38" s="32"/>
      <c r="K38" s="32"/>
      <c r="L38" s="32"/>
      <c r="M38" s="32"/>
      <c r="N38" s="32"/>
      <c r="O38" s="32"/>
      <c r="P38" s="32"/>
      <c r="Q38" s="3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2DD09-8CEC-4629-B881-0CFFF4E0D9AE}">
  <dimension ref="A1:O3"/>
  <sheetViews>
    <sheetView showGridLines="0" zoomScale="80" zoomScaleNormal="80" zoomScaleSheetLayoutView="90" workbookViewId="0">
      <selection activeCell="R24" sqref="R24"/>
    </sheetView>
  </sheetViews>
  <sheetFormatPr defaultRowHeight="15"/>
  <cols>
    <col min="1" max="1" width="12.7109375" customWidth="1"/>
    <col min="2" max="2" width="15.140625" customWidth="1"/>
    <col min="5" max="5" width="9.5703125" customWidth="1"/>
    <col min="6" max="6" width="15.7109375" bestFit="1" customWidth="1"/>
    <col min="10" max="10" width="13.42578125" bestFit="1" customWidth="1"/>
    <col min="11" max="11" width="10.140625" customWidth="1"/>
    <col min="13" max="13" width="10" customWidth="1"/>
    <col min="14" max="14" width="13" customWidth="1"/>
    <col min="15" max="15" width="8.140625" customWidth="1"/>
  </cols>
  <sheetData>
    <row r="1" spans="1:15" ht="29.25" customHeight="1">
      <c r="A1" s="45" t="s">
        <v>71</v>
      </c>
      <c r="B1" s="46"/>
      <c r="C1" s="46"/>
      <c r="D1" s="46"/>
      <c r="E1" s="46"/>
      <c r="F1" s="46"/>
      <c r="G1" s="46"/>
      <c r="H1" s="46"/>
      <c r="I1" s="46"/>
      <c r="J1" s="46"/>
      <c r="K1" s="46"/>
      <c r="L1" s="46"/>
      <c r="M1" s="46"/>
      <c r="N1" s="46"/>
      <c r="O1" s="46"/>
    </row>
    <row r="2" spans="1:15" ht="20.25">
      <c r="B2" s="51">
        <f>GETPIVOTDATA("Total Revenue",'04_Pivot_tables'!$A$3)</f>
        <v>243731.76923076916</v>
      </c>
      <c r="F2" s="51">
        <f>GETPIVOTDATA("Total Cost",'04_Pivot_tables'!$A$7)</f>
        <v>152788.06125641009</v>
      </c>
      <c r="J2" s="51">
        <f>GETPIVOTDATA("Total Profit",'04_Pivot_tables'!$A$11)</f>
        <v>90943.707974358942</v>
      </c>
      <c r="N2" s="52">
        <f>GETPIVOTDATA("Profit Margin",'04_Pivot_tables'!$A$15)</f>
        <v>0.37313029918661106</v>
      </c>
    </row>
    <row r="3" spans="1:15">
      <c r="B3" s="11" t="s">
        <v>65</v>
      </c>
      <c r="F3" s="11" t="s">
        <v>58</v>
      </c>
      <c r="J3" s="11" t="s">
        <v>29</v>
      </c>
      <c r="N3" s="11" t="s">
        <v>55</v>
      </c>
    </row>
  </sheetData>
  <sheetProtection algorithmName="SHA-512" hashValue="QzoWGuoKw5JHjxY/ilsfE3odgnxndWMIUAHkNOT3lwbIJ8zeECo0mURVGAZvCxqBBf8Bw9VCm0vC+ZpBPpRTAA==" saltValue="qONCR05gVrVFLOLlnFCxkQ==" spinCount="100000" sheet="1" objects="1" scenarios="1"/>
  <mergeCells count="1">
    <mergeCell ref="A1:O1"/>
  </mergeCells>
  <pageMargins left="0.7" right="0.7" top="0.75" bottom="0.75" header="0.3" footer="0.3"/>
  <pageSetup paperSize="9" scale="50" orientation="landscape"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01_Raw_data</vt:lpstr>
      <vt:lpstr>02_Clean_data</vt:lpstr>
      <vt:lpstr>03_Analysis</vt:lpstr>
      <vt:lpstr>04_Pivot_tables</vt:lpstr>
      <vt:lpstr>05_Dashboard</vt:lpstr>
      <vt:lpstr>'03_Analysis'!AgentCol</vt:lpstr>
      <vt:lpstr>'03_Analysis'!BrandCol</vt:lpstr>
      <vt:lpstr>'03_Analysis'!MonthCol</vt:lpstr>
      <vt:lpstr>'03_Analysis'!ProductCol</vt:lpstr>
      <vt:lpstr>'03_Analysis'!ProfitCol</vt:lpstr>
      <vt:lpstr>'03_Analysis'!YearCol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Nataly Beltrán Cuenca</dc:creator>
  <cp:lastModifiedBy>Nataly Beltrán Cuenca</cp:lastModifiedBy>
  <cp:lastPrinted>2025-10-09T14:29:15Z</cp:lastPrinted>
  <dcterms:created xsi:type="dcterms:W3CDTF">2025-10-01T00:47:26Z</dcterms:created>
  <dcterms:modified xsi:type="dcterms:W3CDTF">2025-10-09T14:45:19Z</dcterms:modified>
</cp:coreProperties>
</file>