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2"/>
  </bookViews>
  <sheets>
    <sheet name="types" sheetId="1" state="visible" r:id="rId2"/>
    <sheet name="screen" sheetId="2" state="visible" r:id="rId3"/>
    <sheet name="screen_2" sheetId="3" state="visible" r:id="rId4"/>
    <sheet name="Final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<sst xmlns="http://schemas.openxmlformats.org/spreadsheetml/2006/main" count="183" uniqueCount="109">
  <si>
    <t>Front End Estimation</t>
  </si>
  <si>
    <t>Types of Work</t>
  </si>
  <si>
    <t>Effort minimum unit is ¼ day ~ 2 uninterrupted hours</t>
  </si>
  <si>
    <t>How many actual meeting free hours do team members get per day?</t>
  </si>
  <si>
    <t>Changes to existing</t>
  </si>
  <si>
    <t>S</t>
  </si>
  <si>
    <t>M</t>
  </si>
  <si>
    <t>L</t>
  </si>
  <si>
    <t>Effort In ¼ days</t>
  </si>
  <si>
    <t>Coupled Items:</t>
  </si>
  <si>
    <t>1 to 3</t>
  </si>
  <si>
    <t>4 to 6</t>
  </si>
  <si>
    <t>7 or more</t>
  </si>
  <si>
    <t>Added Unit tests 80% covered</t>
  </si>
  <si>
    <t>Added Snapshots</t>
  </si>
  <si>
    <t>Added Storybook states</t>
  </si>
  <si>
    <t>PropTypes additions</t>
  </si>
  <si>
    <t>Render changes</t>
  </si>
  <si>
    <t>Styling M/T/D</t>
  </si>
  <si>
    <t>Typography M/T/D</t>
  </si>
  <si>
    <t>Accessibility</t>
  </si>
  <si>
    <t>Validation Logic</t>
  </si>
  <si>
    <t>Events handling</t>
  </si>
  <si>
    <t>Refactor</t>
  </si>
  <si>
    <t>New Component</t>
  </si>
  <si>
    <t>Unit tests 80%+ covered</t>
  </si>
  <si>
    <t>Snapshot tests min/max</t>
  </si>
  <si>
    <t>Storybook states</t>
  </si>
  <si>
    <t>PropTypes</t>
  </si>
  <si>
    <t>Render</t>
  </si>
  <si>
    <t>Loading/Errors</t>
  </si>
  <si>
    <t>Lockout/debounce to prevent multiple submissions</t>
  </si>
  <si>
    <t>JSDoc</t>
  </si>
  <si>
    <t>New API</t>
  </si>
  <si>
    <t>Data Items:</t>
  </si>
  <si>
    <t>Unit tests 90%+ covered</t>
  </si>
  <si>
    <t>Mock Data Ok/Error</t>
  </si>
  <si>
    <t>Fetch.then</t>
  </si>
  <si>
    <t>Catch errors</t>
  </si>
  <si>
    <t>mockFetch/delay</t>
  </si>
  <si>
    <t>Action+Reducer to update app state</t>
  </si>
  <si>
    <t>Design/Layout</t>
  </si>
  <si>
    <t>Effort</t>
  </si>
  <si>
    <t>Sections or Areas:</t>
  </si>
  <si>
    <t>Risk, not Effort:</t>
  </si>
  <si>
    <t>If designs exist for all sizes M/T/D = S</t>
  </si>
  <si>
    <t>If designs exist for one size only = L</t>
  </si>
  <si>
    <t>If designs exist for two sizes only = M</t>
  </si>
  <si>
    <t>Snapshot tests</t>
  </si>
  <si>
    <t>Cypress snapshots M/T/D</t>
  </si>
  <si>
    <t>Show/Hide by M/T/D</t>
  </si>
  <si>
    <t>Rearrange by M/T/D</t>
  </si>
  <si>
    <t>New Page</t>
  </si>
  <si>
    <t>Cypress tests</t>
  </si>
  <si>
    <t>Routes</t>
  </si>
  <si>
    <t>Configuration of show/hidden sections and copy text variations</t>
  </si>
  <si>
    <t>Accessibility/Focus/Tabs</t>
  </si>
  <si>
    <t>Events handling between sections</t>
  </si>
  <si>
    <t>Configuration</t>
  </si>
  <si>
    <t>up to 10</t>
  </si>
  <si>
    <t>10 to 20</t>
  </si>
  <si>
    <t>30 or more</t>
  </si>
  <si>
    <t>Unit tests 100% covered</t>
  </si>
  <si>
    <t>Helper functions</t>
  </si>
  <si>
    <t>Logic</t>
  </si>
  <si>
    <t>Data Items * States</t>
  </si>
  <si>
    <t>up to 12</t>
  </si>
  <si>
    <t>13 to 24</t>
  </si>
  <si>
    <t>25 or more</t>
  </si>
  <si>
    <t>Coding of logic</t>
  </si>
  <si>
    <t>Estimated Effort</t>
  </si>
  <si>
    <t>Effort for Screen [NAME]</t>
  </si>
  <si>
    <t>Cumulative</t>
  </si>
  <si>
    <t>←put 1 in S/M or L column only</t>
  </si>
  <si>
    <t>other cells indicate the number of S/M/orL items of given type on the page.</t>
  </si>
  <si>
    <t>Uncertainty</t>
  </si>
  <si>
    <t>New Screen? Or</t>
  </si>
  <si>
    <t>Changes to Existing</t>
  </si>
  <si>
    <t>New Components</t>
  </si>
  <si>
    <t>New APIs needed</t>
  </si>
  <si>
    <t>Design/Layout Effort</t>
  </si>
  <si>
    <t>Design Risk</t>
  </si>
  <si>
    <t>Other</t>
  </si>
  <si>
    <t>Assumptions</t>
  </si>
  <si>
    <t>Risks</t>
  </si>
  <si>
    <t>Effort for Screen [NAME2]</t>
  </si>
  <si>
    <t>Today</t>
  </si>
  <si>
    <t>Cumulative effort for all screens</t>
  </si>
  <si>
    <t>Projected End Date</t>
  </si>
  <si>
    <t>Load Factor</t>
  </si>
  <si>
    <t>i.e. if entire team split between two projects then this would be 2</t>
  </si>
  <si>
    <t>make sure this points to tab for last screen/page</t>
  </si>
  <si>
    <t>Total Effort</t>
  </si>
  <si>
    <t>days</t>
  </si>
  <si>
    <t>Team Size</t>
  </si>
  <si>
    <t>Meetings</t>
  </si>
  <si>
    <t>hours per day</t>
  </si>
  <si>
    <t>Work Day</t>
  </si>
  <si>
    <t>hours</t>
  </si>
  <si>
    <t>Usable Hours</t>
  </si>
  <si>
    <t>Work Days</t>
  </si>
  <si>
    <t>per week</t>
  </si>
  <si>
    <t>Holidays</t>
  </si>
  <si>
    <t>days per year</t>
  </si>
  <si>
    <t>Team Effort</t>
  </si>
  <si>
    <t>Effective Days</t>
  </si>
  <si>
    <t>Calendar Days</t>
  </si>
  <si>
    <t>Team Weeks</t>
  </si>
  <si>
    <t>weeks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</si>
</sst>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%"/>
    <numFmt numFmtId="167" formatCode="YYYY\-MM\-DD"/>
    <numFmt numFmtId="168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66FFFF"/>
        <bgColor rgb="FF33FF99"/>
      </patternFill>
    </fill>
    <fill>
      <patternFill patternType="solid">
        <fgColor rgb="FF33FF99"/>
        <bgColor rgb="FF00FFFF"/>
      </patternFill>
    </fill>
    <fill>
      <patternFill patternType="solid">
        <fgColor rgb="FFDDDDDD"/>
        <bgColor rgb="FFCCFFCC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D49" activeCellId="0" sqref="D49"/>
    </sheetView>
  </sheetViews>
  <sheetFormatPr defaultRowHeight="12.8"/>
  <cols>
    <col collapsed="false" hidden="false" max="1" min="1" style="0" width="18.8265306122449"/>
    <col collapsed="false" hidden="false" max="2" min="2" style="0" width="19.698979591836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B3" s="0" t="s">
        <v>3</v>
      </c>
    </row>
    <row r="5" customFormat="false" ht="12.8" hidden="false" customHeight="false" outlineLevel="0" collapsed="false">
      <c r="A5" s="0" t="s">
        <v>4</v>
      </c>
      <c r="C5" s="0" t="s">
        <v>5</v>
      </c>
      <c r="D5" s="0" t="s">
        <v>6</v>
      </c>
      <c r="E5" s="0" t="s">
        <v>7</v>
      </c>
    </row>
    <row r="6" customFormat="false" ht="12.8" hidden="false" customHeight="false" outlineLevel="0" collapsed="false">
      <c r="C6" s="1" t="n">
        <v>99</v>
      </c>
      <c r="D6" s="0" t="n">
        <f aca="false">2*C6</f>
        <v>198</v>
      </c>
      <c r="E6" s="0" t="n">
        <f aca="false">2*D6</f>
        <v>396</v>
      </c>
      <c r="F6" s="0" t="s">
        <v>8</v>
      </c>
    </row>
    <row r="7" customFormat="false" ht="12.8" hidden="false" customHeight="false" outlineLevel="0" collapsed="false">
      <c r="B7" s="0" t="s">
        <v>9</v>
      </c>
      <c r="C7" s="2" t="s">
        <v>10</v>
      </c>
      <c r="D7" s="3" t="s">
        <v>11</v>
      </c>
      <c r="E7" s="3" t="s">
        <v>12</v>
      </c>
    </row>
    <row r="8" customFormat="false" ht="12.8" hidden="false" customHeight="false" outlineLevel="0" collapsed="false">
      <c r="B8" s="0" t="s">
        <v>13</v>
      </c>
      <c r="C8" s="2"/>
      <c r="D8" s="3"/>
      <c r="E8" s="3"/>
    </row>
    <row r="9" customFormat="false" ht="12.8" hidden="false" customHeight="false" outlineLevel="0" collapsed="false">
      <c r="B9" s="0" t="s">
        <v>14</v>
      </c>
      <c r="C9" s="2"/>
      <c r="D9" s="3"/>
      <c r="E9" s="3"/>
    </row>
    <row r="10" customFormat="false" ht="12.8" hidden="false" customHeight="false" outlineLevel="0" collapsed="false">
      <c r="B10" s="0" t="s">
        <v>15</v>
      </c>
      <c r="C10" s="2"/>
      <c r="D10" s="3"/>
      <c r="E10" s="3"/>
    </row>
    <row r="11" customFormat="false" ht="12.8" hidden="false" customHeight="false" outlineLevel="0" collapsed="false">
      <c r="B11" s="0" t="s">
        <v>16</v>
      </c>
      <c r="C11" s="2"/>
      <c r="D11" s="3"/>
      <c r="E11" s="3"/>
    </row>
    <row r="12" customFormat="false" ht="12.8" hidden="false" customHeight="false" outlineLevel="0" collapsed="false">
      <c r="B12" s="0" t="s">
        <v>17</v>
      </c>
      <c r="C12" s="2"/>
      <c r="D12" s="3"/>
      <c r="E12" s="3"/>
    </row>
    <row r="13" customFormat="false" ht="12.8" hidden="false" customHeight="false" outlineLevel="0" collapsed="false">
      <c r="B13" s="0" t="s">
        <v>18</v>
      </c>
    </row>
    <row r="14" customFormat="false" ht="12.8" hidden="false" customHeight="false" outlineLevel="0" collapsed="false">
      <c r="B14" s="0" t="s">
        <v>19</v>
      </c>
    </row>
    <row r="15" customFormat="false" ht="12.8" hidden="false" customHeight="false" outlineLevel="0" collapsed="false">
      <c r="B15" s="0" t="s">
        <v>20</v>
      </c>
    </row>
    <row r="16" customFormat="false" ht="12.8" hidden="false" customHeight="false" outlineLevel="0" collapsed="false">
      <c r="B16" s="0" t="s">
        <v>21</v>
      </c>
    </row>
    <row r="17" customFormat="false" ht="12.8" hidden="false" customHeight="false" outlineLevel="0" collapsed="false">
      <c r="B17" s="0" t="s">
        <v>22</v>
      </c>
    </row>
    <row r="18" customFormat="false" ht="12.8" hidden="false" customHeight="false" outlineLevel="0" collapsed="false">
      <c r="B18" s="0" t="s">
        <v>23</v>
      </c>
    </row>
    <row r="19" customFormat="false" ht="12.8" hidden="false" customHeight="false" outlineLevel="0" collapsed="false">
      <c r="C19" s="0" t="s">
        <v>5</v>
      </c>
      <c r="D19" s="0" t="s">
        <v>6</v>
      </c>
      <c r="E19" s="0" t="s">
        <v>7</v>
      </c>
    </row>
    <row r="20" customFormat="false" ht="12.8" hidden="false" customHeight="false" outlineLevel="0" collapsed="false">
      <c r="A20" s="0" t="s">
        <v>24</v>
      </c>
      <c r="C20" s="1" t="n">
        <v>98</v>
      </c>
      <c r="D20" s="0" t="n">
        <f aca="false">2*C20</f>
        <v>196</v>
      </c>
      <c r="E20" s="0" t="n">
        <f aca="false">2*D20</f>
        <v>392</v>
      </c>
    </row>
    <row r="21" customFormat="false" ht="12.8" hidden="false" customHeight="false" outlineLevel="0" collapsed="false">
      <c r="B21" s="0" t="s">
        <v>9</v>
      </c>
      <c r="C21" s="2" t="s">
        <v>10</v>
      </c>
      <c r="D21" s="3" t="s">
        <v>11</v>
      </c>
      <c r="E21" s="3" t="s">
        <v>12</v>
      </c>
    </row>
    <row r="22" customFormat="false" ht="12.8" hidden="false" customHeight="false" outlineLevel="0" collapsed="false">
      <c r="B22" s="0" t="s">
        <v>25</v>
      </c>
    </row>
    <row r="23" customFormat="false" ht="12.8" hidden="false" customHeight="false" outlineLevel="0" collapsed="false">
      <c r="B23" s="0" t="s">
        <v>26</v>
      </c>
    </row>
    <row r="24" customFormat="false" ht="12.8" hidden="false" customHeight="false" outlineLevel="0" collapsed="false">
      <c r="B24" s="0" t="s">
        <v>27</v>
      </c>
    </row>
    <row r="25" customFormat="false" ht="12.8" hidden="false" customHeight="false" outlineLevel="0" collapsed="false">
      <c r="B25" s="0" t="s">
        <v>28</v>
      </c>
    </row>
    <row r="26" customFormat="false" ht="12.8" hidden="false" customHeight="false" outlineLevel="0" collapsed="false">
      <c r="B26" s="0" t="s">
        <v>29</v>
      </c>
    </row>
    <row r="27" customFormat="false" ht="12.8" hidden="false" customHeight="false" outlineLevel="0" collapsed="false">
      <c r="B27" s="0" t="s">
        <v>30</v>
      </c>
    </row>
    <row r="28" customFormat="false" ht="12.8" hidden="false" customHeight="false" outlineLevel="0" collapsed="false">
      <c r="B28" s="0" t="s">
        <v>18</v>
      </c>
    </row>
    <row r="29" customFormat="false" ht="12.8" hidden="false" customHeight="false" outlineLevel="0" collapsed="false">
      <c r="B29" s="0" t="s">
        <v>19</v>
      </c>
    </row>
    <row r="30" customFormat="false" ht="12.8" hidden="false" customHeight="false" outlineLevel="0" collapsed="false">
      <c r="B30" s="0" t="s">
        <v>20</v>
      </c>
    </row>
    <row r="31" customFormat="false" ht="12.8" hidden="false" customHeight="false" outlineLevel="0" collapsed="false">
      <c r="B31" s="0" t="s">
        <v>21</v>
      </c>
    </row>
    <row r="32" customFormat="false" ht="12.8" hidden="false" customHeight="false" outlineLevel="0" collapsed="false">
      <c r="B32" s="0" t="s">
        <v>22</v>
      </c>
    </row>
    <row r="33" customFormat="false" ht="12.8" hidden="false" customHeight="false" outlineLevel="0" collapsed="false">
      <c r="B33" s="0" t="s">
        <v>31</v>
      </c>
    </row>
    <row r="34" customFormat="false" ht="12.8" hidden="false" customHeight="false" outlineLevel="0" collapsed="false">
      <c r="B34" s="0" t="s">
        <v>23</v>
      </c>
    </row>
    <row r="35" customFormat="false" ht="12.8" hidden="false" customHeight="false" outlineLevel="0" collapsed="false">
      <c r="B35" s="0" t="s">
        <v>32</v>
      </c>
    </row>
    <row r="36" customFormat="false" ht="12.8" hidden="false" customHeight="false" outlineLevel="0" collapsed="false">
      <c r="A36" s="0" t="s">
        <v>33</v>
      </c>
      <c r="C36" s="1" t="n">
        <v>97</v>
      </c>
      <c r="D36" s="0" t="n">
        <f aca="false">1.5*C36</f>
        <v>145.5</v>
      </c>
      <c r="E36" s="0" t="n">
        <f aca="false">2*C36</f>
        <v>194</v>
      </c>
    </row>
    <row r="37" customFormat="false" ht="12.8" hidden="false" customHeight="false" outlineLevel="0" collapsed="false">
      <c r="B37" s="0" t="s">
        <v>34</v>
      </c>
      <c r="C37" s="3" t="s">
        <v>10</v>
      </c>
      <c r="D37" s="3" t="s">
        <v>11</v>
      </c>
      <c r="E37" s="3" t="s">
        <v>12</v>
      </c>
    </row>
    <row r="38" customFormat="false" ht="12.8" hidden="false" customHeight="false" outlineLevel="0" collapsed="false">
      <c r="B38" s="0" t="s">
        <v>35</v>
      </c>
    </row>
    <row r="39" customFormat="false" ht="12.8" hidden="false" customHeight="false" outlineLevel="0" collapsed="false">
      <c r="B39" s="0" t="s">
        <v>36</v>
      </c>
    </row>
    <row r="40" customFormat="false" ht="12.8" hidden="false" customHeight="false" outlineLevel="0" collapsed="false">
      <c r="B40" s="0" t="s">
        <v>37</v>
      </c>
    </row>
    <row r="41" customFormat="false" ht="12.8" hidden="false" customHeight="false" outlineLevel="0" collapsed="false">
      <c r="B41" s="0" t="s">
        <v>38</v>
      </c>
    </row>
    <row r="42" customFormat="false" ht="12.8" hidden="false" customHeight="false" outlineLevel="0" collapsed="false">
      <c r="B42" s="0" t="s">
        <v>39</v>
      </c>
    </row>
    <row r="43" customFormat="false" ht="12.8" hidden="false" customHeight="false" outlineLevel="0" collapsed="false">
      <c r="B43" s="0" t="s">
        <v>40</v>
      </c>
    </row>
    <row r="44" customFormat="false" ht="12.8" hidden="false" customHeight="false" outlineLevel="0" collapsed="false">
      <c r="B44" s="0" t="s">
        <v>32</v>
      </c>
    </row>
    <row r="45" customFormat="false" ht="12.8" hidden="false" customHeight="false" outlineLevel="0" collapsed="false">
      <c r="A45" s="0" t="s">
        <v>41</v>
      </c>
      <c r="B45" s="3" t="s">
        <v>42</v>
      </c>
      <c r="C45" s="1" t="n">
        <v>90</v>
      </c>
      <c r="D45" s="0" t="n">
        <f aca="false">1.5*C45</f>
        <v>135</v>
      </c>
      <c r="E45" s="0" t="n">
        <f aca="false">2*C45</f>
        <v>180</v>
      </c>
    </row>
    <row r="46" customFormat="false" ht="12.8" hidden="false" customHeight="false" outlineLevel="0" collapsed="false">
      <c r="B46" s="0" t="s">
        <v>43</v>
      </c>
      <c r="C46" s="3" t="s">
        <v>10</v>
      </c>
      <c r="D46" s="3" t="s">
        <v>11</v>
      </c>
      <c r="E46" s="3" t="s">
        <v>12</v>
      </c>
    </row>
    <row r="47" customFormat="false" ht="12.8" hidden="false" customHeight="false" outlineLevel="0" collapsed="false">
      <c r="B47" s="3" t="s">
        <v>44</v>
      </c>
      <c r="C47" s="1" t="n">
        <f aca="false">3/3</f>
        <v>1</v>
      </c>
      <c r="D47" s="0" t="n">
        <f aca="false">2/3</f>
        <v>0.666666666666667</v>
      </c>
      <c r="E47" s="0" t="n">
        <f aca="false">1/3</f>
        <v>0.333333333333333</v>
      </c>
    </row>
    <row r="48" customFormat="false" ht="12.8" hidden="false" customHeight="false" outlineLevel="0" collapsed="false">
      <c r="B48" s="0" t="s">
        <v>45</v>
      </c>
      <c r="C48" s="3"/>
      <c r="D48" s="3"/>
      <c r="E48" s="3"/>
    </row>
    <row r="49" customFormat="false" ht="12.8" hidden="false" customHeight="false" outlineLevel="0" collapsed="false">
      <c r="B49" s="0" t="s">
        <v>46</v>
      </c>
    </row>
    <row r="50" customFormat="false" ht="12.8" hidden="false" customHeight="false" outlineLevel="0" collapsed="false">
      <c r="B50" s="0" t="s">
        <v>47</v>
      </c>
    </row>
    <row r="51" customFormat="false" ht="12.8" hidden="false" customHeight="false" outlineLevel="0" collapsed="false">
      <c r="B51" s="0" t="s">
        <v>48</v>
      </c>
    </row>
    <row r="52" customFormat="false" ht="12.8" hidden="false" customHeight="false" outlineLevel="0" collapsed="false">
      <c r="B52" s="0" t="s">
        <v>27</v>
      </c>
    </row>
    <row r="53" customFormat="false" ht="12.8" hidden="false" customHeight="false" outlineLevel="0" collapsed="false">
      <c r="B53" s="0" t="s">
        <v>49</v>
      </c>
    </row>
    <row r="54" customFormat="false" ht="12.8" hidden="false" customHeight="false" outlineLevel="0" collapsed="false">
      <c r="B54" s="0" t="s">
        <v>50</v>
      </c>
    </row>
    <row r="55" customFormat="false" ht="12.8" hidden="false" customHeight="false" outlineLevel="0" collapsed="false">
      <c r="B55" s="0" t="s">
        <v>51</v>
      </c>
    </row>
    <row r="56" customFormat="false" ht="12.8" hidden="false" customHeight="false" outlineLevel="0" collapsed="false">
      <c r="B56" s="0" t="s">
        <v>18</v>
      </c>
    </row>
    <row r="57" customFormat="false" ht="12.8" hidden="false" customHeight="false" outlineLevel="0" collapsed="false">
      <c r="B57" s="0" t="s">
        <v>23</v>
      </c>
    </row>
    <row r="58" customFormat="false" ht="12.8" hidden="false" customHeight="false" outlineLevel="0" collapsed="false">
      <c r="A58" s="0" t="s">
        <v>52</v>
      </c>
      <c r="C58" s="1" t="n">
        <v>96</v>
      </c>
      <c r="D58" s="0" t="n">
        <f aca="false">1.5*C58</f>
        <v>144</v>
      </c>
      <c r="E58" s="0" t="n">
        <f aca="false">2*C58</f>
        <v>192</v>
      </c>
    </row>
    <row r="59" customFormat="false" ht="12.8" hidden="false" customHeight="false" outlineLevel="0" collapsed="false">
      <c r="B59" s="0" t="s">
        <v>43</v>
      </c>
      <c r="C59" s="3" t="s">
        <v>10</v>
      </c>
      <c r="D59" s="3" t="s">
        <v>11</v>
      </c>
      <c r="E59" s="3" t="s">
        <v>12</v>
      </c>
    </row>
    <row r="60" customFormat="false" ht="12.8" hidden="false" customHeight="false" outlineLevel="0" collapsed="false">
      <c r="B60" s="0" t="s">
        <v>25</v>
      </c>
    </row>
    <row r="61" customFormat="false" ht="12.8" hidden="false" customHeight="false" outlineLevel="0" collapsed="false">
      <c r="B61" s="0" t="s">
        <v>26</v>
      </c>
    </row>
    <row r="62" customFormat="false" ht="12.8" hidden="false" customHeight="false" outlineLevel="0" collapsed="false">
      <c r="B62" s="0" t="s">
        <v>27</v>
      </c>
    </row>
    <row r="63" customFormat="false" ht="12.8" hidden="false" customHeight="false" outlineLevel="0" collapsed="false">
      <c r="B63" s="0" t="s">
        <v>53</v>
      </c>
    </row>
    <row r="64" customFormat="false" ht="12.8" hidden="false" customHeight="false" outlineLevel="0" collapsed="false">
      <c r="B64" s="0" t="s">
        <v>49</v>
      </c>
    </row>
    <row r="65" customFormat="false" ht="12.8" hidden="false" customHeight="false" outlineLevel="0" collapsed="false">
      <c r="B65" s="0" t="s">
        <v>54</v>
      </c>
    </row>
    <row r="66" customFormat="false" ht="12.8" hidden="false" customHeight="false" outlineLevel="0" collapsed="false">
      <c r="B66" s="0" t="s">
        <v>28</v>
      </c>
    </row>
    <row r="67" customFormat="false" ht="12.8" hidden="false" customHeight="false" outlineLevel="0" collapsed="false">
      <c r="B67" s="0" t="s">
        <v>55</v>
      </c>
    </row>
    <row r="68" customFormat="false" ht="12.8" hidden="false" customHeight="false" outlineLevel="0" collapsed="false">
      <c r="B68" s="0" t="s">
        <v>29</v>
      </c>
    </row>
    <row r="69" customFormat="false" ht="12.8" hidden="false" customHeight="false" outlineLevel="0" collapsed="false">
      <c r="B69" s="0" t="s">
        <v>30</v>
      </c>
    </row>
    <row r="70" customFormat="false" ht="12.8" hidden="false" customHeight="false" outlineLevel="0" collapsed="false">
      <c r="B70" s="0" t="s">
        <v>18</v>
      </c>
    </row>
    <row r="71" customFormat="false" ht="12.8" hidden="false" customHeight="false" outlineLevel="0" collapsed="false">
      <c r="B71" s="0" t="s">
        <v>56</v>
      </c>
    </row>
    <row r="72" customFormat="false" ht="12.8" hidden="false" customHeight="false" outlineLevel="0" collapsed="false">
      <c r="B72" s="0" t="s">
        <v>57</v>
      </c>
    </row>
    <row r="73" customFormat="false" ht="12.8" hidden="false" customHeight="false" outlineLevel="0" collapsed="false">
      <c r="B73" s="0" t="s">
        <v>23</v>
      </c>
    </row>
    <row r="74" customFormat="false" ht="12.8" hidden="false" customHeight="false" outlineLevel="0" collapsed="false">
      <c r="A74" s="0" t="s">
        <v>58</v>
      </c>
      <c r="C74" s="1" t="n">
        <v>95</v>
      </c>
      <c r="D74" s="0" t="n">
        <f aca="false">1.5*C74</f>
        <v>142.5</v>
      </c>
      <c r="E74" s="0" t="n">
        <f aca="false">2*C74</f>
        <v>190</v>
      </c>
    </row>
    <row r="75" customFormat="false" ht="12.8" hidden="false" customHeight="false" outlineLevel="0" collapsed="false">
      <c r="B75" s="0" t="s">
        <v>34</v>
      </c>
      <c r="C75" s="3" t="s">
        <v>59</v>
      </c>
      <c r="D75" s="3" t="s">
        <v>60</v>
      </c>
      <c r="E75" s="3" t="s">
        <v>61</v>
      </c>
    </row>
    <row r="76" customFormat="false" ht="12.8" hidden="false" customHeight="false" outlineLevel="0" collapsed="false">
      <c r="B76" s="0" t="s">
        <v>62</v>
      </c>
    </row>
    <row r="77" customFormat="false" ht="12.8" hidden="false" customHeight="false" outlineLevel="0" collapsed="false">
      <c r="B77" s="0" t="s">
        <v>63</v>
      </c>
    </row>
    <row r="78" customFormat="false" ht="12.8" hidden="false" customHeight="false" outlineLevel="0" collapsed="false">
      <c r="B78" s="0" t="s">
        <v>32</v>
      </c>
    </row>
    <row r="79" customFormat="false" ht="12.8" hidden="false" customHeight="false" outlineLevel="0" collapsed="false">
      <c r="A79" s="0" t="s">
        <v>64</v>
      </c>
      <c r="C79" s="1" t="n">
        <v>94</v>
      </c>
      <c r="D79" s="0" t="n">
        <f aca="false">3*C79</f>
        <v>282</v>
      </c>
      <c r="E79" s="0" t="n">
        <f aca="false">3*D79</f>
        <v>846</v>
      </c>
    </row>
    <row r="80" customFormat="false" ht="12.8" hidden="false" customHeight="false" outlineLevel="0" collapsed="false">
      <c r="B80" s="0" t="s">
        <v>65</v>
      </c>
      <c r="C80" s="3" t="s">
        <v>66</v>
      </c>
      <c r="D80" s="3" t="s">
        <v>67</v>
      </c>
      <c r="E80" s="3" t="s">
        <v>68</v>
      </c>
    </row>
    <row r="81" customFormat="false" ht="12.8" hidden="false" customHeight="false" outlineLevel="0" collapsed="false">
      <c r="B81" s="0" t="s">
        <v>62</v>
      </c>
    </row>
    <row r="82" customFormat="false" ht="13.55" hidden="false" customHeight="true" outlineLevel="0" collapsed="false">
      <c r="B82" s="0" t="s">
        <v>69</v>
      </c>
    </row>
    <row r="83" customFormat="false" ht="12.8" hidden="false" customHeight="false" outlineLevel="0" collapsed="false">
      <c r="B83" s="0" t="s">
        <v>23</v>
      </c>
    </row>
    <row r="84" customFormat="false" ht="12.8" hidden="false" customHeight="false" outlineLevel="0" collapsed="false">
      <c r="B84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1" activeCellId="0" sqref="E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tr">
        <f aca="false">types!A1</f>
        <v>Front End Estimation</v>
      </c>
      <c r="F1" s="3" t="s">
        <v>70</v>
      </c>
      <c r="G1" s="4" t="n">
        <f aca="false">G2+G7</f>
        <v>0</v>
      </c>
    </row>
    <row r="2" customFormat="false" ht="12.8" hidden="false" customHeight="false" outlineLevel="0" collapsed="false">
      <c r="A2" s="0" t="s">
        <v>71</v>
      </c>
      <c r="F2" s="3" t="s">
        <v>72</v>
      </c>
      <c r="G2" s="0" t="n">
        <f aca="false">types!G1</f>
        <v>0</v>
      </c>
    </row>
    <row r="4" customFormat="false" ht="12.8" hidden="false" customHeight="false" outlineLevel="0" collapsed="false">
      <c r="A4" s="5"/>
      <c r="B4" s="0" t="s">
        <v>73</v>
      </c>
    </row>
    <row r="5" customFormat="false" ht="12.8" hidden="false" customHeight="false" outlineLevel="0" collapsed="false">
      <c r="B5" s="0" t="s">
        <v>74</v>
      </c>
    </row>
    <row r="6" customFormat="false" ht="12.8" hidden="false" customHeight="false" outlineLevel="0" collapsed="false">
      <c r="F6" s="0" t="s">
        <v>42</v>
      </c>
      <c r="G6" s="0" t="s">
        <v>75</v>
      </c>
    </row>
    <row r="7" customFormat="false" ht="12.8" hidden="false" customHeight="false" outlineLevel="0" collapsed="false">
      <c r="C7" s="0" t="s">
        <v>5</v>
      </c>
      <c r="D7" s="0" t="s">
        <v>6</v>
      </c>
      <c r="E7" s="0" t="s">
        <v>7</v>
      </c>
      <c r="F7" s="4" t="n">
        <f aca="false">SUM(F8:F17)</f>
        <v>0</v>
      </c>
      <c r="G7" s="6" t="n">
        <f aca="false">F7*(1+F18)</f>
        <v>0</v>
      </c>
    </row>
    <row r="8" customFormat="false" ht="12.8" hidden="false" customHeight="false" outlineLevel="0" collapsed="false">
      <c r="A8" s="0" t="s">
        <v>76</v>
      </c>
      <c r="C8" s="5"/>
      <c r="D8" s="5"/>
      <c r="E8" s="5"/>
      <c r="F8" s="0" t="n">
        <f aca="false">C8*types!$C$58+D8*types!$D$58+E8*types!$E$58</f>
        <v>0</v>
      </c>
    </row>
    <row r="9" customFormat="false" ht="12.8" hidden="false" customHeight="false" outlineLevel="0" collapsed="false">
      <c r="A9" s="0" t="s">
        <v>77</v>
      </c>
      <c r="C9" s="5"/>
      <c r="D9" s="5"/>
      <c r="E9" s="5"/>
      <c r="F9" s="0" t="n">
        <f aca="false">C9*types!$C$6+D9*types!$D$6+E9*types!$E$6</f>
        <v>0</v>
      </c>
    </row>
    <row r="10" customFormat="false" ht="12.8" hidden="false" customHeight="false" outlineLevel="0" collapsed="false">
      <c r="A10" s="0" t="s">
        <v>58</v>
      </c>
      <c r="C10" s="5"/>
      <c r="D10" s="5"/>
      <c r="E10" s="5"/>
      <c r="F10" s="0" t="n">
        <f aca="false">C10*types!$C$74+D10*types!$D$74+E10*types!$E$74</f>
        <v>0</v>
      </c>
    </row>
    <row r="11" customFormat="false" ht="12.8" hidden="false" customHeight="false" outlineLevel="0" collapsed="false">
      <c r="A11" s="0" t="s">
        <v>64</v>
      </c>
      <c r="F11" s="0" t="n">
        <f aca="false">C11*types!$C$79+D11*types!$D$79+E11*types!$E$79</f>
        <v>0</v>
      </c>
    </row>
    <row r="12" customFormat="false" ht="12.8" hidden="false" customHeight="false" outlineLevel="0" collapsed="false">
      <c r="A12" s="0" t="s">
        <v>78</v>
      </c>
      <c r="F12" s="0" t="n">
        <f aca="false">C12*types!$C$20+D12*types!$D$20+E12*types!$E$20</f>
        <v>0</v>
      </c>
    </row>
    <row r="13" customFormat="false" ht="12.8" hidden="false" customHeight="false" outlineLevel="0" collapsed="false">
      <c r="A13" s="0" t="s">
        <v>79</v>
      </c>
      <c r="F13" s="0" t="n">
        <f aca="false">C13*types!$C$36+D13*types!$D$36+E13*types!$E$36</f>
        <v>0</v>
      </c>
    </row>
    <row r="14" customFormat="false" ht="12.8" hidden="false" customHeight="false" outlineLevel="0" collapsed="false">
      <c r="A14" s="0" t="s">
        <v>80</v>
      </c>
      <c r="C14" s="5"/>
      <c r="D14" s="5"/>
      <c r="E14" s="5"/>
      <c r="F14" s="0" t="n">
        <f aca="false">C14*types!$C$45+D14*types!$D$45+E14*types!$E$45</f>
        <v>0</v>
      </c>
    </row>
    <row r="15" customFormat="false" ht="12.8" hidden="false" customHeight="false" outlineLevel="0" collapsed="false">
      <c r="A15" s="0" t="s">
        <v>81</v>
      </c>
      <c r="C15" s="5"/>
      <c r="D15" s="5"/>
      <c r="E15" s="5"/>
      <c r="F15" s="0" t="n">
        <f aca="false">C15*types!$C$47+D15*types!$D$47+E15*types!$E$47</f>
        <v>0</v>
      </c>
    </row>
    <row r="16" customFormat="false" ht="12.8" hidden="false" customHeight="false" outlineLevel="0" collapsed="false">
      <c r="A16" s="0" t="s">
        <v>82</v>
      </c>
      <c r="F16" s="0" t="n">
        <f aca="false">SUM(C16:E17)</f>
        <v>0</v>
      </c>
    </row>
    <row r="18" customFormat="false" ht="12.8" hidden="false" customHeight="false" outlineLevel="0" collapsed="false">
      <c r="A18" s="0" t="s">
        <v>75</v>
      </c>
      <c r="C18" s="7"/>
      <c r="D18" s="7"/>
      <c r="E18" s="7"/>
      <c r="F18" s="8" t="n">
        <f aca="false">SUM(C18:E18)</f>
        <v>0</v>
      </c>
    </row>
    <row r="20" customFormat="false" ht="12.8" hidden="false" customHeight="false" outlineLevel="0" collapsed="false">
      <c r="A20" s="0" t="s">
        <v>83</v>
      </c>
    </row>
    <row r="25" customFormat="false" ht="12.8" hidden="false" customHeight="false" outlineLevel="0" collapsed="false">
      <c r="A25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tr">
        <f aca="false">screen!A1</f>
        <v>Front End Estimation</v>
      </c>
      <c r="F1" s="3" t="s">
        <v>70</v>
      </c>
      <c r="G1" s="4" t="n">
        <f aca="false">G2+G7</f>
        <v>0</v>
      </c>
    </row>
    <row r="2" customFormat="false" ht="12.8" hidden="false" customHeight="false" outlineLevel="0" collapsed="false">
      <c r="A2" s="0" t="s">
        <v>85</v>
      </c>
      <c r="F2" s="3" t="s">
        <v>72</v>
      </c>
      <c r="G2" s="0" t="n">
        <f aca="false">screen!G1</f>
        <v>0</v>
      </c>
    </row>
    <row r="4" customFormat="false" ht="12.8" hidden="false" customHeight="false" outlineLevel="0" collapsed="false">
      <c r="A4" s="5"/>
      <c r="B4" s="0" t="s">
        <v>73</v>
      </c>
    </row>
    <row r="5" customFormat="false" ht="12.8" hidden="false" customHeight="false" outlineLevel="0" collapsed="false">
      <c r="B5" s="0" t="s">
        <v>74</v>
      </c>
    </row>
    <row r="6" customFormat="false" ht="12.8" hidden="false" customHeight="false" outlineLevel="0" collapsed="false">
      <c r="F6" s="0" t="s">
        <v>42</v>
      </c>
      <c r="G6" s="0" t="s">
        <v>75</v>
      </c>
    </row>
    <row r="7" customFormat="false" ht="12.8" hidden="false" customHeight="false" outlineLevel="0" collapsed="false">
      <c r="C7" s="0" t="s">
        <v>5</v>
      </c>
      <c r="D7" s="0" t="s">
        <v>6</v>
      </c>
      <c r="E7" s="0" t="s">
        <v>7</v>
      </c>
      <c r="F7" s="4" t="n">
        <f aca="false">SUM(F8:F17)</f>
        <v>0</v>
      </c>
      <c r="G7" s="6" t="n">
        <f aca="false">F7*(1+F18)</f>
        <v>0</v>
      </c>
    </row>
    <row r="8" customFormat="false" ht="12.8" hidden="false" customHeight="false" outlineLevel="0" collapsed="false">
      <c r="A8" s="0" t="s">
        <v>76</v>
      </c>
      <c r="C8" s="5"/>
      <c r="D8" s="5"/>
      <c r="E8" s="5"/>
      <c r="F8" s="0" t="n">
        <f aca="false">C8*types!$C$58+D8*types!$D$58+E8*types!$E$58</f>
        <v>0</v>
      </c>
    </row>
    <row r="9" customFormat="false" ht="12.8" hidden="false" customHeight="false" outlineLevel="0" collapsed="false">
      <c r="A9" s="0" t="s">
        <v>77</v>
      </c>
      <c r="C9" s="5"/>
      <c r="D9" s="5"/>
      <c r="E9" s="5"/>
      <c r="F9" s="0" t="n">
        <f aca="false">C9*types!$C$6+D9*types!$D$6+E9*types!$E$6</f>
        <v>0</v>
      </c>
    </row>
    <row r="10" customFormat="false" ht="12.8" hidden="false" customHeight="false" outlineLevel="0" collapsed="false">
      <c r="A10" s="0" t="s">
        <v>58</v>
      </c>
      <c r="C10" s="5"/>
      <c r="D10" s="5"/>
      <c r="E10" s="5"/>
      <c r="F10" s="0" t="n">
        <f aca="false">C10*types!$C$74+D10*types!$D$74+E10*types!$E$74</f>
        <v>0</v>
      </c>
    </row>
    <row r="11" customFormat="false" ht="12.8" hidden="false" customHeight="false" outlineLevel="0" collapsed="false">
      <c r="A11" s="0" t="s">
        <v>64</v>
      </c>
      <c r="F11" s="0" t="n">
        <f aca="false">C11*types!$C$79+D11*types!$D$79+E11*types!$E$79</f>
        <v>0</v>
      </c>
    </row>
    <row r="12" customFormat="false" ht="12.8" hidden="false" customHeight="false" outlineLevel="0" collapsed="false">
      <c r="A12" s="0" t="s">
        <v>78</v>
      </c>
      <c r="F12" s="0" t="n">
        <f aca="false">C12*types!$C$20+D12*types!$D$20+E12*types!$E$20</f>
        <v>0</v>
      </c>
    </row>
    <row r="13" customFormat="false" ht="12.8" hidden="false" customHeight="false" outlineLevel="0" collapsed="false">
      <c r="A13" s="0" t="s">
        <v>79</v>
      </c>
      <c r="F13" s="0" t="n">
        <f aca="false">C13*types!$C$36+D13*types!$D$36+E13*types!$E$36</f>
        <v>0</v>
      </c>
    </row>
    <row r="14" customFormat="false" ht="12.8" hidden="false" customHeight="false" outlineLevel="0" collapsed="false">
      <c r="A14" s="0" t="s">
        <v>80</v>
      </c>
      <c r="C14" s="5"/>
      <c r="D14" s="5"/>
      <c r="E14" s="5"/>
      <c r="F14" s="0" t="n">
        <f aca="false">C14*types!$C$45+D14*types!$D$45+E14*types!$E$45</f>
        <v>0</v>
      </c>
    </row>
    <row r="15" customFormat="false" ht="12.8" hidden="false" customHeight="false" outlineLevel="0" collapsed="false">
      <c r="A15" s="0" t="s">
        <v>81</v>
      </c>
      <c r="C15" s="5"/>
      <c r="D15" s="5"/>
      <c r="E15" s="5"/>
      <c r="F15" s="0" t="n">
        <f aca="false">C15*types!$C$47+D15*types!$D$47+E15*types!$E$47</f>
        <v>0</v>
      </c>
    </row>
    <row r="16" customFormat="false" ht="12.8" hidden="false" customHeight="false" outlineLevel="0" collapsed="false">
      <c r="A16" s="0" t="s">
        <v>82</v>
      </c>
      <c r="F16" s="0" t="n">
        <f aca="false">SUM(C16:E17)</f>
        <v>0</v>
      </c>
    </row>
    <row r="18" customFormat="false" ht="12.8" hidden="false" customHeight="false" outlineLevel="0" collapsed="false">
      <c r="A18" s="0" t="s">
        <v>75</v>
      </c>
      <c r="C18" s="7"/>
      <c r="D18" s="7"/>
      <c r="E18" s="7"/>
      <c r="F18" s="8" t="n">
        <f aca="false">SUM(C18:E18)</f>
        <v>0</v>
      </c>
    </row>
    <row r="20" customFormat="false" ht="12.8" hidden="false" customHeight="false" outlineLevel="0" collapsed="false">
      <c r="A20" s="0" t="s">
        <v>83</v>
      </c>
    </row>
    <row r="25" customFormat="false" ht="12.8" hidden="false" customHeight="false" outlineLevel="0" collapsed="false">
      <c r="A25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13.1326530612245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screen_2!A1</f>
        <v>Front End Estimation</v>
      </c>
      <c r="D1" s="9" t="n">
        <f aca="true">TODAY()</f>
        <v>45006</v>
      </c>
      <c r="E1" s="0" t="s">
        <v>86</v>
      </c>
    </row>
    <row r="2" customFormat="false" ht="12.8" hidden="false" customHeight="false" outlineLevel="0" collapsed="false">
      <c r="A2" s="0" t="s">
        <v>87</v>
      </c>
      <c r="D2" s="10" t="n">
        <f aca="false">D1+7*B19</f>
        <v>45006</v>
      </c>
      <c r="E2" s="0" t="s">
        <v>88</v>
      </c>
    </row>
    <row r="4" customFormat="false" ht="12.8" hidden="false" customHeight="false" outlineLevel="0" collapsed="false">
      <c r="A4" s="0" t="s">
        <v>89</v>
      </c>
      <c r="B4" s="1" t="n">
        <v>1</v>
      </c>
      <c r="C4" s="0" t="s">
        <v>90</v>
      </c>
    </row>
    <row r="6" customFormat="false" ht="12.8" hidden="false" customHeight="false" outlineLevel="0" collapsed="false">
      <c r="A6" s="0" t="s">
        <v>72</v>
      </c>
      <c r="B6" s="11" t="n">
        <f aca="false">screen_2!G1</f>
        <v>0</v>
      </c>
      <c r="C6" s="0" t="s">
        <v>91</v>
      </c>
    </row>
    <row r="7" customFormat="false" ht="12.8" hidden="false" customHeight="false" outlineLevel="0" collapsed="false">
      <c r="A7" s="0" t="s">
        <v>92</v>
      </c>
      <c r="B7" s="0" t="n">
        <f aca="false">B6*B4</f>
        <v>0</v>
      </c>
      <c r="C7" s="0" t="s">
        <v>93</v>
      </c>
    </row>
    <row r="8" customFormat="false" ht="12.8" hidden="false" customHeight="false" outlineLevel="0" collapsed="false">
      <c r="A8" s="0" t="s">
        <v>94</v>
      </c>
      <c r="B8" s="1" t="n">
        <v>10</v>
      </c>
    </row>
    <row r="9" customFormat="false" ht="12.8" hidden="false" customHeight="false" outlineLevel="0" collapsed="false">
      <c r="A9" s="0" t="s">
        <v>95</v>
      </c>
      <c r="B9" s="1" t="n">
        <v>2</v>
      </c>
      <c r="C9" s="0" t="s">
        <v>96</v>
      </c>
    </row>
    <row r="10" customFormat="false" ht="12.8" hidden="false" customHeight="false" outlineLevel="0" collapsed="false">
      <c r="A10" s="0" t="s">
        <v>97</v>
      </c>
      <c r="B10" s="0" t="n">
        <v>8</v>
      </c>
      <c r="C10" s="0" t="s">
        <v>98</v>
      </c>
    </row>
    <row r="11" customFormat="false" ht="12.8" hidden="false" customHeight="false" outlineLevel="0" collapsed="false">
      <c r="A11" s="0" t="s">
        <v>99</v>
      </c>
      <c r="B11" s="0" t="n">
        <f aca="false">B10-B9</f>
        <v>6</v>
      </c>
      <c r="C11" s="0" t="s">
        <v>98</v>
      </c>
    </row>
    <row r="12" customFormat="false" ht="12.8" hidden="false" customHeight="false" outlineLevel="0" collapsed="false">
      <c r="A12" s="0" t="s">
        <v>100</v>
      </c>
      <c r="B12" s="0" t="n">
        <v>5</v>
      </c>
      <c r="C12" s="0" t="s">
        <v>101</v>
      </c>
    </row>
    <row r="13" customFormat="false" ht="12.8" hidden="false" customHeight="false" outlineLevel="0" collapsed="false">
      <c r="A13" s="0" t="s">
        <v>102</v>
      </c>
      <c r="B13" s="1" t="n">
        <v>20</v>
      </c>
      <c r="C13" s="0" t="s">
        <v>103</v>
      </c>
    </row>
    <row r="16" customFormat="false" ht="12.8" hidden="false" customHeight="false" outlineLevel="0" collapsed="false">
      <c r="A16" s="0" t="s">
        <v>104</v>
      </c>
      <c r="B16" s="12" t="n">
        <f aca="false">B7*B10/B8</f>
        <v>0</v>
      </c>
      <c r="C16" s="0" t="s">
        <v>98</v>
      </c>
    </row>
    <row r="17" customFormat="false" ht="12.8" hidden="false" customHeight="false" outlineLevel="0" collapsed="false">
      <c r="A17" s="0" t="s">
        <v>105</v>
      </c>
      <c r="B17" s="12" t="n">
        <f aca="false">B16/B11</f>
        <v>0</v>
      </c>
      <c r="C17" s="0" t="s">
        <v>93</v>
      </c>
    </row>
    <row r="18" customFormat="false" ht="12.8" hidden="false" customHeight="false" outlineLevel="0" collapsed="false">
      <c r="A18" s="0" t="s">
        <v>106</v>
      </c>
      <c r="B18" s="12" t="n">
        <f aca="false">B13*((7*B17/B12)/52)+B17</f>
        <v>0</v>
      </c>
      <c r="C18" s="0" t="s">
        <v>93</v>
      </c>
    </row>
    <row r="19" customFormat="false" ht="12.8" hidden="false" customHeight="false" outlineLevel="0" collapsed="false">
      <c r="A19" s="0" t="s">
        <v>107</v>
      </c>
      <c r="B19" s="12" t="n">
        <f aca="false">B18/7</f>
        <v>0</v>
      </c>
      <c r="C19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8404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2023-03-21T17:51:28Z</dcterms:created>
  <dc:language>en-GB</dc:language>
  <dcterms:modified xsi:type="dcterms:W3CDTF">2023-03-21T20:21:03Z</dcterms:modified>
  <cp:revision>17</cp:revision>
</cp:coreProperties>
</file>