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64" windowWidth="9540" windowHeight="8616" activeTab="1"/>
  </bookViews>
  <sheets>
    <sheet name="d=3" sheetId="3" r:id="rId1"/>
    <sheet name="d=5" sheetId="1" r:id="rId2"/>
    <sheet name="d=7" sheetId="2" r:id="rId3"/>
    <sheet name="timing" sheetId="4" r:id="rId4"/>
  </sheets>
  <calcPr calcId="145621"/>
</workbook>
</file>

<file path=xl/calcChain.xml><?xml version="1.0" encoding="utf-8"?>
<calcChain xmlns="http://schemas.openxmlformats.org/spreadsheetml/2006/main">
  <c r="K42" i="1" l="1"/>
  <c r="J42" i="1"/>
  <c r="F42" i="1"/>
  <c r="E42" i="1"/>
  <c r="K41" i="1"/>
  <c r="J41" i="1"/>
  <c r="F41" i="1"/>
  <c r="E41" i="1"/>
  <c r="K40" i="1"/>
  <c r="J40" i="1"/>
  <c r="F40" i="1"/>
  <c r="E40" i="1"/>
  <c r="K39" i="1"/>
  <c r="J39" i="1"/>
  <c r="F39" i="1"/>
  <c r="E39" i="1"/>
  <c r="K38" i="1"/>
  <c r="J38" i="1"/>
  <c r="F38" i="1"/>
  <c r="E38" i="1"/>
  <c r="K37" i="1"/>
  <c r="J37" i="1"/>
  <c r="F37" i="1"/>
  <c r="E37" i="1"/>
  <c r="K36" i="1"/>
  <c r="J36" i="1"/>
  <c r="F36" i="1"/>
  <c r="E36" i="1"/>
  <c r="K35" i="1"/>
  <c r="J35" i="1"/>
  <c r="F35" i="1"/>
  <c r="E35" i="1"/>
  <c r="K34" i="1"/>
  <c r="J34" i="1"/>
  <c r="F34" i="1"/>
  <c r="E34" i="1"/>
  <c r="K33" i="1"/>
  <c r="J33" i="1"/>
  <c r="F33" i="1"/>
  <c r="E33" i="1"/>
  <c r="K32" i="1"/>
  <c r="J32" i="1"/>
  <c r="F32" i="1"/>
  <c r="E32" i="1"/>
  <c r="K31" i="1"/>
  <c r="J31" i="1"/>
  <c r="F31" i="1"/>
  <c r="E31" i="1"/>
  <c r="K30" i="1"/>
  <c r="J30" i="1"/>
  <c r="F30" i="1"/>
  <c r="E30" i="1"/>
  <c r="K29" i="1"/>
  <c r="J29" i="1"/>
  <c r="F29" i="1"/>
  <c r="E29" i="1"/>
  <c r="K28" i="1"/>
  <c r="J28" i="1"/>
  <c r="F28" i="1"/>
  <c r="E28" i="1"/>
  <c r="K27" i="1"/>
  <c r="J27" i="1"/>
  <c r="F27" i="1"/>
  <c r="E27" i="1"/>
  <c r="K26" i="1"/>
  <c r="J26" i="1"/>
  <c r="F26" i="1"/>
  <c r="E26" i="1"/>
  <c r="K43" i="2"/>
  <c r="J43" i="2"/>
  <c r="F43" i="2"/>
  <c r="E43" i="2"/>
  <c r="K42" i="2"/>
  <c r="J42" i="2"/>
  <c r="F42" i="2"/>
  <c r="E42" i="2"/>
  <c r="K41" i="2"/>
  <c r="J41" i="2"/>
  <c r="F41" i="2"/>
  <c r="E41" i="2"/>
  <c r="K40" i="2"/>
  <c r="J40" i="2"/>
  <c r="F40" i="2"/>
  <c r="E40" i="2"/>
  <c r="K39" i="2"/>
  <c r="J39" i="2"/>
  <c r="F39" i="2"/>
  <c r="E39" i="2"/>
  <c r="K38" i="2"/>
  <c r="J38" i="2"/>
  <c r="F38" i="2"/>
  <c r="E38" i="2"/>
  <c r="K37" i="2"/>
  <c r="J37" i="2"/>
  <c r="F37" i="2"/>
  <c r="E37" i="2"/>
  <c r="K36" i="2"/>
  <c r="J36" i="2"/>
  <c r="F36" i="2"/>
  <c r="E36" i="2"/>
  <c r="K35" i="2"/>
  <c r="J35" i="2"/>
  <c r="F35" i="2"/>
  <c r="E35" i="2"/>
  <c r="K34" i="2"/>
  <c r="J34" i="2"/>
  <c r="F34" i="2"/>
  <c r="E34" i="2"/>
  <c r="K33" i="2"/>
  <c r="J33" i="2"/>
  <c r="F33" i="2"/>
  <c r="E33" i="2"/>
  <c r="K32" i="2"/>
  <c r="J32" i="2"/>
  <c r="F32" i="2"/>
  <c r="E32" i="2"/>
  <c r="K31" i="2"/>
  <c r="J31" i="2"/>
  <c r="F31" i="2"/>
  <c r="E31" i="2"/>
  <c r="K30" i="2"/>
  <c r="J30" i="2"/>
  <c r="F30" i="2"/>
  <c r="E30" i="2"/>
  <c r="K29" i="2"/>
  <c r="J29" i="2"/>
  <c r="F29" i="2"/>
  <c r="E29" i="2"/>
  <c r="K28" i="2"/>
  <c r="J28" i="2"/>
  <c r="F28" i="2"/>
  <c r="E28" i="2"/>
  <c r="K27" i="2"/>
  <c r="J27" i="2"/>
  <c r="F27" i="2"/>
  <c r="E27" i="2"/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F2" i="1"/>
  <c r="E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K2" i="1"/>
  <c r="J2" i="1"/>
  <c r="J12" i="2"/>
  <c r="F20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4" i="2"/>
  <c r="K20" i="2" l="1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K11" i="2"/>
  <c r="J11" i="2"/>
  <c r="K10" i="2"/>
  <c r="J10" i="2"/>
  <c r="K9" i="2"/>
  <c r="J9" i="2"/>
  <c r="K8" i="2"/>
  <c r="J8" i="2"/>
  <c r="K7" i="2"/>
  <c r="J7" i="2"/>
  <c r="K6" i="2"/>
  <c r="J6" i="2"/>
  <c r="K5" i="2"/>
  <c r="J5" i="2"/>
  <c r="K4" i="2"/>
  <c r="J4" i="2"/>
  <c r="E18" i="3"/>
  <c r="E17" i="3"/>
  <c r="E15" i="3"/>
  <c r="E16" i="3"/>
  <c r="E14" i="3"/>
  <c r="E13" i="3"/>
  <c r="E12" i="3"/>
  <c r="E11" i="3"/>
  <c r="E10" i="3"/>
  <c r="E9" i="3"/>
  <c r="E7" i="3"/>
  <c r="E6" i="3"/>
  <c r="E5" i="3"/>
  <c r="E4" i="3"/>
  <c r="D10" i="3"/>
  <c r="D11" i="3"/>
  <c r="D12" i="3"/>
  <c r="D13" i="3"/>
  <c r="D14" i="3"/>
  <c r="D15" i="3"/>
  <c r="D16" i="3"/>
  <c r="D17" i="3"/>
  <c r="D18" i="3"/>
  <c r="D9" i="3"/>
  <c r="E3" i="3"/>
  <c r="E2" i="3"/>
  <c r="D3" i="3"/>
  <c r="D4" i="3"/>
  <c r="D5" i="3"/>
  <c r="D6" i="3"/>
  <c r="D7" i="3"/>
  <c r="D2" i="3"/>
  <c r="E8" i="3"/>
  <c r="D8" i="3"/>
  <c r="I3" i="3"/>
  <c r="J3" i="3"/>
  <c r="I4" i="3"/>
  <c r="J4" i="3"/>
  <c r="I5" i="3"/>
  <c r="J5" i="3"/>
  <c r="I6" i="3"/>
  <c r="J6" i="3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  <c r="I14" i="3"/>
  <c r="J14" i="3"/>
  <c r="I15" i="3"/>
  <c r="J15" i="3"/>
  <c r="I16" i="3"/>
  <c r="J16" i="3"/>
  <c r="I17" i="3"/>
  <c r="J17" i="3"/>
  <c r="I18" i="3"/>
  <c r="J18" i="3"/>
  <c r="J2" i="3"/>
  <c r="I2" i="3"/>
</calcChain>
</file>

<file path=xl/sharedStrings.xml><?xml version="1.0" encoding="utf-8"?>
<sst xmlns="http://schemas.openxmlformats.org/spreadsheetml/2006/main" count="69" uniqueCount="27">
  <si>
    <t>p</t>
  </si>
  <si>
    <t>blossom</t>
  </si>
  <si>
    <t>nn</t>
  </si>
  <si>
    <t>cycles</t>
  </si>
  <si>
    <t>time blossom</t>
  </si>
  <si>
    <t>time nn</t>
  </si>
  <si>
    <t>d=5</t>
  </si>
  <si>
    <t>d=7</t>
  </si>
  <si>
    <t>Train Acc =</t>
  </si>
  <si>
    <t xml:space="preserve">Train sample = </t>
  </si>
  <si>
    <t>d=3</t>
  </si>
  <si>
    <t>nodes =</t>
  </si>
  <si>
    <t>Nodes=</t>
  </si>
  <si>
    <t>blos_err</t>
  </si>
  <si>
    <t>LER blossom</t>
  </si>
  <si>
    <t>LER nn</t>
  </si>
  <si>
    <t>real time</t>
  </si>
  <si>
    <t>time blossom
(msec)</t>
  </si>
  <si>
    <t>time nn
(msec)</t>
  </si>
  <si>
    <t>blossom (msec)</t>
  </si>
  <si>
    <t>nn (msec)</t>
  </si>
  <si>
    <t>phys prob</t>
  </si>
  <si>
    <t>blossom LER</t>
  </si>
  <si>
    <t>nn LER</t>
  </si>
  <si>
    <t xml:space="preserve">Train Acc = </t>
  </si>
  <si>
    <t xml:space="preserve">Nodes = </t>
  </si>
  <si>
    <t xml:space="preserve">Samples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</si>
</sst>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E+00"/>
    <numFmt numFmtId="165" formatCode="0.000"/>
    <numFmt numFmtId="166" formatCode="0.0000000"/>
    <numFmt numFmtId="167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0" fontId="1" fillId="0" borderId="0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167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21" fontId="0" fillId="0" borderId="0" xfId="0" applyNumberForma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10" fontId="1" fillId="0" borderId="0" xfId="0" applyNumberFormat="1" applyFont="1" applyAlignment="1">
      <alignment horizontal="center" vertical="center"/>
    </xf>
    <xf numFmtId="3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right" vertical="center"/>
    </xf>
    <xf numFmtId="0" fontId="1" fillId="0" borderId="0" xfId="0" applyFont="1" applyAlignment="1">
      <alignment horizontal="right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7" fontId="0" fillId="0" borderId="5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d=3 timing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blossom</c:v>
          </c:tx>
          <c:marker>
            <c:symbol val="none"/>
          </c:marker>
          <c:cat>
            <c:numRef>
              <c:f>'d=3'!$B$2:$B$18</c:f>
              <c:numCache>
                <c:formatCode>General</c:formatCode>
                <c:ptCount val="17"/>
                <c:pt idx="0">
                  <c:v>0.5</c:v>
                </c:pt>
                <c:pt idx="1">
                  <c:v>0.4</c:v>
                </c:pt>
                <c:pt idx="2">
                  <c:v>0.3</c:v>
                </c:pt>
                <c:pt idx="3">
                  <c:v>0.2</c:v>
                </c:pt>
                <c:pt idx="4">
                  <c:v>0.1</c:v>
                </c:pt>
                <c:pt idx="5">
                  <c:v>0.09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0.06</c:v>
                </c:pt>
                <c:pt idx="9">
                  <c:v>0.05</c:v>
                </c:pt>
                <c:pt idx="10">
                  <c:v>0.04</c:v>
                </c:pt>
                <c:pt idx="11">
                  <c:v>0.03</c:v>
                </c:pt>
                <c:pt idx="12">
                  <c:v>0.02</c:v>
                </c:pt>
                <c:pt idx="13">
                  <c:v>0.01</c:v>
                </c:pt>
                <c:pt idx="14">
                  <c:v>8.9999999999999993E-3</c:v>
                </c:pt>
                <c:pt idx="15">
                  <c:v>8.0000000000000002E-3</c:v>
                </c:pt>
                <c:pt idx="16">
                  <c:v>7.0000000000000001E-3</c:v>
                </c:pt>
              </c:numCache>
            </c:numRef>
          </c:cat>
          <c:val>
            <c:numRef>
              <c:f>'d=3'!$I$2:$I$18</c:f>
              <c:numCache>
                <c:formatCode>0.00</c:formatCode>
                <c:ptCount val="17"/>
                <c:pt idx="0">
                  <c:v>0.32906596400000004</c:v>
                </c:pt>
                <c:pt idx="1">
                  <c:v>0.317519</c:v>
                </c:pt>
                <c:pt idx="2">
                  <c:v>0.3287853</c:v>
                </c:pt>
                <c:pt idx="3">
                  <c:v>0.29593242329999997</c:v>
                </c:pt>
                <c:pt idx="4">
                  <c:v>0.2794557446</c:v>
                </c:pt>
                <c:pt idx="5">
                  <c:v>0.27129340200000002</c:v>
                </c:pt>
                <c:pt idx="6">
                  <c:v>0.25004243529999998</c:v>
                </c:pt>
                <c:pt idx="7">
                  <c:v>0.27758166299999998</c:v>
                </c:pt>
                <c:pt idx="8">
                  <c:v>0.28175640000000002</c:v>
                </c:pt>
                <c:pt idx="9">
                  <c:v>0.26561110999999998</c:v>
                </c:pt>
                <c:pt idx="10">
                  <c:v>0.25704840700000003</c:v>
                </c:pt>
                <c:pt idx="11">
                  <c:v>0.25046884649999995</c:v>
                </c:pt>
                <c:pt idx="12">
                  <c:v>0.24894822699999999</c:v>
                </c:pt>
                <c:pt idx="13">
                  <c:v>0.24098655890000001</c:v>
                </c:pt>
                <c:pt idx="14">
                  <c:v>0.23957079999999997</c:v>
                </c:pt>
                <c:pt idx="15">
                  <c:v>0.24579799999999999</c:v>
                </c:pt>
                <c:pt idx="16">
                  <c:v>0.23827995700000001</c:v>
                </c:pt>
              </c:numCache>
            </c:numRef>
          </c:val>
          <c:smooth val="0"/>
        </c:ser>
        <c:ser>
          <c:idx val="1"/>
          <c:order val="1"/>
          <c:tx>
            <c:v>neural net</c:v>
          </c:tx>
          <c:marker>
            <c:symbol val="none"/>
          </c:marker>
          <c:cat>
            <c:numRef>
              <c:f>'d=3'!$B$2:$B$18</c:f>
              <c:numCache>
                <c:formatCode>General</c:formatCode>
                <c:ptCount val="17"/>
                <c:pt idx="0">
                  <c:v>0.5</c:v>
                </c:pt>
                <c:pt idx="1">
                  <c:v>0.4</c:v>
                </c:pt>
                <c:pt idx="2">
                  <c:v>0.3</c:v>
                </c:pt>
                <c:pt idx="3">
                  <c:v>0.2</c:v>
                </c:pt>
                <c:pt idx="4">
                  <c:v>0.1</c:v>
                </c:pt>
                <c:pt idx="5">
                  <c:v>0.09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0.06</c:v>
                </c:pt>
                <c:pt idx="9">
                  <c:v>0.05</c:v>
                </c:pt>
                <c:pt idx="10">
                  <c:v>0.04</c:v>
                </c:pt>
                <c:pt idx="11">
                  <c:v>0.03</c:v>
                </c:pt>
                <c:pt idx="12">
                  <c:v>0.02</c:v>
                </c:pt>
                <c:pt idx="13">
                  <c:v>0.01</c:v>
                </c:pt>
                <c:pt idx="14">
                  <c:v>8.9999999999999993E-3</c:v>
                </c:pt>
                <c:pt idx="15">
                  <c:v>8.0000000000000002E-3</c:v>
                </c:pt>
                <c:pt idx="16">
                  <c:v>7.0000000000000001E-3</c:v>
                </c:pt>
              </c:numCache>
            </c:numRef>
          </c:cat>
          <c:val>
            <c:numRef>
              <c:f>'d=3'!$J$2:$J$18</c:f>
              <c:numCache>
                <c:formatCode>0.00</c:formatCode>
                <c:ptCount val="17"/>
                <c:pt idx="0">
                  <c:v>0.42107148700000002</c:v>
                </c:pt>
                <c:pt idx="1">
                  <c:v>0.40004048069999998</c:v>
                </c:pt>
                <c:pt idx="2">
                  <c:v>0.41391481279999998</c:v>
                </c:pt>
                <c:pt idx="3">
                  <c:v>0.40487005799999998</c:v>
                </c:pt>
                <c:pt idx="4">
                  <c:v>0.41080167000000001</c:v>
                </c:pt>
                <c:pt idx="5">
                  <c:v>0.40870500189999998</c:v>
                </c:pt>
                <c:pt idx="6">
                  <c:v>0.397455589</c:v>
                </c:pt>
                <c:pt idx="7">
                  <c:v>0.41643799999999997</c:v>
                </c:pt>
                <c:pt idx="8">
                  <c:v>0.43180300000000005</c:v>
                </c:pt>
                <c:pt idx="9">
                  <c:v>0.42406032999999999</c:v>
                </c:pt>
                <c:pt idx="10">
                  <c:v>0.422752507</c:v>
                </c:pt>
                <c:pt idx="11">
                  <c:v>0.41834802399999999</c:v>
                </c:pt>
                <c:pt idx="12">
                  <c:v>0.42147756000000003</c:v>
                </c:pt>
                <c:pt idx="13">
                  <c:v>0.43387747320000003</c:v>
                </c:pt>
                <c:pt idx="14">
                  <c:v>0.43252026799999999</c:v>
                </c:pt>
                <c:pt idx="15">
                  <c:v>0.4330131599</c:v>
                </c:pt>
                <c:pt idx="16">
                  <c:v>0.42726547400000003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31680"/>
        <c:axId val="188637952"/>
      </c:lineChart>
      <c:catAx>
        <c:axId val="188631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sz="1400"/>
                  <a:t>physical  error</a:t>
                </a:r>
                <a:r>
                  <a:rPr lang="en-GB" sz="1400" baseline="0"/>
                  <a:t> probability</a:t>
                </a:r>
                <a:endParaRPr lang="en-GB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8637952"/>
        <c:crosses val="autoZero"/>
        <c:auto val="1"/>
        <c:lblAlgn val="ctr"/>
        <c:lblOffset val="100"/>
        <c:noMultiLvlLbl val="0"/>
      </c:catAx>
      <c:valAx>
        <c:axId val="188637952"/>
        <c:scaling>
          <c:orientation val="minMax"/>
          <c:min val="0.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 sz="1400"/>
                  <a:t>Avg time (msec)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8631680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d=5 timing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Blossom</c:v>
          </c:tx>
          <c:marker>
            <c:symbol val="none"/>
          </c:marker>
          <c:cat>
            <c:numRef>
              <c:f>'d=5'!$B$2:$B$18</c:f>
              <c:numCache>
                <c:formatCode>General</c:formatCode>
                <c:ptCount val="17"/>
                <c:pt idx="0">
                  <c:v>0.5</c:v>
                </c:pt>
                <c:pt idx="1">
                  <c:v>0.4</c:v>
                </c:pt>
                <c:pt idx="2">
                  <c:v>0.3</c:v>
                </c:pt>
                <c:pt idx="3">
                  <c:v>0.2</c:v>
                </c:pt>
                <c:pt idx="4">
                  <c:v>0.1</c:v>
                </c:pt>
                <c:pt idx="5">
                  <c:v>0.09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0.06</c:v>
                </c:pt>
                <c:pt idx="9">
                  <c:v>0.05</c:v>
                </c:pt>
                <c:pt idx="10">
                  <c:v>0.04</c:v>
                </c:pt>
                <c:pt idx="11">
                  <c:v>0.03</c:v>
                </c:pt>
                <c:pt idx="12">
                  <c:v>0.02</c:v>
                </c:pt>
                <c:pt idx="13">
                  <c:v>0.01</c:v>
                </c:pt>
                <c:pt idx="14">
                  <c:v>8.9999999999999993E-3</c:v>
                </c:pt>
                <c:pt idx="15">
                  <c:v>8.0000000000000002E-3</c:v>
                </c:pt>
                <c:pt idx="16">
                  <c:v>7.0000000000000001E-3</c:v>
                </c:pt>
              </c:numCache>
            </c:numRef>
          </c:cat>
          <c:val>
            <c:numRef>
              <c:f>'d=5'!$J$2:$J$18</c:f>
              <c:numCache>
                <c:formatCode>0.000</c:formatCode>
                <c:ptCount val="17"/>
                <c:pt idx="0">
                  <c:v>1.0533859999999999</c:v>
                </c:pt>
                <c:pt idx="1">
                  <c:v>1.01111243425751</c:v>
                </c:pt>
                <c:pt idx="2">
                  <c:v>1.0881459826514799</c:v>
                </c:pt>
                <c:pt idx="3">
                  <c:v>0.87762356669782393</c:v>
                </c:pt>
                <c:pt idx="4">
                  <c:v>0.594664385774063</c:v>
                </c:pt>
                <c:pt idx="5">
                  <c:v>0.60248570067364293</c:v>
                </c:pt>
                <c:pt idx="6">
                  <c:v>0.52920699999999998</c:v>
                </c:pt>
                <c:pt idx="7">
                  <c:v>0.55816517699238399</c:v>
                </c:pt>
                <c:pt idx="8">
                  <c:v>0.49824594701911201</c:v>
                </c:pt>
                <c:pt idx="9">
                  <c:v>0.459220742612859</c:v>
                </c:pt>
                <c:pt idx="10">
                  <c:v>0.44023819129004699</c:v>
                </c:pt>
                <c:pt idx="11">
                  <c:v>0.41178009594753001</c:v>
                </c:pt>
                <c:pt idx="12">
                  <c:v>0.39442799783356097</c:v>
                </c:pt>
                <c:pt idx="13">
                  <c:v>0.36187756118537001</c:v>
                </c:pt>
                <c:pt idx="14">
                  <c:v>0.34258595014118498</c:v>
                </c:pt>
                <c:pt idx="15">
                  <c:v>0.34748219751619597</c:v>
                </c:pt>
                <c:pt idx="16">
                  <c:v>0.35124761075432698</c:v>
                </c:pt>
              </c:numCache>
            </c:numRef>
          </c:val>
          <c:smooth val="0"/>
        </c:ser>
        <c:ser>
          <c:idx val="1"/>
          <c:order val="1"/>
          <c:tx>
            <c:v>neural net</c:v>
          </c:tx>
          <c:marker>
            <c:symbol val="none"/>
          </c:marker>
          <c:cat>
            <c:numRef>
              <c:f>'d=5'!$B$2:$B$18</c:f>
              <c:numCache>
                <c:formatCode>General</c:formatCode>
                <c:ptCount val="17"/>
                <c:pt idx="0">
                  <c:v>0.5</c:v>
                </c:pt>
                <c:pt idx="1">
                  <c:v>0.4</c:v>
                </c:pt>
                <c:pt idx="2">
                  <c:v>0.3</c:v>
                </c:pt>
                <c:pt idx="3">
                  <c:v>0.2</c:v>
                </c:pt>
                <c:pt idx="4">
                  <c:v>0.1</c:v>
                </c:pt>
                <c:pt idx="5">
                  <c:v>0.09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0.06</c:v>
                </c:pt>
                <c:pt idx="9">
                  <c:v>0.05</c:v>
                </c:pt>
                <c:pt idx="10">
                  <c:v>0.04</c:v>
                </c:pt>
                <c:pt idx="11">
                  <c:v>0.03</c:v>
                </c:pt>
                <c:pt idx="12">
                  <c:v>0.02</c:v>
                </c:pt>
                <c:pt idx="13">
                  <c:v>0.01</c:v>
                </c:pt>
                <c:pt idx="14">
                  <c:v>8.9999999999999993E-3</c:v>
                </c:pt>
                <c:pt idx="15">
                  <c:v>8.0000000000000002E-3</c:v>
                </c:pt>
                <c:pt idx="16">
                  <c:v>7.0000000000000001E-3</c:v>
                </c:pt>
              </c:numCache>
            </c:numRef>
          </c:cat>
          <c:val>
            <c:numRef>
              <c:f>'d=5'!$K$2:$K$18</c:f>
              <c:numCache>
                <c:formatCode>0.000</c:formatCode>
                <c:ptCount val="17"/>
                <c:pt idx="0">
                  <c:v>0.45968549999999997</c:v>
                </c:pt>
                <c:pt idx="1">
                  <c:v>0.45916304378128697</c:v>
                </c:pt>
                <c:pt idx="2">
                  <c:v>0.50768020039512995</c:v>
                </c:pt>
                <c:pt idx="3">
                  <c:v>0.47535343720450995</c:v>
                </c:pt>
                <c:pt idx="4">
                  <c:v>0.46384424923524298</c:v>
                </c:pt>
                <c:pt idx="5">
                  <c:v>0.48286499967774998</c:v>
                </c:pt>
                <c:pt idx="6">
                  <c:v>0.4558644</c:v>
                </c:pt>
                <c:pt idx="7">
                  <c:v>0.48522865931176101</c:v>
                </c:pt>
                <c:pt idx="8">
                  <c:v>0.46997178098739401</c:v>
                </c:pt>
                <c:pt idx="9">
                  <c:v>0.46292173657718999</c:v>
                </c:pt>
                <c:pt idx="10">
                  <c:v>0.46999553372623698</c:v>
                </c:pt>
                <c:pt idx="11">
                  <c:v>0.47579221108974301</c:v>
                </c:pt>
                <c:pt idx="12">
                  <c:v>0.46703050481007202</c:v>
                </c:pt>
                <c:pt idx="13">
                  <c:v>0.48900463050509002</c:v>
                </c:pt>
                <c:pt idx="14">
                  <c:v>0.47528862536954603</c:v>
                </c:pt>
                <c:pt idx="15">
                  <c:v>0.46268247507952498</c:v>
                </c:pt>
                <c:pt idx="16">
                  <c:v>0.48989969729377503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02720"/>
        <c:axId val="188704640"/>
      </c:lineChart>
      <c:catAx>
        <c:axId val="188702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physical error probability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8704640"/>
        <c:crosses val="autoZero"/>
        <c:auto val="1"/>
        <c:lblAlgn val="ctr"/>
        <c:lblOffset val="100"/>
        <c:noMultiLvlLbl val="0"/>
      </c:catAx>
      <c:valAx>
        <c:axId val="188704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GB" sz="1400"/>
                  <a:t>Avg time (msec)</a:t>
                </a:r>
              </a:p>
            </c:rich>
          </c:tx>
          <c:layout>
            <c:manualLayout>
              <c:xMode val="edge"/>
              <c:yMode val="edge"/>
              <c:x val="1.3990905911157748E-2"/>
              <c:y val="0.23112632122398127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8702720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Timing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blossom d=3</c:v>
          </c:tx>
          <c:spPr>
            <a:ln>
              <a:solidFill>
                <a:schemeClr val="accent6">
                  <a:lumMod val="7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timing!$A$3:$A$19</c:f>
              <c:numCache>
                <c:formatCode>General</c:formatCode>
                <c:ptCount val="17"/>
                <c:pt idx="0">
                  <c:v>0.5</c:v>
                </c:pt>
                <c:pt idx="1">
                  <c:v>0.4</c:v>
                </c:pt>
                <c:pt idx="2">
                  <c:v>0.3</c:v>
                </c:pt>
                <c:pt idx="3">
                  <c:v>0.2</c:v>
                </c:pt>
                <c:pt idx="4">
                  <c:v>0.1</c:v>
                </c:pt>
                <c:pt idx="5">
                  <c:v>0.09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0.06</c:v>
                </c:pt>
                <c:pt idx="9">
                  <c:v>0.05</c:v>
                </c:pt>
                <c:pt idx="10">
                  <c:v>0.04</c:v>
                </c:pt>
                <c:pt idx="11">
                  <c:v>0.03</c:v>
                </c:pt>
                <c:pt idx="12">
                  <c:v>0.02</c:v>
                </c:pt>
                <c:pt idx="13">
                  <c:v>0.01</c:v>
                </c:pt>
                <c:pt idx="14">
                  <c:v>8.9999999999999993E-3</c:v>
                </c:pt>
                <c:pt idx="15">
                  <c:v>8.0000000000000002E-3</c:v>
                </c:pt>
                <c:pt idx="16">
                  <c:v>7.0000000000000001E-3</c:v>
                </c:pt>
              </c:numCache>
            </c:numRef>
          </c:cat>
          <c:val>
            <c:numRef>
              <c:f>timing!$B$3:$B$19</c:f>
              <c:numCache>
                <c:formatCode>General</c:formatCode>
                <c:ptCount val="17"/>
                <c:pt idx="0">
                  <c:v>0.32906596400000004</c:v>
                </c:pt>
                <c:pt idx="1">
                  <c:v>0.317519</c:v>
                </c:pt>
                <c:pt idx="2">
                  <c:v>0.3287853</c:v>
                </c:pt>
                <c:pt idx="3">
                  <c:v>0.29593242329999997</c:v>
                </c:pt>
                <c:pt idx="4">
                  <c:v>0.2794557446</c:v>
                </c:pt>
                <c:pt idx="5">
                  <c:v>0.27129340200000002</c:v>
                </c:pt>
                <c:pt idx="6">
                  <c:v>0.25004243529999998</c:v>
                </c:pt>
                <c:pt idx="7">
                  <c:v>0.27758166299999998</c:v>
                </c:pt>
                <c:pt idx="8">
                  <c:v>0.28175640000000002</c:v>
                </c:pt>
                <c:pt idx="9">
                  <c:v>0.26561110999999998</c:v>
                </c:pt>
                <c:pt idx="10">
                  <c:v>0.25704840700000003</c:v>
                </c:pt>
                <c:pt idx="11">
                  <c:v>0.25046884649999995</c:v>
                </c:pt>
                <c:pt idx="12">
                  <c:v>0.24894822699999999</c:v>
                </c:pt>
                <c:pt idx="13">
                  <c:v>0.24098655890000001</c:v>
                </c:pt>
                <c:pt idx="14">
                  <c:v>0.23957079999999997</c:v>
                </c:pt>
                <c:pt idx="15">
                  <c:v>0.24579799999999999</c:v>
                </c:pt>
                <c:pt idx="16">
                  <c:v>0.23827995700000001</c:v>
                </c:pt>
              </c:numCache>
            </c:numRef>
          </c:val>
          <c:smooth val="0"/>
        </c:ser>
        <c:ser>
          <c:idx val="1"/>
          <c:order val="1"/>
          <c:tx>
            <c:v>blossom d=5</c:v>
          </c:tx>
          <c:spPr>
            <a:ln>
              <a:prstDash val="sysDot"/>
            </a:ln>
          </c:spPr>
          <c:marker>
            <c:symbol val="none"/>
          </c:marker>
          <c:cat>
            <c:numRef>
              <c:f>timing!$A$3:$A$19</c:f>
              <c:numCache>
                <c:formatCode>General</c:formatCode>
                <c:ptCount val="17"/>
                <c:pt idx="0">
                  <c:v>0.5</c:v>
                </c:pt>
                <c:pt idx="1">
                  <c:v>0.4</c:v>
                </c:pt>
                <c:pt idx="2">
                  <c:v>0.3</c:v>
                </c:pt>
                <c:pt idx="3">
                  <c:v>0.2</c:v>
                </c:pt>
                <c:pt idx="4">
                  <c:v>0.1</c:v>
                </c:pt>
                <c:pt idx="5">
                  <c:v>0.09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0.06</c:v>
                </c:pt>
                <c:pt idx="9">
                  <c:v>0.05</c:v>
                </c:pt>
                <c:pt idx="10">
                  <c:v>0.04</c:v>
                </c:pt>
                <c:pt idx="11">
                  <c:v>0.03</c:v>
                </c:pt>
                <c:pt idx="12">
                  <c:v>0.02</c:v>
                </c:pt>
                <c:pt idx="13">
                  <c:v>0.01</c:v>
                </c:pt>
                <c:pt idx="14">
                  <c:v>8.9999999999999993E-3</c:v>
                </c:pt>
                <c:pt idx="15">
                  <c:v>8.0000000000000002E-3</c:v>
                </c:pt>
                <c:pt idx="16">
                  <c:v>7.0000000000000001E-3</c:v>
                </c:pt>
              </c:numCache>
            </c:numRef>
          </c:cat>
          <c:val>
            <c:numRef>
              <c:f>timing!$D$3:$D$19</c:f>
              <c:numCache>
                <c:formatCode>General</c:formatCode>
                <c:ptCount val="17"/>
                <c:pt idx="0">
                  <c:v>1.0533859999999999</c:v>
                </c:pt>
                <c:pt idx="1">
                  <c:v>1.01111243425751</c:v>
                </c:pt>
                <c:pt idx="2">
                  <c:v>1.0881459826514799</c:v>
                </c:pt>
                <c:pt idx="3">
                  <c:v>0.87762356669782393</c:v>
                </c:pt>
                <c:pt idx="4">
                  <c:v>0.594664385774063</c:v>
                </c:pt>
                <c:pt idx="5">
                  <c:v>0.60248570067364293</c:v>
                </c:pt>
                <c:pt idx="6">
                  <c:v>0.52920699999999998</c:v>
                </c:pt>
                <c:pt idx="7">
                  <c:v>0.55816517699238399</c:v>
                </c:pt>
                <c:pt idx="8">
                  <c:v>0.49824594701911201</c:v>
                </c:pt>
                <c:pt idx="9">
                  <c:v>0.459220742612859</c:v>
                </c:pt>
                <c:pt idx="10">
                  <c:v>0.44023819129004699</c:v>
                </c:pt>
                <c:pt idx="11">
                  <c:v>0.41178009594753001</c:v>
                </c:pt>
                <c:pt idx="12">
                  <c:v>0.39442799783356097</c:v>
                </c:pt>
                <c:pt idx="13">
                  <c:v>0.36187756118537001</c:v>
                </c:pt>
                <c:pt idx="14">
                  <c:v>0.34258595014118498</c:v>
                </c:pt>
                <c:pt idx="15">
                  <c:v>0.34748219751619597</c:v>
                </c:pt>
                <c:pt idx="16">
                  <c:v>0.35124761075432698</c:v>
                </c:pt>
              </c:numCache>
            </c:numRef>
          </c:val>
          <c:smooth val="0"/>
        </c:ser>
        <c:ser>
          <c:idx val="2"/>
          <c:order val="2"/>
          <c:tx>
            <c:v>blossom d=7</c:v>
          </c:tx>
          <c:marker>
            <c:symbol val="none"/>
          </c:marker>
          <c:cat>
            <c:numRef>
              <c:f>timing!$A$3:$A$19</c:f>
              <c:numCache>
                <c:formatCode>General</c:formatCode>
                <c:ptCount val="17"/>
                <c:pt idx="0">
                  <c:v>0.5</c:v>
                </c:pt>
                <c:pt idx="1">
                  <c:v>0.4</c:v>
                </c:pt>
                <c:pt idx="2">
                  <c:v>0.3</c:v>
                </c:pt>
                <c:pt idx="3">
                  <c:v>0.2</c:v>
                </c:pt>
                <c:pt idx="4">
                  <c:v>0.1</c:v>
                </c:pt>
                <c:pt idx="5">
                  <c:v>0.09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0.06</c:v>
                </c:pt>
                <c:pt idx="9">
                  <c:v>0.05</c:v>
                </c:pt>
                <c:pt idx="10">
                  <c:v>0.04</c:v>
                </c:pt>
                <c:pt idx="11">
                  <c:v>0.03</c:v>
                </c:pt>
                <c:pt idx="12">
                  <c:v>0.02</c:v>
                </c:pt>
                <c:pt idx="13">
                  <c:v>0.01</c:v>
                </c:pt>
                <c:pt idx="14">
                  <c:v>8.9999999999999993E-3</c:v>
                </c:pt>
                <c:pt idx="15">
                  <c:v>8.0000000000000002E-3</c:v>
                </c:pt>
                <c:pt idx="16">
                  <c:v>7.0000000000000001E-3</c:v>
                </c:pt>
              </c:numCache>
            </c:numRef>
          </c:cat>
          <c:val>
            <c:numRef>
              <c:f>timing!$F$3:$F$19</c:f>
              <c:numCache>
                <c:formatCode>General</c:formatCode>
                <c:ptCount val="17"/>
                <c:pt idx="0">
                  <c:v>3.3240311999999999</c:v>
                </c:pt>
                <c:pt idx="1">
                  <c:v>3.35701399</c:v>
                </c:pt>
                <c:pt idx="2">
                  <c:v>3.0115853309</c:v>
                </c:pt>
                <c:pt idx="3">
                  <c:v>2.38952345</c:v>
                </c:pt>
                <c:pt idx="4">
                  <c:v>1.3841571573</c:v>
                </c:pt>
                <c:pt idx="5">
                  <c:v>1.3074691700000001</c:v>
                </c:pt>
                <c:pt idx="6">
                  <c:v>1.20889516296</c:v>
                </c:pt>
                <c:pt idx="7">
                  <c:v>1.09674641912</c:v>
                </c:pt>
                <c:pt idx="8">
                  <c:v>0.90119015479999998</c:v>
                </c:pt>
                <c:pt idx="9">
                  <c:v>0.86110218699999996</c:v>
                </c:pt>
                <c:pt idx="10">
                  <c:v>0.77266271999999991</c:v>
                </c:pt>
                <c:pt idx="11">
                  <c:v>0.68233514000000006</c:v>
                </c:pt>
                <c:pt idx="12">
                  <c:v>0.50375045548899999</c:v>
                </c:pt>
                <c:pt idx="13">
                  <c:v>0.415880819826838</c:v>
                </c:pt>
                <c:pt idx="14">
                  <c:v>0.47182634533481999</c:v>
                </c:pt>
                <c:pt idx="15">
                  <c:v>0.48871223334379998</c:v>
                </c:pt>
                <c:pt idx="16">
                  <c:v>0.45317193660999999</c:v>
                </c:pt>
              </c:numCache>
            </c:numRef>
          </c:val>
          <c:smooth val="0"/>
        </c:ser>
        <c:ser>
          <c:idx val="3"/>
          <c:order val="3"/>
          <c:tx>
            <c:v>neural net d=3</c:v>
          </c:tx>
          <c:spPr>
            <a:ln>
              <a:prstDash val="dash"/>
            </a:ln>
          </c:spPr>
          <c:marker>
            <c:symbol val="none"/>
          </c:marker>
          <c:cat>
            <c:numRef>
              <c:f>timing!$A$3:$A$19</c:f>
              <c:numCache>
                <c:formatCode>General</c:formatCode>
                <c:ptCount val="17"/>
                <c:pt idx="0">
                  <c:v>0.5</c:v>
                </c:pt>
                <c:pt idx="1">
                  <c:v>0.4</c:v>
                </c:pt>
                <c:pt idx="2">
                  <c:v>0.3</c:v>
                </c:pt>
                <c:pt idx="3">
                  <c:v>0.2</c:v>
                </c:pt>
                <c:pt idx="4">
                  <c:v>0.1</c:v>
                </c:pt>
                <c:pt idx="5">
                  <c:v>0.09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0.06</c:v>
                </c:pt>
                <c:pt idx="9">
                  <c:v>0.05</c:v>
                </c:pt>
                <c:pt idx="10">
                  <c:v>0.04</c:v>
                </c:pt>
                <c:pt idx="11">
                  <c:v>0.03</c:v>
                </c:pt>
                <c:pt idx="12">
                  <c:v>0.02</c:v>
                </c:pt>
                <c:pt idx="13">
                  <c:v>0.01</c:v>
                </c:pt>
                <c:pt idx="14">
                  <c:v>8.9999999999999993E-3</c:v>
                </c:pt>
                <c:pt idx="15">
                  <c:v>8.0000000000000002E-3</c:v>
                </c:pt>
                <c:pt idx="16">
                  <c:v>7.0000000000000001E-3</c:v>
                </c:pt>
              </c:numCache>
            </c:numRef>
          </c:cat>
          <c:val>
            <c:numRef>
              <c:f>timing!$C$3:$C$19</c:f>
              <c:numCache>
                <c:formatCode>General</c:formatCode>
                <c:ptCount val="17"/>
                <c:pt idx="0">
                  <c:v>0.42107148700000002</c:v>
                </c:pt>
                <c:pt idx="1">
                  <c:v>0.40004048069999998</c:v>
                </c:pt>
                <c:pt idx="2">
                  <c:v>0.41391481279999998</c:v>
                </c:pt>
                <c:pt idx="3">
                  <c:v>0.40487005799999998</c:v>
                </c:pt>
                <c:pt idx="4">
                  <c:v>0.41080167000000001</c:v>
                </c:pt>
                <c:pt idx="5">
                  <c:v>0.40870500189999998</c:v>
                </c:pt>
                <c:pt idx="6">
                  <c:v>0.397455589</c:v>
                </c:pt>
                <c:pt idx="7">
                  <c:v>0.41643799999999997</c:v>
                </c:pt>
                <c:pt idx="8">
                  <c:v>0.43180300000000005</c:v>
                </c:pt>
                <c:pt idx="9">
                  <c:v>0.42406032999999999</c:v>
                </c:pt>
                <c:pt idx="10">
                  <c:v>0.422752507</c:v>
                </c:pt>
                <c:pt idx="11">
                  <c:v>0.41834802399999999</c:v>
                </c:pt>
                <c:pt idx="12">
                  <c:v>0.42147756000000003</c:v>
                </c:pt>
                <c:pt idx="13">
                  <c:v>0.43387747320000003</c:v>
                </c:pt>
                <c:pt idx="14">
                  <c:v>0.43252026799999999</c:v>
                </c:pt>
                <c:pt idx="15">
                  <c:v>0.4330131599</c:v>
                </c:pt>
                <c:pt idx="16">
                  <c:v>0.42726547400000003</c:v>
                </c:pt>
              </c:numCache>
            </c:numRef>
          </c:val>
          <c:smooth val="0"/>
        </c:ser>
        <c:ser>
          <c:idx val="4"/>
          <c:order val="4"/>
          <c:tx>
            <c:v>neural net d=5</c:v>
          </c:tx>
          <c:spPr>
            <a:ln>
              <a:prstDash val="sysDot"/>
            </a:ln>
          </c:spPr>
          <c:marker>
            <c:symbol val="none"/>
          </c:marker>
          <c:cat>
            <c:numRef>
              <c:f>timing!$A$3:$A$19</c:f>
              <c:numCache>
                <c:formatCode>General</c:formatCode>
                <c:ptCount val="17"/>
                <c:pt idx="0">
                  <c:v>0.5</c:v>
                </c:pt>
                <c:pt idx="1">
                  <c:v>0.4</c:v>
                </c:pt>
                <c:pt idx="2">
                  <c:v>0.3</c:v>
                </c:pt>
                <c:pt idx="3">
                  <c:v>0.2</c:v>
                </c:pt>
                <c:pt idx="4">
                  <c:v>0.1</c:v>
                </c:pt>
                <c:pt idx="5">
                  <c:v>0.09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0.06</c:v>
                </c:pt>
                <c:pt idx="9">
                  <c:v>0.05</c:v>
                </c:pt>
                <c:pt idx="10">
                  <c:v>0.04</c:v>
                </c:pt>
                <c:pt idx="11">
                  <c:v>0.03</c:v>
                </c:pt>
                <c:pt idx="12">
                  <c:v>0.02</c:v>
                </c:pt>
                <c:pt idx="13">
                  <c:v>0.01</c:v>
                </c:pt>
                <c:pt idx="14">
                  <c:v>8.9999999999999993E-3</c:v>
                </c:pt>
                <c:pt idx="15">
                  <c:v>8.0000000000000002E-3</c:v>
                </c:pt>
                <c:pt idx="16">
                  <c:v>7.0000000000000001E-3</c:v>
                </c:pt>
              </c:numCache>
            </c:numRef>
          </c:cat>
          <c:val>
            <c:numRef>
              <c:f>timing!$E$3:$E$19</c:f>
              <c:numCache>
                <c:formatCode>General</c:formatCode>
                <c:ptCount val="17"/>
                <c:pt idx="0">
                  <c:v>0.45968549999999997</c:v>
                </c:pt>
                <c:pt idx="1">
                  <c:v>0.45916304378128697</c:v>
                </c:pt>
                <c:pt idx="2">
                  <c:v>0.50768020039512995</c:v>
                </c:pt>
                <c:pt idx="3">
                  <c:v>0.47535343720450995</c:v>
                </c:pt>
                <c:pt idx="4">
                  <c:v>0.46384424923524298</c:v>
                </c:pt>
                <c:pt idx="5">
                  <c:v>0.48286499967774998</c:v>
                </c:pt>
                <c:pt idx="6">
                  <c:v>0.4558644</c:v>
                </c:pt>
                <c:pt idx="7">
                  <c:v>0.48522865931176101</c:v>
                </c:pt>
                <c:pt idx="8">
                  <c:v>0.46997178098739401</c:v>
                </c:pt>
                <c:pt idx="9">
                  <c:v>0.46292173657718999</c:v>
                </c:pt>
                <c:pt idx="10">
                  <c:v>0.46999553372623698</c:v>
                </c:pt>
                <c:pt idx="11">
                  <c:v>0.47579221108974301</c:v>
                </c:pt>
                <c:pt idx="12">
                  <c:v>0.46703050481007202</c:v>
                </c:pt>
                <c:pt idx="13">
                  <c:v>0.48900463050509002</c:v>
                </c:pt>
                <c:pt idx="14">
                  <c:v>0.47528862536954603</c:v>
                </c:pt>
                <c:pt idx="15">
                  <c:v>0.46268247507952498</c:v>
                </c:pt>
                <c:pt idx="16">
                  <c:v>0.48989969729377503</c:v>
                </c:pt>
              </c:numCache>
            </c:numRef>
          </c:val>
          <c:smooth val="0"/>
        </c:ser>
        <c:ser>
          <c:idx val="5"/>
          <c:order val="5"/>
          <c:tx>
            <c:v>neural net d=7</c:v>
          </c:tx>
          <c:marker>
            <c:symbol val="none"/>
          </c:marker>
          <c:cat>
            <c:numRef>
              <c:f>timing!$A$3:$A$19</c:f>
              <c:numCache>
                <c:formatCode>General</c:formatCode>
                <c:ptCount val="17"/>
                <c:pt idx="0">
                  <c:v>0.5</c:v>
                </c:pt>
                <c:pt idx="1">
                  <c:v>0.4</c:v>
                </c:pt>
                <c:pt idx="2">
                  <c:v>0.3</c:v>
                </c:pt>
                <c:pt idx="3">
                  <c:v>0.2</c:v>
                </c:pt>
                <c:pt idx="4">
                  <c:v>0.1</c:v>
                </c:pt>
                <c:pt idx="5">
                  <c:v>0.09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0.06</c:v>
                </c:pt>
                <c:pt idx="9">
                  <c:v>0.05</c:v>
                </c:pt>
                <c:pt idx="10">
                  <c:v>0.04</c:v>
                </c:pt>
                <c:pt idx="11">
                  <c:v>0.03</c:v>
                </c:pt>
                <c:pt idx="12">
                  <c:v>0.02</c:v>
                </c:pt>
                <c:pt idx="13">
                  <c:v>0.01</c:v>
                </c:pt>
                <c:pt idx="14">
                  <c:v>8.9999999999999993E-3</c:v>
                </c:pt>
                <c:pt idx="15">
                  <c:v>8.0000000000000002E-3</c:v>
                </c:pt>
                <c:pt idx="16">
                  <c:v>7.0000000000000001E-3</c:v>
                </c:pt>
              </c:numCache>
            </c:numRef>
          </c:cat>
          <c:val>
            <c:numRef>
              <c:f>timing!$G$3:$G$19</c:f>
              <c:numCache>
                <c:formatCode>General</c:formatCode>
                <c:ptCount val="17"/>
                <c:pt idx="0">
                  <c:v>0.68060405969600002</c:v>
                </c:pt>
                <c:pt idx="1">
                  <c:v>0.6991716</c:v>
                </c:pt>
                <c:pt idx="2">
                  <c:v>0.64995196499999996</c:v>
                </c:pt>
                <c:pt idx="3">
                  <c:v>0.56345863400000007</c:v>
                </c:pt>
                <c:pt idx="4">
                  <c:v>0.54611240799999994</c:v>
                </c:pt>
                <c:pt idx="5">
                  <c:v>0.53843505920000001</c:v>
                </c:pt>
                <c:pt idx="6">
                  <c:v>0.53732528849999994</c:v>
                </c:pt>
                <c:pt idx="7">
                  <c:v>0.52762161312</c:v>
                </c:pt>
                <c:pt idx="8">
                  <c:v>0.51276256268789999</c:v>
                </c:pt>
                <c:pt idx="9">
                  <c:v>0.52271999999999996</c:v>
                </c:pt>
                <c:pt idx="10">
                  <c:v>0.53147631399999995</c:v>
                </c:pt>
                <c:pt idx="11">
                  <c:v>0.54234092899999997</c:v>
                </c:pt>
                <c:pt idx="12">
                  <c:v>0.478152912998</c:v>
                </c:pt>
                <c:pt idx="13">
                  <c:v>0.49039402382600594</c:v>
                </c:pt>
                <c:pt idx="14">
                  <c:v>0.51896975950000002</c:v>
                </c:pt>
                <c:pt idx="15">
                  <c:v>0.5471077982</c:v>
                </c:pt>
                <c:pt idx="16">
                  <c:v>0.5192930281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16"/>
        <c:axId val="188809984"/>
      </c:lineChart>
      <c:catAx>
        <c:axId val="188799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sz="1400"/>
                  <a:t>physical error probability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8809984"/>
        <c:crosses val="autoZero"/>
        <c:auto val="1"/>
        <c:lblAlgn val="ctr"/>
        <c:lblOffset val="100"/>
        <c:noMultiLvlLbl val="0"/>
      </c:catAx>
      <c:valAx>
        <c:axId val="188809984"/>
        <c:scaling>
          <c:orientation val="minMax"/>
          <c:max val="3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 sz="1400"/>
                  <a:t>Avg time (msec)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8799616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365760</xdr:colOff>
      <xdr:row>0</xdr:row>
      <xdr:rowOff>179070</xdr:rowOff>
    </xdr:from>
    <xdr:to>
      <xdr:col>23</xdr:col>
      <xdr:colOff>472440</xdr:colOff>
      <xdr:row>18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106680</xdr:colOff>
      <xdr:row>0</xdr:row>
      <xdr:rowOff>156210</xdr:rowOff>
    </xdr:from>
    <xdr:to>
      <xdr:col>22</xdr:col>
      <xdr:colOff>266700</xdr:colOff>
      <xdr:row>18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0</xdr:row>
      <xdr:rowOff>45720</xdr:rowOff>
    </xdr:from>
    <xdr:to>
      <xdr:col>19</xdr:col>
      <xdr:colOff>548640</xdr:colOff>
      <xdr:row>30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I2" sqref="I2:J18"/>
    </sheetView>
  </sheetViews>
  <sheetFormatPr defaultRowHeight="14.4" x14ac:dyDescent="0.3"/>
  <cols>
    <col min="1" max="1" width="13.33203125" bestFit="1" customWidth="1"/>
    <col min="7" max="7" width="12" bestFit="1" customWidth="1"/>
    <col min="8" max="10" width="11.5546875" bestFit="1" customWidth="1"/>
  </cols>
  <sheetData>
    <row r="1" spans="1:10" x14ac:dyDescent="0.3">
      <c r="A1" s="29" t="s">
        <v>10</v>
      </c>
      <c r="B1" s="3" t="s">
        <v>0</v>
      </c>
      <c r="C1" s="1"/>
      <c r="D1" s="1" t="s">
        <v>1</v>
      </c>
      <c r="E1" s="1" t="s">
        <v>2</v>
      </c>
      <c r="F1" s="3" t="s">
        <v>3</v>
      </c>
      <c r="G1" s="1" t="s">
        <v>4</v>
      </c>
      <c r="H1" s="1" t="s">
        <v>5</v>
      </c>
    </row>
    <row r="2" spans="1:10" x14ac:dyDescent="0.3">
      <c r="A2" s="30"/>
      <c r="B2" s="4">
        <v>0.5</v>
      </c>
      <c r="C2" s="2">
        <v>10000</v>
      </c>
      <c r="D2" s="2">
        <f>C2/F2</f>
        <v>0.47221041696179816</v>
      </c>
      <c r="E2" s="2">
        <f>10671/F2</f>
        <v>0.50389573593993486</v>
      </c>
      <c r="F2" s="4">
        <v>21177</v>
      </c>
      <c r="G2" s="12">
        <v>3.2906596400000002E-4</v>
      </c>
      <c r="H2" s="12">
        <v>4.2107148700000003E-4</v>
      </c>
      <c r="I2" s="11">
        <f>1000*G2</f>
        <v>0.32906596400000004</v>
      </c>
      <c r="J2" s="11">
        <f>1000*H2</f>
        <v>0.42107148700000002</v>
      </c>
    </row>
    <row r="3" spans="1:10" x14ac:dyDescent="0.3">
      <c r="A3" s="30"/>
      <c r="B3" s="4">
        <v>0.4</v>
      </c>
      <c r="C3" s="2">
        <v>10000</v>
      </c>
      <c r="D3" s="2">
        <f t="shared" ref="D3:D7" si="0">C3/F3</f>
        <v>0.45810618901461359</v>
      </c>
      <c r="E3" s="2">
        <f>10671/F3</f>
        <v>0.48884511429749417</v>
      </c>
      <c r="F3" s="4">
        <v>21829</v>
      </c>
      <c r="G3" s="12">
        <v>3.1751899999999999E-4</v>
      </c>
      <c r="H3" s="12">
        <v>4.0004048069999999E-4</v>
      </c>
      <c r="I3" s="11">
        <f t="shared" ref="I3:I18" si="1">1000*G3</f>
        <v>0.317519</v>
      </c>
      <c r="J3" s="11">
        <f t="shared" ref="J3:J18" si="2">1000*H3</f>
        <v>0.40004048069999998</v>
      </c>
    </row>
    <row r="4" spans="1:10" x14ac:dyDescent="0.3">
      <c r="A4" s="30"/>
      <c r="B4" s="4">
        <v>0.3</v>
      </c>
      <c r="C4" s="2">
        <v>10000</v>
      </c>
      <c r="D4" s="2">
        <f t="shared" si="0"/>
        <v>0.40796344647519583</v>
      </c>
      <c r="E4" s="2">
        <f>10719/F4</f>
        <v>0.4372960182767624</v>
      </c>
      <c r="F4" s="4">
        <v>24512</v>
      </c>
      <c r="G4" s="12">
        <v>3.287853E-4</v>
      </c>
      <c r="H4" s="12">
        <v>4.1391481279999998E-4</v>
      </c>
      <c r="I4" s="11">
        <f t="shared" si="1"/>
        <v>0.3287853</v>
      </c>
      <c r="J4" s="11">
        <f t="shared" si="2"/>
        <v>0.41391481279999998</v>
      </c>
    </row>
    <row r="5" spans="1:10" x14ac:dyDescent="0.3">
      <c r="A5" s="30"/>
      <c r="B5" s="4">
        <v>0.2</v>
      </c>
      <c r="C5" s="2">
        <v>10000</v>
      </c>
      <c r="D5" s="2">
        <f t="shared" si="0"/>
        <v>0.28757117386553172</v>
      </c>
      <c r="E5" s="2">
        <f>10623/F5</f>
        <v>0.30548685799735437</v>
      </c>
      <c r="F5" s="4">
        <v>34774</v>
      </c>
      <c r="G5" s="12">
        <v>2.9593242329999998E-4</v>
      </c>
      <c r="H5" s="12">
        <v>4.0487005799999998E-4</v>
      </c>
      <c r="I5" s="11">
        <f t="shared" si="1"/>
        <v>0.29593242329999997</v>
      </c>
      <c r="J5" s="11">
        <f t="shared" si="2"/>
        <v>0.40487005799999998</v>
      </c>
    </row>
    <row r="6" spans="1:10" x14ac:dyDescent="0.3">
      <c r="A6" s="30"/>
      <c r="B6" s="4">
        <v>0.1</v>
      </c>
      <c r="C6" s="2">
        <v>5000</v>
      </c>
      <c r="D6" s="2">
        <f t="shared" si="0"/>
        <v>0.11724703951225232</v>
      </c>
      <c r="E6" s="2">
        <f>5174/F6</f>
        <v>0.12132723648727869</v>
      </c>
      <c r="F6" s="4">
        <v>42645</v>
      </c>
      <c r="G6" s="12">
        <v>2.794557446E-4</v>
      </c>
      <c r="H6" s="12">
        <v>4.1080167000000001E-4</v>
      </c>
      <c r="I6" s="11">
        <f t="shared" si="1"/>
        <v>0.2794557446</v>
      </c>
      <c r="J6" s="11">
        <f t="shared" si="2"/>
        <v>0.41080167000000001</v>
      </c>
    </row>
    <row r="7" spans="1:10" x14ac:dyDescent="0.3">
      <c r="A7" s="30"/>
      <c r="B7" s="4">
        <v>0.09</v>
      </c>
      <c r="C7" s="2">
        <v>5000</v>
      </c>
      <c r="D7" s="2">
        <f t="shared" si="0"/>
        <v>9.7751710654936458E-2</v>
      </c>
      <c r="E7" s="2">
        <f>5165/F7</f>
        <v>0.10097751710654937</v>
      </c>
      <c r="F7" s="4">
        <v>51150</v>
      </c>
      <c r="G7" s="12">
        <v>2.71293402E-4</v>
      </c>
      <c r="H7" s="12">
        <v>4.087050019E-4</v>
      </c>
      <c r="I7" s="11">
        <f t="shared" si="1"/>
        <v>0.27129340200000002</v>
      </c>
      <c r="J7" s="11">
        <f t="shared" si="2"/>
        <v>0.40870500189999998</v>
      </c>
    </row>
    <row r="8" spans="1:10" x14ac:dyDescent="0.3">
      <c r="A8" s="30"/>
      <c r="B8" s="4">
        <v>0.08</v>
      </c>
      <c r="C8" s="2">
        <v>5000</v>
      </c>
      <c r="D8" s="2">
        <f>C8/F8</f>
        <v>8.2987551867219914E-2</v>
      </c>
      <c r="E8" s="2">
        <f>5160/F8</f>
        <v>8.5643153526970953E-2</v>
      </c>
      <c r="F8" s="4">
        <v>60250</v>
      </c>
      <c r="G8" s="12">
        <v>2.500424353E-4</v>
      </c>
      <c r="H8" s="12">
        <v>3.9745558899999999E-4</v>
      </c>
      <c r="I8" s="11">
        <f t="shared" si="1"/>
        <v>0.25004243529999998</v>
      </c>
      <c r="J8" s="11">
        <f t="shared" si="2"/>
        <v>0.397455589</v>
      </c>
    </row>
    <row r="9" spans="1:10" x14ac:dyDescent="0.3">
      <c r="A9" s="30"/>
      <c r="B9" s="4">
        <v>7.0000000000000007E-2</v>
      </c>
      <c r="C9" s="2">
        <v>5000</v>
      </c>
      <c r="D9" s="2">
        <f>C9/F9</f>
        <v>6.5759189846781085E-2</v>
      </c>
      <c r="E9" s="2">
        <f>5164/F9</f>
        <v>6.7916091273755502E-2</v>
      </c>
      <c r="F9" s="4">
        <v>76035</v>
      </c>
      <c r="G9" s="12">
        <v>2.77581663E-4</v>
      </c>
      <c r="H9" s="12">
        <v>4.1643799999999999E-4</v>
      </c>
      <c r="I9" s="11">
        <f t="shared" si="1"/>
        <v>0.27758166299999998</v>
      </c>
      <c r="J9" s="11">
        <f t="shared" si="2"/>
        <v>0.41643799999999997</v>
      </c>
    </row>
    <row r="10" spans="1:10" x14ac:dyDescent="0.3">
      <c r="A10" s="30"/>
      <c r="B10" s="4">
        <v>0.06</v>
      </c>
      <c r="C10" s="2">
        <v>5000</v>
      </c>
      <c r="D10" s="2">
        <f t="shared" ref="D10:D18" si="3">C10/F10</f>
        <v>4.8872988876507734E-2</v>
      </c>
      <c r="E10" s="2">
        <f>5125/F10</f>
        <v>5.0094813598420426E-2</v>
      </c>
      <c r="F10" s="4">
        <v>102306</v>
      </c>
      <c r="G10" s="12">
        <v>2.817564E-4</v>
      </c>
      <c r="H10" s="12">
        <v>4.3180300000000003E-4</v>
      </c>
      <c r="I10" s="11">
        <f t="shared" si="1"/>
        <v>0.28175640000000002</v>
      </c>
      <c r="J10" s="11">
        <f t="shared" si="2"/>
        <v>0.43180300000000005</v>
      </c>
    </row>
    <row r="11" spans="1:10" x14ac:dyDescent="0.3">
      <c r="A11" s="30"/>
      <c r="B11" s="4">
        <v>0.05</v>
      </c>
      <c r="C11" s="2">
        <v>5000</v>
      </c>
      <c r="D11" s="2">
        <f t="shared" si="3"/>
        <v>3.6262628460361324E-2</v>
      </c>
      <c r="E11" s="2">
        <f>5104/F11</f>
        <v>3.7016891132336839E-2</v>
      </c>
      <c r="F11" s="4">
        <v>137883</v>
      </c>
      <c r="G11" s="12">
        <v>2.6561111000000001E-4</v>
      </c>
      <c r="H11" s="12">
        <v>4.2406033000000001E-4</v>
      </c>
      <c r="I11" s="11">
        <f t="shared" si="1"/>
        <v>0.26561110999999998</v>
      </c>
      <c r="J11" s="11">
        <f t="shared" si="2"/>
        <v>0.42406032999999999</v>
      </c>
    </row>
    <row r="12" spans="1:10" x14ac:dyDescent="0.3">
      <c r="A12" s="30"/>
      <c r="B12" s="4">
        <v>0.04</v>
      </c>
      <c r="C12" s="2">
        <v>5000</v>
      </c>
      <c r="D12" s="2">
        <f t="shared" si="3"/>
        <v>2.4390481858359594E-2</v>
      </c>
      <c r="E12" s="2">
        <f>5091/F12</f>
        <v>2.4834388628181738E-2</v>
      </c>
      <c r="F12" s="4">
        <v>204998</v>
      </c>
      <c r="G12" s="12">
        <v>2.5704840700000001E-4</v>
      </c>
      <c r="H12" s="12">
        <v>4.2275250700000001E-4</v>
      </c>
      <c r="I12" s="11">
        <f t="shared" si="1"/>
        <v>0.25704840700000003</v>
      </c>
      <c r="J12" s="11">
        <f t="shared" si="2"/>
        <v>0.422752507</v>
      </c>
    </row>
    <row r="13" spans="1:10" x14ac:dyDescent="0.3">
      <c r="A13" s="30"/>
      <c r="B13" s="4">
        <v>0.03</v>
      </c>
      <c r="C13" s="2">
        <v>2500</v>
      </c>
      <c r="D13" s="2">
        <f t="shared" si="3"/>
        <v>1.4239010331825896E-2</v>
      </c>
      <c r="E13" s="2">
        <f>2533/F13</f>
        <v>1.4426965268205999E-2</v>
      </c>
      <c r="F13" s="4">
        <v>175574</v>
      </c>
      <c r="G13" s="12">
        <v>2.5046884649999998E-4</v>
      </c>
      <c r="H13" s="12">
        <v>4.1834802399999999E-4</v>
      </c>
      <c r="I13" s="11">
        <f t="shared" si="1"/>
        <v>0.25046884649999995</v>
      </c>
      <c r="J13" s="11">
        <f t="shared" si="2"/>
        <v>0.41834802399999999</v>
      </c>
    </row>
    <row r="14" spans="1:10" x14ac:dyDescent="0.3">
      <c r="A14" s="30"/>
      <c r="B14" s="4">
        <v>0.02</v>
      </c>
      <c r="C14" s="2">
        <v>1000</v>
      </c>
      <c r="D14" s="2">
        <f t="shared" si="3"/>
        <v>6.310740880979427E-3</v>
      </c>
      <c r="E14" s="2">
        <f>1010/F14</f>
        <v>6.3738482897892209E-3</v>
      </c>
      <c r="F14" s="4">
        <v>158460</v>
      </c>
      <c r="G14" s="12">
        <v>2.4894822699999999E-4</v>
      </c>
      <c r="H14" s="12">
        <v>4.2147756E-4</v>
      </c>
      <c r="I14" s="11">
        <f t="shared" si="1"/>
        <v>0.24894822699999999</v>
      </c>
      <c r="J14" s="11">
        <f t="shared" si="2"/>
        <v>0.42147756000000003</v>
      </c>
    </row>
    <row r="15" spans="1:10" x14ac:dyDescent="0.3">
      <c r="A15" s="30"/>
      <c r="B15" s="4">
        <v>0.01</v>
      </c>
      <c r="C15" s="2">
        <v>500</v>
      </c>
      <c r="D15" s="2">
        <f t="shared" si="3"/>
        <v>1.834761389281324E-3</v>
      </c>
      <c r="E15" s="2">
        <f>504/F15</f>
        <v>1.8494394803955745E-3</v>
      </c>
      <c r="F15" s="4">
        <v>272515</v>
      </c>
      <c r="G15" s="12">
        <v>2.4098655890000001E-4</v>
      </c>
      <c r="H15" s="12">
        <v>4.3387747320000001E-4</v>
      </c>
      <c r="I15" s="11">
        <f t="shared" si="1"/>
        <v>0.24098655890000001</v>
      </c>
      <c r="J15" s="11">
        <f t="shared" si="2"/>
        <v>0.43387747320000003</v>
      </c>
    </row>
    <row r="16" spans="1:10" x14ac:dyDescent="0.3">
      <c r="A16" s="30"/>
      <c r="B16" s="4">
        <v>8.9999999999999993E-3</v>
      </c>
      <c r="C16" s="2">
        <v>250</v>
      </c>
      <c r="D16" s="2">
        <f t="shared" si="3"/>
        <v>1.4863611500868035E-3</v>
      </c>
      <c r="E16" s="2">
        <f>250/F16</f>
        <v>1.4863611500868035E-3</v>
      </c>
      <c r="F16" s="4">
        <v>168196</v>
      </c>
      <c r="G16" s="12">
        <v>2.3957079999999999E-4</v>
      </c>
      <c r="H16" s="12">
        <v>4.32520268E-4</v>
      </c>
      <c r="I16" s="11">
        <f t="shared" si="1"/>
        <v>0.23957079999999997</v>
      </c>
      <c r="J16" s="11">
        <f t="shared" si="2"/>
        <v>0.43252026799999999</v>
      </c>
    </row>
    <row r="17" spans="1:10" x14ac:dyDescent="0.3">
      <c r="A17" s="30"/>
      <c r="B17" s="4">
        <v>8.0000000000000002E-3</v>
      </c>
      <c r="C17" s="2">
        <v>200</v>
      </c>
      <c r="D17" s="2">
        <f t="shared" si="3"/>
        <v>1.1190877196909079E-3</v>
      </c>
      <c r="E17" s="2">
        <f>200/F17</f>
        <v>1.1190877196909079E-3</v>
      </c>
      <c r="F17" s="4">
        <v>178717</v>
      </c>
      <c r="G17" s="12">
        <v>2.4579799999999998E-4</v>
      </c>
      <c r="H17" s="12">
        <v>4.3301315989999998E-4</v>
      </c>
      <c r="I17" s="11">
        <f t="shared" si="1"/>
        <v>0.24579799999999999</v>
      </c>
      <c r="J17" s="11">
        <f t="shared" si="2"/>
        <v>0.4330131599</v>
      </c>
    </row>
    <row r="18" spans="1:10" x14ac:dyDescent="0.3">
      <c r="A18" s="31"/>
      <c r="B18" s="4">
        <v>7.0000000000000001E-3</v>
      </c>
      <c r="C18" s="2">
        <v>200</v>
      </c>
      <c r="D18" s="2">
        <f t="shared" si="3"/>
        <v>7.9816740763207676E-4</v>
      </c>
      <c r="E18" s="2">
        <f>202/F18</f>
        <v>8.0614908170839757E-4</v>
      </c>
      <c r="F18" s="4">
        <v>250574</v>
      </c>
      <c r="G18" s="12">
        <v>2.3827995700000001E-4</v>
      </c>
      <c r="H18" s="12">
        <v>4.2726547400000003E-4</v>
      </c>
      <c r="I18" s="11">
        <f t="shared" si="1"/>
        <v>0.23827995700000001</v>
      </c>
      <c r="J18" s="11">
        <f t="shared" si="2"/>
        <v>0.42726547400000003</v>
      </c>
    </row>
    <row r="20" spans="1:10" x14ac:dyDescent="0.3">
      <c r="A20" s="8" t="s">
        <v>8</v>
      </c>
      <c r="B20" s="9">
        <v>1</v>
      </c>
      <c r="G20" s="6"/>
      <c r="H20" s="6"/>
    </row>
    <row r="21" spans="1:10" x14ac:dyDescent="0.3">
      <c r="A21" t="s">
        <v>9</v>
      </c>
      <c r="B21" s="10">
        <v>16</v>
      </c>
      <c r="G21" s="6"/>
      <c r="H21" s="6"/>
    </row>
    <row r="22" spans="1:10" x14ac:dyDescent="0.3">
      <c r="A22" s="7" t="s">
        <v>11</v>
      </c>
      <c r="B22" s="7">
        <v>10</v>
      </c>
    </row>
  </sheetData>
  <mergeCells count="1">
    <mergeCell ref="A1:A1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topLeftCell="A21" workbookViewId="0">
      <selection activeCell="C32" sqref="C32:D32"/>
    </sheetView>
  </sheetViews>
  <sheetFormatPr defaultRowHeight="14.4" x14ac:dyDescent="0.3"/>
  <cols>
    <col min="1" max="1" width="13.33203125" bestFit="1" customWidth="1"/>
    <col min="4" max="4" width="9.77734375" customWidth="1"/>
    <col min="5" max="5" width="12" bestFit="1" customWidth="1"/>
    <col min="6" max="6" width="11.21875" bestFit="1" customWidth="1"/>
    <col min="7" max="7" width="11.88671875" bestFit="1" customWidth="1"/>
    <col min="8" max="8" width="11.5546875" customWidth="1"/>
    <col min="9" max="9" width="10.33203125" customWidth="1"/>
    <col min="10" max="10" width="10.5546875" customWidth="1"/>
    <col min="11" max="11" width="10" customWidth="1"/>
  </cols>
  <sheetData>
    <row r="1" spans="1:11" x14ac:dyDescent="0.3">
      <c r="A1" s="29" t="s">
        <v>6</v>
      </c>
      <c r="B1" s="3" t="s">
        <v>0</v>
      </c>
      <c r="C1" s="1" t="s">
        <v>1</v>
      </c>
      <c r="D1" s="1" t="s">
        <v>2</v>
      </c>
      <c r="E1" s="1" t="s">
        <v>22</v>
      </c>
      <c r="F1" s="1" t="s">
        <v>23</v>
      </c>
      <c r="G1" s="3" t="s">
        <v>3</v>
      </c>
      <c r="H1" s="1" t="s">
        <v>4</v>
      </c>
      <c r="I1" s="1" t="s">
        <v>5</v>
      </c>
    </row>
    <row r="2" spans="1:11" x14ac:dyDescent="0.3">
      <c r="A2" s="30"/>
      <c r="B2" s="4">
        <v>0.5</v>
      </c>
      <c r="C2" s="2">
        <v>10000</v>
      </c>
      <c r="D2" s="2">
        <v>9998</v>
      </c>
      <c r="E2" s="2">
        <f>C2/G2</f>
        <v>0.50403225806451613</v>
      </c>
      <c r="F2" s="2">
        <f>D2/G2</f>
        <v>0.5039314516129032</v>
      </c>
      <c r="G2" s="4">
        <v>19840</v>
      </c>
      <c r="H2" s="5">
        <v>1.0533859999999999E-3</v>
      </c>
      <c r="I2" s="5">
        <v>4.596855E-4</v>
      </c>
      <c r="J2" s="24">
        <f>H2*1000</f>
        <v>1.0533859999999999</v>
      </c>
      <c r="K2" s="24">
        <f>I2*1000</f>
        <v>0.45968549999999997</v>
      </c>
    </row>
    <row r="3" spans="1:11" x14ac:dyDescent="0.3">
      <c r="A3" s="30"/>
      <c r="B3" s="4">
        <v>0.4</v>
      </c>
      <c r="C3" s="2">
        <v>10000</v>
      </c>
      <c r="D3" s="2">
        <v>10003</v>
      </c>
      <c r="E3" s="2">
        <f t="shared" ref="E3:E18" si="0">C3/G3</f>
        <v>0.49399792520871411</v>
      </c>
      <c r="F3" s="2">
        <f t="shared" ref="F3:F18" si="1">D3/G3</f>
        <v>0.49414612458627671</v>
      </c>
      <c r="G3" s="4">
        <v>20243</v>
      </c>
      <c r="H3" s="5">
        <v>1.0111124342575099E-3</v>
      </c>
      <c r="I3" s="5">
        <v>4.5916304378128698E-4</v>
      </c>
      <c r="J3" s="24">
        <f t="shared" ref="J3:J18" si="2">H3*1000</f>
        <v>1.01111243425751</v>
      </c>
      <c r="K3" s="24">
        <f t="shared" ref="K3:K18" si="3">I3*1000</f>
        <v>0.45916304378128697</v>
      </c>
    </row>
    <row r="4" spans="1:11" x14ac:dyDescent="0.3">
      <c r="A4" s="30"/>
      <c r="B4" s="4">
        <v>0.3</v>
      </c>
      <c r="C4" s="2">
        <v>10000</v>
      </c>
      <c r="D4" s="2">
        <v>10034</v>
      </c>
      <c r="E4" s="2">
        <f t="shared" si="0"/>
        <v>0.47573739295908657</v>
      </c>
      <c r="F4" s="2">
        <f t="shared" si="1"/>
        <v>0.47735490009514747</v>
      </c>
      <c r="G4" s="4">
        <v>21020</v>
      </c>
      <c r="H4" s="5">
        <v>1.0881459826514799E-3</v>
      </c>
      <c r="I4" s="5">
        <v>5.0768020039513001E-4</v>
      </c>
      <c r="J4" s="24">
        <f t="shared" si="2"/>
        <v>1.0881459826514799</v>
      </c>
      <c r="K4" s="24">
        <f t="shared" si="3"/>
        <v>0.50768020039512995</v>
      </c>
    </row>
    <row r="5" spans="1:11" x14ac:dyDescent="0.3">
      <c r="A5" s="30"/>
      <c r="B5" s="4">
        <v>0.2</v>
      </c>
      <c r="C5" s="2">
        <v>10000</v>
      </c>
      <c r="D5" s="2">
        <v>9943</v>
      </c>
      <c r="E5" s="2">
        <f t="shared" si="0"/>
        <v>0.36862282512533179</v>
      </c>
      <c r="F5" s="2">
        <f t="shared" si="1"/>
        <v>0.36652167502211735</v>
      </c>
      <c r="G5" s="4">
        <v>27128</v>
      </c>
      <c r="H5" s="5">
        <v>8.7762356669782399E-4</v>
      </c>
      <c r="I5" s="5">
        <v>4.7535343720450998E-4</v>
      </c>
      <c r="J5" s="24">
        <f t="shared" si="2"/>
        <v>0.87762356669782393</v>
      </c>
      <c r="K5" s="24">
        <f t="shared" si="3"/>
        <v>0.47535343720450995</v>
      </c>
    </row>
    <row r="6" spans="1:11" x14ac:dyDescent="0.3">
      <c r="A6" s="30"/>
      <c r="B6" s="4">
        <v>0.1</v>
      </c>
      <c r="C6" s="2">
        <v>5000</v>
      </c>
      <c r="D6" s="2">
        <v>5004</v>
      </c>
      <c r="E6" s="2">
        <f t="shared" si="0"/>
        <v>0.12583681481854331</v>
      </c>
      <c r="F6" s="2">
        <f t="shared" si="1"/>
        <v>0.12593748427039814</v>
      </c>
      <c r="G6" s="4">
        <v>39734</v>
      </c>
      <c r="H6" s="5">
        <v>5.9466438577406304E-4</v>
      </c>
      <c r="I6" s="5">
        <v>4.63844249235243E-4</v>
      </c>
      <c r="J6" s="24">
        <f t="shared" si="2"/>
        <v>0.594664385774063</v>
      </c>
      <c r="K6" s="24">
        <f t="shared" si="3"/>
        <v>0.46384424923524298</v>
      </c>
    </row>
    <row r="7" spans="1:11" x14ac:dyDescent="0.3">
      <c r="A7" s="30"/>
      <c r="B7" s="4">
        <v>0.09</v>
      </c>
      <c r="C7" s="2">
        <v>5000</v>
      </c>
      <c r="D7" s="2">
        <v>4989</v>
      </c>
      <c r="E7" s="2">
        <f t="shared" si="0"/>
        <v>9.9259523951323134E-2</v>
      </c>
      <c r="F7" s="2">
        <f t="shared" si="1"/>
        <v>9.9041152998630214E-2</v>
      </c>
      <c r="G7" s="4">
        <v>50373</v>
      </c>
      <c r="H7" s="5">
        <v>6.0248570067364296E-4</v>
      </c>
      <c r="I7" s="5">
        <v>4.8286499967774998E-4</v>
      </c>
      <c r="J7" s="24">
        <f t="shared" si="2"/>
        <v>0.60248570067364293</v>
      </c>
      <c r="K7" s="24">
        <f t="shared" si="3"/>
        <v>0.48286499967774998</v>
      </c>
    </row>
    <row r="8" spans="1:11" x14ac:dyDescent="0.3">
      <c r="A8" s="30"/>
      <c r="B8" s="4">
        <v>0.08</v>
      </c>
      <c r="C8" s="2">
        <v>5000</v>
      </c>
      <c r="D8" s="2">
        <v>5000</v>
      </c>
      <c r="E8" s="2">
        <f t="shared" si="0"/>
        <v>7.5286464999322428E-2</v>
      </c>
      <c r="F8" s="2">
        <f t="shared" si="1"/>
        <v>7.5286464999322428E-2</v>
      </c>
      <c r="G8" s="4">
        <v>66413</v>
      </c>
      <c r="H8" s="5">
        <v>5.2920699999999996E-4</v>
      </c>
      <c r="I8" s="5">
        <v>4.5586440000000003E-4</v>
      </c>
      <c r="J8" s="24">
        <f t="shared" si="2"/>
        <v>0.52920699999999998</v>
      </c>
      <c r="K8" s="24">
        <f t="shared" si="3"/>
        <v>0.4558644</v>
      </c>
    </row>
    <row r="9" spans="1:11" x14ac:dyDescent="0.3">
      <c r="A9" s="30"/>
      <c r="B9" s="4">
        <v>7.0000000000000007E-2</v>
      </c>
      <c r="C9" s="2">
        <v>5000</v>
      </c>
      <c r="D9" s="2">
        <v>5019</v>
      </c>
      <c r="E9" s="2">
        <f t="shared" si="0"/>
        <v>5.5110386103365043E-2</v>
      </c>
      <c r="F9" s="2">
        <f t="shared" si="1"/>
        <v>5.531980557055783E-2</v>
      </c>
      <c r="G9" s="4">
        <v>90727</v>
      </c>
      <c r="H9" s="5">
        <v>5.5816517699238397E-4</v>
      </c>
      <c r="I9" s="5">
        <v>4.8522865931176099E-4</v>
      </c>
      <c r="J9" s="24">
        <f t="shared" si="2"/>
        <v>0.55816517699238399</v>
      </c>
      <c r="K9" s="24">
        <f t="shared" si="3"/>
        <v>0.48522865931176101</v>
      </c>
    </row>
    <row r="10" spans="1:11" x14ac:dyDescent="0.3">
      <c r="A10" s="30"/>
      <c r="B10" s="4">
        <v>0.06</v>
      </c>
      <c r="C10" s="2">
        <v>5000</v>
      </c>
      <c r="D10" s="2">
        <v>5019</v>
      </c>
      <c r="E10" s="2">
        <f t="shared" si="0"/>
        <v>3.922830086537632E-2</v>
      </c>
      <c r="F10" s="2">
        <f t="shared" si="1"/>
        <v>3.9377368408664744E-2</v>
      </c>
      <c r="G10" s="4">
        <v>127459</v>
      </c>
      <c r="H10" s="5">
        <v>4.9824594701911203E-4</v>
      </c>
      <c r="I10" s="5">
        <v>4.6997178098739402E-4</v>
      </c>
      <c r="J10" s="24">
        <f t="shared" si="2"/>
        <v>0.49824594701911201</v>
      </c>
      <c r="K10" s="24">
        <f t="shared" si="3"/>
        <v>0.46997178098739401</v>
      </c>
    </row>
    <row r="11" spans="1:11" x14ac:dyDescent="0.3">
      <c r="A11" s="30"/>
      <c r="B11" s="4">
        <v>0.05</v>
      </c>
      <c r="C11" s="2">
        <v>5000</v>
      </c>
      <c r="D11" s="2">
        <v>5033</v>
      </c>
      <c r="E11" s="2">
        <f t="shared" si="0"/>
        <v>2.477050130540542E-2</v>
      </c>
      <c r="F11" s="2">
        <f t="shared" si="1"/>
        <v>2.4933986614021096E-2</v>
      </c>
      <c r="G11" s="4">
        <v>201853</v>
      </c>
      <c r="H11" s="5">
        <v>4.5922074261285899E-4</v>
      </c>
      <c r="I11" s="5">
        <v>4.6292173657719001E-4</v>
      </c>
      <c r="J11" s="24">
        <f t="shared" si="2"/>
        <v>0.459220742612859</v>
      </c>
      <c r="K11" s="24">
        <f t="shared" si="3"/>
        <v>0.46292173657718999</v>
      </c>
    </row>
    <row r="12" spans="1:11" x14ac:dyDescent="0.3">
      <c r="A12" s="30"/>
      <c r="B12" s="4">
        <v>0.04</v>
      </c>
      <c r="C12" s="2">
        <v>5000</v>
      </c>
      <c r="D12" s="2">
        <v>5033</v>
      </c>
      <c r="E12" s="2">
        <f t="shared" si="0"/>
        <v>1.3632112895706157E-2</v>
      </c>
      <c r="F12" s="2">
        <f t="shared" si="1"/>
        <v>1.3722084840817817E-2</v>
      </c>
      <c r="G12" s="4">
        <v>366781</v>
      </c>
      <c r="H12" s="5">
        <v>4.4023819129004698E-4</v>
      </c>
      <c r="I12" s="5">
        <v>4.69995533726237E-4</v>
      </c>
      <c r="J12" s="24">
        <f t="shared" si="2"/>
        <v>0.44023819129004699</v>
      </c>
      <c r="K12" s="24">
        <f t="shared" si="3"/>
        <v>0.46999553372623698</v>
      </c>
    </row>
    <row r="13" spans="1:11" x14ac:dyDescent="0.3">
      <c r="A13" s="30"/>
      <c r="B13" s="4">
        <v>0.03</v>
      </c>
      <c r="C13" s="2">
        <v>2500</v>
      </c>
      <c r="D13" s="2">
        <v>2526</v>
      </c>
      <c r="E13" s="2">
        <f t="shared" si="0"/>
        <v>6.2070626441590301E-3</v>
      </c>
      <c r="F13" s="2">
        <f t="shared" si="1"/>
        <v>6.2716160956582841E-3</v>
      </c>
      <c r="G13" s="4">
        <v>402767</v>
      </c>
      <c r="H13" s="5">
        <v>4.1178009594753002E-4</v>
      </c>
      <c r="I13" s="5">
        <v>4.7579221108974302E-4</v>
      </c>
      <c r="J13" s="24">
        <f t="shared" si="2"/>
        <v>0.41178009594753001</v>
      </c>
      <c r="K13" s="24">
        <f t="shared" si="3"/>
        <v>0.47579221108974301</v>
      </c>
    </row>
    <row r="14" spans="1:11" x14ac:dyDescent="0.3">
      <c r="A14" s="30"/>
      <c r="B14" s="4">
        <v>0.02</v>
      </c>
      <c r="C14" s="2">
        <v>1000</v>
      </c>
      <c r="D14" s="2">
        <v>1006</v>
      </c>
      <c r="E14" s="2">
        <f t="shared" si="0"/>
        <v>2.0680256352457746E-3</v>
      </c>
      <c r="F14" s="2">
        <f t="shared" si="1"/>
        <v>2.0804337890572492E-3</v>
      </c>
      <c r="G14" s="4">
        <v>483553</v>
      </c>
      <c r="H14" s="5">
        <v>3.9442799783356099E-4</v>
      </c>
      <c r="I14" s="5">
        <v>4.6703050481007201E-4</v>
      </c>
      <c r="J14" s="24">
        <f t="shared" si="2"/>
        <v>0.39442799783356097</v>
      </c>
      <c r="K14" s="24">
        <f t="shared" si="3"/>
        <v>0.46703050481007202</v>
      </c>
    </row>
    <row r="15" spans="1:11" x14ac:dyDescent="0.3">
      <c r="A15" s="30"/>
      <c r="B15" s="4">
        <v>0.01</v>
      </c>
      <c r="C15" s="2">
        <v>200</v>
      </c>
      <c r="D15" s="2">
        <v>204</v>
      </c>
      <c r="E15" s="2">
        <f t="shared" si="0"/>
        <v>2.2405097607807728E-4</v>
      </c>
      <c r="F15" s="2">
        <f t="shared" si="1"/>
        <v>2.2853199559963883E-4</v>
      </c>
      <c r="G15" s="4">
        <v>892654</v>
      </c>
      <c r="H15" s="5">
        <v>3.6187756118537002E-4</v>
      </c>
      <c r="I15" s="5">
        <v>4.8900463050509E-4</v>
      </c>
      <c r="J15" s="24">
        <f t="shared" si="2"/>
        <v>0.36187756118537001</v>
      </c>
      <c r="K15" s="24">
        <f t="shared" si="3"/>
        <v>0.48900463050509002</v>
      </c>
    </row>
    <row r="16" spans="1:11" x14ac:dyDescent="0.3">
      <c r="A16" s="30"/>
      <c r="B16" s="4">
        <v>8.9999999999999993E-3</v>
      </c>
      <c r="C16" s="2">
        <v>200</v>
      </c>
      <c r="D16" s="2">
        <v>202</v>
      </c>
      <c r="E16" s="2">
        <f t="shared" si="0"/>
        <v>2.0648230549883027E-4</v>
      </c>
      <c r="F16" s="2">
        <f t="shared" si="1"/>
        <v>2.0854712855381859E-4</v>
      </c>
      <c r="G16" s="4">
        <v>968606</v>
      </c>
      <c r="H16" s="5">
        <v>3.4258595014118498E-4</v>
      </c>
      <c r="I16" s="5">
        <v>4.75288625369546E-4</v>
      </c>
      <c r="J16" s="24">
        <f t="shared" si="2"/>
        <v>0.34258595014118498</v>
      </c>
      <c r="K16" s="24">
        <f t="shared" si="3"/>
        <v>0.47528862536954603</v>
      </c>
    </row>
    <row r="17" spans="1:11" x14ac:dyDescent="0.3">
      <c r="A17" s="30"/>
      <c r="B17" s="4">
        <v>8.0000000000000002E-3</v>
      </c>
      <c r="C17" s="2">
        <v>50</v>
      </c>
      <c r="D17" s="2">
        <v>51</v>
      </c>
      <c r="E17" s="2">
        <f t="shared" si="0"/>
        <v>1.1370949951900882E-4</v>
      </c>
      <c r="F17" s="2">
        <f t="shared" si="1"/>
        <v>1.1598368950938899E-4</v>
      </c>
      <c r="G17" s="4">
        <v>439717</v>
      </c>
      <c r="H17" s="5">
        <v>3.4748219751619598E-4</v>
      </c>
      <c r="I17" s="5">
        <v>4.6268247507952499E-4</v>
      </c>
      <c r="J17" s="24">
        <f t="shared" si="2"/>
        <v>0.34748219751619597</v>
      </c>
      <c r="K17" s="24">
        <f t="shared" si="3"/>
        <v>0.46268247507952498</v>
      </c>
    </row>
    <row r="18" spans="1:11" x14ac:dyDescent="0.3">
      <c r="A18" s="31"/>
      <c r="B18" s="4">
        <v>7.0000000000000001E-3</v>
      </c>
      <c r="C18" s="2">
        <v>25</v>
      </c>
      <c r="D18" s="2">
        <v>26</v>
      </c>
      <c r="E18" s="2">
        <f t="shared" si="0"/>
        <v>9.6553801709388501E-5</v>
      </c>
      <c r="F18" s="2">
        <f t="shared" si="1"/>
        <v>1.0041595377776405E-4</v>
      </c>
      <c r="G18" s="4">
        <v>258923</v>
      </c>
      <c r="H18" s="5">
        <v>3.51247610754327E-4</v>
      </c>
      <c r="I18" s="5">
        <v>4.8989969729377504E-4</v>
      </c>
      <c r="J18" s="24">
        <f t="shared" si="2"/>
        <v>0.35124761075432698</v>
      </c>
      <c r="K18" s="24">
        <f t="shared" si="3"/>
        <v>0.48989969729377503</v>
      </c>
    </row>
    <row r="20" spans="1:11" x14ac:dyDescent="0.3">
      <c r="A20" s="8" t="s">
        <v>8</v>
      </c>
      <c r="B20" s="9">
        <v>0.996</v>
      </c>
      <c r="G20" s="6"/>
      <c r="H20" s="6"/>
    </row>
    <row r="21" spans="1:11" x14ac:dyDescent="0.3">
      <c r="A21" t="s">
        <v>9</v>
      </c>
      <c r="B21" s="10">
        <v>2968</v>
      </c>
      <c r="G21" s="6"/>
      <c r="H21" s="6"/>
    </row>
    <row r="22" spans="1:11" x14ac:dyDescent="0.3">
      <c r="A22" s="7" t="s">
        <v>12</v>
      </c>
      <c r="B22" s="7">
        <v>90</v>
      </c>
      <c r="G22" s="6"/>
      <c r="H22" s="6"/>
    </row>
    <row r="23" spans="1:11" x14ac:dyDescent="0.3">
      <c r="G23" s="6"/>
      <c r="H23" s="6"/>
    </row>
    <row r="24" spans="1:11" x14ac:dyDescent="0.3">
      <c r="G24" s="6"/>
      <c r="H24" s="6"/>
    </row>
    <row r="25" spans="1:11" ht="43.2" x14ac:dyDescent="0.3">
      <c r="A25" s="29" t="s">
        <v>6</v>
      </c>
      <c r="B25" s="22" t="s">
        <v>0</v>
      </c>
      <c r="C25" s="22" t="s">
        <v>13</v>
      </c>
      <c r="D25" s="22" t="s">
        <v>2</v>
      </c>
      <c r="E25" s="22" t="s">
        <v>14</v>
      </c>
      <c r="F25" s="22" t="s">
        <v>15</v>
      </c>
      <c r="G25" s="22" t="s">
        <v>3</v>
      </c>
      <c r="H25" s="22" t="s">
        <v>4</v>
      </c>
      <c r="I25" s="22" t="s">
        <v>5</v>
      </c>
      <c r="J25" s="23" t="s">
        <v>17</v>
      </c>
      <c r="K25" s="23" t="s">
        <v>18</v>
      </c>
    </row>
    <row r="26" spans="1:11" x14ac:dyDescent="0.3">
      <c r="A26" s="30"/>
      <c r="B26" s="4">
        <v>0.5</v>
      </c>
      <c r="C26" s="2">
        <v>499458</v>
      </c>
      <c r="D26" s="2">
        <v>499789</v>
      </c>
      <c r="E26" s="33">
        <f>C26/$G26</f>
        <v>0.49945800000000001</v>
      </c>
      <c r="F26" s="19">
        <f>D26/$G26</f>
        <v>0.49978899999999998</v>
      </c>
      <c r="G26" s="4">
        <v>1000000</v>
      </c>
      <c r="H26" s="2">
        <v>9.977033957594781E-4</v>
      </c>
      <c r="I26" s="2">
        <v>4.6292664959014898E-4</v>
      </c>
      <c r="J26" s="11">
        <f t="shared" ref="J26:K42" si="4">1000*H26</f>
        <v>0.99770339575947808</v>
      </c>
      <c r="K26" s="11">
        <f t="shared" si="4"/>
        <v>0.46292664959014901</v>
      </c>
    </row>
    <row r="27" spans="1:11" x14ac:dyDescent="0.3">
      <c r="A27" s="30"/>
      <c r="B27" s="4">
        <v>0.4</v>
      </c>
      <c r="C27" s="2">
        <v>499053</v>
      </c>
      <c r="D27" s="2">
        <v>498991</v>
      </c>
      <c r="E27" s="33">
        <f t="shared" ref="E27:F42" si="5">C27/$G27</f>
        <v>0.49905300000000002</v>
      </c>
      <c r="F27" s="19">
        <f t="shared" si="5"/>
        <v>0.49899100000000002</v>
      </c>
      <c r="G27" s="4">
        <v>1000000</v>
      </c>
      <c r="H27" s="2">
        <v>9.8955391106789409E-4</v>
      </c>
      <c r="I27" s="2">
        <v>4.6895503343858199E-4</v>
      </c>
      <c r="J27" s="11">
        <f t="shared" si="4"/>
        <v>0.98955391106789414</v>
      </c>
      <c r="K27" s="11">
        <f t="shared" si="4"/>
        <v>0.46895503343858197</v>
      </c>
    </row>
    <row r="28" spans="1:11" x14ac:dyDescent="0.3">
      <c r="A28" s="30"/>
      <c r="B28" s="4">
        <v>0.3</v>
      </c>
      <c r="C28" s="2">
        <v>480372</v>
      </c>
      <c r="D28" s="2">
        <v>479969</v>
      </c>
      <c r="E28" s="33">
        <f t="shared" si="5"/>
        <v>0.48037200000000002</v>
      </c>
      <c r="F28" s="19">
        <f t="shared" si="5"/>
        <v>0.47996899999999998</v>
      </c>
      <c r="G28" s="4">
        <v>1000000</v>
      </c>
      <c r="H28" s="2">
        <v>9.2959621967855896E-4</v>
      </c>
      <c r="I28" s="2">
        <v>4.65486679721533E-4</v>
      </c>
      <c r="J28" s="11">
        <f t="shared" si="4"/>
        <v>0.92959621967855899</v>
      </c>
      <c r="K28" s="11">
        <f t="shared" si="4"/>
        <v>0.46548667972153301</v>
      </c>
    </row>
    <row r="29" spans="1:11" x14ac:dyDescent="0.3">
      <c r="A29" s="30"/>
      <c r="B29" s="4">
        <v>0.2</v>
      </c>
      <c r="C29" s="2">
        <v>371021</v>
      </c>
      <c r="D29" s="2">
        <v>369870</v>
      </c>
      <c r="E29" s="33">
        <f t="shared" si="5"/>
        <v>0.37102099999999999</v>
      </c>
      <c r="F29" s="19">
        <f t="shared" si="5"/>
        <v>0.36986999999999998</v>
      </c>
      <c r="G29" s="4">
        <v>1000000</v>
      </c>
      <c r="H29" s="2">
        <v>7.9245533544683195E-4</v>
      </c>
      <c r="I29" s="2">
        <v>4.5995799060316399E-4</v>
      </c>
      <c r="J29" s="11">
        <f t="shared" si="4"/>
        <v>0.792455335446832</v>
      </c>
      <c r="K29" s="11">
        <f t="shared" si="4"/>
        <v>0.459957990603164</v>
      </c>
    </row>
    <row r="30" spans="1:11" x14ac:dyDescent="0.3">
      <c r="A30" s="30"/>
      <c r="B30" s="4">
        <v>0.1</v>
      </c>
      <c r="C30" s="2">
        <v>124240</v>
      </c>
      <c r="D30" s="2">
        <v>124039</v>
      </c>
      <c r="E30" s="33">
        <f t="shared" si="5"/>
        <v>0.12424</v>
      </c>
      <c r="F30" s="19">
        <f t="shared" si="5"/>
        <v>0.124039</v>
      </c>
      <c r="G30" s="4">
        <v>1000000</v>
      </c>
      <c r="H30" s="2">
        <v>5.6096930146825902E-4</v>
      </c>
      <c r="I30" s="2">
        <v>4.5339645985894802E-4</v>
      </c>
      <c r="J30" s="11">
        <f t="shared" si="4"/>
        <v>0.56096930146825907</v>
      </c>
      <c r="K30" s="11">
        <f t="shared" si="4"/>
        <v>0.453396459858948</v>
      </c>
    </row>
    <row r="31" spans="1:11" x14ac:dyDescent="0.3">
      <c r="A31" s="30"/>
      <c r="B31" s="4">
        <v>0.09</v>
      </c>
      <c r="C31" s="2">
        <v>99863</v>
      </c>
      <c r="D31" s="2">
        <v>99750</v>
      </c>
      <c r="E31" s="33">
        <f t="shared" si="5"/>
        <v>9.9862999999999993E-2</v>
      </c>
      <c r="F31" s="19">
        <f t="shared" si="5"/>
        <v>9.9750000000000005E-2</v>
      </c>
      <c r="G31" s="4">
        <v>1000000</v>
      </c>
      <c r="H31" s="2">
        <v>5.3098096289279795E-4</v>
      </c>
      <c r="I31" s="2">
        <v>4.5039356159638202E-4</v>
      </c>
      <c r="J31" s="11">
        <f t="shared" si="4"/>
        <v>0.53098096289279795</v>
      </c>
      <c r="K31" s="11">
        <f t="shared" si="4"/>
        <v>0.450393561596382</v>
      </c>
    </row>
    <row r="32" spans="1:11" x14ac:dyDescent="0.3">
      <c r="A32" s="30"/>
      <c r="B32" s="20">
        <v>0.08</v>
      </c>
      <c r="C32" s="2">
        <v>76735</v>
      </c>
      <c r="D32" s="2">
        <v>76762</v>
      </c>
      <c r="E32" s="33">
        <f t="shared" si="5"/>
        <v>7.6734999999999998E-2</v>
      </c>
      <c r="F32" s="19">
        <f t="shared" si="5"/>
        <v>7.6761999999999997E-2</v>
      </c>
      <c r="G32" s="4">
        <v>1000000</v>
      </c>
      <c r="H32" s="2">
        <v>5.0326363774562898E-4</v>
      </c>
      <c r="I32" s="2">
        <v>4.4808739280951902E-4</v>
      </c>
      <c r="J32" s="11">
        <f t="shared" si="4"/>
        <v>0.50326363774562899</v>
      </c>
      <c r="K32" s="11">
        <f t="shared" si="4"/>
        <v>0.44808739280951904</v>
      </c>
    </row>
    <row r="33" spans="1:11" x14ac:dyDescent="0.3">
      <c r="A33" s="30"/>
      <c r="B33" s="4">
        <v>7.0000000000000007E-2</v>
      </c>
      <c r="C33" s="2">
        <v>56672</v>
      </c>
      <c r="D33" s="2">
        <v>56701</v>
      </c>
      <c r="E33" s="33">
        <f t="shared" si="5"/>
        <v>5.6672E-2</v>
      </c>
      <c r="F33" s="19">
        <f t="shared" si="5"/>
        <v>5.6701000000000001E-2</v>
      </c>
      <c r="G33" s="4">
        <v>1000000</v>
      </c>
      <c r="H33" s="2">
        <v>4.7574307622427401E-4</v>
      </c>
      <c r="I33" s="2">
        <v>4.45890790904954E-4</v>
      </c>
      <c r="J33" s="11">
        <f t="shared" si="4"/>
        <v>0.47574307622427403</v>
      </c>
      <c r="K33" s="11">
        <f t="shared" si="4"/>
        <v>0.44589079090495398</v>
      </c>
    </row>
    <row r="34" spans="1:11" x14ac:dyDescent="0.3">
      <c r="A34" s="30"/>
      <c r="B34" s="4">
        <v>0.06</v>
      </c>
      <c r="C34" s="2">
        <v>38968</v>
      </c>
      <c r="D34" s="2">
        <v>39076</v>
      </c>
      <c r="E34" s="33">
        <f t="shared" si="5"/>
        <v>3.8968000000000003E-2</v>
      </c>
      <c r="F34" s="19">
        <f t="shared" si="5"/>
        <v>3.9076E-2</v>
      </c>
      <c r="G34" s="4">
        <v>1000000</v>
      </c>
      <c r="H34" s="2">
        <v>4.4952734714260098E-4</v>
      </c>
      <c r="I34" s="2">
        <v>4.4465348243021301E-4</v>
      </c>
      <c r="J34" s="11">
        <f t="shared" si="4"/>
        <v>0.44952734714260101</v>
      </c>
      <c r="K34" s="11">
        <f t="shared" si="4"/>
        <v>0.44465348243021302</v>
      </c>
    </row>
    <row r="35" spans="1:11" x14ac:dyDescent="0.3">
      <c r="A35" s="30"/>
      <c r="B35" s="4">
        <v>0.05</v>
      </c>
      <c r="C35" s="2">
        <v>24323</v>
      </c>
      <c r="D35" s="2">
        <v>24405</v>
      </c>
      <c r="E35" s="33">
        <f t="shared" si="5"/>
        <v>2.4323000000000001E-2</v>
      </c>
      <c r="F35" s="19">
        <f t="shared" si="5"/>
        <v>2.4405E-2</v>
      </c>
      <c r="G35" s="4">
        <v>1000000</v>
      </c>
      <c r="H35" s="2">
        <v>4.2475775755066001E-4</v>
      </c>
      <c r="I35" s="2">
        <v>4.4389125170767599E-4</v>
      </c>
      <c r="J35" s="11">
        <f t="shared" si="4"/>
        <v>0.42475775755066003</v>
      </c>
      <c r="K35" s="11">
        <f t="shared" si="4"/>
        <v>0.44389125170767602</v>
      </c>
    </row>
    <row r="36" spans="1:11" x14ac:dyDescent="0.3">
      <c r="A36" s="30"/>
      <c r="B36" s="4">
        <v>0.04</v>
      </c>
      <c r="C36" s="2">
        <v>13768</v>
      </c>
      <c r="D36" s="2">
        <v>13856</v>
      </c>
      <c r="E36" s="33">
        <f t="shared" si="5"/>
        <v>1.3768000000000001E-2</v>
      </c>
      <c r="F36" s="19">
        <f t="shared" si="5"/>
        <v>1.3856E-2</v>
      </c>
      <c r="G36" s="4">
        <v>1000000</v>
      </c>
      <c r="H36" s="2">
        <v>3.98216545333858E-4</v>
      </c>
      <c r="I36" s="2">
        <v>4.4244640680185098E-4</v>
      </c>
      <c r="J36" s="11">
        <f t="shared" si="4"/>
        <v>0.39821654533385797</v>
      </c>
      <c r="K36" s="11">
        <f t="shared" si="4"/>
        <v>0.44244640680185099</v>
      </c>
    </row>
    <row r="37" spans="1:11" x14ac:dyDescent="0.3">
      <c r="A37" s="30"/>
      <c r="B37" s="4">
        <v>0.03</v>
      </c>
      <c r="C37" s="2">
        <v>6273</v>
      </c>
      <c r="D37" s="2">
        <v>6305</v>
      </c>
      <c r="E37" s="33">
        <f t="shared" si="5"/>
        <v>6.2729999999999999E-3</v>
      </c>
      <c r="F37" s="19">
        <f t="shared" si="5"/>
        <v>6.3049999999999998E-3</v>
      </c>
      <c r="G37" s="4">
        <v>1000000</v>
      </c>
      <c r="H37" s="2">
        <v>3.7358015292473601E-4</v>
      </c>
      <c r="I37" s="2">
        <v>4.4202296252653702E-4</v>
      </c>
      <c r="J37" s="11">
        <f t="shared" si="4"/>
        <v>0.37358015292473601</v>
      </c>
      <c r="K37" s="11">
        <f t="shared" si="4"/>
        <v>0.442022962526537</v>
      </c>
    </row>
    <row r="38" spans="1:11" x14ac:dyDescent="0.3">
      <c r="A38" s="30"/>
      <c r="B38" s="4">
        <v>0.02</v>
      </c>
      <c r="C38" s="2">
        <v>1969</v>
      </c>
      <c r="D38" s="2">
        <v>1990</v>
      </c>
      <c r="E38" s="33">
        <f t="shared" si="5"/>
        <v>1.9689999999999998E-3</v>
      </c>
      <c r="F38" s="19">
        <f t="shared" si="5"/>
        <v>1.99E-3</v>
      </c>
      <c r="G38" s="4">
        <v>1000000</v>
      </c>
      <c r="H38" s="2">
        <v>3.4986209206280502E-4</v>
      </c>
      <c r="I38" s="2">
        <v>4.4068291035793001E-4</v>
      </c>
      <c r="J38" s="11">
        <f t="shared" si="4"/>
        <v>0.349862092062805</v>
      </c>
      <c r="K38" s="11">
        <f t="shared" si="4"/>
        <v>0.44068291035793</v>
      </c>
    </row>
    <row r="39" spans="1:11" x14ac:dyDescent="0.3">
      <c r="A39" s="30"/>
      <c r="B39" s="4">
        <v>0.01</v>
      </c>
      <c r="C39" s="2">
        <v>259</v>
      </c>
      <c r="D39" s="2">
        <v>263</v>
      </c>
      <c r="E39" s="33">
        <f t="shared" si="5"/>
        <v>2.5900000000000001E-4</v>
      </c>
      <c r="F39" s="19">
        <f t="shared" si="5"/>
        <v>2.63E-4</v>
      </c>
      <c r="G39" s="4">
        <v>1000000</v>
      </c>
      <c r="H39" s="2">
        <v>3.27539978359528E-4</v>
      </c>
      <c r="I39" s="2">
        <v>4.40832128941041E-4</v>
      </c>
      <c r="J39" s="11">
        <f t="shared" si="4"/>
        <v>0.32753997835952803</v>
      </c>
      <c r="K39" s="11">
        <f t="shared" si="4"/>
        <v>0.44083212894104101</v>
      </c>
    </row>
    <row r="40" spans="1:11" x14ac:dyDescent="0.3">
      <c r="A40" s="30"/>
      <c r="B40" s="4">
        <v>8.9999999999999993E-3</v>
      </c>
      <c r="C40" s="2">
        <v>218</v>
      </c>
      <c r="D40" s="2">
        <v>220</v>
      </c>
      <c r="E40" s="33">
        <f t="shared" si="5"/>
        <v>2.1800000000000001E-4</v>
      </c>
      <c r="F40" s="19">
        <f t="shared" si="5"/>
        <v>2.2000000000000001E-4</v>
      </c>
      <c r="G40" s="4">
        <v>1000000</v>
      </c>
      <c r="H40" s="2">
        <v>3.2505913070077301E-4</v>
      </c>
      <c r="I40" s="2">
        <v>4.40965947947157E-4</v>
      </c>
      <c r="J40" s="11">
        <f t="shared" si="4"/>
        <v>0.32505913070077302</v>
      </c>
      <c r="K40" s="11">
        <f t="shared" si="4"/>
        <v>0.44096594794715699</v>
      </c>
    </row>
    <row r="41" spans="1:11" x14ac:dyDescent="0.3">
      <c r="A41" s="30"/>
      <c r="B41" s="4">
        <v>8.0000000000000002E-3</v>
      </c>
      <c r="C41" s="2">
        <v>158</v>
      </c>
      <c r="D41" s="2">
        <v>159</v>
      </c>
      <c r="E41" s="33">
        <f t="shared" si="5"/>
        <v>1.5799999999999999E-4</v>
      </c>
      <c r="F41" s="19">
        <f t="shared" si="5"/>
        <v>1.5899999999999999E-4</v>
      </c>
      <c r="G41" s="4">
        <v>1000000</v>
      </c>
      <c r="H41" s="2">
        <v>3.2262255471876799E-4</v>
      </c>
      <c r="I41" s="2">
        <v>4.4140736178859197E-4</v>
      </c>
      <c r="J41" s="11">
        <f t="shared" si="4"/>
        <v>0.322622554718768</v>
      </c>
      <c r="K41" s="11">
        <f t="shared" si="4"/>
        <v>0.44140736178859197</v>
      </c>
    </row>
    <row r="42" spans="1:11" x14ac:dyDescent="0.3">
      <c r="A42" s="31"/>
      <c r="B42" s="4">
        <v>7.0000000000000001E-3</v>
      </c>
      <c r="C42" s="2">
        <v>96</v>
      </c>
      <c r="D42" s="2">
        <v>96</v>
      </c>
      <c r="E42" s="33">
        <f t="shared" si="5"/>
        <v>9.6000000000000002E-5</v>
      </c>
      <c r="F42" s="19">
        <f t="shared" si="5"/>
        <v>9.6000000000000002E-5</v>
      </c>
      <c r="G42" s="4">
        <v>1000000</v>
      </c>
      <c r="H42" s="2">
        <v>3.2050229105208599E-4</v>
      </c>
      <c r="I42" s="2">
        <v>4.4164685646030097E-4</v>
      </c>
      <c r="J42" s="11">
        <f t="shared" si="4"/>
        <v>0.320502291052086</v>
      </c>
      <c r="K42" s="11">
        <f t="shared" si="4"/>
        <v>0.441646856460301</v>
      </c>
    </row>
  </sheetData>
  <mergeCells count="2">
    <mergeCell ref="A1:A18"/>
    <mergeCell ref="A25:A4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opLeftCell="C21" workbookViewId="0">
      <selection activeCell="A26" sqref="A26:K43"/>
    </sheetView>
  </sheetViews>
  <sheetFormatPr defaultRowHeight="14.4" x14ac:dyDescent="0.3"/>
  <cols>
    <col min="1" max="1" width="12.88671875" bestFit="1" customWidth="1"/>
    <col min="4" max="5" width="12" bestFit="1" customWidth="1"/>
    <col min="6" max="6" width="10.33203125" customWidth="1"/>
    <col min="7" max="7" width="11.88671875" bestFit="1" customWidth="1"/>
    <col min="8" max="8" width="11.21875" customWidth="1"/>
    <col min="9" max="9" width="17.88671875" bestFit="1" customWidth="1"/>
    <col min="10" max="10" width="11.44140625" customWidth="1"/>
    <col min="11" max="12" width="12" bestFit="1" customWidth="1"/>
  </cols>
  <sheetData>
    <row r="1" spans="1:12" x14ac:dyDescent="0.3">
      <c r="A1" s="7"/>
      <c r="B1" s="7"/>
      <c r="C1" s="7"/>
      <c r="D1" s="7"/>
      <c r="E1" s="7"/>
    </row>
    <row r="2" spans="1:12" x14ac:dyDescent="0.3">
      <c r="A2" s="7"/>
      <c r="B2" s="7"/>
      <c r="C2" s="7"/>
      <c r="D2" s="7"/>
      <c r="E2" s="7"/>
    </row>
    <row r="3" spans="1:12" ht="43.2" x14ac:dyDescent="0.3">
      <c r="A3" s="29" t="s">
        <v>7</v>
      </c>
      <c r="B3" s="22" t="s">
        <v>0</v>
      </c>
      <c r="C3" s="22" t="s">
        <v>13</v>
      </c>
      <c r="D3" s="22" t="s">
        <v>2</v>
      </c>
      <c r="E3" s="22" t="s">
        <v>14</v>
      </c>
      <c r="F3" s="22" t="s">
        <v>15</v>
      </c>
      <c r="G3" s="22" t="s">
        <v>3</v>
      </c>
      <c r="H3" s="22" t="s">
        <v>4</v>
      </c>
      <c r="I3" s="22" t="s">
        <v>5</v>
      </c>
      <c r="J3" s="23" t="s">
        <v>17</v>
      </c>
      <c r="K3" s="23" t="s">
        <v>18</v>
      </c>
      <c r="L3" s="22" t="s">
        <v>16</v>
      </c>
    </row>
    <row r="4" spans="1:12" x14ac:dyDescent="0.3">
      <c r="A4" s="30"/>
      <c r="B4" s="4">
        <v>0.5</v>
      </c>
      <c r="C4" s="2">
        <v>49813</v>
      </c>
      <c r="D4" s="2">
        <v>49946</v>
      </c>
      <c r="E4" s="19">
        <f>C4/$G4</f>
        <v>0.49813000000000002</v>
      </c>
      <c r="F4" s="19">
        <f>D4/$G4</f>
        <v>0.49946000000000002</v>
      </c>
      <c r="G4" s="4">
        <v>100000</v>
      </c>
      <c r="H4" s="5">
        <v>3.3240311999999999E-3</v>
      </c>
      <c r="I4" s="5">
        <v>6.8060405969600001E-4</v>
      </c>
      <c r="J4" s="11">
        <f t="shared" ref="J4:J20" si="0">1000*H4</f>
        <v>3.3240311999999999</v>
      </c>
      <c r="K4" s="11">
        <f t="shared" ref="K4:K20" si="1">1000*I4</f>
        <v>0.68060405969600002</v>
      </c>
      <c r="L4" s="21">
        <v>1.1018518518518518E-2</v>
      </c>
    </row>
    <row r="5" spans="1:12" x14ac:dyDescent="0.3">
      <c r="A5" s="30"/>
      <c r="B5" s="4">
        <v>0.4</v>
      </c>
      <c r="C5" s="2">
        <v>50043</v>
      </c>
      <c r="D5" s="2">
        <v>50117</v>
      </c>
      <c r="E5" s="19">
        <f t="shared" ref="E5:E20" si="2">C5/$G5</f>
        <v>0.50043000000000004</v>
      </c>
      <c r="F5" s="19">
        <f t="shared" ref="F5:F20" si="3">D5/$G5</f>
        <v>0.50117</v>
      </c>
      <c r="G5" s="4">
        <v>100000</v>
      </c>
      <c r="H5" s="5">
        <v>3.3570139899999998E-3</v>
      </c>
      <c r="I5" s="5">
        <v>6.9917160000000005E-4</v>
      </c>
      <c r="J5" s="11">
        <f t="shared" si="0"/>
        <v>3.35701399</v>
      </c>
      <c r="K5" s="11">
        <f t="shared" si="1"/>
        <v>0.6991716</v>
      </c>
      <c r="L5" s="21">
        <v>1.1099537037037038E-2</v>
      </c>
    </row>
    <row r="6" spans="1:12" x14ac:dyDescent="0.3">
      <c r="A6" s="30"/>
      <c r="B6" s="4">
        <v>0.3</v>
      </c>
      <c r="C6" s="2">
        <v>49283</v>
      </c>
      <c r="D6" s="2">
        <v>49121</v>
      </c>
      <c r="E6" s="19">
        <f t="shared" si="2"/>
        <v>0.49282999999999999</v>
      </c>
      <c r="F6" s="19">
        <f t="shared" si="3"/>
        <v>0.49120999999999998</v>
      </c>
      <c r="G6" s="4">
        <v>100000</v>
      </c>
      <c r="H6" s="5">
        <v>3.0115853308999999E-3</v>
      </c>
      <c r="I6" s="5">
        <v>6.49951965E-4</v>
      </c>
      <c r="J6" s="11">
        <f t="shared" si="0"/>
        <v>3.0115853309</v>
      </c>
      <c r="K6" s="11">
        <f t="shared" si="1"/>
        <v>0.64995196499999996</v>
      </c>
      <c r="L6" s="21">
        <v>1.0277777777777778E-2</v>
      </c>
    </row>
    <row r="7" spans="1:12" x14ac:dyDescent="0.3">
      <c r="A7" s="30"/>
      <c r="B7" s="4">
        <v>0.2</v>
      </c>
      <c r="C7" s="2">
        <v>41493</v>
      </c>
      <c r="D7" s="2">
        <v>41339</v>
      </c>
      <c r="E7" s="19">
        <f t="shared" si="2"/>
        <v>0.41493000000000002</v>
      </c>
      <c r="F7" s="19">
        <f t="shared" si="3"/>
        <v>0.41338999999999998</v>
      </c>
      <c r="G7" s="4">
        <v>100000</v>
      </c>
      <c r="H7" s="5">
        <v>2.3895234500000001E-3</v>
      </c>
      <c r="I7" s="5">
        <v>5.6345863400000004E-4</v>
      </c>
      <c r="J7" s="11">
        <f t="shared" si="0"/>
        <v>2.38952345</v>
      </c>
      <c r="K7" s="11">
        <f t="shared" si="1"/>
        <v>0.56345863400000007</v>
      </c>
      <c r="L7" s="21">
        <v>8.7499999999999991E-3</v>
      </c>
    </row>
    <row r="8" spans="1:12" x14ac:dyDescent="0.3">
      <c r="A8" s="30"/>
      <c r="B8" s="4">
        <v>0.1</v>
      </c>
      <c r="C8" s="2">
        <v>12704</v>
      </c>
      <c r="D8" s="2">
        <v>13400</v>
      </c>
      <c r="E8" s="19">
        <f t="shared" si="2"/>
        <v>0.12703999999999999</v>
      </c>
      <c r="F8" s="19">
        <f t="shared" si="3"/>
        <v>0.13400000000000001</v>
      </c>
      <c r="G8" s="4">
        <v>100000</v>
      </c>
      <c r="H8" s="5">
        <v>1.3841571573000001E-3</v>
      </c>
      <c r="I8" s="5">
        <v>5.4611240799999996E-4</v>
      </c>
      <c r="J8" s="11">
        <f t="shared" si="0"/>
        <v>1.3841571573</v>
      </c>
      <c r="K8" s="11">
        <f t="shared" si="1"/>
        <v>0.54611240799999994</v>
      </c>
      <c r="L8" s="21">
        <v>6.4699074074074069E-3</v>
      </c>
    </row>
    <row r="9" spans="1:12" x14ac:dyDescent="0.3">
      <c r="A9" s="30"/>
      <c r="B9" s="4">
        <v>0.09</v>
      </c>
      <c r="C9" s="2">
        <v>9725</v>
      </c>
      <c r="D9" s="2">
        <v>10381</v>
      </c>
      <c r="E9" s="19">
        <f t="shared" si="2"/>
        <v>9.7250000000000003E-2</v>
      </c>
      <c r="F9" s="19">
        <f t="shared" si="3"/>
        <v>0.10381</v>
      </c>
      <c r="G9" s="4">
        <v>100000</v>
      </c>
      <c r="H9" s="5">
        <v>1.3074691700000001E-3</v>
      </c>
      <c r="I9" s="5">
        <v>5.3843505920000002E-4</v>
      </c>
      <c r="J9" s="11">
        <f t="shared" si="0"/>
        <v>1.3074691700000001</v>
      </c>
      <c r="K9" s="11">
        <f t="shared" si="1"/>
        <v>0.53843505920000001</v>
      </c>
      <c r="L9" s="21">
        <v>6.2731481481481484E-3</v>
      </c>
    </row>
    <row r="10" spans="1:12" x14ac:dyDescent="0.3">
      <c r="A10" s="30"/>
      <c r="B10" s="20">
        <v>0.08</v>
      </c>
      <c r="C10" s="2">
        <v>7018</v>
      </c>
      <c r="D10" s="2">
        <v>7696</v>
      </c>
      <c r="E10" s="19">
        <f t="shared" si="2"/>
        <v>7.0180000000000006E-2</v>
      </c>
      <c r="F10" s="19">
        <f t="shared" si="3"/>
        <v>7.6960000000000001E-2</v>
      </c>
      <c r="G10" s="4">
        <v>100000</v>
      </c>
      <c r="H10" s="5">
        <v>1.2088951629600001E-3</v>
      </c>
      <c r="I10" s="5">
        <v>5.373252885E-4</v>
      </c>
      <c r="J10" s="11">
        <f t="shared" si="0"/>
        <v>1.20889516296</v>
      </c>
      <c r="K10" s="11">
        <f t="shared" si="1"/>
        <v>0.53732528849999994</v>
      </c>
      <c r="L10" s="21">
        <v>6.1111111111111114E-3</v>
      </c>
    </row>
    <row r="11" spans="1:12" x14ac:dyDescent="0.3">
      <c r="A11" s="30"/>
      <c r="B11" s="4">
        <v>7.0000000000000007E-2</v>
      </c>
      <c r="C11" s="2">
        <v>4639</v>
      </c>
      <c r="D11" s="2">
        <v>5128</v>
      </c>
      <c r="E11" s="19">
        <f t="shared" si="2"/>
        <v>4.6390000000000001E-2</v>
      </c>
      <c r="F11" s="19">
        <f t="shared" si="3"/>
        <v>5.1279999999999999E-2</v>
      </c>
      <c r="G11" s="4">
        <v>100000</v>
      </c>
      <c r="H11" s="5">
        <v>1.09674641912E-3</v>
      </c>
      <c r="I11" s="5">
        <v>5.2762161312000001E-4</v>
      </c>
      <c r="J11" s="11">
        <f t="shared" si="0"/>
        <v>1.09674641912</v>
      </c>
      <c r="K11" s="11">
        <f t="shared" si="1"/>
        <v>0.52762161312</v>
      </c>
      <c r="L11" s="21">
        <v>5.7870370370370376E-3</v>
      </c>
    </row>
    <row r="12" spans="1:12" x14ac:dyDescent="0.3">
      <c r="A12" s="30"/>
      <c r="B12" s="4">
        <v>0.06</v>
      </c>
      <c r="C12" s="2">
        <v>2848</v>
      </c>
      <c r="D12" s="2">
        <v>3181</v>
      </c>
      <c r="E12" s="19">
        <f t="shared" si="2"/>
        <v>2.8479999999999998E-2</v>
      </c>
      <c r="F12" s="19">
        <f t="shared" si="3"/>
        <v>3.1809999999999998E-2</v>
      </c>
      <c r="G12" s="4">
        <v>100000</v>
      </c>
      <c r="H12" s="5">
        <v>9.0119015480000003E-4</v>
      </c>
      <c r="I12" s="5">
        <v>5.1276256268790001E-4</v>
      </c>
      <c r="J12" s="11">
        <f t="shared" si="0"/>
        <v>0.90119015479999998</v>
      </c>
      <c r="K12" s="11">
        <f t="shared" si="1"/>
        <v>0.51276256268789999</v>
      </c>
      <c r="L12" s="21">
        <v>5.0231481481481481E-3</v>
      </c>
    </row>
    <row r="13" spans="1:12" x14ac:dyDescent="0.3">
      <c r="A13" s="30"/>
      <c r="B13" s="4">
        <v>0.05</v>
      </c>
      <c r="C13" s="2">
        <v>4822</v>
      </c>
      <c r="D13" s="2">
        <v>5579</v>
      </c>
      <c r="E13" s="19">
        <f t="shared" si="2"/>
        <v>1.6073333333333332E-2</v>
      </c>
      <c r="F13" s="19">
        <f t="shared" si="3"/>
        <v>1.8596666666666668E-2</v>
      </c>
      <c r="G13" s="4">
        <v>300000</v>
      </c>
      <c r="H13" s="5">
        <v>8.6110218699999999E-4</v>
      </c>
      <c r="I13" s="5">
        <v>5.2271999999999996E-4</v>
      </c>
      <c r="J13" s="11">
        <f t="shared" si="0"/>
        <v>0.86110218699999996</v>
      </c>
      <c r="K13" s="11">
        <f t="shared" si="1"/>
        <v>0.52271999999999996</v>
      </c>
      <c r="L13" s="21">
        <v>1.5162037037037036E-2</v>
      </c>
    </row>
    <row r="14" spans="1:12" x14ac:dyDescent="0.3">
      <c r="A14" s="30"/>
      <c r="B14" s="4">
        <v>0.04</v>
      </c>
      <c r="C14" s="2">
        <v>2289</v>
      </c>
      <c r="D14" s="2">
        <v>2694</v>
      </c>
      <c r="E14" s="19">
        <f t="shared" si="2"/>
        <v>7.6299999999999996E-3</v>
      </c>
      <c r="F14" s="19">
        <f t="shared" si="3"/>
        <v>8.9800000000000001E-3</v>
      </c>
      <c r="G14" s="4">
        <v>300000</v>
      </c>
      <c r="H14" s="5">
        <v>7.7266271999999997E-4</v>
      </c>
      <c r="I14" s="5">
        <v>5.3147631399999996E-4</v>
      </c>
      <c r="J14" s="11">
        <f t="shared" si="0"/>
        <v>0.77266271999999991</v>
      </c>
      <c r="K14" s="11">
        <f t="shared" si="1"/>
        <v>0.53147631399999995</v>
      </c>
      <c r="L14" s="21">
        <v>1.4479166666666668E-2</v>
      </c>
    </row>
    <row r="15" spans="1:12" x14ac:dyDescent="0.3">
      <c r="A15" s="30"/>
      <c r="B15" s="4">
        <v>0.03</v>
      </c>
      <c r="C15" s="2">
        <v>836</v>
      </c>
      <c r="D15" s="2">
        <v>994</v>
      </c>
      <c r="E15" s="19">
        <f t="shared" si="2"/>
        <v>2.7866666666666665E-3</v>
      </c>
      <c r="F15" s="19">
        <f t="shared" si="3"/>
        <v>3.3133333333333335E-3</v>
      </c>
      <c r="G15" s="4">
        <v>300000</v>
      </c>
      <c r="H15" s="5">
        <v>6.8233514000000004E-4</v>
      </c>
      <c r="I15" s="5">
        <v>5.4234092899999996E-4</v>
      </c>
      <c r="J15" s="11">
        <f t="shared" si="0"/>
        <v>0.68233514000000006</v>
      </c>
      <c r="K15" s="11">
        <f t="shared" si="1"/>
        <v>0.54234092899999997</v>
      </c>
      <c r="L15" s="21">
        <v>1.34375E-2</v>
      </c>
    </row>
    <row r="16" spans="1:12" x14ac:dyDescent="0.3">
      <c r="A16" s="30"/>
      <c r="B16" s="4">
        <v>0.02</v>
      </c>
      <c r="C16" s="2">
        <v>179</v>
      </c>
      <c r="D16" s="2">
        <v>220</v>
      </c>
      <c r="E16" s="19">
        <f t="shared" si="2"/>
        <v>5.9666666666666668E-4</v>
      </c>
      <c r="F16" s="19">
        <f t="shared" si="3"/>
        <v>7.3333333333333334E-4</v>
      </c>
      <c r="G16" s="4">
        <v>300000</v>
      </c>
      <c r="H16" s="5">
        <v>5.03750455489E-4</v>
      </c>
      <c r="I16" s="5">
        <v>4.7815291299799998E-4</v>
      </c>
      <c r="J16" s="11">
        <f t="shared" si="0"/>
        <v>0.50375045548899999</v>
      </c>
      <c r="K16" s="11">
        <f t="shared" si="1"/>
        <v>0.478152912998</v>
      </c>
      <c r="L16" s="21">
        <v>1.0243055555555556E-2</v>
      </c>
    </row>
    <row r="17" spans="1:12" x14ac:dyDescent="0.3">
      <c r="A17" s="30"/>
      <c r="B17" s="4">
        <v>0.01</v>
      </c>
      <c r="C17" s="2">
        <v>37</v>
      </c>
      <c r="D17" s="2">
        <v>46</v>
      </c>
      <c r="E17" s="19">
        <f t="shared" si="2"/>
        <v>3.6999999999999998E-5</v>
      </c>
      <c r="F17" s="19">
        <f t="shared" si="3"/>
        <v>4.6E-5</v>
      </c>
      <c r="G17" s="4">
        <v>1000000</v>
      </c>
      <c r="H17" s="5">
        <v>4.1588081982683802E-4</v>
      </c>
      <c r="I17" s="5">
        <v>4.9039402382600595E-4</v>
      </c>
      <c r="J17" s="11">
        <f t="shared" si="0"/>
        <v>0.415880819826838</v>
      </c>
      <c r="K17" s="11">
        <f t="shared" si="1"/>
        <v>0.49039402382600594</v>
      </c>
      <c r="L17" s="21">
        <v>2.8043981481481479E-2</v>
      </c>
    </row>
    <row r="18" spans="1:12" x14ac:dyDescent="0.3">
      <c r="A18" s="30"/>
      <c r="B18" s="4">
        <v>8.9999999999999993E-3</v>
      </c>
      <c r="C18" s="2">
        <v>27</v>
      </c>
      <c r="D18" s="2">
        <v>34</v>
      </c>
      <c r="E18" s="19">
        <f t="shared" si="2"/>
        <v>2.6999999999999999E-5</v>
      </c>
      <c r="F18" s="19">
        <f t="shared" si="3"/>
        <v>3.4E-5</v>
      </c>
      <c r="G18" s="4">
        <v>1000000</v>
      </c>
      <c r="H18" s="5">
        <v>4.7182634533481999E-4</v>
      </c>
      <c r="I18" s="5">
        <v>5.1896975949999999E-4</v>
      </c>
      <c r="J18" s="11">
        <f t="shared" si="0"/>
        <v>0.47182634533481999</v>
      </c>
      <c r="K18" s="11">
        <f t="shared" si="1"/>
        <v>0.51896975950000002</v>
      </c>
      <c r="L18" s="21">
        <v>3.1631944444444442E-2</v>
      </c>
    </row>
    <row r="19" spans="1:12" x14ac:dyDescent="0.3">
      <c r="A19" s="30"/>
      <c r="B19" s="4">
        <v>8.0000000000000002E-3</v>
      </c>
      <c r="C19" s="2">
        <v>14</v>
      </c>
      <c r="D19" s="2">
        <v>24</v>
      </c>
      <c r="E19" s="19">
        <f t="shared" si="2"/>
        <v>1.4E-5</v>
      </c>
      <c r="F19" s="19">
        <f t="shared" si="3"/>
        <v>2.4000000000000001E-5</v>
      </c>
      <c r="G19" s="4">
        <v>1000000</v>
      </c>
      <c r="H19" s="5">
        <v>4.8871223334379999E-4</v>
      </c>
      <c r="I19" s="5">
        <v>5.4710779820000004E-4</v>
      </c>
      <c r="J19" s="11">
        <f t="shared" si="0"/>
        <v>0.48871223334379998</v>
      </c>
      <c r="K19" s="11">
        <f t="shared" si="1"/>
        <v>0.5471077982</v>
      </c>
      <c r="L19" s="21">
        <v>3.2384259259259258E-2</v>
      </c>
    </row>
    <row r="20" spans="1:12" x14ac:dyDescent="0.3">
      <c r="A20" s="31"/>
      <c r="B20" s="4">
        <v>7.0000000000000001E-3</v>
      </c>
      <c r="C20" s="2">
        <v>9</v>
      </c>
      <c r="D20" s="2">
        <v>16</v>
      </c>
      <c r="E20" s="19">
        <f t="shared" si="2"/>
        <v>9.0000000000000002E-6</v>
      </c>
      <c r="F20" s="19">
        <f t="shared" si="3"/>
        <v>1.5999999999999999E-5</v>
      </c>
      <c r="G20" s="4">
        <v>1000000</v>
      </c>
      <c r="H20" s="5">
        <v>4.5317193660999999E-4</v>
      </c>
      <c r="I20" s="5">
        <v>5.1929302809999996E-4</v>
      </c>
      <c r="J20" s="11">
        <f t="shared" si="0"/>
        <v>0.45317193660999999</v>
      </c>
      <c r="K20" s="11">
        <f t="shared" si="1"/>
        <v>0.5192930281</v>
      </c>
      <c r="L20" s="21">
        <v>3.0162037037037032E-2</v>
      </c>
    </row>
    <row r="21" spans="1:12" s="14" customFormat="1" x14ac:dyDescent="0.3">
      <c r="D21" s="13"/>
      <c r="E21" s="13"/>
      <c r="F21" s="15"/>
      <c r="G21" s="16"/>
      <c r="H21" s="16"/>
      <c r="I21" s="17"/>
      <c r="J21" s="17"/>
    </row>
    <row r="22" spans="1:12" s="14" customFormat="1" x14ac:dyDescent="0.3">
      <c r="A22" s="27" t="s">
        <v>24</v>
      </c>
      <c r="B22" s="25">
        <v>0.85070000000000001</v>
      </c>
      <c r="C22" s="13"/>
      <c r="D22" s="13"/>
      <c r="E22" s="13"/>
      <c r="F22" s="15"/>
      <c r="G22" s="16"/>
      <c r="H22" s="16"/>
      <c r="I22" s="17"/>
      <c r="J22" s="17"/>
    </row>
    <row r="23" spans="1:12" x14ac:dyDescent="0.3">
      <c r="A23" s="28" t="s">
        <v>25</v>
      </c>
      <c r="B23" s="26">
        <v>768</v>
      </c>
    </row>
    <row r="24" spans="1:12" x14ac:dyDescent="0.3">
      <c r="A24" s="28" t="s">
        <v>26</v>
      </c>
      <c r="B24" s="18">
        <v>500000</v>
      </c>
    </row>
    <row r="26" spans="1:12" ht="43.2" x14ac:dyDescent="0.3">
      <c r="A26" s="29" t="s">
        <v>7</v>
      </c>
      <c r="B26" s="22" t="s">
        <v>0</v>
      </c>
      <c r="C26" s="22" t="s">
        <v>13</v>
      </c>
      <c r="D26" s="22" t="s">
        <v>2</v>
      </c>
      <c r="E26" s="22" t="s">
        <v>14</v>
      </c>
      <c r="F26" s="22" t="s">
        <v>15</v>
      </c>
      <c r="G26" s="22" t="s">
        <v>3</v>
      </c>
      <c r="H26" s="22" t="s">
        <v>4</v>
      </c>
      <c r="I26" s="22" t="s">
        <v>5</v>
      </c>
      <c r="J26" s="23" t="s">
        <v>17</v>
      </c>
      <c r="K26" s="23" t="s">
        <v>18</v>
      </c>
    </row>
    <row r="27" spans="1:12" x14ac:dyDescent="0.3">
      <c r="A27" s="30"/>
      <c r="B27" s="4">
        <v>0.5</v>
      </c>
      <c r="C27" s="2">
        <v>500105</v>
      </c>
      <c r="D27" s="2">
        <v>500061</v>
      </c>
      <c r="E27" s="33">
        <f>C27/$G27</f>
        <v>0.50010500000000002</v>
      </c>
      <c r="F27" s="19">
        <f>D27/$G27</f>
        <v>0.50006099999999998</v>
      </c>
      <c r="G27" s="4">
        <v>1000000</v>
      </c>
      <c r="H27" s="2">
        <v>2.5653646352291099E-3</v>
      </c>
      <c r="I27" s="2">
        <v>5.2749255061149602E-4</v>
      </c>
      <c r="J27" s="11">
        <f t="shared" ref="J27:J43" si="4">1000*H27</f>
        <v>2.56536463522911</v>
      </c>
      <c r="K27" s="11">
        <f t="shared" ref="K27:K43" si="5">1000*I27</f>
        <v>0.52749255061149602</v>
      </c>
    </row>
    <row r="28" spans="1:12" x14ac:dyDescent="0.3">
      <c r="A28" s="30"/>
      <c r="B28" s="4">
        <v>0.4</v>
      </c>
      <c r="C28" s="2">
        <v>500308</v>
      </c>
      <c r="D28" s="2">
        <v>500260</v>
      </c>
      <c r="E28" s="33">
        <f t="shared" ref="E28:E43" si="6">C28/$G28</f>
        <v>0.50030799999999997</v>
      </c>
      <c r="F28" s="19">
        <f t="shared" ref="F28:F43" si="7">D28/$G28</f>
        <v>0.50026000000000004</v>
      </c>
      <c r="G28" s="4">
        <v>1000000</v>
      </c>
      <c r="H28" s="2">
        <v>2.5571990540027602E-3</v>
      </c>
      <c r="I28" s="2">
        <v>5.28255583047866E-4</v>
      </c>
      <c r="J28" s="11">
        <f t="shared" si="4"/>
        <v>2.5571990540027603</v>
      </c>
      <c r="K28" s="11">
        <f t="shared" si="5"/>
        <v>0.52825558304786602</v>
      </c>
    </row>
    <row r="29" spans="1:12" x14ac:dyDescent="0.3">
      <c r="A29" s="30"/>
      <c r="B29" s="4">
        <v>0.3</v>
      </c>
      <c r="C29" s="2">
        <v>494329</v>
      </c>
      <c r="D29" s="2">
        <v>494281</v>
      </c>
      <c r="E29" s="33">
        <f t="shared" si="6"/>
        <v>0.49432900000000002</v>
      </c>
      <c r="F29" s="19">
        <f t="shared" si="7"/>
        <v>0.49428100000000003</v>
      </c>
      <c r="G29" s="4">
        <v>1000000</v>
      </c>
      <c r="H29" s="2">
        <v>2.3894352421760501E-3</v>
      </c>
      <c r="I29" s="2">
        <v>5.2499812936782802E-4</v>
      </c>
      <c r="J29" s="11">
        <f t="shared" si="4"/>
        <v>2.3894352421760501</v>
      </c>
      <c r="K29" s="11">
        <f t="shared" si="5"/>
        <v>0.52499812936782797</v>
      </c>
    </row>
    <row r="30" spans="1:12" x14ac:dyDescent="0.3">
      <c r="A30" s="30"/>
      <c r="B30" s="4">
        <v>0.2</v>
      </c>
      <c r="C30" s="2">
        <v>413427</v>
      </c>
      <c r="D30" s="2">
        <v>413933</v>
      </c>
      <c r="E30" s="33">
        <f t="shared" si="6"/>
        <v>0.41342699999999999</v>
      </c>
      <c r="F30" s="19">
        <f t="shared" si="7"/>
        <v>0.413933</v>
      </c>
      <c r="G30" s="4">
        <v>1000000</v>
      </c>
      <c r="H30" s="2">
        <v>1.9748644944337498E-3</v>
      </c>
      <c r="I30" s="2">
        <v>5.2070163665502605E-4</v>
      </c>
      <c r="J30" s="11">
        <f t="shared" si="4"/>
        <v>1.9748644944337499</v>
      </c>
      <c r="K30" s="11">
        <f t="shared" si="5"/>
        <v>0.520701636655026</v>
      </c>
    </row>
    <row r="31" spans="1:12" x14ac:dyDescent="0.3">
      <c r="A31" s="30"/>
      <c r="B31" s="4">
        <v>0.1</v>
      </c>
      <c r="C31" s="2">
        <v>126573</v>
      </c>
      <c r="D31" s="2">
        <v>133818</v>
      </c>
      <c r="E31" s="33">
        <f t="shared" si="6"/>
        <v>0.12657299999999999</v>
      </c>
      <c r="F31" s="19">
        <f t="shared" si="7"/>
        <v>0.13381799999999999</v>
      </c>
      <c r="G31" s="4">
        <v>1000000</v>
      </c>
      <c r="H31" s="2">
        <v>1.20716856003197E-3</v>
      </c>
      <c r="I31" s="2">
        <v>5.1207030263616395E-4</v>
      </c>
      <c r="J31" s="11">
        <f t="shared" si="4"/>
        <v>1.2071685600319699</v>
      </c>
      <c r="K31" s="11">
        <f t="shared" si="5"/>
        <v>0.51207030263616393</v>
      </c>
    </row>
    <row r="32" spans="1:12" x14ac:dyDescent="0.3">
      <c r="A32" s="30"/>
      <c r="B32" s="4">
        <v>0.09</v>
      </c>
      <c r="C32" s="2">
        <v>97254</v>
      </c>
      <c r="D32" s="2">
        <v>103678</v>
      </c>
      <c r="E32" s="33">
        <f t="shared" si="6"/>
        <v>9.7253999999999993E-2</v>
      </c>
      <c r="F32" s="19">
        <f t="shared" si="7"/>
        <v>0.10367800000000001</v>
      </c>
      <c r="G32" s="4">
        <v>1000000</v>
      </c>
      <c r="H32" s="2">
        <v>1.1029922097143699E-3</v>
      </c>
      <c r="I32" s="2">
        <v>5.0975201675636001E-4</v>
      </c>
      <c r="J32" s="11">
        <f t="shared" si="4"/>
        <v>1.1029922097143698</v>
      </c>
      <c r="K32" s="11">
        <f t="shared" si="5"/>
        <v>0.50975201675636006</v>
      </c>
    </row>
    <row r="33" spans="1:11" x14ac:dyDescent="0.3">
      <c r="A33" s="30"/>
      <c r="B33" s="20">
        <v>0.08</v>
      </c>
      <c r="C33" s="2">
        <v>70104</v>
      </c>
      <c r="D33" s="2">
        <v>76185</v>
      </c>
      <c r="E33" s="33">
        <f t="shared" si="6"/>
        <v>7.0104E-2</v>
      </c>
      <c r="F33" s="19">
        <f t="shared" si="7"/>
        <v>7.6185000000000003E-2</v>
      </c>
      <c r="G33" s="4">
        <v>1000000</v>
      </c>
      <c r="H33" s="2">
        <v>1.00599991408083E-3</v>
      </c>
      <c r="I33" s="2">
        <v>5.0836750487730199E-4</v>
      </c>
      <c r="J33" s="11">
        <f t="shared" si="4"/>
        <v>1.00599991408083</v>
      </c>
      <c r="K33" s="11">
        <f t="shared" si="5"/>
        <v>0.50836750487730198</v>
      </c>
    </row>
    <row r="34" spans="1:11" x14ac:dyDescent="0.3">
      <c r="A34" s="30"/>
      <c r="B34" s="4">
        <v>7.0000000000000007E-2</v>
      </c>
      <c r="C34" s="2">
        <v>47714</v>
      </c>
      <c r="D34" s="2">
        <v>52669</v>
      </c>
      <c r="E34" s="33">
        <f t="shared" si="6"/>
        <v>4.7713999999999999E-2</v>
      </c>
      <c r="F34" s="19">
        <f t="shared" si="7"/>
        <v>5.2669000000000001E-2</v>
      </c>
      <c r="G34" s="4">
        <v>1000000</v>
      </c>
      <c r="H34" s="2">
        <v>9.1101292394882305E-4</v>
      </c>
      <c r="I34" s="2">
        <v>5.06264280210324E-4</v>
      </c>
      <c r="J34" s="11">
        <f t="shared" si="4"/>
        <v>0.91101292394882305</v>
      </c>
      <c r="K34" s="11">
        <f t="shared" si="5"/>
        <v>0.50626428021032399</v>
      </c>
    </row>
    <row r="35" spans="1:11" x14ac:dyDescent="0.3">
      <c r="A35" s="30"/>
      <c r="B35" s="4">
        <v>0.06</v>
      </c>
      <c r="C35" s="2">
        <v>29816</v>
      </c>
      <c r="D35" s="2">
        <v>33508</v>
      </c>
      <c r="E35" s="33">
        <f t="shared" si="6"/>
        <v>2.9815999999999999E-2</v>
      </c>
      <c r="F35" s="19">
        <f t="shared" si="7"/>
        <v>3.3508000000000003E-2</v>
      </c>
      <c r="G35" s="4">
        <v>1000000</v>
      </c>
      <c r="H35" s="2">
        <v>8.17283633628816E-4</v>
      </c>
      <c r="I35" s="2">
        <v>5.0462203586752004E-4</v>
      </c>
      <c r="J35" s="11">
        <f t="shared" si="4"/>
        <v>0.81728363362881595</v>
      </c>
      <c r="K35" s="11">
        <f t="shared" si="5"/>
        <v>0.50462203586752008</v>
      </c>
    </row>
    <row r="36" spans="1:11" x14ac:dyDescent="0.3">
      <c r="A36" s="30"/>
      <c r="B36" s="4">
        <v>0.05</v>
      </c>
      <c r="C36" s="2">
        <v>16333</v>
      </c>
      <c r="D36" s="2">
        <v>18820</v>
      </c>
      <c r="E36" s="33">
        <f t="shared" si="6"/>
        <v>1.6333E-2</v>
      </c>
      <c r="F36" s="19">
        <f t="shared" si="7"/>
        <v>1.882E-2</v>
      </c>
      <c r="G36" s="4">
        <v>1000000</v>
      </c>
      <c r="H36" s="2">
        <v>7.2489471461675598E-4</v>
      </c>
      <c r="I36" s="2">
        <v>5.0277650354602402E-4</v>
      </c>
      <c r="J36" s="11">
        <f t="shared" si="4"/>
        <v>0.72489471461675603</v>
      </c>
      <c r="K36" s="11">
        <f t="shared" si="5"/>
        <v>0.50277650354602399</v>
      </c>
    </row>
    <row r="37" spans="1:11" x14ac:dyDescent="0.3">
      <c r="A37" s="30"/>
      <c r="B37" s="4">
        <v>0.04</v>
      </c>
      <c r="C37" s="2">
        <v>7519</v>
      </c>
      <c r="D37" s="2">
        <v>8862</v>
      </c>
      <c r="E37" s="33">
        <f t="shared" si="6"/>
        <v>7.5189999999999996E-3</v>
      </c>
      <c r="F37" s="19">
        <f t="shared" si="7"/>
        <v>8.8620000000000001E-3</v>
      </c>
      <c r="G37" s="4">
        <v>1000000</v>
      </c>
      <c r="H37" s="2">
        <v>6.3783185682525902E-4</v>
      </c>
      <c r="I37" s="2">
        <v>5.0071284765053803E-4</v>
      </c>
      <c r="J37" s="11">
        <f t="shared" si="4"/>
        <v>0.637831856825259</v>
      </c>
      <c r="K37" s="11">
        <f t="shared" si="5"/>
        <v>0.50071284765053803</v>
      </c>
    </row>
    <row r="38" spans="1:11" x14ac:dyDescent="0.3">
      <c r="A38" s="30"/>
      <c r="B38" s="4">
        <v>0.03</v>
      </c>
      <c r="C38" s="2">
        <v>2732</v>
      </c>
      <c r="D38" s="2">
        <v>3292</v>
      </c>
      <c r="E38" s="33">
        <f t="shared" si="6"/>
        <v>2.7320000000000001E-3</v>
      </c>
      <c r="F38" s="19">
        <f t="shared" si="7"/>
        <v>3.2919999999999998E-3</v>
      </c>
      <c r="G38" s="4">
        <v>1000000</v>
      </c>
      <c r="H38" s="2">
        <v>5.5545615506608201E-4</v>
      </c>
      <c r="I38" s="2">
        <v>4.9890909455062402E-4</v>
      </c>
      <c r="J38" s="11">
        <f t="shared" si="4"/>
        <v>0.55545615506608204</v>
      </c>
      <c r="K38" s="11">
        <f t="shared" si="5"/>
        <v>0.49890909455062404</v>
      </c>
    </row>
    <row r="39" spans="1:11" x14ac:dyDescent="0.3">
      <c r="A39" s="30"/>
      <c r="B39" s="4">
        <v>0.02</v>
      </c>
      <c r="C39" s="2">
        <v>629</v>
      </c>
      <c r="D39" s="2">
        <v>773</v>
      </c>
      <c r="E39" s="33">
        <f t="shared" si="6"/>
        <v>6.29E-4</v>
      </c>
      <c r="F39" s="19">
        <f t="shared" si="7"/>
        <v>7.7300000000000003E-4</v>
      </c>
      <c r="G39" s="4">
        <v>1000000</v>
      </c>
      <c r="H39" s="2">
        <v>4.8107163534846201E-4</v>
      </c>
      <c r="I39" s="2">
        <v>4.9720563399023501E-4</v>
      </c>
      <c r="J39" s="11">
        <f t="shared" si="4"/>
        <v>0.48107163534846203</v>
      </c>
      <c r="K39" s="11">
        <f t="shared" si="5"/>
        <v>0.49720563399023499</v>
      </c>
    </row>
    <row r="40" spans="1:11" x14ac:dyDescent="0.3">
      <c r="A40" s="30"/>
      <c r="B40" s="4">
        <v>0.01</v>
      </c>
      <c r="C40" s="2">
        <v>41</v>
      </c>
      <c r="D40" s="2">
        <v>51</v>
      </c>
      <c r="E40" s="33">
        <f t="shared" si="6"/>
        <v>4.1E-5</v>
      </c>
      <c r="F40" s="19">
        <f t="shared" si="7"/>
        <v>5.1E-5</v>
      </c>
      <c r="G40" s="4">
        <v>1000000</v>
      </c>
      <c r="H40" s="2">
        <v>4.1413130772345998E-4</v>
      </c>
      <c r="I40" s="2">
        <v>4.9506865847927098E-4</v>
      </c>
      <c r="J40" s="11">
        <f t="shared" si="4"/>
        <v>0.41413130772345996</v>
      </c>
      <c r="K40" s="11">
        <f t="shared" si="5"/>
        <v>0.49506865847927101</v>
      </c>
    </row>
    <row r="41" spans="1:11" x14ac:dyDescent="0.3">
      <c r="A41" s="30"/>
      <c r="B41" s="4">
        <v>8.9999999999999993E-3</v>
      </c>
      <c r="C41" s="2">
        <v>28</v>
      </c>
      <c r="D41" s="2">
        <v>41</v>
      </c>
      <c r="E41" s="33">
        <f t="shared" si="6"/>
        <v>2.8E-5</v>
      </c>
      <c r="F41" s="19">
        <f t="shared" si="7"/>
        <v>4.1E-5</v>
      </c>
      <c r="G41" s="4">
        <v>1000000</v>
      </c>
      <c r="H41" s="2">
        <v>4.0702456479615502E-4</v>
      </c>
      <c r="I41" s="2">
        <v>4.9490719554863701E-4</v>
      </c>
      <c r="J41" s="11">
        <f t="shared" si="4"/>
        <v>0.40702456479615501</v>
      </c>
      <c r="K41" s="11">
        <f t="shared" si="5"/>
        <v>0.49490719554863699</v>
      </c>
    </row>
    <row r="42" spans="1:11" x14ac:dyDescent="0.3">
      <c r="A42" s="30"/>
      <c r="B42" s="4">
        <v>8.0000000000000002E-3</v>
      </c>
      <c r="C42" s="2">
        <v>21</v>
      </c>
      <c r="D42" s="2">
        <v>28</v>
      </c>
      <c r="E42" s="33">
        <f t="shared" si="6"/>
        <v>2.0999999999999999E-5</v>
      </c>
      <c r="F42" s="19">
        <f t="shared" si="7"/>
        <v>2.8E-5</v>
      </c>
      <c r="G42" s="4">
        <v>1000000</v>
      </c>
      <c r="H42" s="2">
        <v>4.0074449375017201E-4</v>
      </c>
      <c r="I42" s="2">
        <v>4.9560764303967697E-4</v>
      </c>
      <c r="J42" s="11">
        <f t="shared" si="4"/>
        <v>0.40074449375017202</v>
      </c>
      <c r="K42" s="11">
        <f t="shared" si="5"/>
        <v>0.49560764303967697</v>
      </c>
    </row>
    <row r="43" spans="1:11" x14ac:dyDescent="0.3">
      <c r="A43" s="31"/>
      <c r="B43" s="4">
        <v>7.0000000000000001E-3</v>
      </c>
      <c r="C43" s="2">
        <v>16</v>
      </c>
      <c r="D43" s="2">
        <v>20</v>
      </c>
      <c r="E43" s="33">
        <f t="shared" si="6"/>
        <v>1.5999999999999999E-5</v>
      </c>
      <c r="F43" s="19">
        <f t="shared" si="7"/>
        <v>2.0000000000000002E-5</v>
      </c>
      <c r="G43" s="4">
        <v>1000000</v>
      </c>
      <c r="H43" s="2">
        <v>3.9501081403462102E-4</v>
      </c>
      <c r="I43" s="2">
        <v>4.9561579801320904E-4</v>
      </c>
      <c r="J43" s="11">
        <f t="shared" si="4"/>
        <v>0.39501081403462102</v>
      </c>
      <c r="K43" s="11">
        <f t="shared" si="5"/>
        <v>0.49561579801320904</v>
      </c>
    </row>
  </sheetData>
  <mergeCells count="2">
    <mergeCell ref="A3:A20"/>
    <mergeCell ref="A26:A4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opLeftCell="B1" workbookViewId="0">
      <selection activeCell="D3" sqref="D3:E19"/>
    </sheetView>
  </sheetViews>
  <sheetFormatPr defaultRowHeight="14.4" x14ac:dyDescent="0.3"/>
  <cols>
    <col min="1" max="1" width="8.88671875" style="7"/>
    <col min="2" max="2" width="13.6640625" style="7" bestFit="1" customWidth="1"/>
    <col min="3" max="3" width="12.109375" style="7" customWidth="1"/>
    <col min="4" max="4" width="13.44140625" style="7" customWidth="1"/>
    <col min="5" max="5" width="12.21875" style="7" customWidth="1"/>
    <col min="6" max="6" width="13.44140625" style="7" customWidth="1"/>
    <col min="7" max="7" width="12.109375" style="7" customWidth="1"/>
    <col min="8" max="16384" width="8.88671875" style="7"/>
  </cols>
  <sheetData>
    <row r="1" spans="1:7" x14ac:dyDescent="0.3">
      <c r="B1" s="32" t="s">
        <v>10</v>
      </c>
      <c r="C1" s="32"/>
      <c r="D1" s="32" t="s">
        <v>6</v>
      </c>
      <c r="E1" s="32"/>
      <c r="F1" s="32" t="s">
        <v>7</v>
      </c>
      <c r="G1" s="32"/>
    </row>
    <row r="2" spans="1:7" x14ac:dyDescent="0.3">
      <c r="A2" s="7" t="s">
        <v>21</v>
      </c>
      <c r="B2" s="7" t="s">
        <v>19</v>
      </c>
      <c r="C2" s="7" t="s">
        <v>20</v>
      </c>
      <c r="D2" s="7" t="s">
        <v>19</v>
      </c>
      <c r="E2" s="7" t="s">
        <v>20</v>
      </c>
      <c r="F2" s="7" t="s">
        <v>19</v>
      </c>
      <c r="G2" s="7" t="s">
        <v>20</v>
      </c>
    </row>
    <row r="3" spans="1:7" x14ac:dyDescent="0.3">
      <c r="A3" s="4">
        <v>0.5</v>
      </c>
      <c r="B3" s="7">
        <v>0.32906596400000004</v>
      </c>
      <c r="C3" s="7">
        <v>0.42107148700000002</v>
      </c>
      <c r="D3" s="7">
        <v>1.0533859999999999</v>
      </c>
      <c r="E3" s="7">
        <v>0.45968549999999997</v>
      </c>
      <c r="F3" s="7">
        <v>3.3240311999999999</v>
      </c>
      <c r="G3" s="7">
        <v>0.68060405969600002</v>
      </c>
    </row>
    <row r="4" spans="1:7" x14ac:dyDescent="0.3">
      <c r="A4" s="4">
        <v>0.4</v>
      </c>
      <c r="B4" s="7">
        <v>0.317519</v>
      </c>
      <c r="C4" s="7">
        <v>0.40004048069999998</v>
      </c>
      <c r="D4" s="7">
        <v>1.01111243425751</v>
      </c>
      <c r="E4" s="7">
        <v>0.45916304378128697</v>
      </c>
      <c r="F4" s="7">
        <v>3.35701399</v>
      </c>
      <c r="G4" s="7">
        <v>0.6991716</v>
      </c>
    </row>
    <row r="5" spans="1:7" x14ac:dyDescent="0.3">
      <c r="A5" s="4">
        <v>0.3</v>
      </c>
      <c r="B5" s="7">
        <v>0.3287853</v>
      </c>
      <c r="C5" s="7">
        <v>0.41391481279999998</v>
      </c>
      <c r="D5" s="7">
        <v>1.0881459826514799</v>
      </c>
      <c r="E5" s="7">
        <v>0.50768020039512995</v>
      </c>
      <c r="F5" s="7">
        <v>3.0115853309</v>
      </c>
      <c r="G5" s="7">
        <v>0.64995196499999996</v>
      </c>
    </row>
    <row r="6" spans="1:7" x14ac:dyDescent="0.3">
      <c r="A6" s="4">
        <v>0.2</v>
      </c>
      <c r="B6" s="7">
        <v>0.29593242329999997</v>
      </c>
      <c r="C6" s="7">
        <v>0.40487005799999998</v>
      </c>
      <c r="D6" s="7">
        <v>0.87762356669782393</v>
      </c>
      <c r="E6" s="7">
        <v>0.47535343720450995</v>
      </c>
      <c r="F6" s="7">
        <v>2.38952345</v>
      </c>
      <c r="G6" s="7">
        <v>0.56345863400000007</v>
      </c>
    </row>
    <row r="7" spans="1:7" x14ac:dyDescent="0.3">
      <c r="A7" s="4">
        <v>0.1</v>
      </c>
      <c r="B7" s="7">
        <v>0.2794557446</v>
      </c>
      <c r="C7" s="7">
        <v>0.41080167000000001</v>
      </c>
      <c r="D7" s="7">
        <v>0.594664385774063</v>
      </c>
      <c r="E7" s="7">
        <v>0.46384424923524298</v>
      </c>
      <c r="F7" s="7">
        <v>1.3841571573</v>
      </c>
      <c r="G7" s="7">
        <v>0.54611240799999994</v>
      </c>
    </row>
    <row r="8" spans="1:7" x14ac:dyDescent="0.3">
      <c r="A8" s="4">
        <v>0.09</v>
      </c>
      <c r="B8" s="7">
        <v>0.27129340200000002</v>
      </c>
      <c r="C8" s="7">
        <v>0.40870500189999998</v>
      </c>
      <c r="D8" s="7">
        <v>0.60248570067364293</v>
      </c>
      <c r="E8" s="7">
        <v>0.48286499967774998</v>
      </c>
      <c r="F8" s="7">
        <v>1.3074691700000001</v>
      </c>
      <c r="G8" s="7">
        <v>0.53843505920000001</v>
      </c>
    </row>
    <row r="9" spans="1:7" x14ac:dyDescent="0.3">
      <c r="A9" s="4">
        <v>0.08</v>
      </c>
      <c r="B9" s="7">
        <v>0.25004243529999998</v>
      </c>
      <c r="C9" s="7">
        <v>0.397455589</v>
      </c>
      <c r="D9" s="7">
        <v>0.52920699999999998</v>
      </c>
      <c r="E9" s="7">
        <v>0.4558644</v>
      </c>
      <c r="F9" s="7">
        <v>1.20889516296</v>
      </c>
      <c r="G9" s="7">
        <v>0.53732528849999994</v>
      </c>
    </row>
    <row r="10" spans="1:7" x14ac:dyDescent="0.3">
      <c r="A10" s="4">
        <v>7.0000000000000007E-2</v>
      </c>
      <c r="B10" s="7">
        <v>0.27758166299999998</v>
      </c>
      <c r="C10" s="7">
        <v>0.41643799999999997</v>
      </c>
      <c r="D10" s="7">
        <v>0.55816517699238399</v>
      </c>
      <c r="E10" s="7">
        <v>0.48522865931176101</v>
      </c>
      <c r="F10" s="7">
        <v>1.09674641912</v>
      </c>
      <c r="G10" s="7">
        <v>0.52762161312</v>
      </c>
    </row>
    <row r="11" spans="1:7" x14ac:dyDescent="0.3">
      <c r="A11" s="4">
        <v>0.06</v>
      </c>
      <c r="B11" s="7">
        <v>0.28175640000000002</v>
      </c>
      <c r="C11" s="7">
        <v>0.43180300000000005</v>
      </c>
      <c r="D11" s="7">
        <v>0.49824594701911201</v>
      </c>
      <c r="E11" s="7">
        <v>0.46997178098739401</v>
      </c>
      <c r="F11" s="7">
        <v>0.90119015479999998</v>
      </c>
      <c r="G11" s="7">
        <v>0.51276256268789999</v>
      </c>
    </row>
    <row r="12" spans="1:7" x14ac:dyDescent="0.3">
      <c r="A12" s="4">
        <v>0.05</v>
      </c>
      <c r="B12" s="7">
        <v>0.26561110999999998</v>
      </c>
      <c r="C12" s="7">
        <v>0.42406032999999999</v>
      </c>
      <c r="D12" s="7">
        <v>0.459220742612859</v>
      </c>
      <c r="E12" s="7">
        <v>0.46292173657718999</v>
      </c>
      <c r="F12" s="7">
        <v>0.86110218699999996</v>
      </c>
      <c r="G12" s="7">
        <v>0.52271999999999996</v>
      </c>
    </row>
    <row r="13" spans="1:7" x14ac:dyDescent="0.3">
      <c r="A13" s="4">
        <v>0.04</v>
      </c>
      <c r="B13" s="7">
        <v>0.25704840700000003</v>
      </c>
      <c r="C13" s="7">
        <v>0.422752507</v>
      </c>
      <c r="D13" s="7">
        <v>0.44023819129004699</v>
      </c>
      <c r="E13" s="7">
        <v>0.46999553372623698</v>
      </c>
      <c r="F13" s="7">
        <v>0.77266271999999991</v>
      </c>
      <c r="G13" s="7">
        <v>0.53147631399999995</v>
      </c>
    </row>
    <row r="14" spans="1:7" x14ac:dyDescent="0.3">
      <c r="A14" s="4">
        <v>0.03</v>
      </c>
      <c r="B14" s="7">
        <v>0.25046884649999995</v>
      </c>
      <c r="C14" s="7">
        <v>0.41834802399999999</v>
      </c>
      <c r="D14" s="7">
        <v>0.41178009594753001</v>
      </c>
      <c r="E14" s="7">
        <v>0.47579221108974301</v>
      </c>
      <c r="F14" s="7">
        <v>0.68233514000000006</v>
      </c>
      <c r="G14" s="7">
        <v>0.54234092899999997</v>
      </c>
    </row>
    <row r="15" spans="1:7" x14ac:dyDescent="0.3">
      <c r="A15" s="4">
        <v>0.02</v>
      </c>
      <c r="B15" s="7">
        <v>0.24894822699999999</v>
      </c>
      <c r="C15" s="7">
        <v>0.42147756000000003</v>
      </c>
      <c r="D15" s="7">
        <v>0.39442799783356097</v>
      </c>
      <c r="E15" s="7">
        <v>0.46703050481007202</v>
      </c>
      <c r="F15" s="7">
        <v>0.50375045548899999</v>
      </c>
      <c r="G15" s="7">
        <v>0.478152912998</v>
      </c>
    </row>
    <row r="16" spans="1:7" x14ac:dyDescent="0.3">
      <c r="A16" s="4">
        <v>0.01</v>
      </c>
      <c r="B16" s="7">
        <v>0.24098655890000001</v>
      </c>
      <c r="C16" s="7">
        <v>0.43387747320000003</v>
      </c>
      <c r="D16" s="7">
        <v>0.36187756118537001</v>
      </c>
      <c r="E16" s="7">
        <v>0.48900463050509002</v>
      </c>
      <c r="F16" s="7">
        <v>0.415880819826838</v>
      </c>
      <c r="G16" s="7">
        <v>0.49039402382600594</v>
      </c>
    </row>
    <row r="17" spans="1:7" x14ac:dyDescent="0.3">
      <c r="A17" s="4">
        <v>8.9999999999999993E-3</v>
      </c>
      <c r="B17" s="7">
        <v>0.23957079999999997</v>
      </c>
      <c r="C17" s="7">
        <v>0.43252026799999999</v>
      </c>
      <c r="D17" s="7">
        <v>0.34258595014118498</v>
      </c>
      <c r="E17" s="7">
        <v>0.47528862536954603</v>
      </c>
      <c r="F17" s="7">
        <v>0.47182634533481999</v>
      </c>
      <c r="G17" s="7">
        <v>0.51896975950000002</v>
      </c>
    </row>
    <row r="18" spans="1:7" x14ac:dyDescent="0.3">
      <c r="A18" s="4">
        <v>8.0000000000000002E-3</v>
      </c>
      <c r="B18" s="7">
        <v>0.24579799999999999</v>
      </c>
      <c r="C18" s="7">
        <v>0.4330131599</v>
      </c>
      <c r="D18" s="7">
        <v>0.34748219751619597</v>
      </c>
      <c r="E18" s="7">
        <v>0.46268247507952498</v>
      </c>
      <c r="F18" s="7">
        <v>0.48871223334379998</v>
      </c>
      <c r="G18" s="7">
        <v>0.5471077982</v>
      </c>
    </row>
    <row r="19" spans="1:7" x14ac:dyDescent="0.3">
      <c r="A19" s="4">
        <v>7.0000000000000001E-3</v>
      </c>
      <c r="B19" s="7">
        <v>0.23827995700000001</v>
      </c>
      <c r="C19" s="7">
        <v>0.42726547400000003</v>
      </c>
      <c r="D19" s="7">
        <v>0.35124761075432698</v>
      </c>
      <c r="E19" s="7">
        <v>0.48989969729377503</v>
      </c>
      <c r="F19" s="7">
        <v>0.45317193660999999</v>
      </c>
      <c r="G19" s="7">
        <v>0.5192930281</v>
      </c>
    </row>
  </sheetData>
  <mergeCells count="3">
    <mergeCell ref="B1:C1"/>
    <mergeCell ref="D1:E1"/>
    <mergeCell ref="F1:G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d=3</vt:lpstr>
      <vt:lpstr>d=5</vt:lpstr>
      <vt:lpstr>d=7</vt:lpstr>
      <vt:lpstr>timing</vt:lpstr>
    </vt:vector>
  </TitlesOfParts>
  <Company>TU Delft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Savvas Varsamopoulos</dc:creator>
  <cp:lastModifiedBy>Savvas Varsamopoulos</cp:lastModifiedBy>
  <dcterms:created xsi:type="dcterms:W3CDTF">2017-01-10T13:39:12Z</dcterms:created>
  <dcterms:modified xsi:type="dcterms:W3CDTF">2017-01-30T12:39:37Z</dcterms:modified>
</cp:coreProperties>
</file>