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0090761\Downloads\"/>
    </mc:Choice>
  </mc:AlternateContent>
  <xr:revisionPtr revIDLastSave="0" documentId="13_ncr:1_{278026B7-344E-4350-9662-C701E36A52BC}" xr6:coauthVersionLast="47" xr6:coauthVersionMax="47" xr10:uidLastSave="{00000000-0000-0000-0000-000000000000}"/>
  <bookViews>
    <workbookView xWindow="22932" yWindow="-108" windowWidth="23256" windowHeight="12576" tabRatio="880" firstSheet="2" activeTab="3" xr2:uid="{B9EC2C3C-3C47-4B73-B435-34A14D7D7C91}"/>
  </bookViews>
  <sheets>
    <sheet name="FY23→FY24移行時SORRY化IP除外リスト_HTTP" sheetId="21" state="hidden" r:id="rId1"/>
    <sheet name="FY23→FY24移行時SORRY化IP除外リスト_REMOT" sheetId="20" state="hidden" r:id="rId2"/>
    <sheet name="多摩1ビル内_FY24" sheetId="18" r:id="rId3"/>
    <sheet name="多摩１ビル外_FY24" sheetId="19" r:id="rId4"/>
    <sheet name="FY22→FY23移行時SORRY化IP除外リスト_REMOT" sheetId="17" state="hidden" r:id="rId5"/>
    <sheet name="多摩1ビル内_FY23" sheetId="14" state="hidden" r:id="rId6"/>
    <sheet name="FY22→FY23移行時SORRY化IP除外リスト_HTTP" sheetId="15" state="hidden" r:id="rId7"/>
    <sheet name="多摩１ビル外_FY23" sheetId="13" state="hidden" r:id="rId8"/>
    <sheet name="20210129時点最新" sheetId="6" state="hidden" r:id="rId9"/>
    <sheet name="FY21→FY22移行時SORRY化IP除外リスト_0216" sheetId="12" state="hidden" r:id="rId10"/>
    <sheet name="FY21→FY22移行時SORRY化IP除外リスト_0214" sheetId="11" state="hidden" r:id="rId11"/>
    <sheet name="多摩１ビル外_FY22" sheetId="9" state="hidden" r:id="rId12"/>
    <sheet name="多摩1ビル内_FY22" sheetId="10" state="hidden" r:id="rId13"/>
    <sheet name="20年度移行時不具合" sheetId="5" state="hidden" r:id="rId14"/>
  </sheets>
  <definedNames>
    <definedName name="_xlnm._FilterDatabase" localSheetId="11" hidden="1">多摩１ビル外_FY22!$A$9:$I$43</definedName>
    <definedName name="_xlnm._FilterDatabase" localSheetId="7" hidden="1">多摩１ビル外_FY23!$A$9:$I$31</definedName>
    <definedName name="_xlnm._FilterDatabase" localSheetId="3" hidden="1">多摩１ビル外_FY24!$A$9:$I$41</definedName>
    <definedName name="_xlnm._FilterDatabase" localSheetId="12" hidden="1">多摩1ビル内_FY22!$A$2:$H$35</definedName>
    <definedName name="_xlnm._FilterDatabase" localSheetId="5" hidden="1">多摩1ビル内_FY23!$A$2:$I$33</definedName>
    <definedName name="_xlnm._FilterDatabase" localSheetId="2" hidden="1">多摩1ビル内_FY24!$A$2:$G$37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1" l="1"/>
  <c r="D54" i="21"/>
  <c r="D54" i="20"/>
  <c r="D42" i="21" l="1"/>
  <c r="D43" i="21"/>
  <c r="D44" i="21"/>
  <c r="D45" i="21"/>
  <c r="D46" i="21"/>
  <c r="D47" i="21"/>
  <c r="D48" i="21"/>
  <c r="D49" i="21"/>
  <c r="D50" i="21"/>
  <c r="D51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27" i="20"/>
  <c r="C28" i="20"/>
  <c r="C29" i="20"/>
  <c r="C30" i="20"/>
  <c r="C31" i="20"/>
  <c r="C32" i="20"/>
  <c r="C33" i="20"/>
  <c r="C34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3" i="20"/>
  <c r="D51" i="20"/>
  <c r="D50" i="20"/>
  <c r="D49" i="20"/>
  <c r="D48" i="20"/>
  <c r="D47" i="20"/>
  <c r="D46" i="20"/>
  <c r="D45" i="20"/>
  <c r="D44" i="20"/>
  <c r="D43" i="20"/>
  <c r="D42" i="20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I37" i="19"/>
  <c r="I36" i="19"/>
  <c r="I35" i="19"/>
  <c r="I34" i="19"/>
  <c r="A39" i="19"/>
  <c r="A40" i="19"/>
  <c r="A41" i="19"/>
  <c r="I33" i="19"/>
  <c r="I32" i="19"/>
  <c r="A35" i="19"/>
  <c r="A36" i="19"/>
  <c r="A37" i="19"/>
  <c r="A38" i="19"/>
  <c r="A36" i="18"/>
  <c r="A37" i="18"/>
  <c r="A32" i="18"/>
  <c r="A33" i="18"/>
  <c r="A34" i="18"/>
  <c r="A35" i="18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10" i="19"/>
  <c r="I21" i="19"/>
  <c r="I20" i="19"/>
  <c r="I19" i="19"/>
  <c r="I31" i="19" l="1"/>
  <c r="A5" i="18"/>
  <c r="A6" i="18"/>
  <c r="A7" i="18"/>
  <c r="I30" i="19"/>
  <c r="I29" i="19"/>
  <c r="I28" i="19"/>
  <c r="I27" i="19"/>
  <c r="I26" i="19"/>
  <c r="I25" i="19"/>
  <c r="I24" i="19"/>
  <c r="I23" i="19"/>
  <c r="I22" i="19"/>
  <c r="I18" i="19"/>
  <c r="I17" i="19"/>
  <c r="I16" i="19"/>
  <c r="I15" i="19"/>
  <c r="I14" i="19"/>
  <c r="I13" i="19"/>
  <c r="I11" i="19"/>
  <c r="I10" i="19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4" i="18"/>
  <c r="A3" i="18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7" i="15"/>
  <c r="D27" i="15"/>
  <c r="C28" i="15"/>
  <c r="D28" i="15"/>
  <c r="C29" i="15"/>
  <c r="D29" i="15"/>
  <c r="C3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30" i="15"/>
  <c r="C31" i="15"/>
  <c r="C32" i="15"/>
  <c r="C34" i="15"/>
  <c r="C35" i="15"/>
  <c r="C36" i="15"/>
  <c r="C37" i="15"/>
  <c r="C38" i="15"/>
  <c r="C39" i="15"/>
  <c r="C40" i="15"/>
  <c r="C41" i="15"/>
  <c r="C3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A33" i="14"/>
  <c r="A32" i="14"/>
  <c r="A31" i="14"/>
  <c r="F30" i="14"/>
  <c r="A30" i="14"/>
  <c r="F29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1" i="13"/>
  <c r="I10" i="13"/>
  <c r="C42" i="12"/>
  <c r="D42" i="12"/>
  <c r="C43" i="12"/>
  <c r="D43" i="12"/>
  <c r="C44" i="12"/>
  <c r="D44" i="12"/>
  <c r="C3" i="12"/>
  <c r="C4" i="12"/>
  <c r="C5" i="12"/>
  <c r="C33" i="12"/>
  <c r="C34" i="12"/>
  <c r="C35" i="12"/>
  <c r="C36" i="12"/>
  <c r="C37" i="12"/>
  <c r="C38" i="12"/>
  <c r="C39" i="12"/>
  <c r="C40" i="12"/>
  <c r="C41" i="12"/>
  <c r="D41" i="12"/>
  <c r="D40" i="12"/>
  <c r="D39" i="12"/>
  <c r="D38" i="12"/>
  <c r="D37" i="12"/>
  <c r="D36" i="12"/>
  <c r="D35" i="12"/>
  <c r="D34" i="12"/>
  <c r="D33" i="12"/>
  <c r="D5" i="12"/>
  <c r="D4" i="12"/>
  <c r="D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34" i="11"/>
  <c r="D35" i="11"/>
  <c r="D36" i="11"/>
  <c r="D37" i="11"/>
  <c r="D38" i="11"/>
  <c r="D39" i="11"/>
  <c r="D40" i="11"/>
  <c r="D41" i="11"/>
  <c r="D42" i="11"/>
  <c r="C34" i="11"/>
  <c r="C35" i="11"/>
  <c r="C36" i="11"/>
  <c r="C37" i="11"/>
  <c r="C38" i="11"/>
  <c r="C39" i="11"/>
  <c r="C40" i="11"/>
  <c r="C41" i="11"/>
  <c r="C42" i="11"/>
  <c r="C3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4" i="11"/>
  <c r="C5" i="11"/>
  <c r="C16" i="11"/>
  <c r="C17" i="11"/>
  <c r="C18" i="11"/>
  <c r="C19" i="11"/>
  <c r="C20" i="11"/>
  <c r="C7" i="11"/>
  <c r="C8" i="11"/>
  <c r="C9" i="11"/>
  <c r="C10" i="11"/>
  <c r="C11" i="11"/>
  <c r="C12" i="11"/>
  <c r="C13" i="11"/>
  <c r="C14" i="11"/>
  <c r="C15" i="11"/>
  <c r="C6" i="11"/>
  <c r="A5" i="10"/>
  <c r="A6" i="10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A35" i="10"/>
  <c r="A34" i="10"/>
  <c r="A33" i="10"/>
  <c r="F32" i="10"/>
  <c r="A32" i="10"/>
  <c r="F31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2" i="9"/>
  <c r="I25" i="9"/>
  <c r="I24" i="9"/>
  <c r="I23" i="9"/>
  <c r="I13" i="9"/>
  <c r="I21" i="9"/>
  <c r="I15" i="9"/>
  <c r="I14" i="9"/>
  <c r="I11" i="9"/>
  <c r="I10" i="9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41" i="6"/>
  <c r="M42" i="6"/>
  <c r="M43" i="6"/>
  <c r="M44" i="6"/>
  <c r="M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I4" authorId="0" shapeId="0" xr:uid="{5655548C-40B4-41DC-BBFA-80E979346B93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APのローカルIPアドレスの割り当てを考慮して、DHCPの割り当ては、192.168.0.15～192.168.0.255　で設定。</t>
        </r>
      </text>
    </comment>
    <comment ref="I6" authorId="0" shapeId="0" xr:uid="{E414A69B-359D-4148-8EDD-65BCB73D11D4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APのローカルIPアドレスの割り当てを考慮して、DHCPの割り当ては、192.168.0.10～192.168.0.255　で設定。</t>
        </r>
      </text>
    </comment>
    <comment ref="H8" authorId="0" shapeId="0" xr:uid="{9E622BD4-4E8B-460E-BE39-961E55903C2E}">
      <text>
        <r>
          <rPr>
            <sz val="9"/>
            <color indexed="10"/>
            <rFont val="ＭＳ Ｐゴシック"/>
            <family val="3"/>
            <charset val="128"/>
          </rPr>
          <t>グローバルIPアドレスはそのまま。</t>
        </r>
      </text>
    </comment>
    <comment ref="J22" authorId="0" shapeId="0" xr:uid="{F92B2CEF-A896-4A69-8185-C71798A6C05F}">
      <text>
        <r>
          <rPr>
            <sz val="9"/>
            <color indexed="81"/>
            <rFont val="MS P ゴシック"/>
            <family val="3"/>
            <charset val="128"/>
          </rPr>
          <t>AP増設2の4台から2台を持って来て、負荷分散。どれを持ってくるかは現場に聞く。</t>
        </r>
      </text>
    </comment>
    <comment ref="J23" authorId="0" shapeId="0" xr:uid="{C1D3340B-417E-481E-92D2-8A8BA55058CD}">
      <text>
        <r>
          <rPr>
            <sz val="9"/>
            <color indexed="81"/>
            <rFont val="MS P ゴシック"/>
            <family val="3"/>
            <charset val="128"/>
          </rPr>
          <t>AP増設2の4台から2台を持って来て、負荷分散。どれを持ってくるかは現場に聞く。</t>
        </r>
      </text>
    </comment>
    <comment ref="H38" authorId="0" shapeId="0" xr:uid="{B24B9EC0-6F89-4733-870A-CB774BE1970F}">
      <text>
        <r>
          <rPr>
            <sz val="9"/>
            <color indexed="81"/>
            <rFont val="MS P ゴシック"/>
            <family val="3"/>
            <charset val="128"/>
          </rPr>
          <t>APモードからRTモードに切り替え、プロバイダ情報を設定する。</t>
        </r>
      </text>
    </comment>
    <comment ref="H39" authorId="0" shapeId="0" xr:uid="{86D3D4E5-BC8C-4D04-B8A3-33C9658B13CA}">
      <text>
        <r>
          <rPr>
            <sz val="9"/>
            <color indexed="81"/>
            <rFont val="MS P ゴシック"/>
            <family val="3"/>
            <charset val="128"/>
          </rPr>
          <t>APモードからRTモードに切り替え、プロバイダ情報を設定する。</t>
        </r>
      </text>
    </comment>
    <comment ref="H40" authorId="0" shapeId="0" xr:uid="{76C840F6-D6A1-49C8-9D60-6A1EA097C09D}">
      <text>
        <r>
          <rPr>
            <sz val="9"/>
            <color indexed="81"/>
            <rFont val="MS P ゴシック"/>
            <family val="3"/>
            <charset val="128"/>
          </rPr>
          <t>APモードからRTモードに切り替え、プロバイダ情報を設定する。</t>
        </r>
      </text>
    </comment>
    <comment ref="E41" authorId="0" shapeId="0" xr:uid="{E2E6CFCA-1E28-4DD6-904C-65489094C99D}">
      <text>
        <r>
          <rPr>
            <b/>
            <sz val="9"/>
            <color indexed="81"/>
            <rFont val="ＭＳ Ｐゴシック"/>
            <family val="3"/>
            <charset val="128"/>
          </rPr>
          <t>実回線のラベルには、「2」が無い。</t>
        </r>
      </text>
    </comment>
    <comment ref="H42" authorId="0" shapeId="0" xr:uid="{82E07035-06E6-4F98-AA88-B13501F71284}">
      <text>
        <r>
          <rPr>
            <sz val="9"/>
            <color indexed="81"/>
            <rFont val="MS P ゴシック"/>
            <family val="3"/>
            <charset val="128"/>
          </rPr>
          <t>リビジョン
Rev.11.01.19</t>
        </r>
      </text>
    </comment>
    <comment ref="H43" authorId="0" shapeId="0" xr:uid="{6DC10601-8C6B-4786-A8C5-85E54BC7EA3A}">
      <text>
        <r>
          <rPr>
            <sz val="9"/>
            <color indexed="10"/>
            <rFont val="ＭＳ Ｐゴシック"/>
            <family val="3"/>
            <charset val="128"/>
          </rPr>
          <t xml:space="preserve">グローバルIPアドレスはそのまま。
</t>
        </r>
      </text>
    </comment>
  </commentList>
</comments>
</file>

<file path=xl/sharedStrings.xml><?xml version="1.0" encoding="utf-8"?>
<sst xmlns="http://schemas.openxmlformats.org/spreadsheetml/2006/main" count="1448" uniqueCount="444">
  <si>
    <t>FY23→FY24移行時SORRY化IP除外リスト</t>
    <rPh sb="9" eb="12">
      <t>イコウジ</t>
    </rPh>
    <rPh sb="17" eb="18">
      <t>カ</t>
    </rPh>
    <rPh sb="20" eb="22">
      <t>ジョガイ</t>
    </rPh>
    <phoneticPr fontId="2"/>
  </si>
  <si>
    <t>No.</t>
    <phoneticPr fontId="2"/>
  </si>
  <si>
    <t>除外IP</t>
    <rPh sb="0" eb="2">
      <t>ジョガイ</t>
    </rPh>
    <phoneticPr fontId="2"/>
  </si>
  <si>
    <t>接続元</t>
    <rPh sb="0" eb="3">
      <t>セツゾクモト</t>
    </rPh>
    <phoneticPr fontId="2"/>
  </si>
  <si>
    <t>設定</t>
    <rPh sb="0" eb="2">
      <t>セッテイ</t>
    </rPh>
    <phoneticPr fontId="2"/>
  </si>
  <si>
    <t>153.142.203.152</t>
  </si>
  <si>
    <t>153.142.203.153</t>
    <phoneticPr fontId="2"/>
  </si>
  <si>
    <t>153.156.171.83</t>
  </si>
  <si>
    <t>153.142.203.234</t>
    <phoneticPr fontId="2"/>
  </si>
  <si>
    <t>153.156.88.168</t>
    <phoneticPr fontId="2"/>
  </si>
  <si>
    <t>153.142.203.149</t>
  </si>
  <si>
    <t>153.142.203.232</t>
  </si>
  <si>
    <t>153.156.88.172</t>
  </si>
  <si>
    <t>153.142.203.236</t>
  </si>
  <si>
    <t>153.142.203.150</t>
  </si>
  <si>
    <t>153.142.203.231</t>
  </si>
  <si>
    <t>153.142.203.148</t>
  </si>
  <si>
    <t>153.142.203.230</t>
  </si>
  <si>
    <t>114.156.131.207</t>
    <phoneticPr fontId="2"/>
  </si>
  <si>
    <t>153.156.46.53</t>
    <phoneticPr fontId="2"/>
  </si>
  <si>
    <t>153.142.203.147</t>
  </si>
  <si>
    <t>153.142.203.151</t>
  </si>
  <si>
    <t>153.156.88.170</t>
  </si>
  <si>
    <t>153.156.88.169</t>
  </si>
  <si>
    <t>153.156.88.171</t>
  </si>
  <si>
    <t>153.142.201.202</t>
  </si>
  <si>
    <t>153.142.201.205</t>
    <phoneticPr fontId="2"/>
  </si>
  <si>
    <t>153.156.86.238</t>
  </si>
  <si>
    <t>153.142.203.145</t>
  </si>
  <si>
    <t>111.238.225.142</t>
    <phoneticPr fontId="2"/>
  </si>
  <si>
    <t>111.238.225.146</t>
    <phoneticPr fontId="2"/>
  </si>
  <si>
    <t>111.238.225.150</t>
    <phoneticPr fontId="2"/>
  </si>
  <si>
    <t>113.36.111.90</t>
    <phoneticPr fontId="2"/>
  </si>
  <si>
    <t>113.35.123.178</t>
    <phoneticPr fontId="2"/>
  </si>
  <si>
    <t>113.33.224.82</t>
    <phoneticPr fontId="2"/>
  </si>
  <si>
    <t>113.34.78.210</t>
    <phoneticPr fontId="2"/>
  </si>
  <si>
    <t>202.32.214.205</t>
    <phoneticPr fontId="2"/>
  </si>
  <si>
    <t>202.241.174.196</t>
    <phoneticPr fontId="2"/>
  </si>
  <si>
    <t>202.241.174.197</t>
    <phoneticPr fontId="2"/>
  </si>
  <si>
    <t>202.241.174.199</t>
    <phoneticPr fontId="2"/>
  </si>
  <si>
    <t>220.108.88.84</t>
  </si>
  <si>
    <t>202.241.174.208</t>
  </si>
  <si>
    <t>202.241.174.209</t>
  </si>
  <si>
    <t>52.193.131.15</t>
    <phoneticPr fontId="2"/>
  </si>
  <si>
    <t>118.238.220.136</t>
    <phoneticPr fontId="2"/>
  </si>
  <si>
    <t xml:space="preserve">115.73.217.209 </t>
    <phoneticPr fontId="2"/>
  </si>
  <si>
    <t>115.79.143.138</t>
    <phoneticPr fontId="2"/>
  </si>
  <si>
    <t>113.161.89.2</t>
    <phoneticPr fontId="2"/>
  </si>
  <si>
    <t>122.249.238.41</t>
    <phoneticPr fontId="2"/>
  </si>
  <si>
    <t>111.239.163.160</t>
    <phoneticPr fontId="2"/>
  </si>
  <si>
    <t>111.238.226.222</t>
    <phoneticPr fontId="2"/>
  </si>
  <si>
    <t>111.238.226.226</t>
    <phoneticPr fontId="2"/>
  </si>
  <si>
    <t>126.249.58.54</t>
    <phoneticPr fontId="2"/>
  </si>
  <si>
    <t>126.249.58.78</t>
    <phoneticPr fontId="2"/>
  </si>
  <si>
    <t xml:space="preserve">    RewriteCond %{HTTP:X-Forwarded-For} !^153\.142\.203\.152$
    RewriteCond %{HTTP:X-Forwarded-For} !^153\.142\.203\.153$
    RewriteCond %{HTTP:X-Forwarded-For} !^153\.156\.171\.83$
    RewriteCond %{HTTP:X-Forwarded-For} !^153\.142\.203\.234$
    RewriteCond %{HTTP:X-Forwarded-For} !^153\.156\.88\.168$
    RewriteCond %{HTTP:X-Forwarded-For} !^153\.142\.203\.149$
    RewriteCond %{HTTP:X-Forwarded-For} !^153\.142\.203\.232$
    RewriteCond %{HTTP:X-Forwarded-For} !^153\.156\.88\.172$
    RewriteCond %{HTTP:X-Forwarded-For} !^153\.142\.203\.236$
    RewriteCond %{HTTP:X-Forwarded-For} !^153\.142\.203\.150$
    RewriteCond %{HTTP:X-Forwarded-For} !^153\.142\.203\.231$
    RewriteCond %{HTTP:X-Forwarded-For} !^153\.142\.203\.148$
    RewriteCond %{HTTP:X-Forwarded-For} !^153\.142\.203\.230$
    RewriteCond %{HTTP:X-Forwarded-For} !^114\.156\.131\.207$
    RewriteCond %{HTTP:X-Forwarded-For} !^153\.156\.46\.53$
    RewriteCond %{HTTP:X-Forwarded-For} !^153\.142\.203\.147$
    RewriteCond %{HTTP:X-Forwarded-For} !^153\.142\.203\.151$
    RewriteCond %{HTTP:X-Forwarded-For} !^153\.156\.88\.170$
    RewriteCond %{HTTP:X-Forwarded-For} !^153\.156\.88\.169$
    RewriteCond %{HTTP:X-Forwarded-For} !^153\.156\.88\.171$
    RewriteCond %{HTTP:X-Forwarded-For} !^153\.142\.201\.202$
    RewriteCond %{HTTP:X-Forwarded-For} !^153\.142\.201\.205$
    RewriteCond %{HTTP:X-Forwarded-For} !^153\.156\.86\.238$
    RewriteCond %{HTTP:X-Forwarded-For} !^153\.142\.203\.145$
    RewriteCond %{HTTP:X-Forwarded-For} !^111\.238\.225\.142$
    RewriteCond %{HTTP:X-Forwarded-For} !^111\.238\.225\.146$
    RewriteCond %{HTTP:X-Forwarded-For} !^111\.238\.225\.150$
    RewriteCond %{HTTP:X-Forwarded-For} !^113\.36\.111\.90$
    RewriteCond %{HTTP:X-Forwarded-For} !^113\.35\.123\.178$
    RewriteCond %{HTTP:X-Forwarded-For} !^113\.33\.224\.82$
    RewriteCond %{HTTP:X-Forwarded-For} !^113\.34\.78\.210$
    RewriteCond %{HTTP:X-Forwarded-For} !^202\.32\.214\.205$
    RewriteCond %{HTTP:X-Forwarded-For} !^202\.241\.174\.196$
    RewriteCond %{HTTP:X-Forwarded-For} !^202\.241\.174\.197$
    RewriteCond %{HTTP:X-Forwarded-For} !^202\.241\.174\.199$
    RewriteCond %{HTTP:X-Forwarded-For} !^220\.108\.88\.84$
    RewriteCond %{HTTP:X-Forwarded-For} !^202\.241\.174\.208$
    RewriteCond %{HTTP:X-Forwarded-For} !^202\.241\.174\.209$
    RewriteCond %{HTTP:X-Forwarded-For} !^52\.193\.131\.15$
    RewriteCond %{HTTP:X-Forwarded-For} !^118\.238\.220\.136$
    RewriteCond %{HTTP:X-Forwarded-For} !^115\.73\.217\.209 $
    RewriteCond %{HTTP:X-Forwarded-For} !^115\.79\.143\.138$
    RewriteCond %{HTTP:X-Forwarded-For} !^113\.161\.89\.2$
    RewriteCond %{HTTP:X-Forwarded-For} !^122\.249\.238\.41$
    RewriteCond %{HTTP:X-Forwarded-For} !^111\.239\.163\.160$
    RewriteCond %{HTTP:X-Forwarded-For} !^111\.238\.226\.222$
    RewriteCond %{HTTP:X-Forwarded-For} !^111\.238\.226\.226$
    RewriteCond %{HTTP:X-Forwarded-For} !^126\.249\.58\.54$
    RewriteCond %{HTTP:X-Forwarded-For} !^126\.249\.58\.78$</t>
    <phoneticPr fontId="2"/>
  </si>
  <si>
    <t xml:space="preserve">    RewriteCond %{REMOTE_ADDR} !^153\.142\.203\.152$
    RewriteCond %{REMOTE_ADDR} !^153\.142\.203\.153$
    RewriteCond %{REMOTE_ADDR} !^153\.156\.171\.83$
    RewriteCond %{REMOTE_ADDR} !^153\.142\.203\.234$
    RewriteCond %{REMOTE_ADDR} !^153\.156\.88\.168$
    RewriteCond %{REMOTE_ADDR} !^153\.142\.203\.149$
    RewriteCond %{REMOTE_ADDR} !^153\.142\.203\.232$
    RewriteCond %{REMOTE_ADDR} !^153\.156\.88\.172$
    RewriteCond %{REMOTE_ADDR} !^153\.142\.203\.236$
    RewriteCond %{REMOTE_ADDR} !^153\.142\.203\.150$
    RewriteCond %{REMOTE_ADDR} !^153\.142\.203\.231$
    RewriteCond %{REMOTE_ADDR} !^153\.142\.203\.148$
    RewriteCond %{REMOTE_ADDR} !^153\.142\.203\.230$
    RewriteCond %{REMOTE_ADDR} !^114\.156\.131\.207$
    RewriteCond %{REMOTE_ADDR} !^153\.156\.46\.53$
    RewriteCond %{REMOTE_ADDR} !^153\.142\.203\.147$
    RewriteCond %{REMOTE_ADDR} !^153\.142\.203\.151$
    RewriteCond %{REMOTE_ADDR} !^153\.156\.88\.170$
    RewriteCond %{REMOTE_ADDR} !^153\.156\.88\.169$
    RewriteCond %{REMOTE_ADDR} !^153\.156\.88\.171$
    RewriteCond %{REMOTE_ADDR} !^153\.142\.201\.202$
    RewriteCond %{REMOTE_ADDR} !^153\.142\.201\.205$
    RewriteCond %{REMOTE_ADDR} !^153\.156\.86\.238$
    RewriteCond %{REMOTE_ADDR} !^153\.142\.203\.145$
    RewriteCond %{REMOTE_ADDR} !^111\.238\.225\.142$
    RewriteCond %{REMOTE_ADDR} !^111\.238\.225\.146$
    RewriteCond %{REMOTE_ADDR} !^111\.238\.225\.150$
    RewriteCond %{REMOTE_ADDR} !^113\.36\.111\.90$
    RewriteCond %{REMOTE_ADDR} !^113\.35\.123\.178$
    RewriteCond %{REMOTE_ADDR} !^113\.33\.224\.82$
    RewriteCond %{REMOTE_ADDR} !^113\.34\.78\.210$
    RewriteCond %{REMOTE_ADDR} !^202\.32\.214\.205$
    RewriteCond %{REMOTE_ADDR} !^202\.241\.174\.196$
    RewriteCond %{REMOTE_ADDR} !^202\.241\.174\.197$
    RewriteCond %{REMOTE_ADDR} !^202\.241\.174\.199$
    RewriteCond %{REMOTE_ADDR} !^220\.108\.88\.84$
    RewriteCond %{REMOTE_ADDR} !^202\.241\.174\.208$
    RewriteCond %{REMOTE_ADDR} !^202\.241\.174\.209$
    RewriteCond %{REMOTE_ADDR} !^52\.193\.131\.15$
    RewriteCond %{REMOTE_ADDR} !^118\.238\.220\.136$
    RewriteCond %{REMOTE_ADDR} !^115\.73\.217\.209 $
    RewriteCond %{REMOTE_ADDR} !^115\.79\.143\.138$
    RewriteCond %{REMOTE_ADDR} !^113\.161\.89\.2$
    RewriteCond %{REMOTE_ADDR} !^122\.249\.238\.41$
    RewriteCond %{REMOTE_ADDR} !^111\.239\.163\.160$
    RewriteCond %{REMOTE_ADDR} !^111\.238\.226\.222$
    RewriteCond %{REMOTE_ADDR} !^111\.238\.226\.226$
    RewriteCond %{REMOTE_ADDR} !^126\.249\.58\.54$
    RewriteCond %{REMOTE_ADDR} !^126\.249\.58\.78$</t>
    <phoneticPr fontId="2"/>
  </si>
  <si>
    <t>【高会員サイト/高WebHOME/合格への学習戦略】24年度移行時sorry化除外IP一覧(多摩1ビル内)</t>
    <phoneticPr fontId="2"/>
  </si>
  <si>
    <t>IP</t>
    <phoneticPr fontId="2"/>
  </si>
  <si>
    <t>詳細情報</t>
    <rPh sb="0" eb="4">
      <t>ショウサイジョウホウ</t>
    </rPh>
    <phoneticPr fontId="2"/>
  </si>
  <si>
    <t>昨年度からの変更</t>
    <rPh sb="0" eb="3">
      <t>サクネンド</t>
    </rPh>
    <rPh sb="6" eb="8">
      <t>ヘンコウ</t>
    </rPh>
    <phoneticPr fontId="2"/>
  </si>
  <si>
    <t>確認</t>
    <rPh sb="0" eb="2">
      <t>カクニン</t>
    </rPh>
    <phoneticPr fontId="2"/>
  </si>
  <si>
    <t>備考</t>
    <rPh sb="0" eb="2">
      <t>ビコウ</t>
    </rPh>
    <phoneticPr fontId="2"/>
  </si>
  <si>
    <t>多摩1ビル19F</t>
    <phoneticPr fontId="2"/>
  </si>
  <si>
    <t>変更なし</t>
  </si>
  <si>
    <t>OK</t>
  </si>
  <si>
    <t>多摩1ビル16F</t>
  </si>
  <si>
    <t>12Fからの移動</t>
    <rPh sb="6" eb="8">
      <t>イドウ</t>
    </rPh>
    <phoneticPr fontId="2"/>
  </si>
  <si>
    <t>多摩1ビル15F</t>
    <phoneticPr fontId="2"/>
  </si>
  <si>
    <t>アクセスポイント101（管理番号：B031）、アクセスポイント102（管理番号：B032）</t>
    <rPh sb="12" eb="16">
      <t>カンリバンゴウ</t>
    </rPh>
    <rPh sb="35" eb="39">
      <t>カンリバンゴウ</t>
    </rPh>
    <phoneticPr fontId="2"/>
  </si>
  <si>
    <t>11Fからの移動</t>
    <rPh sb="6" eb="8">
      <t>イドウ</t>
    </rPh>
    <phoneticPr fontId="2"/>
  </si>
  <si>
    <t>多摩1ビル13F</t>
    <rPh sb="0" eb="2">
      <t>タマ</t>
    </rPh>
    <phoneticPr fontId="2"/>
  </si>
  <si>
    <t>多摩1ビル12F</t>
  </si>
  <si>
    <t>多摩1ビル11F</t>
    <phoneticPr fontId="2"/>
  </si>
  <si>
    <t>多摩1ビル10F</t>
  </si>
  <si>
    <t>多摩1ビル8F</t>
  </si>
  <si>
    <t>多摩1ビル6F</t>
    <phoneticPr fontId="2"/>
  </si>
  <si>
    <t>追加</t>
  </si>
  <si>
    <t>CEの方の確認用</t>
    <rPh sb="3" eb="4">
      <t>カタ</t>
    </rPh>
    <rPh sb="5" eb="8">
      <t>カクニンヨウ</t>
    </rPh>
    <phoneticPr fontId="2"/>
  </si>
  <si>
    <t>多摩1ビル5F</t>
    <phoneticPr fontId="2"/>
  </si>
  <si>
    <t>多摩1ビル5F</t>
  </si>
  <si>
    <t>多摩1ビル4F</t>
  </si>
  <si>
    <r>
      <t>Buffalo WXR-2533DHP2(0598:</t>
    </r>
    <r>
      <rPr>
        <sz val="11"/>
        <rFont val="ＭＳ Ｐゴシック"/>
        <family val="3"/>
        <charset val="128"/>
      </rPr>
      <t>ﾌﾛｱ窓側</t>
    </r>
    <r>
      <rPr>
        <sz val="11"/>
        <rFont val="Consolas"/>
        <family val="3"/>
      </rPr>
      <t xml:space="preserve">)
</t>
    </r>
    <r>
      <rPr>
        <sz val="11"/>
        <rFont val="ＭＳ 明朝"/>
        <family val="3"/>
        <charset val="128"/>
      </rPr>
      <t>（管理番号：</t>
    </r>
    <r>
      <rPr>
        <sz val="11"/>
        <rFont val="Consolas"/>
        <family val="3"/>
      </rPr>
      <t>B054)</t>
    </r>
    <rPh sb="33" eb="39">
      <t>カ</t>
    </rPh>
    <phoneticPr fontId="12"/>
  </si>
  <si>
    <r>
      <t>Buffalo WXR-2533DHP2(3E10:</t>
    </r>
    <r>
      <rPr>
        <sz val="11"/>
        <rFont val="ＭＳ Ｐゴシック"/>
        <family val="3"/>
        <charset val="128"/>
      </rPr>
      <t>新宿の間</t>
    </r>
    <r>
      <rPr>
        <sz val="11"/>
        <rFont val="Consolas"/>
        <family val="3"/>
      </rPr>
      <t xml:space="preserve">)
</t>
    </r>
    <r>
      <rPr>
        <sz val="11"/>
        <rFont val="ＭＳ 明朝"/>
        <family val="3"/>
        <charset val="128"/>
      </rPr>
      <t>（管理番号：</t>
    </r>
    <r>
      <rPr>
        <sz val="11"/>
        <rFont val="Consolas"/>
        <family val="3"/>
      </rPr>
      <t>B065)</t>
    </r>
    <rPh sb="32" eb="38">
      <t>カ</t>
    </rPh>
    <phoneticPr fontId="12"/>
  </si>
  <si>
    <r>
      <t>Buffalo WXR-2533DHP2(6F40:</t>
    </r>
    <r>
      <rPr>
        <sz val="11"/>
        <rFont val="ＭＳ Ｐゴシック"/>
        <family val="3"/>
        <charset val="128"/>
      </rPr>
      <t>ｽｸﾗﾑﾌﾞｰｽ左</t>
    </r>
    <r>
      <rPr>
        <sz val="11"/>
        <rFont val="Consolas"/>
        <family val="3"/>
      </rPr>
      <t xml:space="preserve">)
</t>
    </r>
    <r>
      <rPr>
        <sz val="11"/>
        <rFont val="ＭＳ 明朝"/>
        <family val="3"/>
        <charset val="128"/>
      </rPr>
      <t>（管理番号：</t>
    </r>
    <r>
      <rPr>
        <sz val="11"/>
        <rFont val="Consolas"/>
        <family val="3"/>
      </rPr>
      <t>B067)</t>
    </r>
    <rPh sb="37" eb="43">
      <t>カ</t>
    </rPh>
    <phoneticPr fontId="12"/>
  </si>
  <si>
    <r>
      <t>Buffalo WXR-2533DHP2(AEF0:</t>
    </r>
    <r>
      <rPr>
        <sz val="11"/>
        <rFont val="ＭＳ Ｐゴシック"/>
        <family val="3"/>
        <charset val="128"/>
      </rPr>
      <t>ﾌﾛｱ中央</t>
    </r>
    <r>
      <rPr>
        <sz val="11"/>
        <rFont val="Consolas"/>
        <family val="3"/>
      </rPr>
      <t xml:space="preserve">)
</t>
    </r>
    <r>
      <rPr>
        <sz val="11"/>
        <rFont val="ＭＳ 明朝"/>
        <family val="3"/>
        <charset val="128"/>
      </rPr>
      <t>（管理番号：</t>
    </r>
    <r>
      <rPr>
        <sz val="11"/>
        <rFont val="Consolas"/>
        <family val="3"/>
      </rPr>
      <t>B045)</t>
    </r>
    <rPh sb="33" eb="39">
      <t>カ</t>
    </rPh>
    <phoneticPr fontId="12"/>
  </si>
  <si>
    <r>
      <t>Buffalo WXR-2533DHP2(3BF0:</t>
    </r>
    <r>
      <rPr>
        <sz val="11"/>
        <rFont val="ＭＳ Ｐゴシック"/>
        <family val="3"/>
        <charset val="128"/>
      </rPr>
      <t>富士の間</t>
    </r>
    <r>
      <rPr>
        <sz val="11"/>
        <rFont val="Consolas"/>
        <family val="3"/>
      </rPr>
      <t xml:space="preserve">)
</t>
    </r>
    <r>
      <rPr>
        <sz val="11"/>
        <rFont val="ＭＳ 明朝"/>
        <family val="3"/>
        <charset val="128"/>
      </rPr>
      <t>（管理番号：</t>
    </r>
    <r>
      <rPr>
        <sz val="11"/>
        <rFont val="Consolas"/>
        <family val="3"/>
      </rPr>
      <t>B064)</t>
    </r>
    <rPh sb="32" eb="38">
      <t>カ</t>
    </rPh>
    <phoneticPr fontId="12"/>
  </si>
  <si>
    <r>
      <t>Buffalo WXR-2533DHP2(0880:</t>
    </r>
    <r>
      <rPr>
        <sz val="11"/>
        <rFont val="ＭＳ Ｐゴシック"/>
        <family val="3"/>
        <charset val="128"/>
      </rPr>
      <t>ｽｸﾗﾑﾌﾞｰｽ右</t>
    </r>
    <r>
      <rPr>
        <sz val="11"/>
        <rFont val="Consolas"/>
        <family val="3"/>
      </rPr>
      <t xml:space="preserve">)
</t>
    </r>
    <r>
      <rPr>
        <sz val="11"/>
        <rFont val="ＭＳ 明朝"/>
        <family val="3"/>
        <charset val="128"/>
      </rPr>
      <t>（管理番号：</t>
    </r>
    <r>
      <rPr>
        <sz val="11"/>
        <rFont val="Consolas"/>
        <family val="3"/>
      </rPr>
      <t>B068</t>
    </r>
    <r>
      <rPr>
        <sz val="11"/>
        <rFont val="ＭＳ 明朝"/>
        <family val="3"/>
        <charset val="128"/>
      </rPr>
      <t>）</t>
    </r>
    <rPh sb="37" eb="43">
      <t>カ</t>
    </rPh>
    <phoneticPr fontId="12"/>
  </si>
  <si>
    <t>多摩1ビル1F</t>
  </si>
  <si>
    <t>多摩1ビルclient-pc</t>
    <rPh sb="0" eb="2">
      <t>タマ</t>
    </rPh>
    <phoneticPr fontId="2"/>
  </si>
  <si>
    <t>【高会員サイト/高WebHOME/合格への学習戦略】24年度移行時sorry化除外IP一覧(多摩1ビル外)</t>
    <rPh sb="4" eb="6">
      <t>イコウ</t>
    </rPh>
    <rPh sb="6" eb="7">
      <t>ジ</t>
    </rPh>
    <rPh sb="12" eb="13">
      <t>カ</t>
    </rPh>
    <rPh sb="13" eb="15">
      <t>ジョガイ</t>
    </rPh>
    <rPh sb="17" eb="19">
      <t>イチラン</t>
    </rPh>
    <rPh sb="20" eb="22">
      <t>タマ</t>
    </rPh>
    <rPh sb="25" eb="26">
      <t>ガイ</t>
    </rPh>
    <phoneticPr fontId="2"/>
  </si>
  <si>
    <t>確認結果について</t>
    <rPh sb="0" eb="4">
      <t>カクニンケッカ</t>
    </rPh>
    <phoneticPr fontId="2"/>
  </si>
  <si>
    <t>今年度も除外設定対象　→IPアドレス変更ないか確認の上「OK」</t>
    <rPh sb="0" eb="3">
      <t>コンネンド</t>
    </rPh>
    <rPh sb="4" eb="8">
      <t>ジョガイセッテイ</t>
    </rPh>
    <rPh sb="8" eb="10">
      <t>タイショウ</t>
    </rPh>
    <rPh sb="18" eb="20">
      <t>ヘンコウ</t>
    </rPh>
    <rPh sb="23" eb="25">
      <t>カクニン</t>
    </rPh>
    <rPh sb="26" eb="27">
      <t>ウエ</t>
    </rPh>
    <phoneticPr fontId="2"/>
  </si>
  <si>
    <t>今年度除外設定不要　→「削除」</t>
    <rPh sb="0" eb="3">
      <t>コンネンド</t>
    </rPh>
    <rPh sb="3" eb="7">
      <t>ジョガイセッテイ</t>
    </rPh>
    <rPh sb="7" eb="9">
      <t>フヨウ</t>
    </rPh>
    <rPh sb="12" eb="14">
      <t>サクジョ</t>
    </rPh>
    <phoneticPr fontId="2"/>
  </si>
  <si>
    <t>※今年度も要除外設定だが昨年からIPアドレス変更ありの場合や、今年度新たに要除外設定となったものは書き換え or 新たに記載の上「OK」</t>
    <rPh sb="1" eb="4">
      <t>コンネンド</t>
    </rPh>
    <rPh sb="5" eb="10">
      <t>ヨウジョガイセッテイ</t>
    </rPh>
    <rPh sb="12" eb="14">
      <t>サクネン</t>
    </rPh>
    <rPh sb="22" eb="24">
      <t>ヘンコウ</t>
    </rPh>
    <rPh sb="27" eb="29">
      <t>バアイ</t>
    </rPh>
    <rPh sb="49" eb="50">
      <t>カ</t>
    </rPh>
    <rPh sb="51" eb="52">
      <t>カ</t>
    </rPh>
    <rPh sb="57" eb="58">
      <t>アラ</t>
    </rPh>
    <rPh sb="60" eb="62">
      <t>キサイ</t>
    </rPh>
    <rPh sb="63" eb="64">
      <t>ウエ</t>
    </rPh>
    <phoneticPr fontId="2"/>
  </si>
  <si>
    <t>昨年移行時の除外リスト</t>
    <rPh sb="0" eb="2">
      <t>サクネン</t>
    </rPh>
    <rPh sb="2" eb="5">
      <t>イコウジ</t>
    </rPh>
    <rPh sb="6" eb="8">
      <t>ジョガイ</t>
    </rPh>
    <phoneticPr fontId="2"/>
  </si>
  <si>
    <t>確認担当者</t>
    <rPh sb="0" eb="2">
      <t>カクニン</t>
    </rPh>
    <rPh sb="2" eb="4">
      <t>タントウ</t>
    </rPh>
    <rPh sb="4" eb="5">
      <t>シャ</t>
    </rPh>
    <phoneticPr fontId="2"/>
  </si>
  <si>
    <t>確認結果</t>
    <rPh sb="0" eb="2">
      <t>カクニン</t>
    </rPh>
    <rPh sb="2" eb="4">
      <t>ケッカ</t>
    </rPh>
    <phoneticPr fontId="2"/>
  </si>
  <si>
    <t>メモ</t>
    <phoneticPr fontId="2"/>
  </si>
  <si>
    <t>※多摩1ビル内は別シート</t>
    <rPh sb="1" eb="3">
      <t>タマ</t>
    </rPh>
    <rPh sb="6" eb="7">
      <t>ナイ</t>
    </rPh>
    <rPh sb="8" eb="9">
      <t>ベツ</t>
    </rPh>
    <phoneticPr fontId="2"/>
  </si>
  <si>
    <t>リスト有無</t>
    <rPh sb="3" eb="5">
      <t>ウム</t>
    </rPh>
    <phoneticPr fontId="2"/>
  </si>
  <si>
    <t>高柳Zone2</t>
    <phoneticPr fontId="2"/>
  </si>
  <si>
    <t>本田</t>
    <rPh sb="0" eb="2">
      <t>ホンダ</t>
    </rPh>
    <phoneticPr fontId="2"/>
  </si>
  <si>
    <t>高柳１F東個別WiFiルーター</t>
    <rPh sb="4" eb="5">
      <t>ヒガシ</t>
    </rPh>
    <rPh sb="5" eb="7">
      <t>コベツ</t>
    </rPh>
    <phoneticPr fontId="2"/>
  </si>
  <si>
    <t>OpenGateⅡ</t>
  </si>
  <si>
    <t>152.165.118.145</t>
  </si>
  <si>
    <t>SELF</t>
  </si>
  <si>
    <t>佐藤</t>
    <rPh sb="0" eb="2">
      <t>サトウ</t>
    </rPh>
    <phoneticPr fontId="2"/>
  </si>
  <si>
    <t>削除</t>
  </si>
  <si>
    <t>SELF②</t>
    <phoneticPr fontId="2"/>
  </si>
  <si>
    <t>bravesoft</t>
    <phoneticPr fontId="2"/>
  </si>
  <si>
    <t>心平</t>
    <rPh sb="0" eb="2">
      <t>シンペイ</t>
    </rPh>
    <phoneticPr fontId="2"/>
  </si>
  <si>
    <t>StLike</t>
    <phoneticPr fontId="2"/>
  </si>
  <si>
    <t>60.115.100.68</t>
  </si>
  <si>
    <t>SEC</t>
    <phoneticPr fontId="2"/>
  </si>
  <si>
    <t>198.144.175.155</t>
    <phoneticPr fontId="2"/>
  </si>
  <si>
    <t>新宿三井ビル</t>
    <rPh sb="0" eb="2">
      <t>シンジュク</t>
    </rPh>
    <rPh sb="2" eb="4">
      <t>ミツイ</t>
    </rPh>
    <phoneticPr fontId="2"/>
  </si>
  <si>
    <t>122.216.3.58</t>
    <phoneticPr fontId="2"/>
  </si>
  <si>
    <t>122.216.3.50</t>
    <phoneticPr fontId="2"/>
  </si>
  <si>
    <t>125.103.15.194</t>
    <phoneticPr fontId="2"/>
  </si>
  <si>
    <t>125.103.15.198</t>
    <phoneticPr fontId="2"/>
  </si>
  <si>
    <t>多摩1ビル6Fに移設</t>
    <rPh sb="0" eb="2">
      <t>タマ</t>
    </rPh>
    <rPh sb="8" eb="10">
      <t>イセツ</t>
    </rPh>
    <phoneticPr fontId="2"/>
  </si>
  <si>
    <t>SELFさま新規追加お願いします</t>
    <rPh sb="6" eb="10">
      <t>シンキツイカ</t>
    </rPh>
    <rPh sb="11" eb="12">
      <t>ネガ</t>
    </rPh>
    <phoneticPr fontId="2"/>
  </si>
  <si>
    <t>高柳client-pc</t>
    <rPh sb="0" eb="2">
      <t>タカヤナギ</t>
    </rPh>
    <phoneticPr fontId="2"/>
  </si>
  <si>
    <t>FY21→FY22移行時SORRY化IP除外リスト</t>
    <rPh sb="9" eb="12">
      <t>イコウジ</t>
    </rPh>
    <rPh sb="17" eb="18">
      <t>カ</t>
    </rPh>
    <rPh sb="20" eb="22">
      <t>ジョガイ</t>
    </rPh>
    <phoneticPr fontId="2"/>
  </si>
  <si>
    <t>202.241.174.208</t>
    <phoneticPr fontId="2"/>
  </si>
  <si>
    <t>202.241.174.209</t>
    <phoneticPr fontId="2"/>
  </si>
  <si>
    <t>153.142.203.153</t>
  </si>
  <si>
    <t>153.142.203.234</t>
  </si>
  <si>
    <t>153.142.201.205</t>
  </si>
  <si>
    <t>153.156.171.83</t>
    <phoneticPr fontId="2"/>
  </si>
  <si>
    <t>153.156.88.168</t>
  </si>
  <si>
    <t>【高会員サイト/高WebHOME/合格への学習戦略】23年度移行時sorry化除外IP一覧(多摩1ビル内)</t>
  </si>
  <si>
    <t>FY22移行時の接続元</t>
  </si>
  <si>
    <t>多摩1ビル19F</t>
  </si>
  <si>
    <t>○</t>
  </si>
  <si>
    <t>-</t>
  </si>
  <si>
    <t>153.156.86.237</t>
  </si>
  <si>
    <t>×</t>
  </si>
  <si>
    <t>現在使用不可状態</t>
    <rPh sb="0" eb="2">
      <t>ゲンザイ</t>
    </rPh>
    <rPh sb="2" eb="6">
      <t>シヨウフカ</t>
    </rPh>
    <rPh sb="6" eb="8">
      <t>ジョウタイ</t>
    </rPh>
    <phoneticPr fontId="2"/>
  </si>
  <si>
    <t>153.142.203.235</t>
  </si>
  <si>
    <t>昨年夏撤去済み</t>
    <rPh sb="0" eb="2">
      <t>サクネン</t>
    </rPh>
    <rPh sb="2" eb="3">
      <t>ナツ</t>
    </rPh>
    <rPh sb="3" eb="6">
      <t>テッキョズ</t>
    </rPh>
    <phoneticPr fontId="2"/>
  </si>
  <si>
    <t>153.142.203.233</t>
  </si>
  <si>
    <t>2/8市川確認済み</t>
    <rPh sb="3" eb="5">
      <t>イチカワ</t>
    </rPh>
    <rPh sb="5" eb="8">
      <t>カクニンズ</t>
    </rPh>
    <phoneticPr fontId="2"/>
  </si>
  <si>
    <t>【高会員サイト/高WebHOME/合格への学習戦略】22年度移行時sorry化除外IP一覧(多摩1ビル外)</t>
    <rPh sb="4" eb="6">
      <t>イコウ</t>
    </rPh>
    <rPh sb="6" eb="7">
      <t>ジ</t>
    </rPh>
    <rPh sb="12" eb="13">
      <t>カ</t>
    </rPh>
    <rPh sb="13" eb="15">
      <t>ジョガイ</t>
    </rPh>
    <rPh sb="17" eb="19">
      <t>イチラン</t>
    </rPh>
    <rPh sb="20" eb="22">
      <t>タマ</t>
    </rPh>
    <rPh sb="25" eb="26">
      <t>ガイ</t>
    </rPh>
    <phoneticPr fontId="2"/>
  </si>
  <si>
    <t>松井</t>
    <rPh sb="0" eb="2">
      <t>マツイ</t>
    </rPh>
    <phoneticPr fontId="2"/>
  </si>
  <si>
    <t>BSH 高柳１F</t>
  </si>
  <si>
    <t>光回線
（NTT東日本）</t>
    <rPh sb="0" eb="1">
      <t>ヒカリ</t>
    </rPh>
    <rPh sb="1" eb="3">
      <t>カイセン</t>
    </rPh>
    <rPh sb="8" eb="9">
      <t>ヒガシ</t>
    </rPh>
    <rPh sb="9" eb="11">
      <t>ニホン</t>
    </rPh>
    <phoneticPr fontId="2"/>
  </si>
  <si>
    <t>インターネットサービスプロバイダ
（OCN）</t>
    <phoneticPr fontId="12"/>
  </si>
  <si>
    <t>ルーター</t>
    <phoneticPr fontId="12"/>
  </si>
  <si>
    <t>Wi-Fi</t>
    <phoneticPr fontId="12"/>
  </si>
  <si>
    <t>メーカー・型番</t>
    <rPh sb="5" eb="7">
      <t>カタバン</t>
    </rPh>
    <phoneticPr fontId="12"/>
  </si>
  <si>
    <t>ローカル
IPアドレス</t>
    <phoneticPr fontId="12"/>
  </si>
  <si>
    <t>拠点</t>
    <rPh sb="0" eb="2">
      <t>キョテン</t>
    </rPh>
    <phoneticPr fontId="12"/>
  </si>
  <si>
    <t>フロア</t>
    <phoneticPr fontId="12"/>
  </si>
  <si>
    <t>回線敷設</t>
    <rPh sb="0" eb="2">
      <t>カイセン</t>
    </rPh>
    <rPh sb="2" eb="4">
      <t>フセツ</t>
    </rPh>
    <phoneticPr fontId="12"/>
  </si>
  <si>
    <t>お客様番号</t>
    <rPh sb="1" eb="3">
      <t>キャクサマ</t>
    </rPh>
    <rPh sb="3" eb="5">
      <t>バンゴウ</t>
    </rPh>
    <phoneticPr fontId="12"/>
  </si>
  <si>
    <t>CAF(ｷｬﾌ)番号（170614時点）</t>
    <rPh sb="8" eb="10">
      <t>バンゴウ</t>
    </rPh>
    <rPh sb="17" eb="19">
      <t>ジテン</t>
    </rPh>
    <phoneticPr fontId="12"/>
  </si>
  <si>
    <t>グローバルIPアドレス</t>
    <phoneticPr fontId="2"/>
  </si>
  <si>
    <t>多摩1ビル</t>
    <rPh sb="0" eb="2">
      <t>タマ</t>
    </rPh>
    <phoneticPr fontId="12"/>
  </si>
  <si>
    <t>19F</t>
    <phoneticPr fontId="12"/>
  </si>
  <si>
    <t>○</t>
    <phoneticPr fontId="12"/>
  </si>
  <si>
    <t>00-8865-0311</t>
    <phoneticPr fontId="12"/>
  </si>
  <si>
    <r>
      <t xml:space="preserve">1238093314
</t>
    </r>
    <r>
      <rPr>
        <sz val="11"/>
        <rFont val="ＭＳ Ｐゴシック"/>
        <family val="3"/>
        <charset val="128"/>
      </rPr>
      <t>→</t>
    </r>
    <r>
      <rPr>
        <sz val="11"/>
        <rFont val="Consolas"/>
        <family val="3"/>
      </rPr>
      <t>1</t>
    </r>
    <r>
      <rPr>
        <sz val="11"/>
        <rFont val="ＭＳ Ｐゴシック"/>
        <family val="3"/>
        <charset val="128"/>
      </rPr>
      <t>ビル</t>
    </r>
    <r>
      <rPr>
        <sz val="11"/>
        <rFont val="Consolas"/>
        <family val="3"/>
      </rPr>
      <t>18F</t>
    </r>
    <r>
      <rPr>
        <sz val="11"/>
        <rFont val="ＭＳ Ｐゴシック"/>
        <family val="3"/>
        <charset val="128"/>
      </rPr>
      <t>から移設だが、</t>
    </r>
    <r>
      <rPr>
        <sz val="11"/>
        <rFont val="Consolas"/>
        <family val="3"/>
      </rPr>
      <t>ONU</t>
    </r>
    <r>
      <rPr>
        <sz val="11"/>
        <rFont val="ＭＳ Ｐゴシック"/>
        <family val="3"/>
        <charset val="128"/>
      </rPr>
      <t>は</t>
    </r>
    <r>
      <rPr>
        <sz val="11"/>
        <rFont val="Consolas"/>
        <family val="3"/>
      </rPr>
      <t>18F</t>
    </r>
    <r>
      <rPr>
        <sz val="11"/>
        <rFont val="ＭＳ Ｐゴシック"/>
        <family val="3"/>
        <charset val="128"/>
      </rPr>
      <t>のまま</t>
    </r>
    <r>
      <rPr>
        <sz val="11"/>
        <rFont val="Consolas"/>
        <family val="3"/>
      </rPr>
      <t>(170904)</t>
    </r>
    <rPh sb="20" eb="22">
      <t>イセツ</t>
    </rPh>
    <phoneticPr fontId="2"/>
  </si>
  <si>
    <r>
      <t xml:space="preserve">N150190682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3/2</t>
    </r>
    <r>
      <rPr>
        <sz val="11"/>
        <rFont val="ＭＳ Ｐゴシック"/>
        <family val="3"/>
        <charset val="128"/>
      </rPr>
      <t>にギガ対応</t>
    </r>
    <phoneticPr fontId="12"/>
  </si>
  <si>
    <r>
      <t xml:space="preserve">153.142.203.152
</t>
    </r>
    <r>
      <rPr>
        <sz val="11"/>
        <color theme="1"/>
        <rFont val="ＭＳ Ｐゴシック"/>
        <family val="2"/>
      </rPr>
      <t>→</t>
    </r>
    <r>
      <rPr>
        <sz val="11"/>
        <color theme="1"/>
        <rFont val="Consolas"/>
        <family val="3"/>
      </rPr>
      <t>1</t>
    </r>
    <r>
      <rPr>
        <sz val="11"/>
        <color theme="1"/>
        <rFont val="ＭＳ Ｐゴシック"/>
        <family val="2"/>
      </rPr>
      <t>ビル</t>
    </r>
    <r>
      <rPr>
        <sz val="11"/>
        <color theme="1"/>
        <rFont val="Consolas"/>
        <family val="3"/>
      </rPr>
      <t>9F</t>
    </r>
    <r>
      <rPr>
        <sz val="11"/>
        <color theme="1"/>
        <rFont val="ＭＳ Ｐゴシック"/>
        <family val="2"/>
      </rPr>
      <t>から移動</t>
    </r>
    <r>
      <rPr>
        <sz val="11"/>
        <color theme="1"/>
        <rFont val="Consolas"/>
        <family val="3"/>
      </rPr>
      <t>(170904)</t>
    </r>
    <rPh sb="24" eb="26">
      <t>イドウ</t>
    </rPh>
    <phoneticPr fontId="2"/>
  </si>
  <si>
    <r>
      <t xml:space="preserve">Yamaha RTX810
</t>
    </r>
    <r>
      <rPr>
        <sz val="11"/>
        <color theme="1"/>
        <rFont val="ＭＳ Ｐゴシック"/>
        <family val="2"/>
      </rPr>
      <t>→</t>
    </r>
    <r>
      <rPr>
        <sz val="11"/>
        <color theme="1"/>
        <rFont val="Consolas"/>
        <family val="3"/>
      </rPr>
      <t>1</t>
    </r>
    <r>
      <rPr>
        <sz val="11"/>
        <color theme="1"/>
        <rFont val="ＭＳ Ｐゴシック"/>
        <family val="2"/>
      </rPr>
      <t>ビル</t>
    </r>
    <r>
      <rPr>
        <sz val="11"/>
        <color theme="1"/>
        <rFont val="Consolas"/>
        <family val="3"/>
      </rPr>
      <t>9F</t>
    </r>
    <r>
      <rPr>
        <sz val="11"/>
        <color theme="1"/>
        <rFont val="ＭＳ Ｐゴシック"/>
        <family val="2"/>
      </rPr>
      <t>から移動</t>
    </r>
    <r>
      <rPr>
        <sz val="11"/>
        <color theme="1"/>
        <rFont val="Consolas"/>
        <family val="3"/>
      </rPr>
      <t xml:space="preserve">(170904)
</t>
    </r>
    <r>
      <rPr>
        <sz val="11"/>
        <color theme="1"/>
        <rFont val="ＭＳ Ｐゴシック"/>
        <family val="2"/>
      </rPr>
      <t>（管理番号：</t>
    </r>
    <r>
      <rPr>
        <sz val="11"/>
        <color theme="1"/>
        <rFont val="Consolas"/>
        <family val="3"/>
      </rPr>
      <t>B001</t>
    </r>
    <r>
      <rPr>
        <sz val="11"/>
        <color theme="1"/>
        <rFont val="ＭＳ Ｐゴシック"/>
        <family val="2"/>
      </rPr>
      <t>）</t>
    </r>
    <rPh sb="22" eb="24">
      <t>イドウ</t>
    </rPh>
    <rPh sb="34" eb="36">
      <t>カンリ</t>
    </rPh>
    <rPh sb="36" eb="38">
      <t>バンゴウ</t>
    </rPh>
    <phoneticPr fontId="12"/>
  </si>
  <si>
    <t>192.168.0.1</t>
    <phoneticPr fontId="12"/>
  </si>
  <si>
    <t>Yamaha WLX302
→1ビル9Fから移動(170904)
（管理番号：B002）</t>
    <rPh sb="22" eb="24">
      <t>イドウ</t>
    </rPh>
    <rPh sb="33" eb="39">
      <t>カ</t>
    </rPh>
    <phoneticPr fontId="12"/>
  </si>
  <si>
    <t>192.168.0.11</t>
    <phoneticPr fontId="2"/>
  </si>
  <si>
    <t>153.142.203.152</t>
    <phoneticPr fontId="2"/>
  </si>
  <si>
    <t>Yamaha WLX302
→1ビル7Fから移動(170904)
（管理番号：B003）</t>
    <rPh sb="22" eb="24">
      <t>イドウ</t>
    </rPh>
    <rPh sb="33" eb="39">
      <t>カ</t>
    </rPh>
    <phoneticPr fontId="2"/>
  </si>
  <si>
    <t>192.168.0.12</t>
  </si>
  <si>
    <t>16F</t>
    <phoneticPr fontId="12"/>
  </si>
  <si>
    <t>00-8026-0320</t>
    <phoneticPr fontId="12"/>
  </si>
  <si>
    <r>
      <t xml:space="preserve">1281659505
</t>
    </r>
    <r>
      <rPr>
        <sz val="11"/>
        <rFont val="ＭＳ Ｐゴシック"/>
        <family val="3"/>
        <charset val="128"/>
      </rPr>
      <t>ギガラインタイプで敷設（</t>
    </r>
    <r>
      <rPr>
        <sz val="11"/>
        <rFont val="Consolas"/>
        <family val="3"/>
      </rPr>
      <t>171211</t>
    </r>
    <r>
      <rPr>
        <sz val="11"/>
        <rFont val="ＭＳ Ｐゴシック"/>
        <family val="3"/>
        <charset val="128"/>
      </rPr>
      <t xml:space="preserve">）
</t>
    </r>
    <r>
      <rPr>
        <sz val="11"/>
        <rFont val="Consolas"/>
        <family val="3"/>
      </rPr>
      <t>1-15F</t>
    </r>
    <r>
      <rPr>
        <sz val="11"/>
        <rFont val="ＭＳ Ｐゴシック"/>
        <family val="3"/>
        <charset val="128"/>
      </rPr>
      <t>から</t>
    </r>
    <r>
      <rPr>
        <sz val="11"/>
        <rFont val="Consolas"/>
        <family val="3"/>
      </rPr>
      <t>16F</t>
    </r>
    <r>
      <rPr>
        <sz val="11"/>
        <rFont val="ＭＳ Ｐゴシック"/>
        <family val="3"/>
        <charset val="128"/>
      </rPr>
      <t>へ（</t>
    </r>
    <r>
      <rPr>
        <sz val="11"/>
        <rFont val="Consolas"/>
        <family val="3"/>
      </rPr>
      <t>20210104</t>
    </r>
    <r>
      <rPr>
        <sz val="11"/>
        <rFont val="ＭＳ Ｐゴシック"/>
        <family val="3"/>
        <charset val="128"/>
      </rPr>
      <t>～）</t>
    </r>
    <rPh sb="20" eb="22">
      <t>フセツ</t>
    </rPh>
    <phoneticPr fontId="12"/>
  </si>
  <si>
    <t>N170172052</t>
    <phoneticPr fontId="12"/>
  </si>
  <si>
    <t>153.156.86.237</t>
    <phoneticPr fontId="12"/>
  </si>
  <si>
    <r>
      <t xml:space="preserve">Yamaha RTX810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B007</t>
    </r>
    <r>
      <rPr>
        <sz val="11"/>
        <rFont val="ＭＳ Ｐゴシック"/>
        <family val="3"/>
        <charset val="128"/>
      </rPr>
      <t>）</t>
    </r>
    <phoneticPr fontId="12"/>
  </si>
  <si>
    <t>Yamaha WLX202
（管理番号：B012）</t>
    <rPh sb="14" eb="20">
      <t>カ</t>
    </rPh>
    <phoneticPr fontId="12"/>
  </si>
  <si>
    <t>192.168.0.4</t>
  </si>
  <si>
    <t>Yamaha WLX202
（管理番号：B015）</t>
    <rPh sb="14" eb="20">
      <t>カ</t>
    </rPh>
    <phoneticPr fontId="12"/>
  </si>
  <si>
    <t>192.168.0.7</t>
    <phoneticPr fontId="12"/>
  </si>
  <si>
    <t>00-8865-0147</t>
    <phoneticPr fontId="12"/>
  </si>
  <si>
    <r>
      <t xml:space="preserve">1238091426
</t>
    </r>
    <r>
      <rPr>
        <sz val="11"/>
        <rFont val="ＭＳ Ｐゴシック"/>
        <family val="3"/>
        <charset val="128"/>
      </rPr>
      <t>←</t>
    </r>
    <r>
      <rPr>
        <sz val="11"/>
        <rFont val="Consolas"/>
        <family val="3"/>
      </rPr>
      <t>1</t>
    </r>
    <r>
      <rPr>
        <sz val="11"/>
        <rFont val="ＭＳ Ｐゴシック"/>
        <family val="3"/>
        <charset val="128"/>
      </rPr>
      <t>ビル</t>
    </r>
    <r>
      <rPr>
        <sz val="11"/>
        <rFont val="Consolas"/>
        <family val="3"/>
      </rPr>
      <t>9F</t>
    </r>
    <r>
      <rPr>
        <sz val="11"/>
        <rFont val="ＭＳ Ｐゴシック"/>
        <family val="3"/>
        <charset val="128"/>
      </rPr>
      <t>から移設したが、</t>
    </r>
    <r>
      <rPr>
        <sz val="11"/>
        <color rgb="FFFF0000"/>
        <rFont val="Consolas"/>
        <family val="3"/>
      </rPr>
      <t>ONU</t>
    </r>
    <r>
      <rPr>
        <sz val="11"/>
        <color rgb="FFFF0000"/>
        <rFont val="ＭＳ Ｐゴシック"/>
        <family val="3"/>
        <charset val="128"/>
      </rPr>
      <t>は</t>
    </r>
    <r>
      <rPr>
        <sz val="11"/>
        <color rgb="FFFF0000"/>
        <rFont val="Consolas"/>
        <family val="3"/>
      </rPr>
      <t>9F</t>
    </r>
    <r>
      <rPr>
        <sz val="11"/>
        <color rgb="FFFF0000"/>
        <rFont val="ＭＳ Ｐゴシック"/>
        <family val="3"/>
        <charset val="128"/>
      </rPr>
      <t>のまま（</t>
    </r>
    <r>
      <rPr>
        <sz val="11"/>
        <color rgb="FFFF0000"/>
        <rFont val="Consolas"/>
        <family val="3"/>
      </rPr>
      <t>170721</t>
    </r>
    <r>
      <rPr>
        <sz val="11"/>
        <color rgb="FFFF0000"/>
        <rFont val="ＭＳ Ｐゴシック"/>
        <family val="3"/>
        <charset val="128"/>
      </rPr>
      <t>）
→ギガラインタイプに切替</t>
    </r>
    <r>
      <rPr>
        <sz val="11"/>
        <color rgb="FFFF0000"/>
        <rFont val="Consolas"/>
        <family val="3"/>
      </rPr>
      <t xml:space="preserve">(180125)
</t>
    </r>
    <r>
      <rPr>
        <sz val="11"/>
        <color rgb="FFFF0000"/>
        <rFont val="ＭＳ Ｐゴシック"/>
        <family val="3"/>
        <charset val="128"/>
      </rPr>
      <t>16Fへ（20210223～）※ONU９F→16F移設予定</t>
    </r>
    <rPh sb="19" eb="21">
      <t>イセツ</t>
    </rPh>
    <rPh sb="89" eb="91">
      <t>イセツ</t>
    </rPh>
    <rPh sb="91" eb="93">
      <t>ヨテイ</t>
    </rPh>
    <phoneticPr fontId="2"/>
  </si>
  <si>
    <t>N150196953</t>
  </si>
  <si>
    <r>
      <t xml:space="preserve">153.142.203.235
</t>
    </r>
    <r>
      <rPr>
        <sz val="11"/>
        <rFont val="ＭＳ Ｐゴシック"/>
        <family val="3"/>
        <charset val="128"/>
      </rPr>
      <t>←</t>
    </r>
    <r>
      <rPr>
        <sz val="11"/>
        <rFont val="Consolas"/>
        <family val="3"/>
      </rPr>
      <t>1</t>
    </r>
    <r>
      <rPr>
        <sz val="11"/>
        <rFont val="ＭＳ Ｐゴシック"/>
        <family val="3"/>
        <charset val="128"/>
      </rPr>
      <t>ビル</t>
    </r>
    <r>
      <rPr>
        <sz val="11"/>
        <rFont val="Consolas"/>
        <family val="3"/>
      </rPr>
      <t>17F</t>
    </r>
    <r>
      <rPr>
        <sz val="11"/>
        <rFont val="ＭＳ Ｐゴシック"/>
        <family val="3"/>
        <charset val="128"/>
      </rPr>
      <t>から</t>
    </r>
    <phoneticPr fontId="2"/>
  </si>
  <si>
    <r>
      <t xml:space="preserve">Micro Research MR-GL2000
</t>
    </r>
    <r>
      <rPr>
        <sz val="11"/>
        <rFont val="ＭＳ Ｐゴシック"/>
        <family val="3"/>
        <charset val="128"/>
      </rPr>
      <t>←</t>
    </r>
    <r>
      <rPr>
        <sz val="11"/>
        <rFont val="Consolas"/>
        <family val="3"/>
      </rPr>
      <t>1</t>
    </r>
    <r>
      <rPr>
        <sz val="11"/>
        <rFont val="ＭＳ Ｐゴシック"/>
        <family val="3"/>
        <charset val="128"/>
      </rPr>
      <t>ビル</t>
    </r>
    <r>
      <rPr>
        <sz val="11"/>
        <rFont val="Consolas"/>
        <family val="3"/>
      </rPr>
      <t>17F</t>
    </r>
    <r>
      <rPr>
        <sz val="11"/>
        <rFont val="ＭＳ Ｐゴシック"/>
        <family val="3"/>
        <charset val="128"/>
      </rPr>
      <t>から
（管理番号：</t>
    </r>
    <r>
      <rPr>
        <sz val="11"/>
        <rFont val="Consolas"/>
        <family val="3"/>
      </rPr>
      <t>B038</t>
    </r>
    <r>
      <rPr>
        <sz val="11"/>
        <rFont val="ＭＳ Ｐゴシック"/>
        <family val="3"/>
        <charset val="128"/>
      </rPr>
      <t>）</t>
    </r>
    <rPh sb="35" eb="41">
      <t>カ</t>
    </rPh>
    <phoneticPr fontId="2"/>
  </si>
  <si>
    <t>192.168.0.1</t>
  </si>
  <si>
    <t>Buffalo WXR-2533DHP2(3E98)
(APモード)
（管理番号：B056）</t>
    <rPh sb="35" eb="41">
      <t>カ</t>
    </rPh>
    <phoneticPr fontId="12"/>
  </si>
  <si>
    <t>192.168.0.10</t>
    <phoneticPr fontId="12"/>
  </si>
  <si>
    <t>153.142.203.235</t>
    <phoneticPr fontId="2"/>
  </si>
  <si>
    <t>Buffalo WXR-2533DHP2(3998)
(APモード)
（管理番号：B049）</t>
    <rPh sb="35" eb="41">
      <t>カ</t>
    </rPh>
    <phoneticPr fontId="12"/>
  </si>
  <si>
    <t>192.168.0.11</t>
  </si>
  <si>
    <t>00-8865-3509</t>
    <phoneticPr fontId="12"/>
  </si>
  <si>
    <r>
      <t xml:space="preserve">1239178737
</t>
    </r>
    <r>
      <rPr>
        <sz val="11"/>
        <rFont val="ＭＳ Ｐゴシック"/>
        <family val="3"/>
        <charset val="128"/>
      </rPr>
      <t>←</t>
    </r>
    <r>
      <rPr>
        <sz val="11"/>
        <rFont val="Consolas"/>
        <family val="3"/>
      </rPr>
      <t>ONU</t>
    </r>
    <r>
      <rPr>
        <sz val="11"/>
        <rFont val="ＭＳ Ｐゴシック"/>
        <family val="3"/>
        <charset val="128"/>
      </rPr>
      <t>は1-</t>
    </r>
    <r>
      <rPr>
        <sz val="11"/>
        <rFont val="Consolas"/>
        <family val="3"/>
      </rPr>
      <t>15F</t>
    </r>
    <r>
      <rPr>
        <sz val="11"/>
        <rFont val="ＭＳ Ｐゴシック"/>
        <family val="3"/>
        <charset val="128"/>
      </rPr>
      <t>のまま（</t>
    </r>
    <r>
      <rPr>
        <sz val="11"/>
        <rFont val="Consolas"/>
        <family val="3"/>
      </rPr>
      <t>160720</t>
    </r>
    <r>
      <rPr>
        <sz val="11"/>
        <rFont val="ＭＳ Ｐゴシック"/>
        <family val="3"/>
        <charset val="128"/>
      </rPr>
      <t>）</t>
    </r>
    <r>
      <rPr>
        <sz val="11"/>
        <rFont val="Consolas"/>
        <family val="3"/>
      </rPr>
      <t xml:space="preserve">
</t>
    </r>
    <r>
      <rPr>
        <sz val="11"/>
        <rFont val="ＭＳ Ｐゴシック"/>
        <family val="3"/>
        <charset val="128"/>
      </rPr>
      <t>　</t>
    </r>
    <r>
      <rPr>
        <sz val="11"/>
        <color rgb="FFFF0000"/>
        <rFont val="ＭＳ Ｐゴシック"/>
        <family val="3"/>
        <charset val="128"/>
      </rPr>
      <t xml:space="preserve"> 16Fへ（20210223～）</t>
    </r>
    <phoneticPr fontId="12"/>
  </si>
  <si>
    <r>
      <t xml:space="preserve">N150196949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3/2</t>
    </r>
    <r>
      <rPr>
        <sz val="11"/>
        <rFont val="ＭＳ Ｐゴシック"/>
        <family val="3"/>
        <charset val="128"/>
      </rPr>
      <t>にギガ対応</t>
    </r>
    <rPh sb="18" eb="20">
      <t>タイオウ</t>
    </rPh>
    <phoneticPr fontId="12"/>
  </si>
  <si>
    <t>153.142.203.233</t>
    <phoneticPr fontId="12"/>
  </si>
  <si>
    <r>
      <t xml:space="preserve">Yamaha RTX810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B037</t>
    </r>
    <r>
      <rPr>
        <sz val="11"/>
        <rFont val="ＭＳ Ｐゴシック"/>
        <family val="3"/>
        <charset val="128"/>
      </rPr>
      <t>）</t>
    </r>
    <rPh sb="14" eb="20">
      <t>カ</t>
    </rPh>
    <phoneticPr fontId="12"/>
  </si>
  <si>
    <t>Yamaha WLX302
←1ビル17Fから
（管理番号：B039）</t>
    <rPh sb="24" eb="30">
      <t>カ</t>
    </rPh>
    <phoneticPr fontId="2"/>
  </si>
  <si>
    <t>192.168.0.2</t>
  </si>
  <si>
    <t>Buffalo WAPM-1166D
←1ビル17Fから
（管理番号：B040）</t>
    <rPh sb="29" eb="35">
      <t>カ</t>
    </rPh>
    <phoneticPr fontId="2"/>
  </si>
  <si>
    <t>15F</t>
    <phoneticPr fontId="12"/>
  </si>
  <si>
    <t>00-8865-3512</t>
    <phoneticPr fontId="12"/>
  </si>
  <si>
    <r>
      <t>1239179147
1-16F</t>
    </r>
    <r>
      <rPr>
        <sz val="11"/>
        <color theme="1"/>
        <rFont val="ＭＳ Ｐゴシック"/>
        <family val="3"/>
        <charset val="128"/>
      </rPr>
      <t>から</t>
    </r>
    <r>
      <rPr>
        <sz val="11"/>
        <color theme="1"/>
        <rFont val="Consolas"/>
        <family val="3"/>
      </rPr>
      <t>15F</t>
    </r>
    <r>
      <rPr>
        <sz val="11"/>
        <color theme="1"/>
        <rFont val="ＭＳ Ｐゴシック"/>
        <family val="3"/>
        <charset val="128"/>
      </rPr>
      <t>へ（</t>
    </r>
    <r>
      <rPr>
        <sz val="11"/>
        <color theme="1"/>
        <rFont val="Consolas"/>
        <family val="3"/>
      </rPr>
      <t>20210104</t>
    </r>
    <r>
      <rPr>
        <sz val="11"/>
        <color theme="1"/>
        <rFont val="ＭＳ Ｐゴシック"/>
        <family val="3"/>
        <charset val="128"/>
      </rPr>
      <t>～）</t>
    </r>
    <phoneticPr fontId="12"/>
  </si>
  <si>
    <r>
      <t xml:space="preserve">N150196952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3/2</t>
    </r>
    <r>
      <rPr>
        <sz val="11"/>
        <rFont val="ＭＳ Ｐゴシック"/>
        <family val="3"/>
        <charset val="128"/>
      </rPr>
      <t>にギガ対応</t>
    </r>
    <rPh sb="18" eb="20">
      <t>タイオウ</t>
    </rPh>
    <phoneticPr fontId="12"/>
  </si>
  <si>
    <t>153.142.203.236</t>
    <phoneticPr fontId="12"/>
  </si>
  <si>
    <r>
      <t xml:space="preserve">Micro Research MR-GL2000
</t>
    </r>
    <r>
      <rPr>
        <sz val="11"/>
        <color theme="1"/>
        <rFont val="ＭＳ Ｐゴシック"/>
        <family val="2"/>
      </rPr>
      <t>（管理番号：</t>
    </r>
    <r>
      <rPr>
        <sz val="11"/>
        <color theme="1"/>
        <rFont val="Consolas"/>
        <family val="3"/>
      </rPr>
      <t>B005</t>
    </r>
    <r>
      <rPr>
        <sz val="11"/>
        <color theme="1"/>
        <rFont val="ＭＳ Ｐゴシック"/>
        <family val="2"/>
      </rPr>
      <t>）</t>
    </r>
    <rPh sb="25" eb="31">
      <t>カ</t>
    </rPh>
    <phoneticPr fontId="12"/>
  </si>
  <si>
    <t>Buffalo WAPM-1166D
（管理番号：B006）</t>
    <rPh sb="19" eb="25">
      <t>カ</t>
    </rPh>
    <phoneticPr fontId="12"/>
  </si>
  <si>
    <t>192.168.0.2</t>
    <phoneticPr fontId="12"/>
  </si>
  <si>
    <t>YAMAHA  WLX202
(管理番号：B066)</t>
    <rPh sb="16" eb="18">
      <t>カンリ</t>
    </rPh>
    <rPh sb="18" eb="20">
      <t>バンゴウ</t>
    </rPh>
    <phoneticPr fontId="12"/>
  </si>
  <si>
    <t>192.168.11.2</t>
    <phoneticPr fontId="12"/>
  </si>
  <si>
    <t>00-8865-3511</t>
    <phoneticPr fontId="12"/>
  </si>
  <si>
    <r>
      <t>1239178904
←ONU</t>
    </r>
    <r>
      <rPr>
        <sz val="11"/>
        <color theme="1"/>
        <rFont val="Yu Gothic"/>
        <family val="3"/>
        <charset val="128"/>
      </rPr>
      <t>は</t>
    </r>
    <r>
      <rPr>
        <sz val="11"/>
        <color theme="1"/>
        <rFont val="Consolas"/>
        <family val="3"/>
      </rPr>
      <t>15F</t>
    </r>
    <r>
      <rPr>
        <sz val="11"/>
        <color theme="1"/>
        <rFont val="Yu Gothic"/>
        <family val="3"/>
        <charset val="128"/>
      </rPr>
      <t>（</t>
    </r>
    <r>
      <rPr>
        <sz val="11"/>
        <color theme="1"/>
        <rFont val="Consolas"/>
        <family val="3"/>
      </rPr>
      <t>200323</t>
    </r>
    <r>
      <rPr>
        <sz val="11"/>
        <color theme="1"/>
        <rFont val="Yu Gothic"/>
        <family val="3"/>
        <charset val="128"/>
      </rPr>
      <t xml:space="preserve">）
</t>
    </r>
    <r>
      <rPr>
        <sz val="11"/>
        <color theme="1"/>
        <rFont val="Consolas"/>
        <family val="3"/>
      </rPr>
      <t>1-16F</t>
    </r>
    <r>
      <rPr>
        <sz val="11"/>
        <color theme="1"/>
        <rFont val="ＭＳ Ｐゴシック"/>
        <family val="3"/>
        <charset val="128"/>
      </rPr>
      <t>から</t>
    </r>
    <r>
      <rPr>
        <sz val="11"/>
        <color theme="1"/>
        <rFont val="Consolas"/>
        <family val="3"/>
      </rPr>
      <t>15F</t>
    </r>
    <r>
      <rPr>
        <sz val="11"/>
        <color theme="1"/>
        <rFont val="ＭＳ Ｐゴシック"/>
        <family val="3"/>
        <charset val="128"/>
      </rPr>
      <t>へ（</t>
    </r>
    <r>
      <rPr>
        <sz val="11"/>
        <color theme="1"/>
        <rFont val="Consolas"/>
        <family val="3"/>
      </rPr>
      <t>20210104</t>
    </r>
    <r>
      <rPr>
        <sz val="11"/>
        <color theme="1"/>
        <rFont val="ＭＳ Ｐゴシック"/>
        <family val="3"/>
        <charset val="128"/>
      </rPr>
      <t>～）</t>
    </r>
    <phoneticPr fontId="2"/>
  </si>
  <si>
    <r>
      <t xml:space="preserve">N150196950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3/1</t>
    </r>
    <r>
      <rPr>
        <sz val="11"/>
        <rFont val="ＭＳ Ｐゴシック"/>
        <family val="3"/>
        <charset val="128"/>
      </rPr>
      <t>にギガ対応</t>
    </r>
    <phoneticPr fontId="12"/>
  </si>
  <si>
    <t>153.142.203.234</t>
    <phoneticPr fontId="12"/>
  </si>
  <si>
    <r>
      <t xml:space="preserve">Micro Research MR-GL2000
</t>
    </r>
    <r>
      <rPr>
        <sz val="11"/>
        <color theme="1"/>
        <rFont val="ＭＳ Ｐゴシック"/>
        <family val="2"/>
      </rPr>
      <t>（管理番号：</t>
    </r>
    <r>
      <rPr>
        <sz val="11"/>
        <color theme="1"/>
        <rFont val="Consolas"/>
        <family val="3"/>
      </rPr>
      <t>B008</t>
    </r>
    <r>
      <rPr>
        <sz val="11"/>
        <color theme="1"/>
        <rFont val="ＭＳ Ｐゴシック"/>
        <family val="2"/>
      </rPr>
      <t>）</t>
    </r>
    <rPh sb="26" eb="28">
      <t>カンリ</t>
    </rPh>
    <rPh sb="28" eb="30">
      <t>バンゴウ</t>
    </rPh>
    <phoneticPr fontId="12"/>
  </si>
  <si>
    <t>Buffalo WAPM-1166D
（管理番号：B010）</t>
    <rPh sb="19" eb="25">
      <t>カ</t>
    </rPh>
    <phoneticPr fontId="12"/>
  </si>
  <si>
    <t>Yamaha WLX202
（管理番号：B014）</t>
    <rPh sb="14" eb="20">
      <t>カ</t>
    </rPh>
    <phoneticPr fontId="12"/>
  </si>
  <si>
    <t>192.168.0.6</t>
  </si>
  <si>
    <t>00-8404-1146</t>
    <phoneticPr fontId="12"/>
  </si>
  <si>
    <r>
      <t xml:space="preserve">1287979997
</t>
    </r>
    <r>
      <rPr>
        <sz val="11"/>
        <rFont val="ＭＳ Ｐゴシック"/>
        <family val="3"/>
        <charset val="128"/>
      </rPr>
      <t>ギガラインタイプで敷設（</t>
    </r>
    <r>
      <rPr>
        <sz val="11"/>
        <rFont val="Consolas"/>
        <family val="3"/>
      </rPr>
      <t>180316</t>
    </r>
    <r>
      <rPr>
        <sz val="11"/>
        <rFont val="ＭＳ Ｐゴシック"/>
        <family val="3"/>
        <charset val="128"/>
      </rPr>
      <t>）</t>
    </r>
    <r>
      <rPr>
        <sz val="11"/>
        <rFont val="Consolas"/>
        <family val="3"/>
      </rPr>
      <t xml:space="preserve">
</t>
    </r>
    <r>
      <rPr>
        <sz val="11"/>
        <rFont val="ＭＳ Ｐゴシック"/>
        <family val="3"/>
        <charset val="128"/>
      </rPr>
      <t>←</t>
    </r>
    <r>
      <rPr>
        <sz val="11"/>
        <rFont val="Consolas"/>
        <family val="3"/>
      </rPr>
      <t>ONU</t>
    </r>
    <r>
      <rPr>
        <sz val="11"/>
        <rFont val="Yu Gothic"/>
        <family val="3"/>
        <charset val="128"/>
      </rPr>
      <t>は</t>
    </r>
    <r>
      <rPr>
        <sz val="11"/>
        <rFont val="Consolas"/>
        <family val="3"/>
      </rPr>
      <t>15F</t>
    </r>
    <r>
      <rPr>
        <sz val="11"/>
        <rFont val="Yu Gothic"/>
        <family val="3"/>
        <charset val="128"/>
      </rPr>
      <t>のまま（</t>
    </r>
    <r>
      <rPr>
        <sz val="11"/>
        <rFont val="Consolas"/>
        <family val="3"/>
      </rPr>
      <t>200323</t>
    </r>
    <r>
      <rPr>
        <sz val="11"/>
        <rFont val="Yu Gothic"/>
        <family val="3"/>
        <charset val="128"/>
      </rPr>
      <t>）</t>
    </r>
    <r>
      <rPr>
        <sz val="11"/>
        <rFont val="Consolas"/>
        <family val="3"/>
      </rPr>
      <t xml:space="preserve">
1-1</t>
    </r>
    <r>
      <rPr>
        <sz val="11"/>
        <rFont val="ＭＳ Ｐゴシック"/>
        <family val="3"/>
        <charset val="128"/>
      </rPr>
      <t>6</t>
    </r>
    <r>
      <rPr>
        <sz val="11"/>
        <rFont val="Consolas"/>
        <family val="3"/>
      </rPr>
      <t>F</t>
    </r>
    <r>
      <rPr>
        <sz val="11"/>
        <rFont val="ＭＳ Ｐゴシック"/>
        <family val="3"/>
        <charset val="128"/>
      </rPr>
      <t>から15Fへ（20210104～）</t>
    </r>
    <phoneticPr fontId="12"/>
  </si>
  <si>
    <t>N180023719</t>
    <phoneticPr fontId="12"/>
  </si>
  <si>
    <t>153.156.88.168</t>
    <phoneticPr fontId="12"/>
  </si>
  <si>
    <r>
      <t xml:space="preserve">Yamaha RTX810
(15F-3)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B009</t>
    </r>
    <r>
      <rPr>
        <sz val="11"/>
        <rFont val="ＭＳ Ｐゴシック"/>
        <family val="3"/>
        <charset val="128"/>
      </rPr>
      <t>）</t>
    </r>
    <phoneticPr fontId="12"/>
  </si>
  <si>
    <t>Buffalo WXR-2533DHP2(B160)
(APモード)
（管理番号：B051）</t>
    <rPh sb="35" eb="41">
      <t>カ</t>
    </rPh>
    <phoneticPr fontId="12"/>
  </si>
  <si>
    <t>Yamaha WLX202
（管理番号：B013）</t>
    <rPh sb="14" eb="20">
      <t>カ</t>
    </rPh>
    <phoneticPr fontId="12"/>
  </si>
  <si>
    <t>192.168.0.5</t>
  </si>
  <si>
    <t>12F</t>
    <phoneticPr fontId="12"/>
  </si>
  <si>
    <t>00-8865-0185</t>
    <phoneticPr fontId="12"/>
  </si>
  <si>
    <t>1238092294</t>
    <phoneticPr fontId="12"/>
  </si>
  <si>
    <r>
      <t xml:space="preserve">N150190683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3/1</t>
    </r>
    <r>
      <rPr>
        <sz val="11"/>
        <rFont val="ＭＳ Ｐゴシック"/>
        <family val="3"/>
        <charset val="128"/>
      </rPr>
      <t>にギガ対応</t>
    </r>
    <phoneticPr fontId="12"/>
  </si>
  <si>
    <t>153.142.203.153</t>
    <phoneticPr fontId="12"/>
  </si>
  <si>
    <r>
      <t xml:space="preserve">Yamaha RTX810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B018</t>
    </r>
    <r>
      <rPr>
        <sz val="11"/>
        <rFont val="ＭＳ Ｐゴシック"/>
        <family val="3"/>
        <charset val="128"/>
      </rPr>
      <t>）</t>
    </r>
    <phoneticPr fontId="12"/>
  </si>
  <si>
    <t>Yamaha WLX302
（管理番号：B026）</t>
    <rPh sb="14" eb="20">
      <t>カ</t>
    </rPh>
    <phoneticPr fontId="12"/>
  </si>
  <si>
    <t>Yamaha WLX202
（管理番号：B024）</t>
    <rPh sb="14" eb="20">
      <t>カ</t>
    </rPh>
    <phoneticPr fontId="12"/>
  </si>
  <si>
    <t>192.168.0.5</t>
    <phoneticPr fontId="12"/>
  </si>
  <si>
    <t>00-8865-3508</t>
    <phoneticPr fontId="12"/>
  </si>
  <si>
    <t>1239178584</t>
    <phoneticPr fontId="12"/>
  </si>
  <si>
    <r>
      <t xml:space="preserve">N150196948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3/1</t>
    </r>
    <r>
      <rPr>
        <sz val="11"/>
        <rFont val="ＭＳ Ｐゴシック"/>
        <family val="3"/>
        <charset val="128"/>
      </rPr>
      <t>にギガ対応</t>
    </r>
    <phoneticPr fontId="12"/>
  </si>
  <si>
    <t>153.142.203.232</t>
    <phoneticPr fontId="12"/>
  </si>
  <si>
    <r>
      <t xml:space="preserve">Micro Research MR-GL2000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B019</t>
    </r>
    <r>
      <rPr>
        <sz val="11"/>
        <rFont val="ＭＳ Ｐゴシック"/>
        <family val="3"/>
        <charset val="128"/>
      </rPr>
      <t>）</t>
    </r>
    <phoneticPr fontId="12"/>
  </si>
  <si>
    <t>Yamaha WLX202
（管理番号：B022）</t>
    <rPh sb="14" eb="20">
      <t>カ</t>
    </rPh>
    <phoneticPr fontId="12"/>
  </si>
  <si>
    <t>192.168.0.3</t>
    <phoneticPr fontId="12"/>
  </si>
  <si>
    <t>Yamaha WLX202
（管理番号：B023）</t>
    <rPh sb="14" eb="20">
      <t>カ</t>
    </rPh>
    <phoneticPr fontId="12"/>
  </si>
  <si>
    <t>192.168.0.4</t>
    <phoneticPr fontId="12"/>
  </si>
  <si>
    <t>00-8404-1142</t>
    <phoneticPr fontId="12"/>
  </si>
  <si>
    <r>
      <t xml:space="preserve">1287978594
</t>
    </r>
    <r>
      <rPr>
        <sz val="11"/>
        <rFont val="ＭＳ Ｐゴシック"/>
        <family val="3"/>
        <charset val="128"/>
      </rPr>
      <t>ギガラインタイプで敷設（</t>
    </r>
    <r>
      <rPr>
        <sz val="11"/>
        <rFont val="Consolas"/>
        <family val="3"/>
      </rPr>
      <t>180316</t>
    </r>
    <r>
      <rPr>
        <sz val="11"/>
        <rFont val="ＭＳ Ｐゴシック"/>
        <family val="3"/>
        <charset val="128"/>
      </rPr>
      <t>）</t>
    </r>
    <phoneticPr fontId="12"/>
  </si>
  <si>
    <t>N180023723</t>
    <phoneticPr fontId="12"/>
  </si>
  <si>
    <t>153.156.88.172</t>
    <phoneticPr fontId="12"/>
  </si>
  <si>
    <r>
      <t xml:space="preserve">Yamaha RTX810
(12F-3)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B020</t>
    </r>
    <r>
      <rPr>
        <sz val="11"/>
        <rFont val="ＭＳ Ｐゴシック"/>
        <family val="3"/>
        <charset val="128"/>
      </rPr>
      <t>）</t>
    </r>
    <phoneticPr fontId="12"/>
  </si>
  <si>
    <t>Buffalo WAPM-1166D
（管理番号：B021）</t>
    <rPh sb="19" eb="25">
      <t>カ</t>
    </rPh>
    <phoneticPr fontId="12"/>
  </si>
  <si>
    <t>Yamaha WLX202
（管理番号：B025）</t>
    <rPh sb="14" eb="20">
      <t>カ</t>
    </rPh>
    <phoneticPr fontId="12"/>
  </si>
  <si>
    <t>11F</t>
    <phoneticPr fontId="12"/>
  </si>
  <si>
    <t>00-8026-0855</t>
    <phoneticPr fontId="12"/>
  </si>
  <si>
    <r>
      <t>1280538870
1-17F</t>
    </r>
    <r>
      <rPr>
        <sz val="11"/>
        <color theme="1"/>
        <rFont val="ＭＳ Ｐゴシック"/>
        <family val="3"/>
        <charset val="128"/>
      </rPr>
      <t>から</t>
    </r>
    <r>
      <rPr>
        <sz val="11"/>
        <color theme="1"/>
        <rFont val="Consolas"/>
        <family val="3"/>
      </rPr>
      <t>11F</t>
    </r>
    <r>
      <rPr>
        <sz val="11"/>
        <color theme="1"/>
        <rFont val="ＭＳ Ｐゴシック"/>
        <family val="3"/>
        <charset val="128"/>
      </rPr>
      <t>へ（</t>
    </r>
    <r>
      <rPr>
        <sz val="11"/>
        <color theme="1"/>
        <rFont val="Consolas"/>
        <family val="3"/>
      </rPr>
      <t>20210104</t>
    </r>
    <r>
      <rPr>
        <sz val="11"/>
        <color theme="1"/>
        <rFont val="ＭＳ Ｐゴシック"/>
        <family val="3"/>
        <charset val="128"/>
      </rPr>
      <t>～）</t>
    </r>
    <phoneticPr fontId="12"/>
  </si>
  <si>
    <r>
      <t xml:space="preserve">N170165236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3/2</t>
    </r>
    <r>
      <rPr>
        <sz val="11"/>
        <rFont val="ＭＳ Ｐゴシック"/>
        <family val="3"/>
        <charset val="128"/>
      </rPr>
      <t>にギガ対応</t>
    </r>
    <phoneticPr fontId="2"/>
  </si>
  <si>
    <r>
      <t>Yamaha RTX810(1</t>
    </r>
    <r>
      <rPr>
        <sz val="11"/>
        <color theme="1"/>
        <rFont val="ＭＳ Ｐゴシック"/>
        <family val="2"/>
      </rPr>
      <t>ビル側</t>
    </r>
    <r>
      <rPr>
        <sz val="11"/>
        <color theme="1"/>
        <rFont val="Consolas"/>
        <family val="3"/>
      </rPr>
      <t xml:space="preserve">)
</t>
    </r>
    <r>
      <rPr>
        <sz val="11"/>
        <color theme="1"/>
        <rFont val="ＭＳ Ｐゴシック"/>
        <family val="2"/>
      </rPr>
      <t>（管理番号：</t>
    </r>
    <r>
      <rPr>
        <sz val="11"/>
        <color theme="1"/>
        <rFont val="Consolas"/>
        <family val="3"/>
      </rPr>
      <t>B050</t>
    </r>
    <r>
      <rPr>
        <sz val="11"/>
        <color theme="1"/>
        <rFont val="ＭＳ Ｐゴシック"/>
        <family val="2"/>
      </rPr>
      <t>）
←保管から</t>
    </r>
    <r>
      <rPr>
        <sz val="11"/>
        <color theme="1"/>
        <rFont val="Consolas"/>
        <family val="3"/>
      </rPr>
      <t>1</t>
    </r>
    <r>
      <rPr>
        <sz val="11"/>
        <color theme="1"/>
        <rFont val="ＭＳ Ｐゴシック"/>
        <family val="2"/>
      </rPr>
      <t>ビル</t>
    </r>
    <r>
      <rPr>
        <sz val="11"/>
        <color theme="1"/>
        <rFont val="Consolas"/>
        <family val="3"/>
      </rPr>
      <t>17F</t>
    </r>
    <r>
      <rPr>
        <sz val="11"/>
        <color theme="1"/>
        <rFont val="ＭＳ Ｐゴシック"/>
        <family val="2"/>
      </rPr>
      <t>へ</t>
    </r>
    <r>
      <rPr>
        <sz val="11"/>
        <color theme="1"/>
        <rFont val="Consolas"/>
        <family val="3"/>
      </rPr>
      <t>(190426</t>
    </r>
    <r>
      <rPr>
        <sz val="11"/>
        <color theme="1"/>
        <rFont val="ＭＳ Ｐゴシック"/>
        <family val="2"/>
      </rPr>
      <t xml:space="preserve">～
</t>
    </r>
    <r>
      <rPr>
        <sz val="11"/>
        <color theme="1"/>
        <rFont val="Consolas"/>
        <family val="3"/>
      </rPr>
      <t xml:space="preserve">
</t>
    </r>
    <rPh sb="33" eb="35">
      <t>ホカン</t>
    </rPh>
    <phoneticPr fontId="12"/>
  </si>
  <si>
    <t>Yamaha WLX302
（管理番号：B031）</t>
    <rPh sb="14" eb="20">
      <t>カ</t>
    </rPh>
    <phoneticPr fontId="12"/>
  </si>
  <si>
    <t>Buffalo WAPM-1166D
（管理番号：B032）</t>
    <rPh sb="19" eb="25">
      <t>カ</t>
    </rPh>
    <phoneticPr fontId="12"/>
  </si>
  <si>
    <t>192.168.0.3</t>
  </si>
  <si>
    <t>00-8865-0173</t>
    <phoneticPr fontId="12"/>
  </si>
  <si>
    <t>1238091921</t>
    <phoneticPr fontId="12"/>
  </si>
  <si>
    <r>
      <t xml:space="preserve">N150190676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3/2</t>
    </r>
    <r>
      <rPr>
        <sz val="11"/>
        <rFont val="ＭＳ Ｐゴシック"/>
        <family val="3"/>
        <charset val="128"/>
      </rPr>
      <t>にギガ対応</t>
    </r>
    <phoneticPr fontId="12"/>
  </si>
  <si>
    <t>153.142.203.146</t>
    <phoneticPr fontId="12"/>
  </si>
  <si>
    <r>
      <t xml:space="preserve">Yamaha RTX810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B027</t>
    </r>
    <r>
      <rPr>
        <sz val="11"/>
        <rFont val="ＭＳ Ｐゴシック"/>
        <family val="3"/>
        <charset val="128"/>
      </rPr>
      <t>）</t>
    </r>
    <rPh sb="14" eb="20">
      <t>カ</t>
    </rPh>
    <phoneticPr fontId="12"/>
  </si>
  <si>
    <t>Yamaha WLX302
（管理番号：B028）</t>
    <rPh sb="14" eb="20">
      <t>カ</t>
    </rPh>
    <phoneticPr fontId="12"/>
  </si>
  <si>
    <t>Yamaha WLX202
（管理番号：B052）</t>
    <rPh sb="14" eb="20">
      <t>カ</t>
    </rPh>
    <phoneticPr fontId="12"/>
  </si>
  <si>
    <t>192.168.0.8</t>
    <phoneticPr fontId="12"/>
  </si>
  <si>
    <t>10F</t>
    <phoneticPr fontId="12"/>
  </si>
  <si>
    <t>00-8865-0154</t>
    <phoneticPr fontId="12"/>
  </si>
  <si>
    <t>1238091655</t>
    <phoneticPr fontId="12"/>
  </si>
  <si>
    <r>
      <t xml:space="preserve">N150190681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3/1</t>
    </r>
    <r>
      <rPr>
        <sz val="11"/>
        <rFont val="ＭＳ Ｐゴシック"/>
        <family val="3"/>
        <charset val="128"/>
      </rPr>
      <t>にギガ対応</t>
    </r>
    <rPh sb="18" eb="20">
      <t>タイオウ</t>
    </rPh>
    <phoneticPr fontId="12"/>
  </si>
  <si>
    <t>153.142.203.150</t>
    <phoneticPr fontId="12"/>
  </si>
  <si>
    <r>
      <t xml:space="preserve">Yamaha RTX810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B029</t>
    </r>
    <r>
      <rPr>
        <sz val="11"/>
        <rFont val="ＭＳ Ｐゴシック"/>
        <family val="3"/>
        <charset val="128"/>
      </rPr>
      <t>）→再設置（</t>
    </r>
    <r>
      <rPr>
        <sz val="11"/>
        <rFont val="Consolas"/>
        <family val="3"/>
      </rPr>
      <t>190520</t>
    </r>
    <r>
      <rPr>
        <sz val="11"/>
        <rFont val="ＭＳ Ｐゴシック"/>
        <family val="3"/>
        <charset val="128"/>
      </rPr>
      <t>～</t>
    </r>
    <r>
      <rPr>
        <sz val="11"/>
        <rFont val="Consolas"/>
        <family val="3"/>
      </rPr>
      <t>)</t>
    </r>
    <rPh sb="14" eb="20">
      <t>カ</t>
    </rPh>
    <rPh sb="26" eb="29">
      <t>サイセッチ</t>
    </rPh>
    <phoneticPr fontId="12"/>
  </si>
  <si>
    <t>Yamaha WLX202
（管理番号：B061）→設置（190520～）</t>
    <rPh sb="14" eb="20">
      <t>カ</t>
    </rPh>
    <rPh sb="26" eb="28">
      <t>セッチ</t>
    </rPh>
    <phoneticPr fontId="12"/>
  </si>
  <si>
    <t>00-8865-3505</t>
    <phoneticPr fontId="12"/>
  </si>
  <si>
    <t>1239178324</t>
    <phoneticPr fontId="12"/>
  </si>
  <si>
    <r>
      <t xml:space="preserve">N150196946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3/1</t>
    </r>
    <r>
      <rPr>
        <sz val="11"/>
        <rFont val="ＭＳ Ｐゴシック"/>
        <family val="3"/>
        <charset val="128"/>
      </rPr>
      <t>にギガ対応</t>
    </r>
    <phoneticPr fontId="12"/>
  </si>
  <si>
    <t>153.142.203.231</t>
    <phoneticPr fontId="12"/>
  </si>
  <si>
    <r>
      <t xml:space="preserve">Buffalo WXR-2533DHP2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B047</t>
    </r>
    <r>
      <rPr>
        <sz val="11"/>
        <rFont val="ＭＳ Ｐゴシック"/>
        <family val="3"/>
        <charset val="128"/>
      </rPr>
      <t>）</t>
    </r>
    <phoneticPr fontId="12"/>
  </si>
  <si>
    <r>
      <rPr>
        <sz val="11"/>
        <rFont val="ＭＳ Ｐゴシック"/>
        <family val="3"/>
        <charset val="128"/>
      </rPr>
      <t>（ルーターと一体型）</t>
    </r>
    <rPh sb="6" eb="8">
      <t>イッタイ</t>
    </rPh>
    <rPh sb="8" eb="9">
      <t>ガタ</t>
    </rPh>
    <phoneticPr fontId="2"/>
  </si>
  <si>
    <t>8F</t>
    <phoneticPr fontId="12"/>
  </si>
  <si>
    <t>00-8865-0146</t>
    <phoneticPr fontId="12"/>
  </si>
  <si>
    <r>
      <t xml:space="preserve">1238091136
</t>
    </r>
    <r>
      <rPr>
        <sz val="11"/>
        <rFont val="ＭＳ Ｐゴシック"/>
        <family val="3"/>
        <charset val="128"/>
      </rPr>
      <t>→ギガラインタイプに切替</t>
    </r>
    <r>
      <rPr>
        <sz val="11"/>
        <rFont val="Consolas"/>
        <family val="3"/>
      </rPr>
      <t>(180125)</t>
    </r>
    <phoneticPr fontId="12"/>
  </si>
  <si>
    <t>N150190679</t>
    <phoneticPr fontId="12"/>
  </si>
  <si>
    <t>153.142.203.148</t>
    <phoneticPr fontId="12"/>
  </si>
  <si>
    <r>
      <t xml:space="preserve">Yamaha RTX810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B033</t>
    </r>
    <r>
      <rPr>
        <sz val="11"/>
        <rFont val="ＭＳ Ｐゴシック"/>
        <family val="3"/>
        <charset val="128"/>
      </rPr>
      <t>）</t>
    </r>
    <rPh sb="14" eb="20">
      <t>カ</t>
    </rPh>
    <phoneticPr fontId="12"/>
  </si>
  <si>
    <t>Yamaha WLX302
←1ビル18Fから
（管理番号：B035）</t>
    <rPh sb="24" eb="30">
      <t>カ</t>
    </rPh>
    <phoneticPr fontId="2"/>
  </si>
  <si>
    <t>00-8865-3343</t>
    <phoneticPr fontId="12"/>
  </si>
  <si>
    <t>1239178119</t>
    <phoneticPr fontId="12"/>
  </si>
  <si>
    <r>
      <t xml:space="preserve">N150196947
</t>
    </r>
    <r>
      <rPr>
        <sz val="11"/>
        <rFont val="ＭＳ Ｐゴシック"/>
        <family val="3"/>
        <charset val="128"/>
      </rPr>
      <t>⇒</t>
    </r>
    <r>
      <rPr>
        <sz val="11"/>
        <rFont val="Consolas"/>
        <family val="3"/>
      </rPr>
      <t>3/2</t>
    </r>
    <r>
      <rPr>
        <sz val="11"/>
        <rFont val="ＭＳ Ｐゴシック"/>
        <family val="3"/>
        <charset val="128"/>
      </rPr>
      <t>にギガ対応</t>
    </r>
    <phoneticPr fontId="12"/>
  </si>
  <si>
    <t>153.142.203.230</t>
    <phoneticPr fontId="12"/>
  </si>
  <si>
    <r>
      <t xml:space="preserve">Micro Research MR-GL2000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B034</t>
    </r>
    <r>
      <rPr>
        <sz val="11"/>
        <rFont val="ＭＳ Ｐゴシック"/>
        <family val="3"/>
        <charset val="128"/>
      </rPr>
      <t>）</t>
    </r>
    <rPh sb="25" eb="31">
      <t>カ</t>
    </rPh>
    <phoneticPr fontId="12"/>
  </si>
  <si>
    <t>Buffalo WAPM-1166D
←1ビル18Fから
（管理番号：B036）</t>
    <rPh sb="29" eb="35">
      <t>カ</t>
    </rPh>
    <phoneticPr fontId="2"/>
  </si>
  <si>
    <t>6F</t>
    <phoneticPr fontId="12"/>
  </si>
  <si>
    <t>00-8865-0122</t>
    <phoneticPr fontId="12"/>
  </si>
  <si>
    <r>
      <t xml:space="preserve">1238090689
</t>
    </r>
    <r>
      <rPr>
        <sz val="11"/>
        <rFont val="ＭＳ Ｐゴシック"/>
        <family val="3"/>
        <charset val="128"/>
      </rPr>
      <t>→ギガラインタイプに切替</t>
    </r>
    <r>
      <rPr>
        <sz val="11"/>
        <rFont val="Consolas"/>
        <family val="3"/>
      </rPr>
      <t>(180125)</t>
    </r>
    <rPh sb="21" eb="23">
      <t>キリカエ</t>
    </rPh>
    <phoneticPr fontId="2"/>
  </si>
  <si>
    <t>N150190677</t>
    <phoneticPr fontId="12"/>
  </si>
  <si>
    <t>153.142.203.147</t>
    <phoneticPr fontId="12"/>
  </si>
  <si>
    <r>
      <t xml:space="preserve">Micro Research MR-GL2000
</t>
    </r>
    <r>
      <rPr>
        <sz val="11"/>
        <rFont val="ＭＳ Ｐゴシック"/>
        <family val="3"/>
        <charset val="128"/>
      </rPr>
      <t>（管理番号：</t>
    </r>
    <r>
      <rPr>
        <sz val="11"/>
        <rFont val="Consolas"/>
        <family val="3"/>
      </rPr>
      <t>B075</t>
    </r>
    <r>
      <rPr>
        <sz val="11"/>
        <rFont val="ＭＳ Ｐゴシック"/>
        <family val="3"/>
        <charset val="128"/>
      </rPr>
      <t>）</t>
    </r>
    <phoneticPr fontId="12"/>
  </si>
  <si>
    <t>Buffalo WAPM-1166D
（管理番号：B076）</t>
    <rPh sb="19" eb="25">
      <t>カ</t>
    </rPh>
    <phoneticPr fontId="12"/>
  </si>
  <si>
    <t>5F</t>
    <phoneticPr fontId="12"/>
  </si>
  <si>
    <t>00-8865-0104</t>
    <phoneticPr fontId="12"/>
  </si>
  <si>
    <r>
      <t xml:space="preserve">1238090375
</t>
    </r>
    <r>
      <rPr>
        <sz val="11"/>
        <rFont val="ＭＳ Ｐゴシック"/>
        <family val="3"/>
        <charset val="128"/>
      </rPr>
      <t>→ギガラインタイプに切替</t>
    </r>
    <r>
      <rPr>
        <sz val="11"/>
        <rFont val="Consolas"/>
        <family val="3"/>
      </rPr>
      <t>(180125)</t>
    </r>
    <phoneticPr fontId="2"/>
  </si>
  <si>
    <t>N150190684</t>
    <phoneticPr fontId="12"/>
  </si>
  <si>
    <t>153.142.203.151</t>
    <phoneticPr fontId="12"/>
  </si>
  <si>
    <r>
      <rPr>
        <sz val="11"/>
        <rFont val="Consolas"/>
        <family val="3"/>
      </rPr>
      <t>Micro Research MR-GL2000</t>
    </r>
    <r>
      <rPr>
        <sz val="11"/>
        <rFont val="游ゴシック"/>
        <family val="3"/>
        <charset val="128"/>
        <scheme val="minor"/>
      </rPr>
      <t xml:space="preserve">
（管理番号：</t>
    </r>
    <r>
      <rPr>
        <sz val="11"/>
        <rFont val="Consolas"/>
        <family val="3"/>
      </rPr>
      <t>B077</t>
    </r>
    <r>
      <rPr>
        <sz val="11"/>
        <rFont val="游ゴシック"/>
        <family val="3"/>
        <charset val="128"/>
        <scheme val="minor"/>
      </rPr>
      <t>）</t>
    </r>
    <phoneticPr fontId="12"/>
  </si>
  <si>
    <t>Buffalo WAPM-1166D
（管理番号：B078）</t>
    <rPh sb="19" eb="25">
      <t>カ</t>
    </rPh>
    <phoneticPr fontId="12"/>
  </si>
  <si>
    <t>4F</t>
    <phoneticPr fontId="12"/>
  </si>
  <si>
    <t>00-8409-1270</t>
    <phoneticPr fontId="12"/>
  </si>
  <si>
    <r>
      <t>1298695541</t>
    </r>
    <r>
      <rPr>
        <sz val="11"/>
        <rFont val="ＭＳ Ｐゴシック"/>
        <family val="3"/>
        <charset val="128"/>
      </rPr>
      <t>（</t>
    </r>
    <r>
      <rPr>
        <sz val="11"/>
        <rFont val="Consolas"/>
        <family val="3"/>
      </rPr>
      <t>180801</t>
    </r>
    <r>
      <rPr>
        <sz val="11"/>
        <rFont val="ＭＳ Ｐゴシック"/>
        <family val="3"/>
        <charset val="128"/>
      </rPr>
      <t>新設</t>
    </r>
    <r>
      <rPr>
        <sz val="11"/>
        <rFont val="Consolas"/>
        <family val="3"/>
      </rPr>
      <t>:</t>
    </r>
    <r>
      <rPr>
        <sz val="11"/>
        <rFont val="ＭＳ Ｐゴシック"/>
        <family val="3"/>
        <charset val="128"/>
      </rPr>
      <t>ﾌﾛｱ窓側）</t>
    </r>
    <rPh sb="17" eb="19">
      <t>シンセツ</t>
    </rPh>
    <phoneticPr fontId="12"/>
  </si>
  <si>
    <t>N180023721</t>
    <phoneticPr fontId="12"/>
  </si>
  <si>
    <r>
      <t>153.156.88.170</t>
    </r>
    <r>
      <rPr>
        <sz val="11"/>
        <rFont val="ＭＳ Ｐゴシック"/>
        <family val="3"/>
        <charset val="128"/>
      </rPr>
      <t>（拠点移動）</t>
    </r>
    <rPh sb="15" eb="17">
      <t>キョテン</t>
    </rPh>
    <rPh sb="17" eb="19">
      <t>イドウ</t>
    </rPh>
    <phoneticPr fontId="12"/>
  </si>
  <si>
    <t>192.168.11.1</t>
    <phoneticPr fontId="12"/>
  </si>
  <si>
    <t>-</t>
    <phoneticPr fontId="12"/>
  </si>
  <si>
    <t>153.156.88.170</t>
    <phoneticPr fontId="12"/>
  </si>
  <si>
    <r>
      <t>AIR-AP3802I-Q-K9
(AP</t>
    </r>
    <r>
      <rPr>
        <sz val="11"/>
        <rFont val="ＭＳ Ｐゴシック"/>
        <family val="3"/>
        <charset val="128"/>
      </rPr>
      <t>モード</t>
    </r>
    <r>
      <rPr>
        <sz val="11"/>
        <rFont val="Consolas"/>
        <family val="3"/>
      </rPr>
      <t>)</t>
    </r>
    <r>
      <rPr>
        <sz val="11"/>
        <rFont val="ＭＳ Ｐゴシック"/>
        <family val="3"/>
        <charset val="128"/>
      </rPr>
      <t>（特別設置）</t>
    </r>
    <r>
      <rPr>
        <sz val="11"/>
        <rFont val="Consolas"/>
        <family val="3"/>
      </rPr>
      <t xml:space="preserve">
</t>
    </r>
    <r>
      <rPr>
        <sz val="11"/>
        <rFont val="ＭＳ 明朝"/>
        <family val="3"/>
        <charset val="128"/>
      </rPr>
      <t>（管理番号：</t>
    </r>
    <r>
      <rPr>
        <sz val="11"/>
        <rFont val="Consolas"/>
        <family val="3"/>
      </rPr>
      <t>B057</t>
    </r>
    <r>
      <rPr>
        <sz val="11"/>
        <rFont val="ＭＳ 明朝"/>
        <family val="3"/>
        <charset val="128"/>
      </rPr>
      <t>）</t>
    </r>
    <rPh sb="25" eb="27">
      <t>トクベツ</t>
    </rPh>
    <rPh sb="27" eb="29">
      <t>セッチ</t>
    </rPh>
    <rPh sb="31" eb="37">
      <t>カ</t>
    </rPh>
    <phoneticPr fontId="12"/>
  </si>
  <si>
    <r>
      <t>192.168.11.10</t>
    </r>
    <r>
      <rPr>
        <sz val="11"/>
        <rFont val="ＭＳ Ｐゴシック"/>
        <family val="3"/>
        <charset val="128"/>
      </rPr>
      <t>（</t>
    </r>
    <r>
      <rPr>
        <sz val="11"/>
        <rFont val="Consolas"/>
        <family val="3"/>
      </rPr>
      <t>Wi-Fi</t>
    </r>
    <r>
      <rPr>
        <sz val="11"/>
        <rFont val="ＭＳ Ｐゴシック"/>
        <family val="3"/>
        <charset val="128"/>
      </rPr>
      <t xml:space="preserve">用）
</t>
    </r>
    <r>
      <rPr>
        <sz val="11"/>
        <rFont val="Consolas"/>
        <family val="3"/>
      </rPr>
      <t>192.168.11.11(</t>
    </r>
    <r>
      <rPr>
        <sz val="11"/>
        <rFont val="ＭＳ Ｐゴシック"/>
        <family val="3"/>
        <charset val="128"/>
      </rPr>
      <t>管理用</t>
    </r>
    <r>
      <rPr>
        <sz val="11"/>
        <rFont val="Consolas"/>
        <family val="3"/>
      </rPr>
      <t>)</t>
    </r>
    <rPh sb="19" eb="20">
      <t>ヨウ</t>
    </rPh>
    <rPh sb="36" eb="39">
      <t>カンリヨウ</t>
    </rPh>
    <phoneticPr fontId="12"/>
  </si>
  <si>
    <t>00-8409-1274</t>
    <phoneticPr fontId="12"/>
  </si>
  <si>
    <r>
      <t>1298697613</t>
    </r>
    <r>
      <rPr>
        <sz val="11"/>
        <rFont val="ＭＳ Ｐゴシック"/>
        <family val="3"/>
        <charset val="128"/>
      </rPr>
      <t>（</t>
    </r>
    <r>
      <rPr>
        <sz val="11"/>
        <rFont val="Consolas"/>
        <family val="3"/>
      </rPr>
      <t>180801</t>
    </r>
    <r>
      <rPr>
        <sz val="11"/>
        <rFont val="ＭＳ Ｐゴシック"/>
        <family val="3"/>
        <charset val="128"/>
      </rPr>
      <t>新設</t>
    </r>
    <r>
      <rPr>
        <sz val="11"/>
        <rFont val="Consolas"/>
        <family val="3"/>
      </rPr>
      <t>:</t>
    </r>
    <r>
      <rPr>
        <sz val="11"/>
        <rFont val="ＭＳ Ｐゴシック"/>
        <family val="3"/>
        <charset val="128"/>
      </rPr>
      <t>新宿の間）</t>
    </r>
    <phoneticPr fontId="12"/>
  </si>
  <si>
    <t>N180023720</t>
  </si>
  <si>
    <r>
      <t>153.156.88.169</t>
    </r>
    <r>
      <rPr>
        <sz val="11"/>
        <rFont val="ＭＳ Ｐゴシック"/>
        <family val="3"/>
        <charset val="128"/>
      </rPr>
      <t>（拠点移動）</t>
    </r>
    <phoneticPr fontId="12"/>
  </si>
  <si>
    <t>192.168.11.1</t>
  </si>
  <si>
    <t>153.156.88.169</t>
    <phoneticPr fontId="12"/>
  </si>
  <si>
    <t>00-8409-1271</t>
    <phoneticPr fontId="12"/>
  </si>
  <si>
    <r>
      <t>1298696005</t>
    </r>
    <r>
      <rPr>
        <sz val="11"/>
        <rFont val="ＭＳ Ｐゴシック"/>
        <family val="3"/>
        <charset val="128"/>
      </rPr>
      <t>（</t>
    </r>
    <r>
      <rPr>
        <sz val="11"/>
        <rFont val="Consolas"/>
        <family val="3"/>
      </rPr>
      <t>180801</t>
    </r>
    <r>
      <rPr>
        <sz val="11"/>
        <rFont val="ＭＳ Ｐゴシック"/>
        <family val="3"/>
        <charset val="128"/>
      </rPr>
      <t>新設</t>
    </r>
    <r>
      <rPr>
        <sz val="11"/>
        <rFont val="Consolas"/>
        <family val="3"/>
      </rPr>
      <t>:</t>
    </r>
    <r>
      <rPr>
        <sz val="11"/>
        <rFont val="ＭＳ Ｐゴシック"/>
        <family val="3"/>
        <charset val="128"/>
      </rPr>
      <t>ｽｸﾗﾑﾌﾞｰｽ左）</t>
    </r>
    <phoneticPr fontId="12"/>
  </si>
  <si>
    <t>N180023722</t>
  </si>
  <si>
    <r>
      <t>153.156.88.171</t>
    </r>
    <r>
      <rPr>
        <sz val="11"/>
        <rFont val="ＭＳ Ｐゴシック"/>
        <family val="3"/>
        <charset val="128"/>
      </rPr>
      <t>（拠点移動）</t>
    </r>
    <phoneticPr fontId="12"/>
  </si>
  <si>
    <t>153.156.88.171</t>
    <phoneticPr fontId="12"/>
  </si>
  <si>
    <t>00-8409-1268</t>
    <phoneticPr fontId="12"/>
  </si>
  <si>
    <r>
      <t>1298694605</t>
    </r>
    <r>
      <rPr>
        <sz val="11"/>
        <rFont val="ＭＳ Ｐゴシック"/>
        <family val="3"/>
        <charset val="128"/>
      </rPr>
      <t>（</t>
    </r>
    <r>
      <rPr>
        <sz val="11"/>
        <rFont val="Consolas"/>
        <family val="3"/>
      </rPr>
      <t>180801</t>
    </r>
    <r>
      <rPr>
        <sz val="11"/>
        <rFont val="ＭＳ Ｐゴシック"/>
        <family val="3"/>
        <charset val="128"/>
      </rPr>
      <t>新設</t>
    </r>
    <r>
      <rPr>
        <sz val="11"/>
        <rFont val="Consolas"/>
        <family val="3"/>
      </rPr>
      <t>:</t>
    </r>
    <r>
      <rPr>
        <sz val="11"/>
        <rFont val="ＭＳ Ｐゴシック"/>
        <family val="3"/>
        <charset val="128"/>
      </rPr>
      <t>ﾌﾛｱ中央）</t>
    </r>
    <phoneticPr fontId="12"/>
  </si>
  <si>
    <t>N150149532</t>
  </si>
  <si>
    <r>
      <t>153.142.201.202</t>
    </r>
    <r>
      <rPr>
        <sz val="11"/>
        <rFont val="ＭＳ Ｐゴシック"/>
        <family val="3"/>
        <charset val="128"/>
      </rPr>
      <t>（拠点移動）</t>
    </r>
    <phoneticPr fontId="12"/>
  </si>
  <si>
    <t>153.142.201.202</t>
    <phoneticPr fontId="12"/>
  </si>
  <si>
    <t>00-8409-1272</t>
    <phoneticPr fontId="12"/>
  </si>
  <si>
    <r>
      <t>1298697149</t>
    </r>
    <r>
      <rPr>
        <sz val="11"/>
        <rFont val="ＭＳ Ｐゴシック"/>
        <family val="3"/>
        <charset val="128"/>
      </rPr>
      <t>（</t>
    </r>
    <r>
      <rPr>
        <sz val="11"/>
        <rFont val="Consolas"/>
        <family val="3"/>
      </rPr>
      <t>180801</t>
    </r>
    <r>
      <rPr>
        <sz val="11"/>
        <rFont val="ＭＳ Ｐゴシック"/>
        <family val="3"/>
        <charset val="128"/>
      </rPr>
      <t>新設</t>
    </r>
    <r>
      <rPr>
        <sz val="11"/>
        <rFont val="Consolas"/>
        <family val="3"/>
      </rPr>
      <t>:</t>
    </r>
    <r>
      <rPr>
        <sz val="11"/>
        <rFont val="ＭＳ Ｐゴシック"/>
        <family val="3"/>
        <charset val="128"/>
      </rPr>
      <t>富士の間）</t>
    </r>
    <phoneticPr fontId="12"/>
  </si>
  <si>
    <t>N150149536</t>
  </si>
  <si>
    <r>
      <t>153.142.201.205</t>
    </r>
    <r>
      <rPr>
        <sz val="11"/>
        <rFont val="ＭＳ Ｐゴシック"/>
        <family val="3"/>
        <charset val="128"/>
      </rPr>
      <t>（拠点移動）</t>
    </r>
    <phoneticPr fontId="12"/>
  </si>
  <si>
    <t>153.142.201.205</t>
    <phoneticPr fontId="12"/>
  </si>
  <si>
    <t>00-8409-1273</t>
    <phoneticPr fontId="12"/>
  </si>
  <si>
    <r>
      <t>1298696470</t>
    </r>
    <r>
      <rPr>
        <sz val="11"/>
        <rFont val="ＭＳ Ｐゴシック"/>
        <family val="3"/>
        <charset val="128"/>
      </rPr>
      <t>（</t>
    </r>
    <r>
      <rPr>
        <sz val="11"/>
        <rFont val="Consolas"/>
        <family val="3"/>
      </rPr>
      <t>180801</t>
    </r>
    <r>
      <rPr>
        <sz val="11"/>
        <rFont val="ＭＳ Ｐゴシック"/>
        <family val="3"/>
        <charset val="128"/>
      </rPr>
      <t>新設</t>
    </r>
    <r>
      <rPr>
        <sz val="11"/>
        <rFont val="Consolas"/>
        <family val="3"/>
      </rPr>
      <t>:</t>
    </r>
    <r>
      <rPr>
        <sz val="11"/>
        <rFont val="ＭＳ Ｐゴシック"/>
        <family val="3"/>
        <charset val="128"/>
      </rPr>
      <t>ｽｸﾗﾑﾌﾞｰｽ右）</t>
    </r>
    <phoneticPr fontId="12"/>
  </si>
  <si>
    <t>N170172053</t>
    <phoneticPr fontId="12"/>
  </si>
  <si>
    <r>
      <t>153.156.86.238</t>
    </r>
    <r>
      <rPr>
        <sz val="11"/>
        <rFont val="ＭＳ Ｐゴシック"/>
        <family val="3"/>
        <charset val="128"/>
      </rPr>
      <t>（拠点移動）</t>
    </r>
    <phoneticPr fontId="12"/>
  </si>
  <si>
    <t>153.156.86.238</t>
    <phoneticPr fontId="12"/>
  </si>
  <si>
    <t>1F</t>
    <phoneticPr fontId="12"/>
  </si>
  <si>
    <t>00-8865-0089</t>
    <phoneticPr fontId="12"/>
  </si>
  <si>
    <t>1238089478</t>
    <phoneticPr fontId="2"/>
  </si>
  <si>
    <r>
      <rPr>
        <sz val="11"/>
        <rFont val="Consolas"/>
        <family val="3"/>
      </rPr>
      <t>N150190675</t>
    </r>
    <r>
      <rPr>
        <sz val="11"/>
        <rFont val="游ゴシック"/>
        <family val="3"/>
        <charset val="128"/>
        <scheme val="minor"/>
      </rPr>
      <t xml:space="preserve">
⇒3/2にギガ対応</t>
    </r>
    <phoneticPr fontId="12"/>
  </si>
  <si>
    <t>153.142.203.145</t>
    <phoneticPr fontId="12"/>
  </si>
  <si>
    <r>
      <rPr>
        <sz val="11"/>
        <rFont val="Consolas"/>
        <family val="3"/>
      </rPr>
      <t>Micro Research MR-GL2000</t>
    </r>
    <r>
      <rPr>
        <sz val="11"/>
        <rFont val="游ゴシック"/>
        <family val="3"/>
        <charset val="128"/>
        <scheme val="minor"/>
      </rPr>
      <t xml:space="preserve">
（管理番号：</t>
    </r>
    <r>
      <rPr>
        <sz val="11"/>
        <rFont val="Consolas"/>
        <family val="3"/>
      </rPr>
      <t>B101</t>
    </r>
    <r>
      <rPr>
        <sz val="11"/>
        <rFont val="ＭＳ Ｐゴシック"/>
        <family val="3"/>
        <charset val="128"/>
      </rPr>
      <t>　→未ﾗﾍﾞﾘﾝｸﾞ</t>
    </r>
    <r>
      <rPr>
        <sz val="11"/>
        <rFont val="游ゴシック"/>
        <family val="3"/>
        <charset val="128"/>
        <scheme val="minor"/>
      </rPr>
      <t>）</t>
    </r>
    <rPh sb="25" eb="31">
      <t>カ</t>
    </rPh>
    <rPh sb="37" eb="38">
      <t>ミ</t>
    </rPh>
    <phoneticPr fontId="12"/>
  </si>
  <si>
    <t>Buffalo WAPM-1166D
（管理番号：B041）</t>
    <rPh sb="19" eb="25">
      <t>カ</t>
    </rPh>
    <phoneticPr fontId="12"/>
  </si>
  <si>
    <t>多摩2ビル</t>
    <rPh sb="0" eb="2">
      <t>タマ</t>
    </rPh>
    <phoneticPr fontId="12"/>
  </si>
  <si>
    <t>8F 回線残し</t>
    <rPh sb="3" eb="5">
      <t>カイセン</t>
    </rPh>
    <rPh sb="5" eb="6">
      <t>ノコ</t>
    </rPh>
    <phoneticPr fontId="12"/>
  </si>
  <si>
    <t>00-8081-0732</t>
    <phoneticPr fontId="12"/>
  </si>
  <si>
    <r>
      <rPr>
        <sz val="11"/>
        <rFont val="Consolas"/>
        <family val="3"/>
      </rPr>
      <t>1234331526</t>
    </r>
    <r>
      <rPr>
        <sz val="11"/>
        <rFont val="游ゴシック"/>
        <family val="3"/>
        <charset val="128"/>
        <scheme val="minor"/>
      </rPr>
      <t>（残す）</t>
    </r>
    <rPh sb="11" eb="12">
      <t>ノコ</t>
    </rPh>
    <phoneticPr fontId="2"/>
  </si>
  <si>
    <r>
      <rPr>
        <sz val="11"/>
        <rFont val="Consolas"/>
        <family val="3"/>
      </rPr>
      <t>N150149533</t>
    </r>
    <r>
      <rPr>
        <sz val="11"/>
        <rFont val="游ゴシック"/>
        <family val="3"/>
        <charset val="128"/>
        <scheme val="minor"/>
      </rPr>
      <t xml:space="preserve">
⇒3/1にギガ対応</t>
    </r>
    <phoneticPr fontId="2"/>
  </si>
  <si>
    <r>
      <rPr>
        <sz val="11"/>
        <rFont val="Consolas"/>
        <family val="3"/>
      </rPr>
      <t>153.142.201.203</t>
    </r>
    <r>
      <rPr>
        <sz val="11"/>
        <rFont val="游ゴシック"/>
        <family val="3"/>
        <charset val="128"/>
        <scheme val="minor"/>
      </rPr>
      <t>（残す）
(170908_1ビル17F→2ビル8Fへ設定変更)</t>
    </r>
    <rPh sb="16" eb="17">
      <t>ノコ</t>
    </rPh>
    <rPh sb="41" eb="43">
      <t>セッテイ</t>
    </rPh>
    <rPh sb="43" eb="45">
      <t>ヘンコウ</t>
    </rPh>
    <phoneticPr fontId="12"/>
  </si>
  <si>
    <r>
      <rPr>
        <sz val="11"/>
        <rFont val="Consolas"/>
        <family val="3"/>
      </rPr>
      <t>Yamaha RTX810</t>
    </r>
    <r>
      <rPr>
        <sz val="11"/>
        <rFont val="游ゴシック"/>
        <family val="3"/>
        <charset val="128"/>
        <scheme val="minor"/>
      </rPr>
      <t>(真ん中)(残す)
←1ビル17Fから
（管理番号：</t>
    </r>
    <r>
      <rPr>
        <sz val="11"/>
        <rFont val="Consolas"/>
        <family val="3"/>
      </rPr>
      <t>B046</t>
    </r>
    <r>
      <rPr>
        <sz val="11"/>
        <rFont val="游ゴシック"/>
        <family val="3"/>
        <charset val="128"/>
        <scheme val="minor"/>
      </rPr>
      <t>）</t>
    </r>
    <rPh sb="14" eb="15">
      <t>マ</t>
    </rPh>
    <rPh sb="16" eb="17">
      <t>ナカ</t>
    </rPh>
    <rPh sb="19" eb="20">
      <t>ノコ</t>
    </rPh>
    <rPh sb="34" eb="36">
      <t>カンリ</t>
    </rPh>
    <rPh sb="36" eb="38">
      <t>バンゴウ</t>
    </rPh>
    <phoneticPr fontId="12"/>
  </si>
  <si>
    <t>Yamaha WLX302（そのまま）
（管理番号：B048）</t>
    <rPh sb="20" eb="26">
      <t>カ</t>
    </rPh>
    <phoneticPr fontId="2"/>
  </si>
  <si>
    <t>192.168.0.2</t>
    <phoneticPr fontId="2"/>
  </si>
  <si>
    <t>153.142.201.203</t>
    <phoneticPr fontId="12"/>
  </si>
  <si>
    <t>7F 回線残し</t>
    <rPh sb="3" eb="5">
      <t>カイセン</t>
    </rPh>
    <rPh sb="5" eb="6">
      <t>ノコ</t>
    </rPh>
    <phoneticPr fontId="12"/>
  </si>
  <si>
    <t>〇</t>
    <phoneticPr fontId="2"/>
  </si>
  <si>
    <t>00-8081-1282</t>
    <phoneticPr fontId="12"/>
  </si>
  <si>
    <r>
      <rPr>
        <sz val="11"/>
        <rFont val="Consolas"/>
        <family val="3"/>
      </rPr>
      <t>1234335074</t>
    </r>
    <r>
      <rPr>
        <sz val="11"/>
        <rFont val="游ゴシック"/>
        <family val="3"/>
        <charset val="128"/>
        <scheme val="minor"/>
      </rPr>
      <t>（残す）
←2ビル6Fから移設してきたが、ONUは6Fのまま（170721）</t>
    </r>
    <rPh sb="11" eb="12">
      <t>ノコ</t>
    </rPh>
    <rPh sb="23" eb="25">
      <t>イセツ</t>
    </rPh>
    <phoneticPr fontId="2"/>
  </si>
  <si>
    <r>
      <rPr>
        <sz val="11"/>
        <rFont val="Consolas"/>
        <family val="3"/>
      </rPr>
      <t>N150190680</t>
    </r>
    <r>
      <rPr>
        <sz val="11"/>
        <rFont val="游ゴシック"/>
        <family val="3"/>
        <charset val="128"/>
        <scheme val="minor"/>
      </rPr>
      <t xml:space="preserve">
⇒3/1にギガ対応</t>
    </r>
    <phoneticPr fontId="2"/>
  </si>
  <si>
    <r>
      <rPr>
        <sz val="11"/>
        <rFont val="Consolas"/>
        <family val="3"/>
      </rPr>
      <t>153.142.203.149</t>
    </r>
    <r>
      <rPr>
        <sz val="11"/>
        <rFont val="游ゴシック"/>
        <family val="3"/>
        <charset val="128"/>
        <scheme val="minor"/>
      </rPr>
      <t>（残す）
←1ビル18Fから</t>
    </r>
    <rPh sb="16" eb="17">
      <t>ノコ</t>
    </rPh>
    <phoneticPr fontId="2"/>
  </si>
  <si>
    <r>
      <rPr>
        <sz val="11"/>
        <rFont val="Consolas"/>
        <family val="3"/>
      </rPr>
      <t>Micro Research MR-GL2000</t>
    </r>
    <r>
      <rPr>
        <sz val="11"/>
        <rFont val="游ゴシック"/>
        <family val="3"/>
        <charset val="128"/>
        <scheme val="minor"/>
      </rPr>
      <t>（残す）
（管理番号：</t>
    </r>
    <r>
      <rPr>
        <sz val="11"/>
        <rFont val="Consolas"/>
        <family val="3"/>
      </rPr>
      <t>B062</t>
    </r>
    <r>
      <rPr>
        <sz val="11"/>
        <rFont val="游ゴシック"/>
        <family val="3"/>
        <charset val="128"/>
        <scheme val="minor"/>
      </rPr>
      <t xml:space="preserve">）
←1ビル18Fから
</t>
    </r>
    <rPh sb="25" eb="26">
      <t>ノコ</t>
    </rPh>
    <rPh sb="30" eb="32">
      <t>カンリ</t>
    </rPh>
    <rPh sb="32" eb="34">
      <t>バンゴウ</t>
    </rPh>
    <phoneticPr fontId="12"/>
  </si>
  <si>
    <t>Buffalo WAPM-1166D　→８階から移動
（管理番号：B043）</t>
    <rPh sb="27" eb="33">
      <t>カ</t>
    </rPh>
    <phoneticPr fontId="12"/>
  </si>
  <si>
    <t>192.168.0.10</t>
  </si>
  <si>
    <t>153.142.203.149</t>
    <phoneticPr fontId="2"/>
  </si>
  <si>
    <t>Buffalo WSR-1166DHP
（管理番号：B004）→APモードにして1ビル17Fから移動</t>
    <rPh sb="48" eb="50">
      <t>イドウ</t>
    </rPh>
    <phoneticPr fontId="2"/>
  </si>
  <si>
    <t>192.168..0..2</t>
    <phoneticPr fontId="2"/>
  </si>
  <si>
    <t>126.249.47.174</t>
    <phoneticPr fontId="2"/>
  </si>
  <si>
    <t>126.249.47.178</t>
    <phoneticPr fontId="2"/>
  </si>
  <si>
    <t>122.208.9.162</t>
    <phoneticPr fontId="2"/>
  </si>
  <si>
    <t>122.208.15.98</t>
    <phoneticPr fontId="2"/>
  </si>
  <si>
    <t>※今年度も要除外設定だが昨年からIPアドレス変更ありの場合や、今年度新たに要除外設定となったものは書き換え or 記載の上「OK」</t>
    <rPh sb="1" eb="4">
      <t>コンネンド</t>
    </rPh>
    <rPh sb="5" eb="10">
      <t>ヨウジョガイセッテイ</t>
    </rPh>
    <rPh sb="12" eb="14">
      <t>サクネン</t>
    </rPh>
    <rPh sb="22" eb="24">
      <t>ヘンコウ</t>
    </rPh>
    <rPh sb="27" eb="29">
      <t>バアイ</t>
    </rPh>
    <rPh sb="49" eb="50">
      <t>カ</t>
    </rPh>
    <rPh sb="51" eb="52">
      <t>カ</t>
    </rPh>
    <rPh sb="57" eb="59">
      <t>キサイ</t>
    </rPh>
    <rPh sb="60" eb="61">
      <t>ウエ</t>
    </rPh>
    <phoneticPr fontId="2"/>
  </si>
  <si>
    <t>確認担当</t>
    <rPh sb="0" eb="2">
      <t>カクニン</t>
    </rPh>
    <rPh sb="2" eb="4">
      <t>タントウ</t>
    </rPh>
    <phoneticPr fontId="2"/>
  </si>
  <si>
    <t>社内回線のこと？IP確認未</t>
    <rPh sb="0" eb="2">
      <t>シャナイ</t>
    </rPh>
    <rPh sb="2" eb="4">
      <t>カイセン</t>
    </rPh>
    <rPh sb="10" eb="12">
      <t>カクニン</t>
    </rPh>
    <rPh sb="12" eb="13">
      <t>ミ</t>
    </rPh>
    <phoneticPr fontId="2"/>
  </si>
  <si>
    <t>BAEチーム高柳出社？</t>
    <rPh sb="6" eb="8">
      <t>タカヤナギ</t>
    </rPh>
    <rPh sb="8" eb="10">
      <t>シュッシャ</t>
    </rPh>
    <phoneticPr fontId="2"/>
  </si>
  <si>
    <t>依頼案件があればそのご担当の方にIP確認</t>
    <rPh sb="0" eb="2">
      <t>イライ</t>
    </rPh>
    <rPh sb="2" eb="4">
      <t>アンケン</t>
    </rPh>
    <rPh sb="11" eb="13">
      <t>タントウ</t>
    </rPh>
    <rPh sb="14" eb="15">
      <t>カタ</t>
    </rPh>
    <rPh sb="18" eb="20">
      <t>カクニン</t>
    </rPh>
    <phoneticPr fontId="2"/>
  </si>
  <si>
    <t>必要。IP確認未</t>
    <rPh sb="0" eb="2">
      <t>ヒツヨウ</t>
    </rPh>
    <rPh sb="5" eb="7">
      <t>カクニン</t>
    </rPh>
    <rPh sb="7" eb="8">
      <t>ミ</t>
    </rPh>
    <phoneticPr fontId="2"/>
  </si>
  <si>
    <t>IP確認OKです（松井）</t>
    <rPh sb="2" eb="4">
      <t>カクニン</t>
    </rPh>
    <rPh sb="9" eb="11">
      <t>マツイ</t>
    </rPh>
    <phoneticPr fontId="2"/>
  </si>
  <si>
    <t>52.199.75.176</t>
  </si>
  <si>
    <t>AWS</t>
  </si>
  <si>
    <t>財前さん確認予定</t>
    <rPh sb="0" eb="2">
      <t>ザイゼン</t>
    </rPh>
    <rPh sb="4" eb="8">
      <t>カクニンヨテイ</t>
    </rPh>
    <phoneticPr fontId="2"/>
  </si>
  <si>
    <t>※リハーサル不要</t>
    <rPh sb="6" eb="8">
      <t>フヨウ</t>
    </rPh>
    <phoneticPr fontId="2"/>
  </si>
  <si>
    <t>52.198.133.50</t>
  </si>
  <si>
    <t>52.69.1.251</t>
  </si>
  <si>
    <t>52.199.148.235</t>
  </si>
  <si>
    <t>52.199.162.130</t>
  </si>
  <si>
    <t>こちらのIPは継続</t>
    <rPh sb="7" eb="9">
      <t>ケイゾク</t>
    </rPh>
    <phoneticPr fontId="2"/>
  </si>
  <si>
    <t>連番のつけ方がわからずすみません。SEFLさま追加でお願いします</t>
    <rPh sb="0" eb="2">
      <t>レンバン</t>
    </rPh>
    <rPh sb="5" eb="6">
      <t>カタ</t>
    </rPh>
    <rPh sb="23" eb="25">
      <t>ツイカ</t>
    </rPh>
    <rPh sb="27" eb="28">
      <t>ネガ</t>
    </rPh>
    <phoneticPr fontId="2"/>
  </si>
  <si>
    <t>221.113.55.138</t>
  </si>
  <si>
    <t>社用モバイルWiFi　WX03(ブルー)</t>
  </si>
  <si>
    <t>佐藤・松井</t>
    <rPh sb="0" eb="2">
      <t>サトウ</t>
    </rPh>
    <rPh sb="3" eb="5">
      <t>マツイ</t>
    </rPh>
    <phoneticPr fontId="2"/>
  </si>
  <si>
    <t>UXでは不要。デジ開で不要だったら削除</t>
    <rPh sb="4" eb="6">
      <t>フヨウ</t>
    </rPh>
    <rPh sb="9" eb="10">
      <t>カイ</t>
    </rPh>
    <rPh sb="11" eb="13">
      <t>フヨウ</t>
    </rPh>
    <rPh sb="17" eb="19">
      <t>サクジョ</t>
    </rPh>
    <phoneticPr fontId="2"/>
  </si>
  <si>
    <t>203.212.47.187</t>
  </si>
  <si>
    <t>社用モバイルWiFi　WX01(ブルー)</t>
  </si>
  <si>
    <t>203.212.47.189</t>
  </si>
  <si>
    <t>社用モバイルWiFi　WX01(ホワイト)</t>
  </si>
  <si>
    <t>セカンドさまは移行時間の出社待機なしのためIPなし</t>
    <rPh sb="7" eb="10">
      <t>イコウジ</t>
    </rPh>
    <rPh sb="10" eb="11">
      <t>カン</t>
    </rPh>
    <rPh sb="12" eb="14">
      <t>シュッシャ</t>
    </rPh>
    <rPh sb="14" eb="16">
      <t>タイキ</t>
    </rPh>
    <phoneticPr fontId="2"/>
  </si>
  <si>
    <t>多摩2ビル</t>
    <rPh sb="0" eb="2">
      <t>タマ</t>
    </rPh>
    <phoneticPr fontId="2"/>
  </si>
  <si>
    <t>貴家</t>
    <rPh sb="0" eb="2">
      <t>キヤ</t>
    </rPh>
    <phoneticPr fontId="2"/>
  </si>
  <si>
    <t>【高会員サイト/高WebHOME/合格への学習戦略】22年度移行時sorry化除外IP一覧(多摩1ビル内)</t>
  </si>
  <si>
    <t>修正前の接続元</t>
    <rPh sb="0" eb="3">
      <t>シュウセイマエ</t>
    </rPh>
    <rPh sb="4" eb="7">
      <t>セツゾクモト</t>
    </rPh>
    <phoneticPr fontId="2"/>
  </si>
  <si>
    <t>OK</t>
    <phoneticPr fontId="2"/>
  </si>
  <si>
    <t>多摩1ビル15F→11F</t>
  </si>
  <si>
    <t>多摩1ビル11F→15F</t>
  </si>
  <si>
    <t>153.142.203.146</t>
  </si>
  <si>
    <t>多摩1ビル11F</t>
  </si>
  <si>
    <t>×</t>
    <phoneticPr fontId="2"/>
  </si>
  <si>
    <t>削除？</t>
    <rPh sb="0" eb="2">
      <t>サクジョ</t>
    </rPh>
    <phoneticPr fontId="2"/>
  </si>
  <si>
    <t>多摩1ビル6F→5F</t>
  </si>
  <si>
    <t>153.142.201.203</t>
  </si>
  <si>
    <t>多摩2ビル8F 回線残し</t>
    <phoneticPr fontId="2"/>
  </si>
  <si>
    <t>多摩2ビル8F 回線残し</t>
  </si>
  <si>
    <r>
      <rPr>
        <sz val="11"/>
        <color rgb="FF000000"/>
        <rFont val="游ゴシック"/>
        <family val="3"/>
        <charset val="128"/>
      </rPr>
      <t>多摩2ビル7F 回線残し
→</t>
    </r>
    <r>
      <rPr>
        <sz val="11"/>
        <color rgb="FFFF0000"/>
        <rFont val="游ゴシック"/>
        <family val="3"/>
        <charset val="128"/>
      </rPr>
      <t>多摩1ビル13F</t>
    </r>
  </si>
  <si>
    <t>No</t>
    <phoneticPr fontId="2"/>
  </si>
  <si>
    <t>報告日時</t>
    <rPh sb="0" eb="2">
      <t>ホウコク</t>
    </rPh>
    <rPh sb="2" eb="4">
      <t>ニチジ</t>
    </rPh>
    <phoneticPr fontId="2"/>
  </si>
  <si>
    <t>記入者</t>
    <rPh sb="0" eb="3">
      <t>キニュウシャ</t>
    </rPh>
    <phoneticPr fontId="2"/>
  </si>
  <si>
    <t>システム</t>
    <phoneticPr fontId="2"/>
  </si>
  <si>
    <t>発見者</t>
    <rPh sb="0" eb="3">
      <t>ハッケンシャ</t>
    </rPh>
    <phoneticPr fontId="2"/>
  </si>
  <si>
    <t>事象</t>
    <rPh sb="0" eb="2">
      <t>ジショウ</t>
    </rPh>
    <phoneticPr fontId="2"/>
  </si>
  <si>
    <t>原因</t>
    <rPh sb="0" eb="2">
      <t>ゲンイン</t>
    </rPh>
    <phoneticPr fontId="2"/>
  </si>
  <si>
    <t>暫定対応</t>
    <rPh sb="0" eb="2">
      <t>ザンテイ</t>
    </rPh>
    <rPh sb="2" eb="4">
      <t>タイオウ</t>
    </rPh>
    <phoneticPr fontId="2"/>
  </si>
  <si>
    <t>恒久対応</t>
    <rPh sb="0" eb="2">
      <t>コウキュウ</t>
    </rPh>
    <rPh sb="2" eb="4">
      <t>タイオウ</t>
    </rPh>
    <phoneticPr fontId="2"/>
  </si>
  <si>
    <t>顧客告知</t>
    <rPh sb="0" eb="2">
      <t>コキャク</t>
    </rPh>
    <rPh sb="2" eb="4">
      <t>コクチ</t>
    </rPh>
    <phoneticPr fontId="2"/>
  </si>
  <si>
    <t>内容</t>
    <rPh sb="0" eb="2">
      <t>ナイヨウ</t>
    </rPh>
    <phoneticPr fontId="2"/>
  </si>
  <si>
    <t>日時</t>
    <rPh sb="0" eb="2">
      <t>ニチジ</t>
    </rPh>
    <phoneticPr fontId="2"/>
  </si>
  <si>
    <t>対応者</t>
    <rPh sb="0" eb="2">
      <t>タイオウ</t>
    </rPh>
    <rPh sb="2" eb="3">
      <t>シャ</t>
    </rPh>
    <phoneticPr fontId="2"/>
  </si>
  <si>
    <t>3月19日11：20</t>
    <rPh sb="1" eb="2">
      <t>ガツ</t>
    </rPh>
    <rPh sb="4" eb="5">
      <t>ニチ</t>
    </rPh>
    <phoneticPr fontId="2"/>
  </si>
  <si>
    <t>高木</t>
    <rPh sb="0" eb="2">
      <t>タカギ</t>
    </rPh>
    <phoneticPr fontId="2"/>
  </si>
  <si>
    <t>高ゼミ会員サイト</t>
    <rPh sb="0" eb="1">
      <t>コウ</t>
    </rPh>
    <rPh sb="3" eb="5">
      <t>カイイン</t>
    </rPh>
    <phoneticPr fontId="2"/>
  </si>
  <si>
    <t>竹内</t>
    <rPh sb="0" eb="2">
      <t>タケウチ</t>
    </rPh>
    <phoneticPr fontId="2"/>
  </si>
  <si>
    <t xml:space="preserve">社内回線はSorry化されない予定だったが、
Sorry状態になってしまっている。検証環境では再現せず、自責のある昨年と同じ設定にしても解消せず
→社内疎通確認ができない
</t>
    <rPh sb="0" eb="2">
      <t>シャナイ</t>
    </rPh>
    <rPh sb="2" eb="4">
      <t>カイセン</t>
    </rPh>
    <rPh sb="10" eb="11">
      <t>バ</t>
    </rPh>
    <rPh sb="15" eb="17">
      <t>ヨテイ</t>
    </rPh>
    <rPh sb="28" eb="30">
      <t>ジョウタイ</t>
    </rPh>
    <rPh sb="41" eb="43">
      <t>ケンショウ</t>
    </rPh>
    <rPh sb="43" eb="45">
      <t>カンキョウ</t>
    </rPh>
    <rPh sb="47" eb="49">
      <t>サイゲン</t>
    </rPh>
    <rPh sb="52" eb="54">
      <t>ジセキ</t>
    </rPh>
    <rPh sb="57" eb="59">
      <t>サクネン</t>
    </rPh>
    <rPh sb="60" eb="61">
      <t>オナ</t>
    </rPh>
    <rPh sb="62" eb="64">
      <t>セッテイ</t>
    </rPh>
    <rPh sb="68" eb="70">
      <t>カイショウ</t>
    </rPh>
    <rPh sb="74" eb="76">
      <t>シャナイ</t>
    </rPh>
    <rPh sb="76" eb="78">
      <t>ソツウ</t>
    </rPh>
    <rPh sb="78" eb="80">
      <t>カクニン</t>
    </rPh>
    <phoneticPr fontId="2"/>
  </si>
  <si>
    <t>昨年実施されたLB切り替えに合わせて、設定を追加する必要があった。（LBのIPが採用されて、軒並みSorry化されてしまっていた）</t>
    <rPh sb="0" eb="2">
      <t>サクネン</t>
    </rPh>
    <rPh sb="2" eb="4">
      <t>ジッシ</t>
    </rPh>
    <rPh sb="9" eb="10">
      <t>キ</t>
    </rPh>
    <rPh sb="11" eb="12">
      <t>カ</t>
    </rPh>
    <rPh sb="14" eb="15">
      <t>ア</t>
    </rPh>
    <rPh sb="19" eb="21">
      <t>セッテイ</t>
    </rPh>
    <rPh sb="22" eb="24">
      <t>ツイカ</t>
    </rPh>
    <rPh sb="26" eb="28">
      <t>ヒツヨウ</t>
    </rPh>
    <rPh sb="40" eb="42">
      <t>サイヨウ</t>
    </rPh>
    <rPh sb="46" eb="48">
      <t>ノキナミ</t>
    </rPh>
    <rPh sb="54" eb="55">
      <t>バ</t>
    </rPh>
    <phoneticPr fontId="2"/>
  </si>
  <si>
    <t>LB切替に対応した設定をmod_rewriteファイルに追加したことにより想定通りの動作となった。（REMOTE_ADDRをHTTP:X-Forwarded-Forに変更）</t>
    <rPh sb="2" eb="4">
      <t>キリカエ</t>
    </rPh>
    <rPh sb="5" eb="7">
      <t>タイオウ</t>
    </rPh>
    <rPh sb="9" eb="11">
      <t>セッテイ</t>
    </rPh>
    <rPh sb="28" eb="30">
      <t>ツイカ</t>
    </rPh>
    <rPh sb="37" eb="40">
      <t>ソウテイドオ</t>
    </rPh>
    <rPh sb="42" eb="44">
      <t>ドウサ</t>
    </rPh>
    <rPh sb="83" eb="85">
      <t>ヘンコウ</t>
    </rPh>
    <phoneticPr fontId="2"/>
  </si>
  <si>
    <t>竹内・BSH長谷川</t>
    <rPh sb="0" eb="2">
      <t>タケウチ</t>
    </rPh>
    <rPh sb="6" eb="9">
      <t>ハセガワ</t>
    </rPh>
    <phoneticPr fontId="2"/>
  </si>
  <si>
    <t>今回に限らず期中にサーバ構成の変更があった場合は起こりうる事象のため、
学年上がりの移行準備の観点として盛り込み、sorry化設定ファイルのレビューをBSHに依頼する</t>
    <rPh sb="0" eb="2">
      <t>コンカイ</t>
    </rPh>
    <rPh sb="3" eb="4">
      <t>カギ</t>
    </rPh>
    <rPh sb="6" eb="8">
      <t>キチュウ</t>
    </rPh>
    <rPh sb="12" eb="14">
      <t>コウセイ</t>
    </rPh>
    <rPh sb="15" eb="17">
      <t>ヘンコウ</t>
    </rPh>
    <rPh sb="21" eb="23">
      <t>バアイ</t>
    </rPh>
    <rPh sb="24" eb="25">
      <t>オ</t>
    </rPh>
    <rPh sb="29" eb="31">
      <t>ジショウ</t>
    </rPh>
    <rPh sb="36" eb="38">
      <t>ガクネン</t>
    </rPh>
    <rPh sb="38" eb="39">
      <t>ア</t>
    </rPh>
    <rPh sb="42" eb="44">
      <t>イコウ</t>
    </rPh>
    <rPh sb="44" eb="46">
      <t>ジュンビ</t>
    </rPh>
    <rPh sb="47" eb="49">
      <t>カンテン</t>
    </rPh>
    <rPh sb="52" eb="53">
      <t>モ</t>
    </rPh>
    <rPh sb="54" eb="55">
      <t>コ</t>
    </rPh>
    <rPh sb="62" eb="63">
      <t>カ</t>
    </rPh>
    <rPh sb="63" eb="65">
      <t>セッテイ</t>
    </rPh>
    <rPh sb="79" eb="81">
      <t>イライ</t>
    </rPh>
    <phoneticPr fontId="2"/>
  </si>
  <si>
    <t>竹内・犬飼</t>
    <rPh sb="0" eb="2">
      <t>タケウチ</t>
    </rPh>
    <rPh sb="3" eb="5">
      <t>イヌカイ</t>
    </rPh>
    <phoneticPr fontId="2"/>
  </si>
  <si>
    <t>不要</t>
    <rPh sb="0" eb="2">
      <t>フヨウ</t>
    </rPh>
    <phoneticPr fontId="2"/>
  </si>
  <si>
    <t xml:space="preserve">アクセスポイント125（管理番号：B024）、アクセスポイント161（管理番号：B026）
</t>
    <rPh sb="12" eb="16">
      <t>カンリバンゴウ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</si>
</sst>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</font>
    <font>
      <sz val="11"/>
      <color rgb="FFFF0000"/>
      <name val="Consolas"/>
      <family val="3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Yu Gothic"/>
      <family val="3"/>
      <charset val="128"/>
    </font>
    <font>
      <sz val="11"/>
      <name val="Yu Gothic"/>
      <family val="3"/>
      <charset val="128"/>
    </font>
    <font>
      <sz val="11"/>
      <name val="游ゴシック"/>
      <family val="2"/>
      <scheme val="minor"/>
    </font>
    <font>
      <sz val="11"/>
      <name val="ＭＳ 明朝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name val="游ゴシック"/>
      <family val="3"/>
      <charset val="128"/>
    </font>
    <font>
      <sz val="10.5"/>
      <name val="メイリオ"/>
      <family val="3"/>
      <charset val="128"/>
    </font>
    <font>
      <sz val="12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</font>
    <font>
      <sz val="11"/>
      <name val="游ゴシック"/>
      <family val="3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7"/>
      <color rgb="FF0F172A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402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3" borderId="1" xfId="0" applyFill="1" applyBorder="1">
      <alignment vertical="center"/>
    </xf>
    <xf numFmtId="0" fontId="6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4" fillId="0" borderId="0" xfId="0" applyFont="1">
      <alignment vertical="center"/>
    </xf>
    <xf numFmtId="0" fontId="0" fillId="4" borderId="1" xfId="0" applyFill="1" applyBorder="1">
      <alignment vertical="center"/>
    </xf>
    <xf numFmtId="0" fontId="8" fillId="0" borderId="0" xfId="0" applyFont="1">
      <alignment vertical="center"/>
    </xf>
    <xf numFmtId="0" fontId="9" fillId="6" borderId="10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top" wrapText="1"/>
    </xf>
    <xf numFmtId="20" fontId="10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1" applyAlignment="1"/>
    <xf numFmtId="0" fontId="11" fillId="0" borderId="0" xfId="1">
      <alignment vertical="center"/>
    </xf>
    <xf numFmtId="0" fontId="11" fillId="8" borderId="26" xfId="1" applyFill="1" applyBorder="1" applyAlignment="1"/>
    <xf numFmtId="0" fontId="11" fillId="8" borderId="27" xfId="1" applyFill="1" applyBorder="1" applyAlignment="1"/>
    <xf numFmtId="0" fontId="11" fillId="8" borderId="28" xfId="1" applyFill="1" applyBorder="1">
      <alignment vertical="center"/>
    </xf>
    <xf numFmtId="0" fontId="11" fillId="8" borderId="29" xfId="1" applyFill="1" applyBorder="1">
      <alignment vertical="center"/>
    </xf>
    <xf numFmtId="0" fontId="11" fillId="8" borderId="30" xfId="1" applyFill="1" applyBorder="1">
      <alignment vertical="center"/>
    </xf>
    <xf numFmtId="0" fontId="11" fillId="9" borderId="31" xfId="1" applyFill="1" applyBorder="1">
      <alignment vertical="center"/>
    </xf>
    <xf numFmtId="0" fontId="11" fillId="9" borderId="32" xfId="1" applyFill="1" applyBorder="1">
      <alignment vertical="center"/>
    </xf>
    <xf numFmtId="0" fontId="11" fillId="0" borderId="35" xfId="1" applyBorder="1">
      <alignment vertical="center"/>
    </xf>
    <xf numFmtId="0" fontId="11" fillId="2" borderId="40" xfId="1" applyFill="1" applyBorder="1" applyAlignment="1">
      <alignment vertical="center" wrapText="1"/>
    </xf>
    <xf numFmtId="0" fontId="4" fillId="2" borderId="41" xfId="1" applyFont="1" applyFill="1" applyBorder="1">
      <alignment vertical="center"/>
    </xf>
    <xf numFmtId="0" fontId="11" fillId="0" borderId="42" xfId="1" applyBorder="1">
      <alignment vertical="center"/>
    </xf>
    <xf numFmtId="0" fontId="11" fillId="2" borderId="48" xfId="1" applyFill="1" applyBorder="1" applyAlignment="1">
      <alignment vertical="center" wrapText="1"/>
    </xf>
    <xf numFmtId="0" fontId="4" fillId="2" borderId="49" xfId="1" applyFont="1" applyFill="1" applyBorder="1">
      <alignment vertical="center"/>
    </xf>
    <xf numFmtId="0" fontId="11" fillId="0" borderId="55" xfId="1" applyBorder="1" applyAlignment="1">
      <alignment vertical="center" wrapText="1"/>
    </xf>
    <xf numFmtId="0" fontId="11" fillId="0" borderId="56" xfId="1" applyBorder="1">
      <alignment vertical="center"/>
    </xf>
    <xf numFmtId="0" fontId="4" fillId="0" borderId="58" xfId="1" applyFont="1" applyBorder="1" applyAlignment="1">
      <alignment vertical="center" wrapText="1"/>
    </xf>
    <xf numFmtId="0" fontId="4" fillId="0" borderId="62" xfId="1" applyFont="1" applyBorder="1">
      <alignment vertical="center"/>
    </xf>
    <xf numFmtId="0" fontId="4" fillId="0" borderId="66" xfId="1" applyFont="1" applyBorder="1" applyAlignment="1">
      <alignment vertical="center" wrapText="1"/>
    </xf>
    <xf numFmtId="0" fontId="4" fillId="0" borderId="18" xfId="1" applyFont="1" applyBorder="1">
      <alignment vertical="center"/>
    </xf>
    <xf numFmtId="0" fontId="4" fillId="0" borderId="72" xfId="1" applyFont="1" applyBorder="1">
      <alignment vertical="center"/>
    </xf>
    <xf numFmtId="0" fontId="4" fillId="0" borderId="55" xfId="1" applyFont="1" applyBorder="1" applyAlignment="1">
      <alignment vertical="center" wrapText="1"/>
    </xf>
    <xf numFmtId="0" fontId="4" fillId="0" borderId="50" xfId="1" applyFont="1" applyBorder="1">
      <alignment vertical="center"/>
    </xf>
    <xf numFmtId="0" fontId="4" fillId="0" borderId="48" xfId="1" applyFont="1" applyBorder="1" applyAlignment="1">
      <alignment vertical="center" wrapText="1"/>
    </xf>
    <xf numFmtId="0" fontId="4" fillId="0" borderId="49" xfId="1" applyFont="1" applyBorder="1">
      <alignment vertical="center"/>
    </xf>
    <xf numFmtId="0" fontId="11" fillId="0" borderId="73" xfId="1" applyBorder="1">
      <alignment vertical="center"/>
    </xf>
    <xf numFmtId="0" fontId="13" fillId="4" borderId="74" xfId="1" applyFont="1" applyFill="1" applyBorder="1">
      <alignment vertical="center"/>
    </xf>
    <xf numFmtId="0" fontId="13" fillId="0" borderId="75" xfId="1" applyFont="1" applyBorder="1" applyAlignment="1">
      <alignment horizontal="left" vertical="center"/>
    </xf>
    <xf numFmtId="0" fontId="13" fillId="0" borderId="76" xfId="1" applyFont="1" applyBorder="1" applyAlignment="1">
      <alignment vertical="center" wrapText="1"/>
    </xf>
    <xf numFmtId="0" fontId="13" fillId="0" borderId="77" xfId="1" applyFont="1" applyBorder="1">
      <alignment vertical="center"/>
    </xf>
    <xf numFmtId="0" fontId="11" fillId="0" borderId="73" xfId="1" applyBorder="1" applyAlignment="1">
      <alignment vertical="center" wrapText="1"/>
    </xf>
    <xf numFmtId="0" fontId="11" fillId="0" borderId="82" xfId="1" applyBorder="1">
      <alignment vertical="center"/>
    </xf>
    <xf numFmtId="0" fontId="13" fillId="4" borderId="45" xfId="1" applyFont="1" applyFill="1" applyBorder="1">
      <alignment vertical="center"/>
    </xf>
    <xf numFmtId="0" fontId="13" fillId="0" borderId="22" xfId="1" applyFont="1" applyBorder="1" applyAlignment="1">
      <alignment horizontal="left" vertical="center"/>
    </xf>
    <xf numFmtId="0" fontId="20" fillId="0" borderId="84" xfId="1" applyFont="1" applyBorder="1" applyAlignment="1">
      <alignment vertical="center" wrapText="1"/>
    </xf>
    <xf numFmtId="0" fontId="21" fillId="0" borderId="72" xfId="1" applyFont="1" applyBorder="1">
      <alignment vertical="center"/>
    </xf>
    <xf numFmtId="0" fontId="11" fillId="0" borderId="63" xfId="1" applyBorder="1" applyAlignment="1">
      <alignment vertical="center" wrapText="1"/>
    </xf>
    <xf numFmtId="0" fontId="11" fillId="0" borderId="18" xfId="1" applyBorder="1">
      <alignment vertical="center"/>
    </xf>
    <xf numFmtId="0" fontId="4" fillId="0" borderId="84" xfId="1" applyFont="1" applyBorder="1" applyAlignment="1">
      <alignment vertical="center" wrapText="1"/>
    </xf>
    <xf numFmtId="0" fontId="11" fillId="0" borderId="88" xfId="1" applyBorder="1">
      <alignment vertical="center"/>
    </xf>
    <xf numFmtId="0" fontId="4" fillId="0" borderId="16" xfId="1" applyFont="1" applyBorder="1" applyAlignment="1">
      <alignment vertical="center" wrapText="1"/>
    </xf>
    <xf numFmtId="0" fontId="4" fillId="0" borderId="18" xfId="1" applyFont="1" applyBorder="1" applyAlignment="1">
      <alignment vertical="center" wrapText="1"/>
    </xf>
    <xf numFmtId="0" fontId="4" fillId="0" borderId="44" xfId="1" applyFont="1" applyBorder="1" applyAlignment="1">
      <alignment vertical="center" wrapText="1"/>
    </xf>
    <xf numFmtId="0" fontId="4" fillId="0" borderId="90" xfId="1" applyFont="1" applyBorder="1">
      <alignment vertical="center"/>
    </xf>
    <xf numFmtId="0" fontId="4" fillId="0" borderId="51" xfId="1" applyFont="1" applyBorder="1" applyAlignment="1">
      <alignment vertical="center" wrapText="1"/>
    </xf>
    <xf numFmtId="0" fontId="4" fillId="0" borderId="56" xfId="1" applyFont="1" applyBorder="1">
      <alignment vertical="center"/>
    </xf>
    <xf numFmtId="0" fontId="4" fillId="0" borderId="63" xfId="1" applyFont="1" applyBorder="1" applyAlignment="1">
      <alignment vertical="center" wrapText="1"/>
    </xf>
    <xf numFmtId="0" fontId="4" fillId="0" borderId="91" xfId="1" applyFont="1" applyBorder="1">
      <alignment vertical="center"/>
    </xf>
    <xf numFmtId="0" fontId="4" fillId="0" borderId="92" xfId="1" applyFont="1" applyBorder="1" applyAlignment="1">
      <alignment vertical="center" wrapText="1"/>
    </xf>
    <xf numFmtId="0" fontId="4" fillId="0" borderId="12" xfId="1" applyFont="1" applyBorder="1">
      <alignment vertical="center"/>
    </xf>
    <xf numFmtId="0" fontId="11" fillId="0" borderId="51" xfId="1" applyBorder="1" applyAlignment="1">
      <alignment vertical="center" wrapText="1"/>
    </xf>
    <xf numFmtId="0" fontId="11" fillId="0" borderId="56" xfId="1" applyBorder="1" applyAlignment="1">
      <alignment vertical="center" wrapText="1"/>
    </xf>
    <xf numFmtId="0" fontId="11" fillId="0" borderId="48" xfId="1" applyBorder="1" applyAlignment="1">
      <alignment vertical="center" wrapText="1"/>
    </xf>
    <xf numFmtId="0" fontId="11" fillId="0" borderId="49" xfId="1" applyBorder="1" applyAlignment="1">
      <alignment vertical="center" wrapText="1"/>
    </xf>
    <xf numFmtId="0" fontId="4" fillId="12" borderId="93" xfId="1" applyFont="1" applyFill="1" applyBorder="1">
      <alignment vertical="center"/>
    </xf>
    <xf numFmtId="0" fontId="4" fillId="0" borderId="94" xfId="1" applyFont="1" applyBorder="1">
      <alignment vertical="center"/>
    </xf>
    <xf numFmtId="0" fontId="14" fillId="4" borderId="95" xfId="1" applyFont="1" applyFill="1" applyBorder="1">
      <alignment vertical="center"/>
    </xf>
    <xf numFmtId="49" fontId="14" fillId="0" borderId="94" xfId="1" applyNumberFormat="1" applyFont="1" applyBorder="1" applyAlignment="1">
      <alignment vertical="center" wrapText="1"/>
    </xf>
    <xf numFmtId="0" fontId="14" fillId="0" borderId="96" xfId="1" applyFont="1" applyBorder="1" applyAlignment="1">
      <alignment vertical="center" wrapText="1"/>
    </xf>
    <xf numFmtId="0" fontId="14" fillId="0" borderId="97" xfId="1" applyFont="1" applyBorder="1" applyAlignment="1">
      <alignment horizontal="left" vertical="center"/>
    </xf>
    <xf numFmtId="0" fontId="14" fillId="0" borderId="93" xfId="1" applyFont="1" applyBorder="1">
      <alignment vertical="center"/>
    </xf>
    <xf numFmtId="0" fontId="4" fillId="0" borderId="98" xfId="1" applyFont="1" applyBorder="1" applyAlignment="1">
      <alignment vertical="center" wrapText="1"/>
    </xf>
    <xf numFmtId="0" fontId="4" fillId="0" borderId="99" xfId="1" applyFont="1" applyBorder="1">
      <alignment vertical="center"/>
    </xf>
    <xf numFmtId="0" fontId="4" fillId="12" borderId="100" xfId="1" applyFont="1" applyFill="1" applyBorder="1">
      <alignment vertical="center"/>
    </xf>
    <xf numFmtId="0" fontId="4" fillId="0" borderId="101" xfId="1" applyFont="1" applyBorder="1">
      <alignment vertical="center"/>
    </xf>
    <xf numFmtId="0" fontId="14" fillId="4" borderId="102" xfId="1" applyFont="1" applyFill="1" applyBorder="1">
      <alignment vertical="center"/>
    </xf>
    <xf numFmtId="49" fontId="14" fillId="0" borderId="101" xfId="1" applyNumberFormat="1" applyFont="1" applyBorder="1" applyAlignment="1">
      <alignment vertical="center" wrapText="1"/>
    </xf>
    <xf numFmtId="0" fontId="14" fillId="0" borderId="103" xfId="1" applyFont="1" applyBorder="1" applyAlignment="1">
      <alignment vertical="center" wrapText="1"/>
    </xf>
    <xf numFmtId="0" fontId="14" fillId="0" borderId="104" xfId="1" applyFont="1" applyBorder="1" applyAlignment="1">
      <alignment horizontal="left" vertical="center"/>
    </xf>
    <xf numFmtId="0" fontId="14" fillId="0" borderId="100" xfId="1" applyFont="1" applyBorder="1">
      <alignment vertical="center"/>
    </xf>
    <xf numFmtId="0" fontId="4" fillId="0" borderId="101" xfId="1" applyFont="1" applyBorder="1" applyAlignment="1">
      <alignment vertical="center" wrapText="1"/>
    </xf>
    <xf numFmtId="0" fontId="4" fillId="0" borderId="105" xfId="1" applyFont="1" applyBorder="1">
      <alignment vertical="center"/>
    </xf>
    <xf numFmtId="0" fontId="14" fillId="0" borderId="96" xfId="1" applyFont="1" applyBorder="1">
      <alignment vertical="center"/>
    </xf>
    <xf numFmtId="0" fontId="14" fillId="0" borderId="97" xfId="1" applyFont="1" applyBorder="1">
      <alignment vertical="center"/>
    </xf>
    <xf numFmtId="0" fontId="4" fillId="0" borderId="94" xfId="1" applyFont="1" applyBorder="1" applyAlignment="1">
      <alignment vertical="center" wrapText="1"/>
    </xf>
    <xf numFmtId="0" fontId="14" fillId="0" borderId="104" xfId="1" applyFont="1" applyBorder="1">
      <alignment vertical="center"/>
    </xf>
    <xf numFmtId="0" fontId="4" fillId="0" borderId="105" xfId="1" applyFont="1" applyBorder="1" applyAlignment="1">
      <alignment vertical="center" wrapText="1"/>
    </xf>
    <xf numFmtId="0" fontId="4" fillId="0" borderId="44" xfId="1" applyFont="1" applyBorder="1">
      <alignment vertical="center"/>
    </xf>
    <xf numFmtId="49" fontId="14" fillId="0" borderId="44" xfId="1" applyNumberFormat="1" applyFont="1" applyBorder="1" applyAlignment="1">
      <alignment vertical="center" wrapText="1"/>
    </xf>
    <xf numFmtId="0" fontId="14" fillId="0" borderId="47" xfId="1" applyFont="1" applyBorder="1">
      <alignment vertical="center"/>
    </xf>
    <xf numFmtId="0" fontId="14" fillId="0" borderId="46" xfId="1" applyFont="1" applyBorder="1" applyAlignment="1">
      <alignment horizontal="left" vertical="center"/>
    </xf>
    <xf numFmtId="0" fontId="4" fillId="12" borderId="106" xfId="1" applyFont="1" applyFill="1" applyBorder="1">
      <alignment vertical="center"/>
    </xf>
    <xf numFmtId="0" fontId="4" fillId="0" borderId="107" xfId="1" applyFont="1" applyBorder="1">
      <alignment vertical="center"/>
    </xf>
    <xf numFmtId="0" fontId="14" fillId="4" borderId="108" xfId="1" applyFont="1" applyFill="1" applyBorder="1">
      <alignment vertical="center"/>
    </xf>
    <xf numFmtId="49" fontId="14" fillId="0" borderId="107" xfId="1" applyNumberFormat="1" applyFont="1" applyBorder="1" applyAlignment="1">
      <alignment vertical="center" wrapText="1"/>
    </xf>
    <xf numFmtId="0" fontId="14" fillId="0" borderId="109" xfId="1" applyFont="1" applyBorder="1">
      <alignment vertical="center"/>
    </xf>
    <xf numFmtId="0" fontId="14" fillId="0" borderId="110" xfId="1" applyFont="1" applyBorder="1" applyAlignment="1">
      <alignment horizontal="left" vertical="center"/>
    </xf>
    <xf numFmtId="0" fontId="4" fillId="0" borderId="109" xfId="1" applyFont="1" applyBorder="1" applyAlignment="1">
      <alignment vertical="center" wrapText="1"/>
    </xf>
    <xf numFmtId="0" fontId="14" fillId="0" borderId="106" xfId="1" applyFont="1" applyBorder="1">
      <alignment vertical="center"/>
    </xf>
    <xf numFmtId="0" fontId="4" fillId="0" borderId="107" xfId="1" applyFont="1" applyBorder="1" applyAlignment="1">
      <alignment vertical="center" wrapText="1"/>
    </xf>
    <xf numFmtId="0" fontId="4" fillId="0" borderId="111" xfId="1" applyFont="1" applyBorder="1">
      <alignment vertical="center"/>
    </xf>
    <xf numFmtId="0" fontId="14" fillId="0" borderId="51" xfId="1" applyFont="1" applyBorder="1">
      <alignment vertical="center"/>
    </xf>
    <xf numFmtId="0" fontId="14" fillId="0" borderId="56" xfId="1" applyFont="1" applyBorder="1">
      <alignment vertical="center"/>
    </xf>
    <xf numFmtId="0" fontId="14" fillId="0" borderId="20" xfId="1" applyFont="1" applyBorder="1" applyAlignment="1">
      <alignment vertical="center" wrapText="1"/>
    </xf>
    <xf numFmtId="0" fontId="4" fillId="0" borderId="115" xfId="1" applyFont="1" applyBorder="1">
      <alignment vertical="center"/>
    </xf>
    <xf numFmtId="0" fontId="14" fillId="4" borderId="1" xfId="1" applyFont="1" applyFill="1" applyBorder="1">
      <alignment vertical="center"/>
    </xf>
    <xf numFmtId="49" fontId="14" fillId="0" borderId="115" xfId="1" applyNumberFormat="1" applyFont="1" applyBorder="1" applyAlignment="1">
      <alignment vertical="center" wrapText="1"/>
    </xf>
    <xf numFmtId="0" fontId="14" fillId="0" borderId="23" xfId="1" applyFont="1" applyBorder="1">
      <alignment vertical="center"/>
    </xf>
    <xf numFmtId="0" fontId="14" fillId="0" borderId="116" xfId="1" applyFont="1" applyBorder="1" applyAlignment="1">
      <alignment horizontal="left" vertical="center"/>
    </xf>
    <xf numFmtId="0" fontId="14" fillId="0" borderId="23" xfId="1" applyFont="1" applyBorder="1" applyAlignment="1">
      <alignment vertical="center" wrapText="1"/>
    </xf>
    <xf numFmtId="0" fontId="14" fillId="0" borderId="24" xfId="1" applyFont="1" applyBorder="1">
      <alignment vertical="center"/>
    </xf>
    <xf numFmtId="0" fontId="14" fillId="0" borderId="115" xfId="1" applyFont="1" applyBorder="1">
      <alignment vertical="center"/>
    </xf>
    <xf numFmtId="0" fontId="14" fillId="0" borderId="25" xfId="1" applyFont="1" applyBorder="1">
      <alignment vertical="center"/>
    </xf>
    <xf numFmtId="49" fontId="14" fillId="0" borderId="116" xfId="1" applyNumberFormat="1" applyFont="1" applyBorder="1" applyAlignment="1">
      <alignment vertical="center" wrapText="1"/>
    </xf>
    <xf numFmtId="49" fontId="14" fillId="0" borderId="20" xfId="1" applyNumberFormat="1" applyFont="1" applyBorder="1" applyAlignment="1">
      <alignment vertical="center" wrapText="1"/>
    </xf>
    <xf numFmtId="0" fontId="4" fillId="0" borderId="68" xfId="1" applyFont="1" applyBorder="1">
      <alignment vertical="center"/>
    </xf>
    <xf numFmtId="0" fontId="14" fillId="0" borderId="71" xfId="1" applyFont="1" applyBorder="1">
      <alignment vertical="center"/>
    </xf>
    <xf numFmtId="0" fontId="14" fillId="0" borderId="70" xfId="1" applyFont="1" applyBorder="1" applyAlignment="1">
      <alignment horizontal="left" vertical="center"/>
    </xf>
    <xf numFmtId="0" fontId="14" fillId="0" borderId="71" xfId="1" applyFont="1" applyBorder="1" applyAlignment="1">
      <alignment vertical="center" wrapText="1"/>
    </xf>
    <xf numFmtId="0" fontId="14" fillId="0" borderId="67" xfId="1" applyFont="1" applyBorder="1">
      <alignment vertical="center"/>
    </xf>
    <xf numFmtId="0" fontId="14" fillId="0" borderId="68" xfId="1" applyFont="1" applyBorder="1">
      <alignment vertical="center"/>
    </xf>
    <xf numFmtId="0" fontId="14" fillId="0" borderId="72" xfId="1" applyFont="1" applyBorder="1">
      <alignment vertical="center"/>
    </xf>
    <xf numFmtId="0" fontId="11" fillId="0" borderId="47" xfId="1" applyBorder="1">
      <alignment vertical="center"/>
    </xf>
    <xf numFmtId="0" fontId="4" fillId="0" borderId="76" xfId="1" applyFont="1" applyBorder="1">
      <alignment vertical="center"/>
    </xf>
    <xf numFmtId="0" fontId="24" fillId="0" borderId="106" xfId="1" applyFont="1" applyBorder="1">
      <alignment vertical="center"/>
    </xf>
    <xf numFmtId="49" fontId="4" fillId="0" borderId="107" xfId="1" applyNumberFormat="1" applyFont="1" applyBorder="1" applyAlignment="1">
      <alignment vertical="center" wrapText="1"/>
    </xf>
    <xf numFmtId="0" fontId="4" fillId="0" borderId="110" xfId="1" applyFont="1" applyBorder="1" applyAlignment="1">
      <alignment vertical="center" wrapText="1"/>
    </xf>
    <xf numFmtId="0" fontId="4" fillId="0" borderId="42" xfId="1" applyFont="1" applyBorder="1">
      <alignment vertical="center"/>
    </xf>
    <xf numFmtId="0" fontId="4" fillId="0" borderId="47" xfId="1" applyFont="1" applyBorder="1">
      <alignment vertical="center"/>
    </xf>
    <xf numFmtId="0" fontId="11" fillId="0" borderId="44" xfId="1" applyBorder="1" applyAlignment="1">
      <alignment vertical="center" wrapText="1"/>
    </xf>
    <xf numFmtId="0" fontId="4" fillId="0" borderId="90" xfId="1" applyFont="1" applyBorder="1" applyAlignment="1">
      <alignment vertical="center" wrapText="1"/>
    </xf>
    <xf numFmtId="0" fontId="14" fillId="0" borderId="110" xfId="1" applyFont="1" applyBorder="1" applyAlignment="1">
      <alignment vertical="center" wrapText="1"/>
    </xf>
    <xf numFmtId="0" fontId="13" fillId="2" borderId="0" xfId="1" applyFont="1" applyFill="1" applyAlignment="1">
      <alignment horizontal="left" vertical="center" wrapText="1"/>
    </xf>
    <xf numFmtId="0" fontId="14" fillId="4" borderId="59" xfId="1" applyFont="1" applyFill="1" applyBorder="1">
      <alignment vertical="center"/>
    </xf>
    <xf numFmtId="0" fontId="14" fillId="0" borderId="76" xfId="1" applyFont="1" applyBorder="1" applyAlignment="1">
      <alignment vertical="center" wrapText="1"/>
    </xf>
    <xf numFmtId="0" fontId="4" fillId="0" borderId="68" xfId="1" applyFont="1" applyBorder="1" applyAlignment="1">
      <alignment vertical="center" wrapText="1"/>
    </xf>
    <xf numFmtId="0" fontId="14" fillId="4" borderId="89" xfId="1" applyFont="1" applyFill="1" applyBorder="1">
      <alignment vertical="center"/>
    </xf>
    <xf numFmtId="0" fontId="4" fillId="12" borderId="43" xfId="1" applyFont="1" applyFill="1" applyBorder="1">
      <alignment vertical="center"/>
    </xf>
    <xf numFmtId="0" fontId="14" fillId="0" borderId="42" xfId="1" applyFont="1" applyBorder="1" applyAlignment="1">
      <alignment vertical="center" wrapText="1"/>
    </xf>
    <xf numFmtId="0" fontId="14" fillId="0" borderId="43" xfId="1" applyFont="1" applyBorder="1">
      <alignment vertical="center"/>
    </xf>
    <xf numFmtId="0" fontId="13" fillId="0" borderId="42" xfId="1" applyFont="1" applyBorder="1" applyAlignment="1">
      <alignment vertical="center" wrapText="1"/>
    </xf>
    <xf numFmtId="0" fontId="13" fillId="0" borderId="83" xfId="1" applyFont="1" applyBorder="1">
      <alignment vertical="center"/>
    </xf>
    <xf numFmtId="0" fontId="14" fillId="0" borderId="47" xfId="1" applyFont="1" applyBorder="1" applyAlignment="1">
      <alignment vertical="center" wrapText="1"/>
    </xf>
    <xf numFmtId="0" fontId="14" fillId="0" borderId="114" xfId="1" applyFont="1" applyBorder="1" applyAlignment="1">
      <alignment vertical="center" wrapText="1"/>
    </xf>
    <xf numFmtId="0" fontId="14" fillId="4" borderId="112" xfId="1" applyFont="1" applyFill="1" applyBorder="1">
      <alignment vertical="center"/>
    </xf>
    <xf numFmtId="0" fontId="30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0" fillId="0" borderId="0" xfId="0" applyFont="1">
      <alignment vertical="center"/>
    </xf>
    <xf numFmtId="0" fontId="21" fillId="0" borderId="0" xfId="0" applyFont="1">
      <alignment vertical="center"/>
    </xf>
    <xf numFmtId="0" fontId="0" fillId="3" borderId="0" xfId="0" applyFill="1">
      <alignment vertical="center"/>
    </xf>
    <xf numFmtId="0" fontId="1" fillId="0" borderId="1" xfId="0" applyFont="1" applyBorder="1">
      <alignment vertical="center"/>
    </xf>
    <xf numFmtId="0" fontId="31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0" fontId="32" fillId="0" borderId="1" xfId="0" applyFont="1" applyBorder="1" applyAlignment="1">
      <alignment vertical="center" wrapText="1"/>
    </xf>
    <xf numFmtId="0" fontId="21" fillId="0" borderId="1" xfId="0" applyFont="1" applyBorder="1">
      <alignment vertical="center"/>
    </xf>
    <xf numFmtId="0" fontId="3" fillId="0" borderId="0" xfId="0" applyFont="1">
      <alignment vertical="center"/>
    </xf>
    <xf numFmtId="0" fontId="34" fillId="0" borderId="0" xfId="0" applyFont="1">
      <alignment vertical="center"/>
    </xf>
    <xf numFmtId="0" fontId="30" fillId="0" borderId="1" xfId="0" applyFont="1" applyBorder="1">
      <alignment vertical="center"/>
    </xf>
    <xf numFmtId="0" fontId="35" fillId="0" borderId="0" xfId="0" applyFont="1">
      <alignment vertical="center"/>
    </xf>
    <xf numFmtId="0" fontId="36" fillId="0" borderId="1" xfId="0" applyFont="1" applyBorder="1" applyAlignment="1">
      <alignment vertical="center" wrapText="1"/>
    </xf>
    <xf numFmtId="0" fontId="6" fillId="14" borderId="1" xfId="0" applyFont="1" applyFill="1" applyBorder="1">
      <alignment vertical="center"/>
    </xf>
    <xf numFmtId="49" fontId="6" fillId="14" borderId="1" xfId="0" applyNumberFormat="1" applyFont="1" applyFill="1" applyBorder="1">
      <alignment vertical="center"/>
    </xf>
    <xf numFmtId="0" fontId="32" fillId="1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14" borderId="1" xfId="0" applyFill="1" applyBorder="1">
      <alignment vertical="center"/>
    </xf>
    <xf numFmtId="49" fontId="0" fillId="14" borderId="1" xfId="0" applyNumberFormat="1" applyFill="1" applyBorder="1">
      <alignment vertical="center"/>
    </xf>
    <xf numFmtId="0" fontId="4" fillId="14" borderId="1" xfId="0" applyFont="1" applyFill="1" applyBorder="1">
      <alignment vertical="center"/>
    </xf>
    <xf numFmtId="0" fontId="0" fillId="14" borderId="0" xfId="0" applyFill="1">
      <alignment vertical="center"/>
    </xf>
    <xf numFmtId="0" fontId="4" fillId="14" borderId="1" xfId="0" applyFont="1" applyFill="1" applyBorder="1" applyAlignment="1">
      <alignment horizontal="justify" vertical="center"/>
    </xf>
    <xf numFmtId="0" fontId="33" fillId="14" borderId="1" xfId="0" applyFont="1" applyFill="1" applyBorder="1">
      <alignment vertical="center"/>
    </xf>
    <xf numFmtId="0" fontId="30" fillId="14" borderId="1" xfId="0" applyFont="1" applyFill="1" applyBorder="1" applyAlignment="1">
      <alignment vertical="center" wrapText="1"/>
    </xf>
    <xf numFmtId="0" fontId="32" fillId="4" borderId="1" xfId="0" applyFont="1" applyFill="1" applyBorder="1" applyAlignment="1">
      <alignment vertical="center" wrapText="1"/>
    </xf>
    <xf numFmtId="0" fontId="0" fillId="0" borderId="112" xfId="0" applyBorder="1">
      <alignment vertical="center"/>
    </xf>
    <xf numFmtId="0" fontId="4" fillId="0" borderId="112" xfId="0" applyFont="1" applyBorder="1">
      <alignment vertical="center"/>
    </xf>
    <xf numFmtId="0" fontId="0" fillId="0" borderId="117" xfId="0" applyBorder="1">
      <alignment vertical="center"/>
    </xf>
    <xf numFmtId="0" fontId="4" fillId="0" borderId="117" xfId="0" applyFont="1" applyBorder="1">
      <alignment vertical="center"/>
    </xf>
    <xf numFmtId="0" fontId="6" fillId="0" borderId="117" xfId="0" applyFont="1" applyBorder="1">
      <alignment vertical="center"/>
    </xf>
    <xf numFmtId="0" fontId="35" fillId="0" borderId="1" xfId="0" applyFont="1" applyBorder="1" applyAlignment="1">
      <alignment vertical="center" wrapText="1"/>
    </xf>
    <xf numFmtId="0" fontId="0" fillId="0" borderId="25" xfId="0" applyBorder="1">
      <alignment vertical="center"/>
    </xf>
    <xf numFmtId="0" fontId="4" fillId="0" borderId="59" xfId="0" applyFont="1" applyBorder="1">
      <alignment vertical="center"/>
    </xf>
    <xf numFmtId="0" fontId="7" fillId="0" borderId="112" xfId="0" applyFont="1" applyBorder="1">
      <alignment vertical="center"/>
    </xf>
    <xf numFmtId="0" fontId="4" fillId="0" borderId="118" xfId="0" applyFont="1" applyBorder="1">
      <alignment vertical="center"/>
    </xf>
    <xf numFmtId="0" fontId="3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15" borderId="1" xfId="0" applyFill="1" applyBorder="1">
      <alignment vertical="center"/>
    </xf>
    <xf numFmtId="49" fontId="0" fillId="15" borderId="1" xfId="0" applyNumberFormat="1" applyFill="1" applyBorder="1">
      <alignment vertical="center"/>
    </xf>
    <xf numFmtId="0" fontId="4" fillId="15" borderId="1" xfId="0" applyFont="1" applyFill="1" applyBorder="1">
      <alignment vertical="center"/>
    </xf>
    <xf numFmtId="0" fontId="0" fillId="15" borderId="0" xfId="0" applyFill="1">
      <alignment vertical="center"/>
    </xf>
    <xf numFmtId="0" fontId="0" fillId="15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38" fillId="3" borderId="1" xfId="0" applyFont="1" applyFill="1" applyBorder="1">
      <alignment vertical="center"/>
    </xf>
    <xf numFmtId="0" fontId="38" fillId="16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39" fillId="0" borderId="0" xfId="0" applyFont="1" applyAlignment="1">
      <alignment vertical="center" wrapText="1"/>
    </xf>
    <xf numFmtId="0" fontId="0" fillId="0" borderId="1" xfId="0" applyBorder="1" applyAlignment="1">
      <alignment vertical="top" wrapText="1"/>
    </xf>
    <xf numFmtId="0" fontId="14" fillId="0" borderId="75" xfId="1" applyFont="1" applyBorder="1" applyAlignment="1">
      <alignment horizontal="left" vertical="center" wrapText="1"/>
    </xf>
    <xf numFmtId="0" fontId="11" fillId="0" borderId="46" xfId="1" applyBorder="1" applyAlignment="1">
      <alignment horizontal="left" vertical="center" wrapText="1"/>
    </xf>
    <xf numFmtId="0" fontId="14" fillId="0" borderId="75" xfId="1" applyFont="1" applyBorder="1" applyAlignment="1">
      <alignment horizontal="left" vertical="center"/>
    </xf>
    <xf numFmtId="0" fontId="14" fillId="0" borderId="79" xfId="1" applyFont="1" applyBorder="1" applyAlignment="1">
      <alignment horizontal="left" vertical="center"/>
    </xf>
    <xf numFmtId="0" fontId="14" fillId="0" borderId="15" xfId="1" applyFont="1" applyBorder="1" applyAlignment="1">
      <alignment vertical="center" wrapText="1"/>
    </xf>
    <xf numFmtId="0" fontId="13" fillId="0" borderId="79" xfId="1" applyFont="1" applyBorder="1" applyAlignment="1">
      <alignment vertical="center" wrapText="1"/>
    </xf>
    <xf numFmtId="0" fontId="14" fillId="0" borderId="22" xfId="1" applyFont="1" applyBorder="1" applyAlignment="1">
      <alignment vertical="center"/>
    </xf>
    <xf numFmtId="0" fontId="14" fillId="0" borderId="46" xfId="1" applyFont="1" applyBorder="1" applyAlignment="1">
      <alignment vertical="center"/>
    </xf>
    <xf numFmtId="0" fontId="13" fillId="0" borderId="22" xfId="1" applyFont="1" applyBorder="1" applyAlignment="1">
      <alignment vertical="center" wrapText="1"/>
    </xf>
    <xf numFmtId="0" fontId="13" fillId="0" borderId="46" xfId="1" applyFont="1" applyBorder="1" applyAlignment="1">
      <alignment vertical="center" wrapText="1"/>
    </xf>
    <xf numFmtId="0" fontId="14" fillId="0" borderId="75" xfId="1" applyFont="1" applyBorder="1" applyAlignment="1">
      <alignment vertical="center"/>
    </xf>
    <xf numFmtId="0" fontId="14" fillId="0" borderId="113" xfId="1" applyFont="1" applyBorder="1" applyAlignment="1">
      <alignment vertical="center"/>
    </xf>
    <xf numFmtId="0" fontId="13" fillId="2" borderId="39" xfId="1" applyFont="1" applyFill="1" applyBorder="1" applyAlignment="1">
      <alignment horizontal="left" vertical="center" wrapText="1"/>
    </xf>
    <xf numFmtId="0" fontId="13" fillId="2" borderId="46" xfId="1" applyFont="1" applyFill="1" applyBorder="1" applyAlignment="1">
      <alignment horizontal="left" vertical="center" wrapText="1"/>
    </xf>
    <xf numFmtId="0" fontId="14" fillId="0" borderId="53" xfId="1" applyFont="1" applyBorder="1" applyAlignment="1">
      <alignment vertical="center" wrapText="1"/>
    </xf>
    <xf numFmtId="0" fontId="13" fillId="0" borderId="60" xfId="1" applyFont="1" applyBorder="1" applyAlignment="1">
      <alignment vertical="center" wrapText="1"/>
    </xf>
    <xf numFmtId="0" fontId="14" fillId="0" borderId="65" xfId="1" applyFont="1" applyBorder="1" applyAlignment="1">
      <alignment vertical="center" wrapText="1"/>
    </xf>
    <xf numFmtId="0" fontId="13" fillId="0" borderId="70" xfId="1" applyFont="1" applyBorder="1" applyAlignment="1">
      <alignment vertical="center" wrapText="1"/>
    </xf>
    <xf numFmtId="0" fontId="14" fillId="0" borderId="75" xfId="1" applyFont="1" applyBorder="1" applyAlignment="1">
      <alignment vertical="center" wrapText="1"/>
    </xf>
    <xf numFmtId="0" fontId="13" fillId="0" borderId="15" xfId="1" applyFont="1" applyBorder="1" applyAlignment="1">
      <alignment horizontal="left" vertical="center"/>
    </xf>
    <xf numFmtId="0" fontId="13" fillId="0" borderId="79" xfId="1" applyFont="1" applyBorder="1" applyAlignment="1">
      <alignment horizontal="left" vertical="center"/>
    </xf>
    <xf numFmtId="0" fontId="14" fillId="0" borderId="15" xfId="1" applyFont="1" applyBorder="1" applyAlignment="1">
      <alignment vertical="center"/>
    </xf>
    <xf numFmtId="0" fontId="14" fillId="0" borderId="82" xfId="1" applyFont="1" applyBorder="1" applyAlignment="1">
      <alignment vertical="center" wrapText="1"/>
    </xf>
    <xf numFmtId="0" fontId="14" fillId="0" borderId="114" xfId="1" applyFont="1" applyBorder="1" applyAlignment="1">
      <alignment vertical="center" wrapText="1"/>
    </xf>
    <xf numFmtId="0" fontId="24" fillId="0" borderId="77" xfId="1" applyFont="1" applyBorder="1" applyAlignment="1">
      <alignment horizontal="left" vertical="center" wrapText="1"/>
    </xf>
    <xf numFmtId="0" fontId="24" fillId="0" borderId="43" xfId="1" applyFont="1" applyBorder="1" applyAlignment="1">
      <alignment horizontal="left" vertical="center" wrapText="1"/>
    </xf>
    <xf numFmtId="0" fontId="4" fillId="0" borderId="73" xfId="1" applyFont="1" applyBorder="1" applyAlignment="1">
      <alignment horizontal="left" vertical="center" wrapText="1"/>
    </xf>
    <xf numFmtId="0" fontId="11" fillId="0" borderId="44" xfId="1" applyBorder="1" applyAlignment="1">
      <alignment horizontal="left" vertical="center" wrapText="1"/>
    </xf>
    <xf numFmtId="0" fontId="14" fillId="4" borderId="74" xfId="1" applyFont="1" applyFill="1" applyBorder="1" applyAlignment="1">
      <alignment vertical="center" wrapText="1"/>
    </xf>
    <xf numFmtId="0" fontId="14" fillId="4" borderId="89" xfId="1" applyFont="1" applyFill="1" applyBorder="1" applyAlignment="1">
      <alignment vertical="center" wrapText="1"/>
    </xf>
    <xf numFmtId="49" fontId="4" fillId="0" borderId="75" xfId="1" applyNumberFormat="1" applyFont="1" applyBorder="1" applyAlignment="1">
      <alignment horizontal="left" vertical="center" wrapText="1"/>
    </xf>
    <xf numFmtId="0" fontId="4" fillId="0" borderId="76" xfId="1" applyFont="1" applyBorder="1" applyAlignment="1">
      <alignment horizontal="left" vertical="center" wrapText="1"/>
    </xf>
    <xf numFmtId="0" fontId="11" fillId="0" borderId="47" xfId="1" applyBorder="1" applyAlignment="1">
      <alignment horizontal="left" vertical="center" wrapText="1"/>
    </xf>
    <xf numFmtId="0" fontId="4" fillId="0" borderId="75" xfId="1" applyFont="1" applyBorder="1" applyAlignment="1">
      <alignment horizontal="left" vertical="center" wrapText="1"/>
    </xf>
    <xf numFmtId="0" fontId="14" fillId="0" borderId="77" xfId="1" applyFont="1" applyBorder="1" applyAlignment="1">
      <alignment horizontal="left" vertical="center" wrapText="1"/>
    </xf>
    <xf numFmtId="0" fontId="11" fillId="0" borderId="43" xfId="1" applyBorder="1" applyAlignment="1">
      <alignment horizontal="left" vertical="center" wrapText="1"/>
    </xf>
    <xf numFmtId="0" fontId="4" fillId="12" borderId="77" xfId="1" applyFont="1" applyFill="1" applyBorder="1" applyAlignment="1">
      <alignment horizontal="left" vertical="center"/>
    </xf>
    <xf numFmtId="0" fontId="4" fillId="12" borderId="83" xfId="1" applyFont="1" applyFill="1" applyBorder="1" applyAlignment="1">
      <alignment horizontal="left" vertical="center"/>
    </xf>
    <xf numFmtId="0" fontId="4" fillId="12" borderId="43" xfId="1" applyFont="1" applyFill="1" applyBorder="1" applyAlignment="1">
      <alignment horizontal="left" vertical="center"/>
    </xf>
    <xf numFmtId="0" fontId="4" fillId="0" borderId="73" xfId="1" applyFont="1" applyBorder="1" applyAlignment="1">
      <alignment vertical="center"/>
    </xf>
    <xf numFmtId="0" fontId="4" fillId="0" borderId="20" xfId="1" applyFont="1" applyBorder="1" applyAlignment="1">
      <alignment vertical="center"/>
    </xf>
    <xf numFmtId="0" fontId="14" fillId="4" borderId="74" xfId="1" applyFont="1" applyFill="1" applyBorder="1" applyAlignment="1">
      <alignment vertical="center"/>
    </xf>
    <xf numFmtId="0" fontId="14" fillId="4" borderId="112" xfId="1" applyFont="1" applyFill="1" applyBorder="1" applyAlignment="1">
      <alignment vertical="center"/>
    </xf>
    <xf numFmtId="0" fontId="14" fillId="0" borderId="76" xfId="1" applyFont="1" applyBorder="1" applyAlignment="1">
      <alignment vertical="center"/>
    </xf>
    <xf numFmtId="0" fontId="14" fillId="0" borderId="92" xfId="1" applyFont="1" applyBorder="1" applyAlignment="1">
      <alignment vertical="center"/>
    </xf>
    <xf numFmtId="0" fontId="13" fillId="0" borderId="42" xfId="1" applyFont="1" applyBorder="1" applyAlignment="1">
      <alignment vertical="center" wrapText="1"/>
    </xf>
    <xf numFmtId="0" fontId="13" fillId="0" borderId="47" xfId="1" applyFont="1" applyBorder="1" applyAlignment="1">
      <alignment vertical="center" wrapText="1"/>
    </xf>
    <xf numFmtId="0" fontId="13" fillId="0" borderId="83" xfId="1" applyFont="1" applyBorder="1" applyAlignment="1">
      <alignment vertical="center"/>
    </xf>
    <xf numFmtId="0" fontId="13" fillId="0" borderId="43" xfId="1" applyFont="1" applyBorder="1" applyAlignment="1">
      <alignment vertical="center"/>
    </xf>
    <xf numFmtId="0" fontId="4" fillId="12" borderId="77" xfId="1" applyFont="1" applyFill="1" applyBorder="1" applyAlignment="1">
      <alignment vertical="center" wrapText="1"/>
    </xf>
    <xf numFmtId="0" fontId="4" fillId="12" borderId="43" xfId="1" applyFont="1" applyFill="1" applyBorder="1" applyAlignment="1">
      <alignment vertical="center" wrapText="1"/>
    </xf>
    <xf numFmtId="0" fontId="4" fillId="0" borderId="44" xfId="1" applyFont="1" applyBorder="1" applyAlignment="1">
      <alignment vertical="center"/>
    </xf>
    <xf numFmtId="0" fontId="14" fillId="4" borderId="89" xfId="1" applyFont="1" applyFill="1" applyBorder="1" applyAlignment="1">
      <alignment vertical="center"/>
    </xf>
    <xf numFmtId="49" fontId="14" fillId="0" borderId="75" xfId="1" applyNumberFormat="1" applyFont="1" applyBorder="1" applyAlignment="1">
      <alignment vertical="center" wrapText="1"/>
    </xf>
    <xf numFmtId="49" fontId="14" fillId="0" borderId="46" xfId="1" applyNumberFormat="1" applyFont="1" applyBorder="1" applyAlignment="1">
      <alignment vertical="center" wrapText="1"/>
    </xf>
    <xf numFmtId="0" fontId="14" fillId="0" borderId="76" xfId="1" applyFont="1" applyBorder="1" applyAlignment="1">
      <alignment vertical="center" wrapText="1"/>
    </xf>
    <xf numFmtId="0" fontId="14" fillId="0" borderId="47" xfId="1" applyFont="1" applyBorder="1" applyAlignment="1">
      <alignment vertical="center" wrapText="1"/>
    </xf>
    <xf numFmtId="0" fontId="14" fillId="0" borderId="77" xfId="1" applyFont="1" applyBorder="1" applyAlignment="1">
      <alignment vertical="center"/>
    </xf>
    <xf numFmtId="0" fontId="14" fillId="0" borderId="43" xfId="1" applyFont="1" applyBorder="1" applyAlignment="1">
      <alignment vertical="center"/>
    </xf>
    <xf numFmtId="0" fontId="11" fillId="13" borderId="83" xfId="1" applyFill="1" applyBorder="1" applyAlignment="1">
      <alignment vertical="center"/>
    </xf>
    <xf numFmtId="0" fontId="11" fillId="13" borderId="43" xfId="1" applyFill="1" applyBorder="1" applyAlignment="1">
      <alignment vertical="center"/>
    </xf>
    <xf numFmtId="0" fontId="11" fillId="0" borderId="0" xfId="1" applyAlignment="1">
      <alignment vertical="center"/>
    </xf>
    <xf numFmtId="0" fontId="11" fillId="0" borderId="44" xfId="1" applyBorder="1" applyAlignment="1">
      <alignment vertical="center"/>
    </xf>
    <xf numFmtId="0" fontId="13" fillId="4" borderId="74" xfId="1" applyFont="1" applyFill="1" applyBorder="1" applyAlignment="1">
      <alignment vertical="center" wrapText="1"/>
    </xf>
    <xf numFmtId="0" fontId="13" fillId="4" borderId="89" xfId="1" applyFont="1" applyFill="1" applyBorder="1" applyAlignment="1">
      <alignment vertical="center" wrapText="1"/>
    </xf>
    <xf numFmtId="49" fontId="13" fillId="0" borderId="22" xfId="1" applyNumberFormat="1" applyFont="1" applyBorder="1" applyAlignment="1">
      <alignment vertical="center" wrapText="1"/>
    </xf>
    <xf numFmtId="49" fontId="13" fillId="0" borderId="46" xfId="1" applyNumberFormat="1" applyFont="1" applyBorder="1" applyAlignment="1">
      <alignment vertical="center" wrapText="1"/>
    </xf>
    <xf numFmtId="0" fontId="14" fillId="0" borderId="42" xfId="1" applyFont="1" applyBorder="1" applyAlignment="1">
      <alignment vertical="center" wrapText="1"/>
    </xf>
    <xf numFmtId="0" fontId="4" fillId="12" borderId="83" xfId="1" applyFont="1" applyFill="1" applyBorder="1" applyAlignment="1">
      <alignment vertical="center"/>
    </xf>
    <xf numFmtId="0" fontId="4" fillId="12" borderId="43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14" fillId="4" borderId="86" xfId="1" applyFont="1" applyFill="1" applyBorder="1" applyAlignment="1">
      <alignment vertical="center"/>
    </xf>
    <xf numFmtId="49" fontId="14" fillId="0" borderId="22" xfId="1" applyNumberFormat="1" applyFont="1" applyBorder="1" applyAlignment="1">
      <alignment vertical="center" wrapText="1"/>
    </xf>
    <xf numFmtId="49" fontId="14" fillId="0" borderId="46" xfId="1" applyNumberFormat="1" applyFont="1" applyBorder="1" applyAlignment="1">
      <alignment vertical="center"/>
    </xf>
    <xf numFmtId="0" fontId="14" fillId="0" borderId="42" xfId="1" applyFont="1" applyBorder="1" applyAlignment="1">
      <alignment vertical="center"/>
    </xf>
    <xf numFmtId="0" fontId="14" fillId="0" borderId="47" xfId="1" applyFont="1" applyBorder="1" applyAlignment="1">
      <alignment vertical="center"/>
    </xf>
    <xf numFmtId="0" fontId="14" fillId="0" borderId="83" xfId="1" applyFont="1" applyBorder="1" applyAlignment="1">
      <alignment vertical="center"/>
    </xf>
    <xf numFmtId="0" fontId="24" fillId="12" borderId="85" xfId="1" applyFont="1" applyFill="1" applyBorder="1" applyAlignment="1">
      <alignment vertical="center" wrapText="1"/>
    </xf>
    <xf numFmtId="0" fontId="11" fillId="12" borderId="81" xfId="1" applyFill="1" applyBorder="1" applyAlignment="1">
      <alignment vertical="center" wrapText="1"/>
    </xf>
    <xf numFmtId="0" fontId="4" fillId="0" borderId="14" xfId="1" applyFont="1" applyBorder="1" applyAlignment="1">
      <alignment vertical="center"/>
    </xf>
    <xf numFmtId="0" fontId="4" fillId="0" borderId="48" xfId="1" applyFont="1" applyBorder="1" applyAlignment="1">
      <alignment vertical="center"/>
    </xf>
    <xf numFmtId="0" fontId="14" fillId="4" borderId="78" xfId="1" applyFont="1" applyFill="1" applyBorder="1" applyAlignment="1">
      <alignment vertical="center"/>
    </xf>
    <xf numFmtId="49" fontId="14" fillId="0" borderId="15" xfId="1" applyNumberFormat="1" applyFont="1" applyBorder="1" applyAlignment="1">
      <alignment vertical="center" wrapText="1"/>
    </xf>
    <xf numFmtId="0" fontId="14" fillId="0" borderId="87" xfId="1" applyFont="1" applyBorder="1" applyAlignment="1">
      <alignment vertical="center" wrapText="1"/>
    </xf>
    <xf numFmtId="0" fontId="13" fillId="0" borderId="80" xfId="1" applyFont="1" applyBorder="1" applyAlignment="1">
      <alignment vertical="center" wrapText="1"/>
    </xf>
    <xf numFmtId="0" fontId="24" fillId="12" borderId="77" xfId="1" applyFont="1" applyFill="1" applyBorder="1" applyAlignment="1">
      <alignment vertical="center" wrapText="1"/>
    </xf>
    <xf numFmtId="0" fontId="24" fillId="12" borderId="81" xfId="1" applyFont="1" applyFill="1" applyBorder="1" applyAlignment="1">
      <alignment vertical="center" wrapText="1"/>
    </xf>
    <xf numFmtId="49" fontId="14" fillId="0" borderId="73" xfId="1" applyNumberFormat="1" applyFont="1" applyBorder="1" applyAlignment="1">
      <alignment vertical="center" wrapText="1"/>
    </xf>
    <xf numFmtId="49" fontId="14" fillId="0" borderId="48" xfId="1" applyNumberFormat="1" applyFont="1" applyBorder="1" applyAlignment="1">
      <alignment vertical="center"/>
    </xf>
    <xf numFmtId="0" fontId="14" fillId="0" borderId="80" xfId="1" applyFont="1" applyBorder="1" applyAlignment="1">
      <alignment vertical="center"/>
    </xf>
    <xf numFmtId="0" fontId="14" fillId="0" borderId="76" xfId="1" applyFont="1" applyBorder="1" applyAlignment="1">
      <alignment horizontal="left" vertical="center" wrapText="1"/>
    </xf>
    <xf numFmtId="0" fontId="14" fillId="0" borderId="80" xfId="1" applyFont="1" applyBorder="1" applyAlignment="1">
      <alignment horizontal="left" vertical="center"/>
    </xf>
    <xf numFmtId="0" fontId="14" fillId="0" borderId="77" xfId="1" applyFont="1" applyBorder="1" applyAlignment="1">
      <alignment horizontal="left" vertical="center"/>
    </xf>
    <xf numFmtId="0" fontId="14" fillId="0" borderId="81" xfId="1" applyFont="1" applyBorder="1" applyAlignment="1">
      <alignment horizontal="left" vertical="center"/>
    </xf>
    <xf numFmtId="0" fontId="14" fillId="0" borderId="85" xfId="1" applyFont="1" applyBorder="1" applyAlignment="1">
      <alignment vertical="center" wrapText="1"/>
    </xf>
    <xf numFmtId="0" fontId="11" fillId="0" borderId="81" xfId="1" applyBorder="1" applyAlignment="1">
      <alignment vertical="center" wrapText="1"/>
    </xf>
    <xf numFmtId="0" fontId="13" fillId="0" borderId="87" xfId="1" applyFont="1" applyBorder="1" applyAlignment="1">
      <alignment horizontal="left" vertical="center" wrapText="1"/>
    </xf>
    <xf numFmtId="0" fontId="13" fillId="0" borderId="80" xfId="1" applyFont="1" applyBorder="1" applyAlignment="1">
      <alignment horizontal="left" vertical="center"/>
    </xf>
    <xf numFmtId="0" fontId="13" fillId="0" borderId="85" xfId="1" applyFont="1" applyBorder="1" applyAlignment="1">
      <alignment vertical="center"/>
    </xf>
    <xf numFmtId="0" fontId="13" fillId="0" borderId="81" xfId="1" applyFont="1" applyBorder="1" applyAlignment="1">
      <alignment vertical="center"/>
    </xf>
    <xf numFmtId="0" fontId="4" fillId="13" borderId="85" xfId="1" applyFont="1" applyFill="1" applyBorder="1" applyAlignment="1">
      <alignment vertical="center" wrapText="1"/>
    </xf>
    <xf numFmtId="0" fontId="4" fillId="13" borderId="43" xfId="1" applyFont="1" applyFill="1" applyBorder="1" applyAlignment="1">
      <alignment vertical="center" wrapText="1"/>
    </xf>
    <xf numFmtId="0" fontId="14" fillId="0" borderId="87" xfId="1" applyFont="1" applyBorder="1" applyAlignment="1">
      <alignment vertical="center"/>
    </xf>
    <xf numFmtId="0" fontId="14" fillId="0" borderId="85" xfId="1" applyFont="1" applyBorder="1" applyAlignment="1">
      <alignment vertical="center"/>
    </xf>
    <xf numFmtId="0" fontId="11" fillId="13" borderId="77" xfId="1" applyFill="1" applyBorder="1" applyAlignment="1">
      <alignment horizontal="left" vertical="center"/>
    </xf>
    <xf numFmtId="0" fontId="11" fillId="13" borderId="81" xfId="1" applyFill="1" applyBorder="1" applyAlignment="1">
      <alignment horizontal="left" vertical="center"/>
    </xf>
    <xf numFmtId="49" fontId="13" fillId="0" borderId="77" xfId="1" applyNumberFormat="1" applyFont="1" applyBorder="1" applyAlignment="1">
      <alignment horizontal="left" vertical="center" wrapText="1"/>
    </xf>
    <xf numFmtId="49" fontId="13" fillId="0" borderId="81" xfId="1" applyNumberFormat="1" applyFont="1" applyBorder="1" applyAlignment="1">
      <alignment horizontal="left" vertical="center" wrapText="1"/>
    </xf>
    <xf numFmtId="0" fontId="11" fillId="13" borderId="85" xfId="1" applyFill="1" applyBorder="1" applyAlignment="1">
      <alignment vertical="center" wrapText="1"/>
    </xf>
    <xf numFmtId="0" fontId="11" fillId="13" borderId="81" xfId="1" applyFill="1" applyBorder="1" applyAlignment="1">
      <alignment vertical="center" wrapText="1"/>
    </xf>
    <xf numFmtId="0" fontId="11" fillId="0" borderId="14" xfId="1" applyBorder="1" applyAlignment="1">
      <alignment vertical="center"/>
    </xf>
    <xf numFmtId="0" fontId="11" fillId="0" borderId="48" xfId="1" applyBorder="1" applyAlignment="1">
      <alignment vertical="center"/>
    </xf>
    <xf numFmtId="0" fontId="13" fillId="4" borderId="86" xfId="1" applyFont="1" applyFill="1" applyBorder="1" applyAlignment="1">
      <alignment vertical="center" wrapText="1"/>
    </xf>
    <xf numFmtId="0" fontId="13" fillId="4" borderId="78" xfId="1" applyFont="1" applyFill="1" applyBorder="1" applyAlignment="1">
      <alignment vertical="center" wrapText="1"/>
    </xf>
    <xf numFmtId="49" fontId="13" fillId="0" borderId="14" xfId="1" applyNumberFormat="1" applyFont="1" applyBorder="1" applyAlignment="1">
      <alignment vertical="center" wrapText="1"/>
    </xf>
    <xf numFmtId="49" fontId="13" fillId="0" borderId="48" xfId="1" applyNumberFormat="1" applyFont="1" applyBorder="1" applyAlignment="1">
      <alignment vertical="center"/>
    </xf>
    <xf numFmtId="0" fontId="14" fillId="0" borderId="16" xfId="1" applyFont="1" applyBorder="1" applyAlignment="1">
      <alignment vertical="center" wrapText="1"/>
    </xf>
    <xf numFmtId="0" fontId="13" fillId="0" borderId="71" xfId="1" applyFont="1" applyBorder="1" applyAlignment="1">
      <alignment vertical="center" wrapText="1"/>
    </xf>
    <xf numFmtId="0" fontId="14" fillId="0" borderId="17" xfId="1" applyFont="1" applyBorder="1" applyAlignment="1">
      <alignment vertical="center" wrapText="1"/>
    </xf>
    <xf numFmtId="0" fontId="11" fillId="0" borderId="67" xfId="1" applyBorder="1" applyAlignment="1">
      <alignment vertical="center" wrapText="1"/>
    </xf>
    <xf numFmtId="0" fontId="4" fillId="13" borderId="17" xfId="1" applyFont="1" applyFill="1" applyBorder="1" applyAlignment="1">
      <alignment vertical="center" wrapText="1"/>
    </xf>
    <xf numFmtId="0" fontId="4" fillId="13" borderId="67" xfId="1" applyFont="1" applyFill="1" applyBorder="1" applyAlignment="1">
      <alignment vertical="center" wrapText="1"/>
    </xf>
    <xf numFmtId="0" fontId="4" fillId="0" borderId="73" xfId="1" applyFont="1" applyBorder="1" applyAlignment="1">
      <alignment vertical="center" wrapText="1"/>
    </xf>
    <xf numFmtId="0" fontId="11" fillId="0" borderId="48" xfId="1" applyBorder="1" applyAlignment="1">
      <alignment vertical="center" wrapText="1"/>
    </xf>
    <xf numFmtId="0" fontId="14" fillId="4" borderId="78" xfId="1" applyFont="1" applyFill="1" applyBorder="1" applyAlignment="1">
      <alignment vertical="center" wrapText="1"/>
    </xf>
    <xf numFmtId="0" fontId="14" fillId="0" borderId="77" xfId="1" applyFont="1" applyBorder="1" applyAlignment="1">
      <alignment vertical="center" wrapText="1"/>
    </xf>
    <xf numFmtId="0" fontId="4" fillId="0" borderId="63" xfId="1" applyFont="1" applyBorder="1" applyAlignment="1">
      <alignment vertical="center" wrapText="1"/>
    </xf>
    <xf numFmtId="0" fontId="4" fillId="0" borderId="68" xfId="1" applyFont="1" applyBorder="1" applyAlignment="1">
      <alignment vertical="center" wrapText="1"/>
    </xf>
    <xf numFmtId="0" fontId="14" fillId="4" borderId="64" xfId="1" applyFont="1" applyFill="1" applyBorder="1" applyAlignment="1">
      <alignment vertical="center" wrapText="1"/>
    </xf>
    <xf numFmtId="0" fontId="14" fillId="4" borderId="69" xfId="1" applyFont="1" applyFill="1" applyBorder="1" applyAlignment="1">
      <alignment vertical="center" wrapText="1"/>
    </xf>
    <xf numFmtId="49" fontId="14" fillId="0" borderId="65" xfId="1" applyNumberFormat="1" applyFont="1" applyBorder="1" applyAlignment="1">
      <alignment vertical="center" wrapText="1"/>
    </xf>
    <xf numFmtId="0" fontId="4" fillId="13" borderId="50" xfId="1" applyFont="1" applyFill="1" applyBorder="1" applyAlignment="1">
      <alignment vertical="center" wrapText="1"/>
    </xf>
    <xf numFmtId="0" fontId="11" fillId="13" borderId="57" xfId="1" applyFill="1" applyBorder="1" applyAlignment="1">
      <alignment vertical="center" wrapText="1"/>
    </xf>
    <xf numFmtId="0" fontId="4" fillId="0" borderId="51" xfId="1" applyFont="1" applyBorder="1" applyAlignment="1">
      <alignment vertical="center"/>
    </xf>
    <xf numFmtId="0" fontId="4" fillId="0" borderId="58" xfId="1" applyFont="1" applyBorder="1" applyAlignment="1">
      <alignment vertical="center"/>
    </xf>
    <xf numFmtId="0" fontId="14" fillId="4" borderId="52" xfId="1" applyFont="1" applyFill="1" applyBorder="1" applyAlignment="1">
      <alignment vertical="center"/>
    </xf>
    <xf numFmtId="0" fontId="14" fillId="4" borderId="59" xfId="1" applyFont="1" applyFill="1" applyBorder="1" applyAlignment="1">
      <alignment vertical="center"/>
    </xf>
    <xf numFmtId="49" fontId="14" fillId="0" borderId="53" xfId="1" applyNumberFormat="1" applyFont="1" applyBorder="1" applyAlignment="1">
      <alignment vertical="center" wrapText="1"/>
    </xf>
    <xf numFmtId="0" fontId="14" fillId="0" borderId="54" xfId="1" applyFont="1" applyBorder="1" applyAlignment="1">
      <alignment vertical="center" wrapText="1"/>
    </xf>
    <xf numFmtId="0" fontId="13" fillId="0" borderId="61" xfId="1" applyFont="1" applyBorder="1" applyAlignment="1">
      <alignment vertical="center" wrapText="1"/>
    </xf>
    <xf numFmtId="0" fontId="14" fillId="0" borderId="50" xfId="1" applyFont="1" applyBorder="1" applyAlignment="1">
      <alignment vertical="center" wrapText="1"/>
    </xf>
    <xf numFmtId="0" fontId="11" fillId="0" borderId="57" xfId="1" applyBorder="1" applyAlignment="1">
      <alignment vertical="center" wrapText="1"/>
    </xf>
    <xf numFmtId="0" fontId="11" fillId="12" borderId="36" xfId="1" applyFill="1" applyBorder="1" applyAlignment="1">
      <alignment vertical="center" wrapText="1"/>
    </xf>
    <xf numFmtId="0" fontId="11" fillId="12" borderId="43" xfId="1" applyFill="1" applyBorder="1" applyAlignment="1">
      <alignment vertical="center" wrapText="1"/>
    </xf>
    <xf numFmtId="0" fontId="11" fillId="2" borderId="37" xfId="1" applyFill="1" applyBorder="1" applyAlignment="1">
      <alignment vertical="center" wrapText="1"/>
    </xf>
    <xf numFmtId="0" fontId="11" fillId="0" borderId="44" xfId="1" applyBorder="1" applyAlignment="1">
      <alignment vertical="center" wrapText="1"/>
    </xf>
    <xf numFmtId="0" fontId="13" fillId="4" borderId="38" xfId="1" applyFont="1" applyFill="1" applyBorder="1" applyAlignment="1">
      <alignment vertical="center" wrapText="1"/>
    </xf>
    <xf numFmtId="0" fontId="13" fillId="4" borderId="45" xfId="1" applyFont="1" applyFill="1" applyBorder="1" applyAlignment="1">
      <alignment vertical="center" wrapText="1"/>
    </xf>
    <xf numFmtId="49" fontId="14" fillId="0" borderId="39" xfId="1" applyNumberFormat="1" applyFont="1" applyBorder="1" applyAlignment="1">
      <alignment vertical="center" wrapText="1"/>
    </xf>
    <xf numFmtId="0" fontId="14" fillId="2" borderId="35" xfId="1" applyFont="1" applyFill="1" applyBorder="1" applyAlignment="1">
      <alignment vertical="center" wrapText="1"/>
    </xf>
    <xf numFmtId="0" fontId="14" fillId="2" borderId="47" xfId="1" applyFont="1" applyFill="1" applyBorder="1" applyAlignment="1">
      <alignment vertical="center"/>
    </xf>
    <xf numFmtId="0" fontId="11" fillId="8" borderId="13" xfId="1" applyFill="1" applyBorder="1" applyAlignment="1">
      <alignment horizontal="center" vertical="center" wrapText="1"/>
    </xf>
    <xf numFmtId="0" fontId="11" fillId="8" borderId="14" xfId="1" applyFill="1" applyBorder="1" applyAlignment="1">
      <alignment horizontal="center" vertical="center" wrapText="1"/>
    </xf>
    <xf numFmtId="0" fontId="11" fillId="8" borderId="14" xfId="1" applyFill="1" applyBorder="1" applyAlignment="1">
      <alignment horizontal="center" vertical="center"/>
    </xf>
    <xf numFmtId="0" fontId="11" fillId="8" borderId="19" xfId="1" applyFill="1" applyBorder="1" applyAlignment="1">
      <alignment horizontal="center" vertical="center"/>
    </xf>
    <xf numFmtId="0" fontId="11" fillId="8" borderId="20" xfId="1" applyFill="1" applyBorder="1" applyAlignment="1">
      <alignment horizontal="center" vertical="center"/>
    </xf>
    <xf numFmtId="0" fontId="11" fillId="9" borderId="13" xfId="1" applyFill="1" applyBorder="1" applyAlignment="1">
      <alignment horizontal="center" vertical="center" wrapText="1"/>
    </xf>
    <xf numFmtId="0" fontId="11" fillId="9" borderId="15" xfId="1" applyFill="1" applyBorder="1" applyAlignment="1">
      <alignment horizontal="center" vertical="center" wrapText="1"/>
    </xf>
    <xf numFmtId="0" fontId="11" fillId="9" borderId="21" xfId="1" applyFill="1" applyBorder="1" applyAlignment="1">
      <alignment horizontal="center" vertical="center" wrapText="1"/>
    </xf>
    <xf numFmtId="0" fontId="11" fillId="9" borderId="22" xfId="1" applyFill="1" applyBorder="1" applyAlignment="1">
      <alignment horizontal="center" vertical="center" wrapText="1"/>
    </xf>
    <xf numFmtId="0" fontId="11" fillId="10" borderId="16" xfId="1" applyFill="1" applyBorder="1" applyAlignment="1">
      <alignment horizontal="center" vertical="center"/>
    </xf>
    <xf numFmtId="0" fontId="11" fillId="10" borderId="17" xfId="1" applyFill="1" applyBorder="1" applyAlignment="1">
      <alignment horizontal="center" vertical="center"/>
    </xf>
    <xf numFmtId="0" fontId="11" fillId="11" borderId="16" xfId="1" applyFill="1" applyBorder="1" applyAlignment="1">
      <alignment horizontal="center" vertical="center" wrapText="1"/>
    </xf>
    <xf numFmtId="0" fontId="11" fillId="11" borderId="18" xfId="1" applyFill="1" applyBorder="1" applyAlignment="1">
      <alignment horizontal="center" vertical="center" wrapText="1"/>
    </xf>
    <xf numFmtId="0" fontId="11" fillId="10" borderId="23" xfId="1" applyFill="1" applyBorder="1" applyAlignment="1">
      <alignment horizontal="center" vertical="center"/>
    </xf>
    <xf numFmtId="0" fontId="11" fillId="10" borderId="31" xfId="1" applyFill="1" applyBorder="1" applyAlignment="1">
      <alignment horizontal="center" vertical="center"/>
    </xf>
    <xf numFmtId="0" fontId="11" fillId="10" borderId="24" xfId="1" applyFill="1" applyBorder="1" applyAlignment="1">
      <alignment horizontal="center" vertical="center" wrapText="1"/>
    </xf>
    <xf numFmtId="0" fontId="11" fillId="10" borderId="32" xfId="1" applyFill="1" applyBorder="1" applyAlignment="1">
      <alignment horizontal="center" vertical="center"/>
    </xf>
    <xf numFmtId="0" fontId="11" fillId="11" borderId="23" xfId="1" applyFill="1" applyBorder="1" applyAlignment="1">
      <alignment horizontal="center" vertical="center"/>
    </xf>
    <xf numFmtId="0" fontId="11" fillId="11" borderId="33" xfId="1" applyFill="1" applyBorder="1" applyAlignment="1">
      <alignment horizontal="center" vertical="center"/>
    </xf>
    <xf numFmtId="0" fontId="11" fillId="11" borderId="25" xfId="1" applyFill="1" applyBorder="1" applyAlignment="1">
      <alignment horizontal="center" vertical="center" wrapText="1"/>
    </xf>
    <xf numFmtId="0" fontId="11" fillId="11" borderId="34" xfId="1" applyFill="1" applyBorder="1" applyAlignment="1">
      <alignment horizontal="center" vertical="center"/>
    </xf>
    <xf numFmtId="0" fontId="13" fillId="2" borderId="35" xfId="1" applyFont="1" applyFill="1" applyBorder="1" applyAlignment="1">
      <alignment horizontal="left" vertical="center" wrapText="1"/>
    </xf>
    <xf numFmtId="0" fontId="13" fillId="2" borderId="47" xfId="1" applyFont="1" applyFill="1" applyBorder="1" applyAlignment="1">
      <alignment horizontal="left" vertical="center" wrapText="1"/>
    </xf>
    <xf numFmtId="0" fontId="13" fillId="2" borderId="36" xfId="1" applyFont="1" applyFill="1" applyBorder="1" applyAlignment="1">
      <alignment horizontal="left" vertical="center"/>
    </xf>
    <xf numFmtId="0" fontId="13" fillId="2" borderId="43" xfId="1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1EF05842-9773-49A1-893C-1E3F72809211}"/>
  </cellStyles>
  <dxfs count="4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1</xdr:row>
      <xdr:rowOff>42863</xdr:rowOff>
    </xdr:from>
    <xdr:to>
      <xdr:col>9</xdr:col>
      <xdr:colOff>395287</xdr:colOff>
      <xdr:row>1</xdr:row>
      <xdr:rowOff>176213</xdr:rowOff>
    </xdr:to>
    <xdr:sp macro="" textlink="">
      <xdr:nvSpPr>
        <xdr:cNvPr id="47" name="二等辺三角形 4">
          <a:extLst>
            <a:ext uri="{FF2B5EF4-FFF2-40B4-BE49-F238E27FC236}">
              <a16:creationId xmlns:a16="http://schemas.microsoft.com/office/drawing/2014/main" id="{0C6B425B-FF15-E3B2-A3FF-2ECC7E5156CF}"/>
            </a:ext>
            <a:ext uri="{147F2762-F138-4A5C-976F-8EAC2B608ADB}">
              <a16:predDERef xmlns:a16="http://schemas.microsoft.com/office/drawing/2014/main" pred="{1500133B-FD6E-7942-057E-547C1BDB8A9E}"/>
            </a:ext>
          </a:extLst>
        </xdr:cNvPr>
        <xdr:cNvSpPr/>
      </xdr:nvSpPr>
      <xdr:spPr>
        <a:xfrm rot="16077275">
          <a:off x="11849100" y="247650"/>
          <a:ext cx="133350" cy="333375"/>
        </a:xfrm>
        <a:prstGeom prst="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314325</xdr:colOff>
      <xdr:row>0</xdr:row>
      <xdr:rowOff>85725</xdr:rowOff>
    </xdr:from>
    <xdr:to>
      <xdr:col>13</xdr:col>
      <xdr:colOff>476250</xdr:colOff>
      <xdr:row>4</xdr:row>
      <xdr:rowOff>114300</xdr:rowOff>
    </xdr:to>
    <xdr:sp macro="" textlink="">
      <xdr:nvSpPr>
        <xdr:cNvPr id="50" name="四角形 3">
          <a:extLst>
            <a:ext uri="{FF2B5EF4-FFF2-40B4-BE49-F238E27FC236}">
              <a16:creationId xmlns:a16="http://schemas.microsoft.com/office/drawing/2014/main" id="{1500133B-FD6E-7942-057E-547C1BDB8A9E}"/>
            </a:ext>
            <a:ext uri="{147F2762-F138-4A5C-976F-8EAC2B608ADB}">
              <a16:predDERef xmlns:a16="http://schemas.microsoft.com/office/drawing/2014/main" pred="{0C6B425B-FF15-E3B2-A3FF-2ECC7E5156CF}"/>
            </a:ext>
          </a:extLst>
        </xdr:cNvPr>
        <xdr:cNvSpPr/>
      </xdr:nvSpPr>
      <xdr:spPr>
        <a:xfrm>
          <a:off x="12144375" y="85725"/>
          <a:ext cx="2905125" cy="100012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前年度から修正のあった場合のみ記述</a:t>
          </a:r>
        </a:p>
        <a:p>
          <a:pPr marL="0" indent="0" algn="l"/>
          <a:r>
            <a:rPr lang="en-US" altLang="ja-JP" sz="1600">
              <a:solidFill>
                <a:schemeClr val="lt1"/>
              </a:solidFill>
              <a:latin typeface="+mn-lt"/>
              <a:ea typeface="+mn-lt"/>
              <a:cs typeface="+mn-lt"/>
            </a:rPr>
            <a:t>※</a:t>
          </a:r>
          <a:r>
            <a:rPr lang="ja-JP" alt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変更の無い場合は「</a:t>
          </a:r>
          <a:r>
            <a:rPr lang="en-US" altLang="ja-JP" sz="1600">
              <a:solidFill>
                <a:schemeClr val="lt1"/>
              </a:solidFill>
              <a:latin typeface="+mn-lt"/>
              <a:ea typeface="+mn-lt"/>
              <a:cs typeface="+mn-lt"/>
            </a:rPr>
            <a:t>-</a:t>
          </a:r>
          <a:r>
            <a:rPr lang="ja-JP" alt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BF2B-EE1A-48BC-BA3C-B111EE8D0EA7}">
  <dimension ref="A1:S54"/>
  <sheetViews>
    <sheetView zoomScaleNormal="100" workbookViewId="0">
      <selection activeCell="D55" sqref="D55"/>
    </sheetView>
  </sheetViews>
  <sheetFormatPr defaultRowHeight="18"/>
  <cols>
    <col min="2" max="2" width="15.5" bestFit="1" customWidth="1"/>
    <col min="3" max="3" width="23.08203125" bestFit="1" customWidth="1"/>
    <col min="4" max="4" width="72.83203125" customWidth="1"/>
    <col min="7" max="7" width="64.25" customWidth="1"/>
    <col min="13" max="13" width="25.58203125" customWidth="1"/>
  </cols>
  <sheetData>
    <row r="1" spans="1:4" ht="29">
      <c r="A1" s="12" t="s">
        <v>0</v>
      </c>
    </row>
    <row r="2" spans="1:4">
      <c r="A2" s="11" t="s">
        <v>1</v>
      </c>
      <c r="B2" s="11" t="s">
        <v>2</v>
      </c>
      <c r="C2" s="11" t="s">
        <v>3</v>
      </c>
      <c r="D2" t="s">
        <v>4</v>
      </c>
    </row>
    <row r="3" spans="1:4">
      <c r="A3" s="2">
        <v>1</v>
      </c>
      <c r="B3" s="1" t="s">
        <v>5</v>
      </c>
      <c r="C3" s="3" t="str">
        <f>IF(ISERROR(VLOOKUP(B3,多摩1ビル内_FY24!B:C,2,0)),VLOOKUP(B3,多摩１ビル外_FY24!B:C,2,0),VLOOKUP(B3,多摩1ビル内_FY24!B:C,2,0))</f>
        <v>多摩1ビル19F</v>
      </c>
      <c r="D3" s="4" t="str">
        <f>"    RewriteCond %{HTTP:X-Forwarded-For} !^"&amp;SUBSTITUTE(B3,".","\.")&amp;"$"</f>
        <v xml:space="preserve">    RewriteCond %{HTTP:X-Forwarded-For} !^153\.142\.203\.152$</v>
      </c>
    </row>
    <row r="4" spans="1:4">
      <c r="A4" s="2">
        <v>2</v>
      </c>
      <c r="B4" s="1" t="s">
        <v>6</v>
      </c>
      <c r="C4" s="3" t="str">
        <f>IF(ISERROR(VLOOKUP(B4,多摩1ビル内_FY24!B:C,2,0)),VLOOKUP(B4,多摩１ビル外_FY24!B:C,2,0),VLOOKUP(B4,多摩1ビル内_FY24!B:C,2,0))</f>
        <v>多摩1ビル16F</v>
      </c>
      <c r="D4" s="4" t="str">
        <f t="shared" ref="D4:D51" si="0">"    RewriteCond %{HTTP:X-Forwarded-For} !^"&amp;SUBSTITUTE(B4,".","\.")&amp;"$"</f>
        <v xml:space="preserve">    RewriteCond %{HTTP:X-Forwarded-For} !^153\.142\.203\.153$</v>
      </c>
    </row>
    <row r="5" spans="1:4">
      <c r="A5" s="2">
        <v>3</v>
      </c>
      <c r="B5" s="1" t="s">
        <v>7</v>
      </c>
      <c r="C5" s="3" t="str">
        <f>IF(ISERROR(VLOOKUP(B5,多摩1ビル内_FY24!B:C,2,0)),VLOOKUP(B5,多摩１ビル外_FY24!B:C,2,0),VLOOKUP(B5,多摩1ビル内_FY24!B:C,2,0))</f>
        <v>多摩1ビル15F</v>
      </c>
      <c r="D5" s="4" t="str">
        <f t="shared" si="0"/>
        <v xml:space="preserve">    RewriteCond %{HTTP:X-Forwarded-For} !^153\.156\.171\.83$</v>
      </c>
    </row>
    <row r="6" spans="1:4">
      <c r="A6" s="2">
        <v>4</v>
      </c>
      <c r="B6" s="1" t="s">
        <v>8</v>
      </c>
      <c r="C6" s="3" t="str">
        <f>IF(ISERROR(VLOOKUP(B6,多摩1ビル内_FY24!B:C,2,0)),VLOOKUP(B6,多摩１ビル外_FY24!B:C,2,0),VLOOKUP(B6,多摩1ビル内_FY24!B:C,2,0))</f>
        <v>多摩1ビル15F</v>
      </c>
      <c r="D6" s="4" t="str">
        <f t="shared" si="0"/>
        <v xml:space="preserve">    RewriteCond %{HTTP:X-Forwarded-For} !^153\.142\.203\.234$</v>
      </c>
    </row>
    <row r="7" spans="1:4">
      <c r="A7" s="2">
        <v>5</v>
      </c>
      <c r="B7" s="1" t="s">
        <v>9</v>
      </c>
      <c r="C7" s="3" t="str">
        <f>IF(ISERROR(VLOOKUP(B7,多摩1ビル内_FY24!B:C,2,0)),VLOOKUP(B7,多摩１ビル外_FY24!B:C,2,0),VLOOKUP(B7,多摩1ビル内_FY24!B:C,2,0))</f>
        <v>多摩1ビル15F</v>
      </c>
      <c r="D7" s="4" t="str">
        <f t="shared" si="0"/>
        <v xml:space="preserve">    RewriteCond %{HTTP:X-Forwarded-For} !^153\.156\.88\.168$</v>
      </c>
    </row>
    <row r="8" spans="1:4">
      <c r="A8" s="2">
        <v>6</v>
      </c>
      <c r="B8" s="1" t="s">
        <v>10</v>
      </c>
      <c r="C8" s="3" t="str">
        <f>IF(ISERROR(VLOOKUP(B8,多摩1ビル内_FY24!B:C,2,0)),VLOOKUP(B8,多摩１ビル外_FY24!B:C,2,0),VLOOKUP(B8,多摩1ビル内_FY24!B:C,2,0))</f>
        <v>多摩1ビル13F</v>
      </c>
      <c r="D8" s="4" t="str">
        <f t="shared" si="0"/>
        <v xml:space="preserve">    RewriteCond %{HTTP:X-Forwarded-For} !^153\.142\.203\.149$</v>
      </c>
    </row>
    <row r="9" spans="1:4">
      <c r="A9" s="2">
        <v>7</v>
      </c>
      <c r="B9" s="1" t="s">
        <v>11</v>
      </c>
      <c r="C9" s="3" t="str">
        <f>IF(ISERROR(VLOOKUP(B9,多摩1ビル内_FY24!B:C,2,0)),VLOOKUP(B9,多摩１ビル外_FY24!B:C,2,0),VLOOKUP(B9,多摩1ビル内_FY24!B:C,2,0))</f>
        <v>多摩1ビル12F</v>
      </c>
      <c r="D9" s="4" t="str">
        <f t="shared" si="0"/>
        <v xml:space="preserve">    RewriteCond %{HTTP:X-Forwarded-For} !^153\.142\.203\.232$</v>
      </c>
    </row>
    <row r="10" spans="1:4">
      <c r="A10" s="2">
        <v>8</v>
      </c>
      <c r="B10" s="1" t="s">
        <v>12</v>
      </c>
      <c r="C10" s="3" t="str">
        <f>IF(ISERROR(VLOOKUP(B10,多摩1ビル内_FY24!B:C,2,0)),VLOOKUP(B10,多摩１ビル外_FY24!B:C,2,0),VLOOKUP(B10,多摩1ビル内_FY24!B:C,2,0))</f>
        <v>多摩1ビル12F</v>
      </c>
      <c r="D10" s="4" t="str">
        <f t="shared" si="0"/>
        <v xml:space="preserve">    RewriteCond %{HTTP:X-Forwarded-For} !^153\.156\.88\.172$</v>
      </c>
    </row>
    <row r="11" spans="1:4">
      <c r="A11" s="2">
        <v>9</v>
      </c>
      <c r="B11" s="1" t="s">
        <v>13</v>
      </c>
      <c r="C11" s="3" t="str">
        <f>IF(ISERROR(VLOOKUP(B11,多摩1ビル内_FY24!B:C,2,0)),VLOOKUP(B11,多摩１ビル外_FY24!B:C,2,0),VLOOKUP(B11,多摩1ビル内_FY24!B:C,2,0))</f>
        <v>多摩1ビル11F</v>
      </c>
      <c r="D11" s="4" t="str">
        <f t="shared" si="0"/>
        <v xml:space="preserve">    RewriteCond %{HTTP:X-Forwarded-For} !^153\.142\.203\.236$</v>
      </c>
    </row>
    <row r="12" spans="1:4">
      <c r="A12" s="2">
        <v>10</v>
      </c>
      <c r="B12" s="1" t="s">
        <v>14</v>
      </c>
      <c r="C12" s="3" t="str">
        <f>IF(ISERROR(VLOOKUP(B12,多摩1ビル内_FY24!B:C,2,0)),VLOOKUP(B12,多摩１ビル外_FY24!B:C,2,0),VLOOKUP(B12,多摩1ビル内_FY24!B:C,2,0))</f>
        <v>多摩1ビル10F</v>
      </c>
      <c r="D12" s="4" t="str">
        <f t="shared" si="0"/>
        <v xml:space="preserve">    RewriteCond %{HTTP:X-Forwarded-For} !^153\.142\.203\.150$</v>
      </c>
    </row>
    <row r="13" spans="1:4">
      <c r="A13" s="2">
        <v>11</v>
      </c>
      <c r="B13" s="1" t="s">
        <v>15</v>
      </c>
      <c r="C13" s="3" t="str">
        <f>IF(ISERROR(VLOOKUP(B13,多摩1ビル内_FY24!B:C,2,0)),VLOOKUP(B13,多摩１ビル外_FY24!B:C,2,0),VLOOKUP(B13,多摩1ビル内_FY24!B:C,2,0))</f>
        <v>多摩1ビル10F</v>
      </c>
      <c r="D13" s="4" t="str">
        <f t="shared" si="0"/>
        <v xml:space="preserve">    RewriteCond %{HTTP:X-Forwarded-For} !^153\.142\.203\.231$</v>
      </c>
    </row>
    <row r="14" spans="1:4">
      <c r="A14" s="2">
        <v>12</v>
      </c>
      <c r="B14" s="1" t="s">
        <v>16</v>
      </c>
      <c r="C14" s="3" t="str">
        <f>IF(ISERROR(VLOOKUP(B14,多摩1ビル内_FY24!B:C,2,0)),VLOOKUP(B14,多摩１ビル外_FY24!B:C,2,0),VLOOKUP(B14,多摩1ビル内_FY24!B:C,2,0))</f>
        <v>多摩1ビル8F</v>
      </c>
      <c r="D14" s="4" t="str">
        <f t="shared" si="0"/>
        <v xml:space="preserve">    RewriteCond %{HTTP:X-Forwarded-For} !^153\.142\.203\.148$</v>
      </c>
    </row>
    <row r="15" spans="1:4">
      <c r="A15" s="2">
        <v>13</v>
      </c>
      <c r="B15" s="1" t="s">
        <v>17</v>
      </c>
      <c r="C15" s="3" t="str">
        <f>IF(ISERROR(VLOOKUP(B15,多摩1ビル内_FY24!B:C,2,0)),VLOOKUP(B15,多摩１ビル外_FY24!B:C,2,0),VLOOKUP(B15,多摩1ビル内_FY24!B:C,2,0))</f>
        <v>多摩1ビル8F</v>
      </c>
      <c r="D15" s="4" t="str">
        <f t="shared" si="0"/>
        <v xml:space="preserve">    RewriteCond %{HTTP:X-Forwarded-For} !^153\.142\.203\.230$</v>
      </c>
    </row>
    <row r="16" spans="1:4">
      <c r="A16" s="2">
        <v>14</v>
      </c>
      <c r="B16" s="1" t="s">
        <v>18</v>
      </c>
      <c r="C16" s="3" t="str">
        <f>IF(ISERROR(VLOOKUP(B16,多摩1ビル内_FY24!B:C,2,0)),VLOOKUP(B16,多摩１ビル外_FY24!B:C,2,0),VLOOKUP(B16,多摩1ビル内_FY24!B:C,2,0))</f>
        <v>多摩1ビル6F</v>
      </c>
      <c r="D16" s="4" t="str">
        <f t="shared" si="0"/>
        <v xml:space="preserve">    RewriteCond %{HTTP:X-Forwarded-For} !^114\.156\.131\.207$</v>
      </c>
    </row>
    <row r="17" spans="1:19">
      <c r="A17" s="2">
        <v>15</v>
      </c>
      <c r="B17" s="1" t="s">
        <v>19</v>
      </c>
      <c r="C17" s="3" t="str">
        <f>IF(ISERROR(VLOOKUP(B17,多摩1ビル内_FY24!B:C,2,0)),VLOOKUP(B17,多摩１ビル外_FY24!B:C,2,0),VLOOKUP(B17,多摩1ビル内_FY24!B:C,2,0))</f>
        <v>多摩1ビル6F</v>
      </c>
      <c r="D17" s="4" t="str">
        <f t="shared" si="0"/>
        <v xml:space="preserve">    RewriteCond %{HTTP:X-Forwarded-For} !^153\.156\.46\.53$</v>
      </c>
    </row>
    <row r="18" spans="1:19">
      <c r="A18" s="2">
        <v>16</v>
      </c>
      <c r="B18" s="1" t="s">
        <v>20</v>
      </c>
      <c r="C18" s="3" t="str">
        <f>IF(ISERROR(VLOOKUP(B18,多摩1ビル内_FY24!B:C,2,0)),VLOOKUP(B18,多摩１ビル外_FY24!B:C,2,0),VLOOKUP(B18,多摩1ビル内_FY24!B:C,2,0))</f>
        <v>多摩1ビル5F</v>
      </c>
      <c r="D18" s="4" t="str">
        <f t="shared" si="0"/>
        <v xml:space="preserve">    RewriteCond %{HTTP:X-Forwarded-For} !^153\.142\.203\.147$</v>
      </c>
      <c r="S18" s="205"/>
    </row>
    <row r="19" spans="1:19">
      <c r="A19" s="2">
        <v>17</v>
      </c>
      <c r="B19" s="1" t="s">
        <v>21</v>
      </c>
      <c r="C19" s="3" t="str">
        <f>IF(ISERROR(VLOOKUP(B19,多摩1ビル内_FY24!B:C,2,0)),VLOOKUP(B19,多摩１ビル外_FY24!B:C,2,0),VLOOKUP(B19,多摩1ビル内_FY24!B:C,2,0))</f>
        <v>多摩1ビル5F</v>
      </c>
      <c r="D19" s="4" t="str">
        <f t="shared" si="0"/>
        <v xml:space="preserve">    RewriteCond %{HTTP:X-Forwarded-For} !^153\.142\.203\.151$</v>
      </c>
      <c r="S19" s="205"/>
    </row>
    <row r="20" spans="1:19">
      <c r="A20" s="2">
        <v>18</v>
      </c>
      <c r="B20" s="1" t="s">
        <v>22</v>
      </c>
      <c r="C20" s="3" t="str">
        <f>IF(ISERROR(VLOOKUP(B20,多摩1ビル内_FY24!B:C,2,0)),VLOOKUP(B20,多摩１ビル外_FY24!B:C,2,0),VLOOKUP(B20,多摩1ビル内_FY24!B:C,2,0))</f>
        <v>多摩1ビル4F</v>
      </c>
      <c r="D20" s="4" t="str">
        <f t="shared" si="0"/>
        <v xml:space="preserve">    RewriteCond %{HTTP:X-Forwarded-For} !^153\.156\.88\.170$</v>
      </c>
      <c r="S20" s="205"/>
    </row>
    <row r="21" spans="1:19">
      <c r="A21" s="2">
        <v>19</v>
      </c>
      <c r="B21" s="1" t="s">
        <v>23</v>
      </c>
      <c r="C21" s="3" t="str">
        <f>IF(ISERROR(VLOOKUP(B21,多摩1ビル内_FY24!B:C,2,0)),VLOOKUP(B21,多摩１ビル外_FY24!B:C,2,0),VLOOKUP(B21,多摩1ビル内_FY24!B:C,2,0))</f>
        <v>多摩1ビル4F</v>
      </c>
      <c r="D21" s="4" t="str">
        <f t="shared" si="0"/>
        <v xml:space="preserve">    RewriteCond %{HTTP:X-Forwarded-For} !^153\.156\.88\.169$</v>
      </c>
      <c r="S21" s="205"/>
    </row>
    <row r="22" spans="1:19">
      <c r="A22" s="2">
        <v>20</v>
      </c>
      <c r="B22" s="1" t="s">
        <v>24</v>
      </c>
      <c r="C22" s="3" t="str">
        <f>IF(ISERROR(VLOOKUP(B22,多摩1ビル内_FY24!B:C,2,0)),VLOOKUP(B22,多摩１ビル外_FY24!B:C,2,0),VLOOKUP(B22,多摩1ビル内_FY24!B:C,2,0))</f>
        <v>多摩1ビル4F</v>
      </c>
      <c r="D22" s="4" t="str">
        <f t="shared" si="0"/>
        <v xml:space="preserve">    RewriteCond %{HTTP:X-Forwarded-For} !^153\.156\.88\.171$</v>
      </c>
      <c r="S22" s="205"/>
    </row>
    <row r="23" spans="1:19">
      <c r="A23" s="2">
        <v>21</v>
      </c>
      <c r="B23" s="1" t="s">
        <v>25</v>
      </c>
      <c r="C23" s="3" t="str">
        <f>IF(ISERROR(VLOOKUP(B23,多摩1ビル内_FY24!B:C,2,0)),VLOOKUP(B23,多摩１ビル外_FY24!B:C,2,0),VLOOKUP(B23,多摩1ビル内_FY24!B:C,2,0))</f>
        <v>多摩1ビル4F</v>
      </c>
      <c r="D23" s="4" t="str">
        <f t="shared" si="0"/>
        <v xml:space="preserve">    RewriteCond %{HTTP:X-Forwarded-For} !^153\.142\.201\.202$</v>
      </c>
      <c r="S23" s="205"/>
    </row>
    <row r="24" spans="1:19">
      <c r="A24" s="2">
        <v>22</v>
      </c>
      <c r="B24" s="1" t="s">
        <v>26</v>
      </c>
      <c r="C24" s="3" t="str">
        <f>IF(ISERROR(VLOOKUP(B24,多摩1ビル内_FY24!B:C,2,0)),VLOOKUP(B24,多摩１ビル外_FY24!B:C,2,0),VLOOKUP(B24,多摩1ビル内_FY24!B:C,2,0))</f>
        <v>多摩1ビル4F</v>
      </c>
      <c r="D24" s="4" t="str">
        <f t="shared" si="0"/>
        <v xml:space="preserve">    RewriteCond %{HTTP:X-Forwarded-For} !^153\.142\.201\.205$</v>
      </c>
      <c r="S24" s="205"/>
    </row>
    <row r="25" spans="1:19">
      <c r="A25" s="2">
        <v>23</v>
      </c>
      <c r="B25" s="1" t="s">
        <v>27</v>
      </c>
      <c r="C25" s="3" t="str">
        <f>IF(ISERROR(VLOOKUP(B25,多摩1ビル内_FY24!B:C,2,0)),VLOOKUP(B25,多摩１ビル外_FY24!B:C,2,0),VLOOKUP(B25,多摩1ビル内_FY24!B:C,2,0))</f>
        <v>多摩1ビル4F</v>
      </c>
      <c r="D25" s="4" t="str">
        <f t="shared" si="0"/>
        <v xml:space="preserve">    RewriteCond %{HTTP:X-Forwarded-For} !^153\.156\.86\.238$</v>
      </c>
      <c r="S25" s="205"/>
    </row>
    <row r="26" spans="1:19">
      <c r="A26" s="2">
        <v>24</v>
      </c>
      <c r="B26" s="1" t="s">
        <v>28</v>
      </c>
      <c r="C26" s="3" t="str">
        <f>IF(ISERROR(VLOOKUP(B26,多摩1ビル内_FY24!B:C,2,0)),VLOOKUP(B26,多摩１ビル外_FY24!B:C,2,0),VLOOKUP(B26,多摩1ビル内_FY24!B:C,2,0))</f>
        <v>多摩1ビル1F</v>
      </c>
      <c r="D26" s="4" t="str">
        <f t="shared" si="0"/>
        <v xml:space="preserve">    RewriteCond %{HTTP:X-Forwarded-For} !^153\.142\.203\.145$</v>
      </c>
      <c r="S26" s="205"/>
    </row>
    <row r="27" spans="1:19">
      <c r="A27" s="2">
        <v>25</v>
      </c>
      <c r="B27" s="2" t="s">
        <v>29</v>
      </c>
      <c r="C27" s="3" t="str">
        <f>IF(ISERROR(VLOOKUP(B27,多摩1ビル内_FY24!B:C,2,0)),VLOOKUP(B27,多摩１ビル外_FY24!B:C,2,0),VLOOKUP(B27,多摩1ビル内_FY24!B:C,2,0))</f>
        <v>多摩1ビルclient-pc</v>
      </c>
      <c r="D27" s="4" t="str">
        <f t="shared" si="0"/>
        <v xml:space="preserve">    RewriteCond %{HTTP:X-Forwarded-For} !^111\.238\.225\.142$</v>
      </c>
      <c r="S27" s="205"/>
    </row>
    <row r="28" spans="1:19">
      <c r="A28" s="2">
        <v>26</v>
      </c>
      <c r="B28" s="2" t="s">
        <v>30</v>
      </c>
      <c r="C28" s="3" t="str">
        <f>IF(ISERROR(VLOOKUP(B28,多摩1ビル内_FY24!B:C,2,0)),VLOOKUP(B28,多摩１ビル外_FY24!B:C,2,0),VLOOKUP(B28,多摩1ビル内_FY24!B:C,2,0))</f>
        <v>多摩1ビルclient-pc</v>
      </c>
      <c r="D28" s="4" t="str">
        <f t="shared" si="0"/>
        <v xml:space="preserve">    RewriteCond %{HTTP:X-Forwarded-For} !^111\.238\.225\.146$</v>
      </c>
      <c r="S28" s="205"/>
    </row>
    <row r="29" spans="1:19">
      <c r="A29" s="2">
        <v>27</v>
      </c>
      <c r="B29" s="2" t="s">
        <v>31</v>
      </c>
      <c r="C29" s="3" t="str">
        <f>IF(ISERROR(VLOOKUP(B29,多摩1ビル内_FY24!B:C,2,0)),VLOOKUP(B29,多摩１ビル外_FY24!B:C,2,0),VLOOKUP(B29,多摩1ビル内_FY24!B:C,2,0))</f>
        <v>多摩1ビルclient-pc</v>
      </c>
      <c r="D29" s="4" t="str">
        <f t="shared" si="0"/>
        <v xml:space="preserve">    RewriteCond %{HTTP:X-Forwarded-For} !^111\.238\.225\.150$</v>
      </c>
      <c r="S29" s="205"/>
    </row>
    <row r="30" spans="1:19">
      <c r="A30" s="2">
        <v>28</v>
      </c>
      <c r="B30" s="2" t="s">
        <v>32</v>
      </c>
      <c r="C30" s="3" t="str">
        <f>IF(ISERROR(VLOOKUP(B30,多摩1ビル内_FY24!B:C,2,0)),VLOOKUP(B30,多摩１ビル外_FY24!B:C,2,0),VLOOKUP(B30,多摩1ビル内_FY24!B:C,2,0))</f>
        <v>多摩1ビルclient-pc</v>
      </c>
      <c r="D30" s="4" t="str">
        <f t="shared" si="0"/>
        <v xml:space="preserve">    RewriteCond %{HTTP:X-Forwarded-For} !^113\.36\.111\.90$</v>
      </c>
      <c r="S30" s="205"/>
    </row>
    <row r="31" spans="1:19">
      <c r="A31" s="2">
        <v>29</v>
      </c>
      <c r="B31" s="2" t="s">
        <v>33</v>
      </c>
      <c r="C31" s="3" t="str">
        <f>IF(ISERROR(VLOOKUP(B31,多摩1ビル内_FY24!B:C,2,0)),VLOOKUP(B31,多摩１ビル外_FY24!B:C,2,0),VLOOKUP(B31,多摩1ビル内_FY24!B:C,2,0))</f>
        <v>多摩1ビルclient-pc</v>
      </c>
      <c r="D31" s="4" t="str">
        <f t="shared" si="0"/>
        <v xml:space="preserve">    RewriteCond %{HTTP:X-Forwarded-For} !^113\.35\.123\.178$</v>
      </c>
      <c r="S31" s="205"/>
    </row>
    <row r="32" spans="1:19">
      <c r="A32" s="2">
        <v>30</v>
      </c>
      <c r="B32" s="2" t="s">
        <v>34</v>
      </c>
      <c r="C32" s="3" t="str">
        <f>IF(ISERROR(VLOOKUP(B32,多摩1ビル内_FY24!B:C,2,0)),VLOOKUP(B32,多摩１ビル外_FY24!B:C,2,0),VLOOKUP(B32,多摩1ビル内_FY24!B:C,2,0))</f>
        <v>多摩1ビルclient-pc</v>
      </c>
      <c r="D32" s="4" t="str">
        <f t="shared" si="0"/>
        <v xml:space="preserve">    RewriteCond %{HTTP:X-Forwarded-For} !^113\.33\.224\.82$</v>
      </c>
      <c r="S32" s="205"/>
    </row>
    <row r="33" spans="1:19">
      <c r="A33" s="2">
        <v>31</v>
      </c>
      <c r="B33" s="2" t="s">
        <v>35</v>
      </c>
      <c r="C33" s="3" t="str">
        <f>IF(ISERROR(VLOOKUP(B33,多摩1ビル内_FY24!B:C,2,0)),VLOOKUP(B33,多摩１ビル外_FY24!B:C,2,0),VLOOKUP(B33,多摩1ビル内_FY24!B:C,2,0))</f>
        <v>多摩1ビルclient-pc</v>
      </c>
      <c r="D33" s="4" t="str">
        <f t="shared" si="0"/>
        <v xml:space="preserve">    RewriteCond %{HTTP:X-Forwarded-For} !^113\.34\.78\.210$</v>
      </c>
      <c r="S33" s="205"/>
    </row>
    <row r="34" spans="1:19">
      <c r="A34" s="2">
        <v>32</v>
      </c>
      <c r="B34" s="2" t="s">
        <v>36</v>
      </c>
      <c r="C34" s="3" t="str">
        <f>IF(ISERROR(VLOOKUP(B34,多摩1ビル内_FY24!B:C,2,0)),VLOOKUP(B34,多摩１ビル外_FY24!B:C,2,0),VLOOKUP(B34,多摩1ビル内_FY24!B:C,2,0))</f>
        <v>多摩1ビルclient-pc</v>
      </c>
      <c r="D34" s="4" t="str">
        <f t="shared" si="0"/>
        <v xml:space="preserve">    RewriteCond %{HTTP:X-Forwarded-For} !^202\.32\.214\.205$</v>
      </c>
      <c r="S34" s="205"/>
    </row>
    <row r="35" spans="1:19">
      <c r="A35" s="2">
        <v>33</v>
      </c>
      <c r="B35" s="168" t="s">
        <v>37</v>
      </c>
      <c r="C35" s="3" t="str">
        <f>IF(ISERROR(VLOOKUP(B35,多摩1ビル内_FY24!B:C,2,0)),VLOOKUP(B35,多摩１ビル外_FY24!B:C,2,0),VLOOKUP(B35,多摩1ビル内_FY24!B:C,2,0))</f>
        <v>高柳Zone2</v>
      </c>
      <c r="D35" s="4" t="str">
        <f t="shared" si="0"/>
        <v xml:space="preserve">    RewriteCond %{HTTP:X-Forwarded-For} !^202\.241\.174\.196$</v>
      </c>
      <c r="S35" s="205"/>
    </row>
    <row r="36" spans="1:19">
      <c r="A36" s="2">
        <v>34</v>
      </c>
      <c r="B36" s="168" t="s">
        <v>38</v>
      </c>
      <c r="C36" s="3" t="str">
        <f>IF(ISERROR(VLOOKUP(B36,多摩1ビル内_FY24!B:C,2,0)),VLOOKUP(B36,多摩１ビル外_FY24!B:C,2,0),VLOOKUP(B36,多摩1ビル内_FY24!B:C,2,0))</f>
        <v>高柳Zone2</v>
      </c>
      <c r="D36" s="4" t="str">
        <f t="shared" si="0"/>
        <v xml:space="preserve">    RewriteCond %{HTTP:X-Forwarded-For} !^202\.241\.174\.197$</v>
      </c>
      <c r="S36" s="205"/>
    </row>
    <row r="37" spans="1:19">
      <c r="A37" s="2">
        <v>35</v>
      </c>
      <c r="B37" s="2" t="s">
        <v>39</v>
      </c>
      <c r="C37" s="3" t="str">
        <f>IF(ISERROR(VLOOKUP(B37,多摩1ビル内_FY24!B:C,2,0)),VLOOKUP(B37,多摩１ビル外_FY24!B:C,2,0),VLOOKUP(B37,多摩1ビル内_FY24!B:C,2,0))</f>
        <v>高柳Zone2</v>
      </c>
      <c r="D37" s="4" t="str">
        <f t="shared" si="0"/>
        <v xml:space="preserve">    RewriteCond %{HTTP:X-Forwarded-For} !^202\.241\.174\.199$</v>
      </c>
      <c r="M37" s="205"/>
      <c r="S37" s="205"/>
    </row>
    <row r="38" spans="1:19">
      <c r="A38" s="2">
        <v>36</v>
      </c>
      <c r="B38" s="168" t="s">
        <v>40</v>
      </c>
      <c r="C38" s="3" t="str">
        <f>IF(ISERROR(VLOOKUP(B38,多摩1ビル内_FY24!B:C,2,0)),VLOOKUP(B38,多摩１ビル外_FY24!B:C,2,0),VLOOKUP(B38,多摩1ビル内_FY24!B:C,2,0))</f>
        <v>高柳１F東個別WiFiルーター</v>
      </c>
      <c r="D38" s="4" t="str">
        <f t="shared" si="0"/>
        <v xml:space="preserve">    RewriteCond %{HTTP:X-Forwarded-For} !^220\.108\.88\.84$</v>
      </c>
      <c r="S38" s="205"/>
    </row>
    <row r="39" spans="1:19">
      <c r="A39" s="2">
        <v>37</v>
      </c>
      <c r="B39" s="168" t="s">
        <v>41</v>
      </c>
      <c r="C39" s="3" t="str">
        <f>IF(ISERROR(VLOOKUP(B39,多摩1ビル内_FY24!B:C,2,0)),VLOOKUP(B39,多摩１ビル外_FY24!B:C,2,0),VLOOKUP(B39,多摩1ビル内_FY24!B:C,2,0))</f>
        <v>OpenGateⅡ</v>
      </c>
      <c r="D39" s="4" t="str">
        <f t="shared" si="0"/>
        <v xml:space="preserve">    RewriteCond %{HTTP:X-Forwarded-For} !^202\.241\.174\.208$</v>
      </c>
      <c r="S39" s="205"/>
    </row>
    <row r="40" spans="1:19">
      <c r="A40" s="2">
        <v>38</v>
      </c>
      <c r="B40" s="167" t="s">
        <v>42</v>
      </c>
      <c r="C40" s="3" t="str">
        <f>IF(ISERROR(VLOOKUP(B40,多摩1ビル内_FY24!B:C,2,0)),VLOOKUP(B40,多摩１ビル外_FY24!B:C,2,0),VLOOKUP(B40,多摩1ビル内_FY24!B:C,2,0))</f>
        <v>OpenGateⅡ</v>
      </c>
      <c r="D40" s="4" t="str">
        <f t="shared" si="0"/>
        <v xml:space="preserve">    RewriteCond %{HTTP:X-Forwarded-For} !^202\.241\.174\.209$</v>
      </c>
      <c r="M40" s="205"/>
      <c r="S40" s="205"/>
    </row>
    <row r="41" spans="1:19">
      <c r="A41" s="2">
        <v>39</v>
      </c>
      <c r="B41" s="1" t="s">
        <v>43</v>
      </c>
      <c r="C41" s="3" t="str">
        <f>IF(ISERROR(VLOOKUP(B41,多摩1ビル内_FY24!B:C,2,0)),VLOOKUP(B41,多摩１ビル外_FY24!B:C,2,0),VLOOKUP(B41,多摩1ビル内_FY24!B:C,2,0))</f>
        <v>SELF②</v>
      </c>
      <c r="D41" s="4" t="str">
        <f t="shared" si="0"/>
        <v xml:space="preserve">    RewriteCond %{HTTP:X-Forwarded-For} !^52\.193\.131\.15$</v>
      </c>
    </row>
    <row r="42" spans="1:19">
      <c r="A42" s="2">
        <v>40</v>
      </c>
      <c r="B42" s="1" t="s">
        <v>44</v>
      </c>
      <c r="C42" s="3" t="str">
        <f>IF(ISERROR(VLOOKUP(B42,多摩1ビル内_FY24!B:C,2,0)),VLOOKUP(B42,多摩１ビル外_FY24!B:C,2,0),VLOOKUP(B42,多摩1ビル内_FY24!B:C,2,0))</f>
        <v>bravesoft</v>
      </c>
      <c r="D42" s="4" t="str">
        <f t="shared" si="0"/>
        <v xml:space="preserve">    RewriteCond %{HTTP:X-Forwarded-For} !^118\.238\.220\.136$</v>
      </c>
    </row>
    <row r="43" spans="1:19">
      <c r="A43" s="2">
        <v>41</v>
      </c>
      <c r="B43" s="1" t="s">
        <v>45</v>
      </c>
      <c r="C43" s="3" t="str">
        <f>IF(ISERROR(VLOOKUP(B43,多摩1ビル内_FY24!B:C,2,0)),VLOOKUP(B43,多摩１ビル外_FY24!B:C,2,0),VLOOKUP(B43,多摩1ビル内_FY24!B:C,2,0))</f>
        <v>bravesoft</v>
      </c>
      <c r="D43" s="4" t="str">
        <f t="shared" si="0"/>
        <v xml:space="preserve">    RewriteCond %{HTTP:X-Forwarded-For} !^115\.73\.217\.209 $</v>
      </c>
    </row>
    <row r="44" spans="1:19">
      <c r="A44" s="2">
        <v>42</v>
      </c>
      <c r="B44" s="1" t="s">
        <v>46</v>
      </c>
      <c r="C44" s="3" t="str">
        <f>IF(ISERROR(VLOOKUP(B44,多摩1ビル内_FY24!B:C,2,0)),VLOOKUP(B44,多摩１ビル外_FY24!B:C,2,0),VLOOKUP(B44,多摩1ビル内_FY24!B:C,2,0))</f>
        <v>bravesoft</v>
      </c>
      <c r="D44" s="4" t="str">
        <f t="shared" si="0"/>
        <v xml:space="preserve">    RewriteCond %{HTTP:X-Forwarded-For} !^115\.79\.143\.138$</v>
      </c>
    </row>
    <row r="45" spans="1:19">
      <c r="A45" s="2">
        <v>43</v>
      </c>
      <c r="B45" s="1" t="s">
        <v>47</v>
      </c>
      <c r="C45" s="3" t="str">
        <f>IF(ISERROR(VLOOKUP(B45,多摩1ビル内_FY24!B:C,2,0)),VLOOKUP(B45,多摩１ビル外_FY24!B:C,2,0),VLOOKUP(B45,多摩1ビル内_FY24!B:C,2,0))</f>
        <v>bravesoft</v>
      </c>
      <c r="D45" s="4" t="str">
        <f t="shared" si="0"/>
        <v xml:space="preserve">    RewriteCond %{HTTP:X-Forwarded-For} !^113\.161\.89\.2$</v>
      </c>
    </row>
    <row r="46" spans="1:19">
      <c r="A46" s="2">
        <v>44</v>
      </c>
      <c r="B46" s="3" t="s">
        <v>48</v>
      </c>
      <c r="C46" s="3" t="str">
        <f>IF(ISERROR(VLOOKUP(B46,多摩1ビル内_FY24!B:C,2,0)),VLOOKUP(B46,多摩１ビル外_FY24!B:C,2,0),VLOOKUP(B46,多摩1ビル内_FY24!B:C,2,0))</f>
        <v>SELF</v>
      </c>
      <c r="D46" s="4" t="str">
        <f t="shared" si="0"/>
        <v xml:space="preserve">    RewriteCond %{HTTP:X-Forwarded-For} !^122\.249\.238\.41$</v>
      </c>
    </row>
    <row r="47" spans="1:19">
      <c r="A47" s="2">
        <v>45</v>
      </c>
      <c r="B47" s="3" t="s">
        <v>49</v>
      </c>
      <c r="C47" s="3" t="str">
        <f>IF(ISERROR(VLOOKUP(B47,多摩1ビル内_FY24!B:C,2,0)),VLOOKUP(B47,多摩１ビル外_FY24!B:C,2,0),VLOOKUP(B47,多摩1ビル内_FY24!B:C,2,0))</f>
        <v>SELF</v>
      </c>
      <c r="D47" s="4" t="str">
        <f t="shared" si="0"/>
        <v xml:space="preserve">    RewriteCond %{HTTP:X-Forwarded-For} !^111\.239\.163\.160$</v>
      </c>
    </row>
    <row r="48" spans="1:19">
      <c r="A48" s="2">
        <v>46</v>
      </c>
      <c r="B48" s="2" t="s">
        <v>50</v>
      </c>
      <c r="C48" s="3" t="str">
        <f>IF(ISERROR(VLOOKUP(B48,多摩1ビル内_FY24!B:C,2,0)),VLOOKUP(B48,多摩１ビル外_FY24!B:C,2,0),VLOOKUP(B48,多摩1ビル内_FY24!B:C,2,0))</f>
        <v>高柳client-pc</v>
      </c>
      <c r="D48" s="4" t="str">
        <f t="shared" si="0"/>
        <v xml:space="preserve">    RewriteCond %{HTTP:X-Forwarded-For} !^111\.238\.226\.222$</v>
      </c>
    </row>
    <row r="49" spans="1:7">
      <c r="A49" s="2">
        <v>47</v>
      </c>
      <c r="B49" s="2" t="s">
        <v>51</v>
      </c>
      <c r="C49" s="3" t="str">
        <f>IF(ISERROR(VLOOKUP(B49,多摩1ビル内_FY24!B:C,2,0)),VLOOKUP(B49,多摩１ビル外_FY24!B:C,2,0),VLOOKUP(B49,多摩1ビル内_FY24!B:C,2,0))</f>
        <v>高柳client-pc</v>
      </c>
      <c r="D49" s="4" t="str">
        <f t="shared" si="0"/>
        <v xml:space="preserve">    RewriteCond %{HTTP:X-Forwarded-For} !^111\.238\.226\.226$</v>
      </c>
    </row>
    <row r="50" spans="1:7">
      <c r="A50" s="2">
        <v>48</v>
      </c>
      <c r="B50" s="2" t="s">
        <v>52</v>
      </c>
      <c r="C50" s="3" t="str">
        <f>IF(ISERROR(VLOOKUP(B50,多摩1ビル内_FY24!B:C,2,0)),VLOOKUP(B50,多摩１ビル外_FY24!B:C,2,0),VLOOKUP(B50,多摩1ビル内_FY24!B:C,2,0))</f>
        <v>高柳client-pc</v>
      </c>
      <c r="D50" s="4" t="str">
        <f t="shared" si="0"/>
        <v xml:space="preserve">    RewriteCond %{HTTP:X-Forwarded-For} !^126\.249\.58\.54$</v>
      </c>
    </row>
    <row r="51" spans="1:7">
      <c r="A51" s="2">
        <v>49</v>
      </c>
      <c r="B51" s="2" t="s">
        <v>53</v>
      </c>
      <c r="C51" s="3" t="str">
        <f>IF(ISERROR(VLOOKUP(B51,多摩1ビル内_FY24!B:C,2,0)),VLOOKUP(B51,多摩１ビル外_FY24!B:C,2,0),VLOOKUP(B51,多摩1ビル内_FY24!B:C,2,0))</f>
        <v>高柳client-pc</v>
      </c>
      <c r="D51" s="4" t="str">
        <f t="shared" si="0"/>
        <v xml:space="preserve">    RewriteCond %{HTTP:X-Forwarded-For} !^126\.249\.58\.78$</v>
      </c>
    </row>
    <row r="54" spans="1:7" ht="409.5">
      <c r="D54" s="208" t="str">
        <f>_xlfn.TEXTJOIN(CHAR(10), TRUE, D3:D51)</f>
        <v xml:space="preserve">    RewriteCond %{HTTP:X-Forwarded-For} !^153\.142\.203\.152$
    RewriteCond %{HTTP:X-Forwarded-For} !^153\.142\.203\.153$
    RewriteCond %{HTTP:X-Forwarded-For} !^153\.156\.171\.83$
    RewriteCond %{HTTP:X-Forwarded-For} !^153\.142\.203\.234$
    RewriteCond %{HTTP:X-Forwarded-For} !^153\.156\.88\.168$
    RewriteCond %{HTTP:X-Forwarded-For} !^153\.142\.203\.149$
    RewriteCond %{HTTP:X-Forwarded-For} !^153\.142\.203\.232$
    RewriteCond %{HTTP:X-Forwarded-For} !^153\.156\.88\.172$
    RewriteCond %{HTTP:X-Forwarded-For} !^153\.142\.203\.236$
    RewriteCond %{HTTP:X-Forwarded-For} !^153\.142\.203\.150$
    RewriteCond %{HTTP:X-Forwarded-For} !^153\.142\.203\.231$
    RewriteCond %{HTTP:X-Forwarded-For} !^153\.142\.203\.148$
    RewriteCond %{HTTP:X-Forwarded-For} !^153\.142\.203\.230$
    RewriteCond %{HTTP:X-Forwarded-For} !^114\.156\.131\.207$
    RewriteCond %{HTTP:X-Forwarded-For} !^153\.156\.46\.53$
    RewriteCond %{HTTP:X-Forwarded-For} !^153\.142\.203\.147$
    RewriteCond %{HTTP:X-Forwarded-For} !^153\.142\.203\.151$
    RewriteCond %{HTTP:X-Forwarded-For} !^153\.156\.88\.170$
    RewriteCond %{HTTP:X-Forwarded-For} !^153\.156\.88\.169$
    RewriteCond %{HTTP:X-Forwarded-For} !^153\.156\.88\.171$
    RewriteCond %{HTTP:X-Forwarded-For} !^153\.142\.201\.202$
    RewriteCond %{HTTP:X-Forwarded-For} !^153\.142\.201\.205$
    RewriteCond %{HTTP:X-Forwarded-For} !^153\.156\.86\.238$
    RewriteCond %{HTTP:X-Forwarded-For} !^153\.142\.203\.145$
    RewriteCond %{HTTP:X-Forwarded-For} !^111\.238\.225\.142$
    RewriteCond %{HTTP:X-Forwarded-For} !^111\.238\.225\.146$
    RewriteCond %{HTTP:X-Forwarded-For} !^111\.238\.225\.150$
    RewriteCond %{HTTP:X-Forwarded-For} !^113\.36\.111\.90$
    RewriteCond %{HTTP:X-Forwarded-For} !^113\.35\.123\.178$
    RewriteCond %{HTTP:X-Forwarded-For} !^113\.33\.224\.82$
    RewriteCond %{HTTP:X-Forwarded-For} !^113\.34\.78\.210$
    RewriteCond %{HTTP:X-Forwarded-For} !^202\.32\.214\.205$
    RewriteCond %{HTTP:X-Forwarded-For} !^202\.241\.174\.196$
    RewriteCond %{HTTP:X-Forwarded-For} !^202\.241\.174\.197$
    RewriteCond %{HTTP:X-Forwarded-For} !^202\.241\.174\.199$
    RewriteCond %{HTTP:X-Forwarded-For} !^220\.108\.88\.84$
    RewriteCond %{HTTP:X-Forwarded-For} !^202\.241\.174\.208$
    RewriteCond %{HTTP:X-Forwarded-For} !^202\.241\.174\.209$
    RewriteCond %{HTTP:X-Forwarded-For} !^52\.193\.131\.15$
    RewriteCond %{HTTP:X-Forwarded-For} !^118\.238\.220\.136$
    RewriteCond %{HTTP:X-Forwarded-For} !^115\.73\.217\.209 $
    RewriteCond %{HTTP:X-Forwarded-For} !^115\.79\.143\.138$
    RewriteCond %{HTTP:X-Forwarded-For} !^113\.161\.89\.2$
    RewriteCond %{HTTP:X-Forwarded-For} !^122\.249\.238\.41$
    RewriteCond %{HTTP:X-Forwarded-For} !^111\.239\.163\.160$
    RewriteCond %{HTTP:X-Forwarded-For} !^111\.238\.226\.222$
    RewriteCond %{HTTP:X-Forwarded-For} !^111\.238\.226\.226$
    RewriteCond %{HTTP:X-Forwarded-For} !^126\.249\.58\.54$
    RewriteCond %{HTTP:X-Forwarded-For} !^126\.249\.58\.78$</v>
      </c>
      <c r="G54" s="208" t="s">
        <v>54</v>
      </c>
    </row>
  </sheetData>
  <phoneticPr fontId="2"/>
  <conditionalFormatting sqref="B3:B15 B18:B34">
    <cfRule type="expression" dxfId="45" priority="6">
      <formula>$F3="NG"</formula>
    </cfRule>
    <cfRule type="expression" dxfId="44" priority="8">
      <formula>$E3="削除"</formula>
    </cfRule>
  </conditionalFormatting>
  <conditionalFormatting sqref="B3:B15 B18:B34">
    <cfRule type="expression" dxfId="43" priority="7">
      <formula>$E3="追加"</formula>
    </cfRule>
  </conditionalFormatting>
  <conditionalFormatting sqref="B16:B17">
    <cfRule type="expression" dxfId="42" priority="3">
      <formula>$F16="NG"</formula>
    </cfRule>
    <cfRule type="expression" dxfId="41" priority="5">
      <formula>$E16="削除"</formula>
    </cfRule>
  </conditionalFormatting>
  <conditionalFormatting sqref="B16:B17">
    <cfRule type="expression" dxfId="40" priority="4">
      <formula>$E16="追加"</formula>
    </cfRule>
  </conditionalFormatting>
  <conditionalFormatting sqref="B35:B51">
    <cfRule type="expression" dxfId="39" priority="1">
      <formula>$E35="追加"</formula>
    </cfRule>
    <cfRule type="expression" dxfId="38" priority="2">
      <formula>$E35="削除"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8EC4-57F8-4E6E-84DB-D43D654D4289}">
  <dimension ref="A1:D44"/>
  <sheetViews>
    <sheetView topLeftCell="C1" zoomScale="76" zoomScaleNormal="130" workbookViewId="0">
      <selection activeCell="B8" sqref="B8:C32"/>
    </sheetView>
  </sheetViews>
  <sheetFormatPr defaultRowHeight="18"/>
  <cols>
    <col min="2" max="2" width="15.5" bestFit="1" customWidth="1"/>
    <col min="3" max="3" width="23.08203125" bestFit="1" customWidth="1"/>
  </cols>
  <sheetData>
    <row r="1" spans="1:4" ht="29">
      <c r="A1" s="12" t="s">
        <v>123</v>
      </c>
    </row>
    <row r="2" spans="1:4">
      <c r="A2" s="11" t="s">
        <v>1</v>
      </c>
      <c r="B2" s="11" t="s">
        <v>2</v>
      </c>
      <c r="C2" s="11" t="s">
        <v>3</v>
      </c>
      <c r="D2" t="s">
        <v>4</v>
      </c>
    </row>
    <row r="3" spans="1:4">
      <c r="A3" s="188">
        <v>1</v>
      </c>
      <c r="B3" s="188" t="s">
        <v>39</v>
      </c>
      <c r="C3" s="189" t="str">
        <f>IF(ISERROR(VLOOKUP(B3,多摩1ビル内_FY22!B:C,2,0)),VLOOKUP(B3,多摩１ビル外_FY22!B:C,2,0),VLOOKUP(B3,多摩1ビル内_FY22!B:C,2,0))</f>
        <v>高柳Zone2</v>
      </c>
      <c r="D3" s="4" t="str">
        <f>"    RewriteCond %{HTTP:X-Forwarded-For} !^"&amp;SUBSTITUTE(B3,".","\.")&amp;"$"</f>
        <v xml:space="preserve">    RewriteCond %{HTTP:X-Forwarded-For} !^202\.241\.174\.199$</v>
      </c>
    </row>
    <row r="4" spans="1:4">
      <c r="A4" s="2">
        <v>2</v>
      </c>
      <c r="B4" s="168" t="s">
        <v>37</v>
      </c>
      <c r="C4" s="3" t="str">
        <f>IF(ISERROR(VLOOKUP(B4,多摩1ビル内_FY22!B:C,2,0)),VLOOKUP(B4,多摩１ビル外_FY22!B:C,2,0),VLOOKUP(B4,多摩1ビル内_FY22!B:C,2,0))</f>
        <v>高柳Zone2</v>
      </c>
      <c r="D4" s="4" t="str">
        <f>"    RewriteCond %{HTTP:X-Forwarded-For} !^"&amp;SUBSTITUTE(B4,".","\.")&amp;"$"</f>
        <v xml:space="preserve">    RewriteCond %{HTTP:X-Forwarded-For} !^202\.241\.174\.196$</v>
      </c>
    </row>
    <row r="5" spans="1:4">
      <c r="A5" s="2">
        <v>3</v>
      </c>
      <c r="B5" s="168" t="s">
        <v>38</v>
      </c>
      <c r="C5" s="3" t="str">
        <f>IF(ISERROR(VLOOKUP(B5,多摩1ビル内_FY22!B:C,2,0)),VLOOKUP(B5,多摩１ビル外_FY22!B:C,2,0),VLOOKUP(B5,多摩1ビル内_FY22!B:C,2,0))</f>
        <v>高柳Zone2</v>
      </c>
      <c r="D5" s="4" t="str">
        <f>"    RewriteCond %{HTTP:X-Forwarded-For} !^"&amp;SUBSTITUTE(B5,".","\.")&amp;"$"</f>
        <v xml:space="preserve">    RewriteCond %{HTTP:X-Forwarded-For} !^202\.241\.174\.197$</v>
      </c>
    </row>
    <row r="6" spans="1:4">
      <c r="A6" s="188">
        <v>4</v>
      </c>
      <c r="B6" s="168" t="s">
        <v>41</v>
      </c>
      <c r="C6" s="3" t="str">
        <f>IF(ISERROR(VLOOKUP(B6,多摩1ビル内_FY22!B:C,2,0)),VLOOKUP(B6,多摩１ビル外_FY22!B:C,2,0),VLOOKUP(B6,多摩1ビル内_FY22!B:C,2,0))</f>
        <v>OpenGateⅡ</v>
      </c>
      <c r="D6" s="4" t="str">
        <f t="shared" ref="D6:D33" si="0">"    RewriteCond %{HTTP:X-Forwarded-For} !^"&amp;SUBSTITUTE(B6,".","\.")&amp;"$"</f>
        <v xml:space="preserve">    RewriteCond %{HTTP:X-Forwarded-For} !^202\.241\.174\.208$</v>
      </c>
    </row>
    <row r="7" spans="1:4" ht="18.5" thickBot="1">
      <c r="A7" s="2">
        <v>5</v>
      </c>
      <c r="B7" s="192" t="s">
        <v>42</v>
      </c>
      <c r="C7" s="191" t="str">
        <f>IF(ISERROR(VLOOKUP(B7,多摩1ビル内_FY22!B:C,2,0)),VLOOKUP(B7,多摩１ビル外_FY22!B:C,2,0),VLOOKUP(B7,多摩1ビル内_FY22!B:C,2,0))</f>
        <v>OpenGateⅡ</v>
      </c>
      <c r="D7" s="4" t="str">
        <f t="shared" si="0"/>
        <v xml:space="preserve">    RewriteCond %{HTTP:X-Forwarded-For} !^202\.241\.174\.209$</v>
      </c>
    </row>
    <row r="8" spans="1:4">
      <c r="A8" s="2">
        <v>6</v>
      </c>
      <c r="B8" s="188" t="s">
        <v>10</v>
      </c>
      <c r="C8" s="189" t="str">
        <f>IF(ISERROR(VLOOKUP(B8,多摩1ビル内_FY22!B:C,2,0)),VLOOKUP(B8,多摩１ビル外_FY22!B:C,2,0),VLOOKUP(B8,多摩1ビル内_FY22!B:C,2,0))</f>
        <v>多摩1ビル13F</v>
      </c>
      <c r="D8" s="4" t="str">
        <f t="shared" si="0"/>
        <v xml:space="preserve">    RewriteCond %{HTTP:X-Forwarded-For} !^153\.142\.203\.149$</v>
      </c>
    </row>
    <row r="9" spans="1:4">
      <c r="A9" s="188">
        <v>7</v>
      </c>
      <c r="B9" s="2" t="s">
        <v>139</v>
      </c>
      <c r="C9" s="3" t="str">
        <f>IF(ISERROR(VLOOKUP(B9,多摩1ビル内_FY22!B:C,2,0)),VLOOKUP(B9,多摩１ビル外_FY22!B:C,2,0),VLOOKUP(B9,多摩1ビル内_FY22!B:C,2,0))</f>
        <v>多摩1ビル16F</v>
      </c>
      <c r="D9" s="4" t="str">
        <f t="shared" si="0"/>
        <v xml:space="preserve">    RewriteCond %{HTTP:X-Forwarded-For} !^153\.142\.203\.235$</v>
      </c>
    </row>
    <row r="10" spans="1:4">
      <c r="A10" s="2">
        <v>8</v>
      </c>
      <c r="B10" s="2" t="s">
        <v>126</v>
      </c>
      <c r="C10" s="3" t="str">
        <f>IF(ISERROR(VLOOKUP(B10,多摩1ビル内_FY22!B:C,2,0)),VLOOKUP(B10,多摩１ビル外_FY22!B:C,2,0),VLOOKUP(B10,多摩1ビル内_FY22!B:C,2,0))</f>
        <v>多摩1ビル12F</v>
      </c>
      <c r="D10" s="4" t="str">
        <f t="shared" si="0"/>
        <v xml:space="preserve">    RewriteCond %{HTTP:X-Forwarded-For} !^153\.142\.203\.153$</v>
      </c>
    </row>
    <row r="11" spans="1:4">
      <c r="A11" s="2">
        <v>9</v>
      </c>
      <c r="B11" s="2" t="s">
        <v>13</v>
      </c>
      <c r="C11" s="3" t="str">
        <f>IF(ISERROR(VLOOKUP(B11,多摩1ビル内_FY22!B:C,2,0)),VLOOKUP(B11,多摩１ビル外_FY22!B:C,2,0),VLOOKUP(B11,多摩1ビル内_FY22!B:C,2,0))</f>
        <v>多摩1ビル11F</v>
      </c>
      <c r="D11" s="4" t="str">
        <f t="shared" si="0"/>
        <v xml:space="preserve">    RewriteCond %{HTTP:X-Forwarded-For} !^153\.142\.203\.236$</v>
      </c>
    </row>
    <row r="12" spans="1:4">
      <c r="A12" s="188">
        <v>10</v>
      </c>
      <c r="B12" s="2" t="s">
        <v>127</v>
      </c>
      <c r="C12" s="3" t="str">
        <f>IF(ISERROR(VLOOKUP(B12,多摩1ビル内_FY22!B:C,2,0)),VLOOKUP(B12,多摩１ビル外_FY22!B:C,2,0),VLOOKUP(B12,多摩1ビル内_FY22!B:C,2,0))</f>
        <v>多摩1ビル11F</v>
      </c>
      <c r="D12" s="4" t="str">
        <f t="shared" si="0"/>
        <v xml:space="preserve">    RewriteCond %{HTTP:X-Forwarded-For} !^153\.142\.203\.234$</v>
      </c>
    </row>
    <row r="13" spans="1:4">
      <c r="A13" s="2">
        <v>11</v>
      </c>
      <c r="B13" s="2" t="s">
        <v>11</v>
      </c>
      <c r="C13" s="3" t="str">
        <f>IF(ISERROR(VLOOKUP(B13,多摩1ビル内_FY22!B:C,2,0)),VLOOKUP(B13,多摩１ビル外_FY22!B:C,2,0),VLOOKUP(B13,多摩1ビル内_FY22!B:C,2,0))</f>
        <v>多摩1ビル12F</v>
      </c>
      <c r="D13" s="4" t="str">
        <f t="shared" si="0"/>
        <v xml:space="preserve">    RewriteCond %{HTTP:X-Forwarded-For} !^153\.142\.203\.232$</v>
      </c>
    </row>
    <row r="14" spans="1:4">
      <c r="A14" s="2">
        <v>12</v>
      </c>
      <c r="B14" s="2" t="s">
        <v>14</v>
      </c>
      <c r="C14" s="3" t="str">
        <f>IF(ISERROR(VLOOKUP(B14,多摩1ビル内_FY22!B:C,2,0)),VLOOKUP(B14,多摩１ビル外_FY22!B:C,2,0),VLOOKUP(B14,多摩1ビル内_FY22!B:C,2,0))</f>
        <v>多摩1ビル10F</v>
      </c>
      <c r="D14" s="4" t="str">
        <f t="shared" si="0"/>
        <v xml:space="preserve">    RewriteCond %{HTTP:X-Forwarded-For} !^153\.142\.203\.150$</v>
      </c>
    </row>
    <row r="15" spans="1:4">
      <c r="A15" s="188">
        <v>13</v>
      </c>
      <c r="B15" s="2" t="s">
        <v>15</v>
      </c>
      <c r="C15" s="3" t="str">
        <f>IF(ISERROR(VLOOKUP(B15,多摩1ビル内_FY22!B:C,2,0)),VLOOKUP(B15,多摩１ビル外_FY22!B:C,2,0),VLOOKUP(B15,多摩1ビル内_FY22!B:C,2,0))</f>
        <v>多摩1ビル10F</v>
      </c>
      <c r="D15" s="4" t="str">
        <f t="shared" si="0"/>
        <v xml:space="preserve">    RewriteCond %{HTTP:X-Forwarded-For} !^153\.142\.203\.231$</v>
      </c>
    </row>
    <row r="16" spans="1:4">
      <c r="A16" s="2">
        <v>14</v>
      </c>
      <c r="B16" s="2" t="s">
        <v>5</v>
      </c>
      <c r="C16" s="3" t="str">
        <f>IF(ISERROR(VLOOKUP(B16,多摩1ビル内_FY22!B:C,2,0)),VLOOKUP(B16,多摩１ビル外_FY22!B:C,2,0),VLOOKUP(B16,多摩1ビル内_FY22!B:C,2,0))</f>
        <v>多摩1ビル19F</v>
      </c>
      <c r="D16" s="4" t="str">
        <f t="shared" si="0"/>
        <v xml:space="preserve">    RewriteCond %{HTTP:X-Forwarded-For} !^153\.142\.203\.152$</v>
      </c>
    </row>
    <row r="17" spans="1:4">
      <c r="A17" s="2">
        <v>15</v>
      </c>
      <c r="B17" s="2" t="s">
        <v>16</v>
      </c>
      <c r="C17" s="3" t="str">
        <f>IF(ISERROR(VLOOKUP(B17,多摩1ビル内_FY22!B:C,2,0)),VLOOKUP(B17,多摩１ビル外_FY22!B:C,2,0),VLOOKUP(B17,多摩1ビル内_FY22!B:C,2,0))</f>
        <v>多摩1ビル8F</v>
      </c>
      <c r="D17" s="4" t="str">
        <f t="shared" si="0"/>
        <v xml:space="preserve">    RewriteCond %{HTTP:X-Forwarded-For} !^153\.142\.203\.148$</v>
      </c>
    </row>
    <row r="18" spans="1:4">
      <c r="A18" s="188">
        <v>16</v>
      </c>
      <c r="B18" s="2" t="s">
        <v>17</v>
      </c>
      <c r="C18" s="3" t="str">
        <f>IF(ISERROR(VLOOKUP(B18,多摩1ビル内_FY22!B:C,2,0)),VLOOKUP(B18,多摩１ビル外_FY22!B:C,2,0),VLOOKUP(B18,多摩1ビル内_FY22!B:C,2,0))</f>
        <v>多摩1ビル8F</v>
      </c>
      <c r="D18" s="4" t="str">
        <f t="shared" si="0"/>
        <v xml:space="preserve">    RewriteCond %{HTTP:X-Forwarded-For} !^153\.142\.203\.230$</v>
      </c>
    </row>
    <row r="19" spans="1:4">
      <c r="A19" s="2">
        <v>17</v>
      </c>
      <c r="B19" s="2" t="s">
        <v>141</v>
      </c>
      <c r="C19" s="3" t="str">
        <f>IF(ISERROR(VLOOKUP(B19,多摩1ビル内_FY22!B:C,2,0)),VLOOKUP(B19,多摩１ビル外_FY22!B:C,2,0),VLOOKUP(B19,多摩1ビル内_FY22!B:C,2,0))</f>
        <v>多摩1ビル16F</v>
      </c>
      <c r="D19" s="4" t="str">
        <f t="shared" si="0"/>
        <v xml:space="preserve">    RewriteCond %{HTTP:X-Forwarded-For} !^153\.142\.203\.233$</v>
      </c>
    </row>
    <row r="20" spans="1:4">
      <c r="A20" s="2">
        <v>18</v>
      </c>
      <c r="B20" s="2" t="s">
        <v>20</v>
      </c>
      <c r="C20" s="3" t="str">
        <f>IF(ISERROR(VLOOKUP(B20,多摩1ビル内_FY22!B:C,2,0)),VLOOKUP(B20,多摩１ビル外_FY22!B:C,2,0),VLOOKUP(B20,多摩1ビル内_FY22!B:C,2,0))</f>
        <v>多摩1ビル5F</v>
      </c>
      <c r="D20" s="4" t="str">
        <f t="shared" si="0"/>
        <v xml:space="preserve">    RewriteCond %{HTTP:X-Forwarded-For} !^153\.142\.203\.147$</v>
      </c>
    </row>
    <row r="21" spans="1:4">
      <c r="A21" s="188">
        <v>19</v>
      </c>
      <c r="B21" s="2" t="s">
        <v>21</v>
      </c>
      <c r="C21" s="3" t="str">
        <f>IF(ISERROR(VLOOKUP(B21,多摩1ビル内_FY22!B:C,2,0)),VLOOKUP(B21,多摩１ビル外_FY22!B:C,2,0),VLOOKUP(B21,多摩1ビル内_FY22!B:C,2,0))</f>
        <v>多摩1ビル5F</v>
      </c>
      <c r="D21" s="4" t="str">
        <f t="shared" si="0"/>
        <v xml:space="preserve">    RewriteCond %{HTTP:X-Forwarded-For} !^153\.142\.203\.151$</v>
      </c>
    </row>
    <row r="22" spans="1:4">
      <c r="A22" s="2">
        <v>20</v>
      </c>
      <c r="B22" s="2" t="s">
        <v>28</v>
      </c>
      <c r="C22" s="3" t="str">
        <f>IF(ISERROR(VLOOKUP(B22,多摩1ビル内_FY22!B:C,2,0)),VLOOKUP(B22,多摩１ビル外_FY22!B:C,2,0),VLOOKUP(B22,多摩1ビル内_FY22!B:C,2,0))</f>
        <v>多摩1ビル1F</v>
      </c>
      <c r="D22" s="4" t="str">
        <f t="shared" si="0"/>
        <v xml:space="preserve">    RewriteCond %{HTTP:X-Forwarded-For} !^153\.142\.203\.145$</v>
      </c>
    </row>
    <row r="23" spans="1:4">
      <c r="A23" s="2">
        <v>21</v>
      </c>
      <c r="B23" s="2" t="s">
        <v>25</v>
      </c>
      <c r="C23" s="3" t="str">
        <f>IF(ISERROR(VLOOKUP(B23,多摩1ビル内_FY22!B:C,2,0)),VLOOKUP(B23,多摩１ビル外_FY22!B:C,2,0),VLOOKUP(B23,多摩1ビル内_FY22!B:C,2,0))</f>
        <v>多摩1ビル4F</v>
      </c>
      <c r="D23" s="4" t="str">
        <f t="shared" si="0"/>
        <v xml:space="preserve">    RewriteCond %{HTTP:X-Forwarded-For} !^153\.142\.201\.202$</v>
      </c>
    </row>
    <row r="24" spans="1:4">
      <c r="A24" s="188">
        <v>22</v>
      </c>
      <c r="B24" s="2" t="s">
        <v>128</v>
      </c>
      <c r="C24" s="3" t="str">
        <f>IF(ISERROR(VLOOKUP(B24,多摩1ビル内_FY22!B:C,2,0)),VLOOKUP(B24,多摩１ビル外_FY22!B:C,2,0),VLOOKUP(B24,多摩1ビル内_FY22!B:C,2,0))</f>
        <v>多摩1ビル4F</v>
      </c>
      <c r="D24" s="4" t="str">
        <f t="shared" si="0"/>
        <v xml:space="preserve">    RewriteCond %{HTTP:X-Forwarded-For} !^153\.142\.201\.205$</v>
      </c>
    </row>
    <row r="25" spans="1:4">
      <c r="A25" s="2">
        <v>23</v>
      </c>
      <c r="B25" s="2" t="s">
        <v>7</v>
      </c>
      <c r="C25" s="3" t="str">
        <f>IF(ISERROR(VLOOKUP(B25,多摩1ビル内_FY22!B:C,2,0)),VLOOKUP(B25,多摩１ビル外_FY22!B:C,2,0),VLOOKUP(B25,多摩1ビル内_FY22!B:C,2,0))</f>
        <v>多摩1ビル15F</v>
      </c>
      <c r="D25" s="4" t="str">
        <f t="shared" si="0"/>
        <v xml:space="preserve">    RewriteCond %{HTTP:X-Forwarded-For} !^153\.156\.171\.83$</v>
      </c>
    </row>
    <row r="26" spans="1:4">
      <c r="A26" s="2">
        <v>24</v>
      </c>
      <c r="B26" s="2" t="s">
        <v>130</v>
      </c>
      <c r="C26" s="3" t="str">
        <f>IF(ISERROR(VLOOKUP(B26,多摩1ビル内_FY22!B:C,2,0)),VLOOKUP(B26,多摩１ビル外_FY22!B:C,2,0),VLOOKUP(B26,多摩1ビル内_FY22!B:C,2,0))</f>
        <v>多摩1ビル11F</v>
      </c>
      <c r="D26" s="4" t="str">
        <f t="shared" si="0"/>
        <v xml:space="preserve">    RewriteCond %{HTTP:X-Forwarded-For} !^153\.156\.88\.168$</v>
      </c>
    </row>
    <row r="27" spans="1:4">
      <c r="A27" s="188">
        <v>25</v>
      </c>
      <c r="B27" s="2" t="s">
        <v>136</v>
      </c>
      <c r="C27" s="3" t="str">
        <f>IF(ISERROR(VLOOKUP(B27,多摩1ビル内_FY22!B:C,2,0)),VLOOKUP(B27,多摩１ビル外_FY22!B:C,2,0),VLOOKUP(B27,多摩1ビル内_FY22!B:C,2,0))</f>
        <v>多摩1ビル16F</v>
      </c>
      <c r="D27" s="4" t="str">
        <f t="shared" si="0"/>
        <v xml:space="preserve">    RewriteCond %{HTTP:X-Forwarded-For} !^153\.156\.86\.237$</v>
      </c>
    </row>
    <row r="28" spans="1:4">
      <c r="A28" s="2">
        <v>26</v>
      </c>
      <c r="B28" s="2" t="s">
        <v>12</v>
      </c>
      <c r="C28" s="3" t="str">
        <f>IF(ISERROR(VLOOKUP(B28,多摩1ビル内_FY22!B:C,2,0)),VLOOKUP(B28,多摩１ビル外_FY22!B:C,2,0),VLOOKUP(B28,多摩1ビル内_FY22!B:C,2,0))</f>
        <v>多摩1ビル12F</v>
      </c>
      <c r="D28" s="4" t="str">
        <f t="shared" si="0"/>
        <v xml:space="preserve">    RewriteCond %{HTTP:X-Forwarded-For} !^153\.156\.88\.172$</v>
      </c>
    </row>
    <row r="29" spans="1:4">
      <c r="A29" s="2">
        <v>27</v>
      </c>
      <c r="B29" s="2" t="s">
        <v>22</v>
      </c>
      <c r="C29" s="3" t="str">
        <f>IF(ISERROR(VLOOKUP(B29,多摩1ビル内_FY22!B:C,2,0)),VLOOKUP(B29,多摩１ビル外_FY22!B:C,2,0),VLOOKUP(B29,多摩1ビル内_FY22!B:C,2,0))</f>
        <v>多摩1ビル4F</v>
      </c>
      <c r="D29" s="4" t="str">
        <f t="shared" si="0"/>
        <v xml:space="preserve">    RewriteCond %{HTTP:X-Forwarded-For} !^153\.156\.88\.170$</v>
      </c>
    </row>
    <row r="30" spans="1:4">
      <c r="A30" s="188">
        <v>28</v>
      </c>
      <c r="B30" s="2" t="s">
        <v>23</v>
      </c>
      <c r="C30" s="3" t="str">
        <f>IF(ISERROR(VLOOKUP(B30,多摩1ビル内_FY22!B:C,2,0)),VLOOKUP(B30,多摩１ビル外_FY22!B:C,2,0),VLOOKUP(B30,多摩1ビル内_FY22!B:C,2,0))</f>
        <v>多摩1ビル4F</v>
      </c>
      <c r="D30" s="4" t="str">
        <f t="shared" si="0"/>
        <v xml:space="preserve">    RewriteCond %{HTTP:X-Forwarded-For} !^153\.156\.88\.169$</v>
      </c>
    </row>
    <row r="31" spans="1:4">
      <c r="A31" s="2">
        <v>29</v>
      </c>
      <c r="B31" s="2" t="s">
        <v>27</v>
      </c>
      <c r="C31" s="3" t="str">
        <f>IF(ISERROR(VLOOKUP(B31,多摩1ビル内_FY22!B:C,2,0)),VLOOKUP(B31,多摩１ビル外_FY22!B:C,2,0),VLOOKUP(B31,多摩1ビル内_FY22!B:C,2,0))</f>
        <v>多摩1ビル4F</v>
      </c>
      <c r="D31" s="4" t="str">
        <f t="shared" si="0"/>
        <v xml:space="preserve">    RewriteCond %{HTTP:X-Forwarded-For} !^153\.156\.86\.238$</v>
      </c>
    </row>
    <row r="32" spans="1:4" ht="18.5" thickBot="1">
      <c r="A32" s="2">
        <v>30</v>
      </c>
      <c r="B32" s="190" t="s">
        <v>24</v>
      </c>
      <c r="C32" s="191" t="str">
        <f>IF(ISERROR(VLOOKUP(B32,多摩1ビル内_FY22!B:C,2,0)),VLOOKUP(B32,多摩１ビル外_FY22!B:C,2,0),VLOOKUP(B32,多摩1ビル内_FY22!B:C,2,0))</f>
        <v>多摩1ビル4F</v>
      </c>
      <c r="D32" s="4" t="str">
        <f t="shared" si="0"/>
        <v xml:space="preserve">    RewriteCond %{HTTP:X-Forwarded-For} !^153\.156\.88\.171$</v>
      </c>
    </row>
    <row r="33" spans="1:4">
      <c r="A33" s="188">
        <v>31</v>
      </c>
      <c r="B33" s="168" t="s">
        <v>40</v>
      </c>
      <c r="C33" s="3" t="str">
        <f>IF(ISERROR(VLOOKUP(B33,多摩1ビル内_FY22!B:C,2,0)),VLOOKUP(B33,多摩１ビル外_FY22!B:C,2,0),VLOOKUP(B33,多摩1ビル内_FY22!B:C,2,0))</f>
        <v>BSH 高柳１F</v>
      </c>
      <c r="D33" s="4" t="str">
        <f t="shared" si="0"/>
        <v xml:space="preserve">    RewriteCond %{HTTP:X-Forwarded-For} !^220\.108\.88\.84$</v>
      </c>
    </row>
    <row r="34" spans="1:4">
      <c r="A34" s="2">
        <v>32</v>
      </c>
      <c r="B34" s="168" t="s">
        <v>104</v>
      </c>
      <c r="C34" s="3" t="str">
        <f>IF(ISERROR(VLOOKUP(B34,多摩1ビル内_FY22!B:C,2,0)),VLOOKUP(B34,多摩１ビル外_FY22!B:C,2,0),VLOOKUP(B34,多摩1ビル内_FY22!B:C,2,0))</f>
        <v>SELF</v>
      </c>
      <c r="D34" s="4" t="str">
        <f t="shared" ref="D34:D41" si="1">"    RewriteCond %{HTTP:X-Forwarded-For} !^"&amp;SUBSTITUTE(B34,".","\.")&amp;"$"</f>
        <v xml:space="preserve">    RewriteCond %{HTTP:X-Forwarded-For} !^152\.165\.118\.145$</v>
      </c>
    </row>
    <row r="35" spans="1:4">
      <c r="A35" s="2">
        <v>33</v>
      </c>
      <c r="B35" s="1" t="s">
        <v>43</v>
      </c>
      <c r="C35" s="3" t="str">
        <f>IF(ISERROR(VLOOKUP(B35,多摩1ビル内_FY22!B:C,2,0)),VLOOKUP(B35,多摩１ビル外_FY22!B:C,2,0),VLOOKUP(B35,多摩1ビル内_FY22!B:C,2,0))</f>
        <v>SELF②</v>
      </c>
      <c r="D35" s="4" t="str">
        <f t="shared" si="1"/>
        <v xml:space="preserve">    RewriteCond %{HTTP:X-Forwarded-For} !^52\.193\.131\.15$</v>
      </c>
    </row>
    <row r="36" spans="1:4">
      <c r="A36" s="188">
        <v>34</v>
      </c>
      <c r="B36" s="1" t="s">
        <v>44</v>
      </c>
      <c r="C36" s="3" t="str">
        <f>IF(ISERROR(VLOOKUP(B36,多摩1ビル内_FY22!B:C,2,0)),VLOOKUP(B36,多摩１ビル外_FY22!B:C,2,0),VLOOKUP(B36,多摩1ビル内_FY22!B:C,2,0))</f>
        <v>bravesoft</v>
      </c>
      <c r="D36" s="4" t="str">
        <f t="shared" si="1"/>
        <v xml:space="preserve">    RewriteCond %{HTTP:X-Forwarded-For} !^118\.238\.220\.136$</v>
      </c>
    </row>
    <row r="37" spans="1:4">
      <c r="A37" s="2">
        <v>35</v>
      </c>
      <c r="B37" t="s">
        <v>112</v>
      </c>
      <c r="C37" s="3" t="str">
        <f>IF(ISERROR(VLOOKUP(B37,多摩1ビル内_FY22!B:C,2,0)),VLOOKUP(B37,多摩１ビル外_FY22!B:C,2,0),VLOOKUP(B37,多摩1ビル内_FY22!B:C,2,0))</f>
        <v>SEC</v>
      </c>
      <c r="D37" s="4" t="str">
        <f t="shared" si="1"/>
        <v xml:space="preserve">    RewriteCond %{HTTP:X-Forwarded-For} !^60\.115\.100\.68$</v>
      </c>
    </row>
    <row r="38" spans="1:4">
      <c r="A38" s="2">
        <v>36</v>
      </c>
      <c r="B38" s="1" t="s">
        <v>114</v>
      </c>
      <c r="C38" s="3" t="str">
        <f>IF(ISERROR(VLOOKUP(B38,多摩1ビル内_FY22!B:C,2,0)),VLOOKUP(B38,多摩１ビル外_FY22!B:C,2,0),VLOOKUP(B38,多摩1ビル内_FY22!B:C,2,0))</f>
        <v>新宿三井ビル</v>
      </c>
      <c r="D38" s="4" t="str">
        <f t="shared" si="1"/>
        <v xml:space="preserve">    RewriteCond %{HTTP:X-Forwarded-For} !^198\.144\.175\.155$</v>
      </c>
    </row>
    <row r="39" spans="1:4">
      <c r="A39" s="188">
        <v>37</v>
      </c>
      <c r="B39" s="1" t="s">
        <v>116</v>
      </c>
      <c r="C39" s="3" t="str">
        <f>IF(ISERROR(VLOOKUP(B39,多摩1ビル内_FY22!B:C,2,0)),VLOOKUP(B39,多摩１ビル外_FY22!B:C,2,0),VLOOKUP(B39,多摩1ビル内_FY22!B:C,2,0))</f>
        <v>新宿三井ビル</v>
      </c>
      <c r="D39" s="4" t="str">
        <f t="shared" si="1"/>
        <v xml:space="preserve">    RewriteCond %{HTTP:X-Forwarded-For} !^122\.216\.3\.58$</v>
      </c>
    </row>
    <row r="40" spans="1:4">
      <c r="A40" s="2">
        <v>38</v>
      </c>
      <c r="B40" s="1" t="s">
        <v>117</v>
      </c>
      <c r="C40" s="3" t="str">
        <f>IF(ISERROR(VLOOKUP(B40,多摩1ビル内_FY22!B:C,2,0)),VLOOKUP(B40,多摩１ビル外_FY22!B:C,2,0),VLOOKUP(B40,多摩1ビル内_FY22!B:C,2,0))</f>
        <v>新宿三井ビル</v>
      </c>
      <c r="D40" s="4" t="str">
        <f t="shared" si="1"/>
        <v xml:space="preserve">    RewriteCond %{HTTP:X-Forwarded-For} !^122\.216\.3\.50$</v>
      </c>
    </row>
    <row r="41" spans="1:4">
      <c r="A41" s="2">
        <v>39</v>
      </c>
      <c r="B41" s="1" t="s">
        <v>118</v>
      </c>
      <c r="C41" s="3" t="str">
        <f>IF(ISERROR(VLOOKUP(B41,多摩1ビル内_FY22!B:C,2,0)),VLOOKUP(B41,多摩１ビル外_FY22!B:C,2,0),VLOOKUP(B41,多摩1ビル内_FY22!B:C,2,0))</f>
        <v>新宿三井ビル</v>
      </c>
      <c r="D41" s="4" t="str">
        <f t="shared" si="1"/>
        <v xml:space="preserve">    RewriteCond %{HTTP:X-Forwarded-For} !^125\.103\.15\.194$</v>
      </c>
    </row>
    <row r="42" spans="1:4">
      <c r="A42" s="188">
        <v>40</v>
      </c>
      <c r="B42" s="2" t="s">
        <v>119</v>
      </c>
      <c r="C42" s="3" t="str">
        <f>IF(ISERROR(VLOOKUP(B42,多摩1ビル内_FY22!B:C,2,0)),VLOOKUP(B42,多摩１ビル外_FY22!B:C,2,0),VLOOKUP(B42,多摩1ビル内_FY22!B:C,2,0))</f>
        <v>新宿三井ビル</v>
      </c>
      <c r="D42" s="4" t="str">
        <f t="shared" ref="D42:D44" si="2">"    RewriteCond %{HTTP:X-Forwarded-For} !^"&amp;SUBSTITUTE(B42,".","\.")&amp;"$"</f>
        <v xml:space="preserve">    RewriteCond %{HTTP:X-Forwarded-For} !^125\.103\.15\.198$</v>
      </c>
    </row>
    <row r="43" spans="1:4">
      <c r="A43" s="2">
        <v>41</v>
      </c>
      <c r="B43" s="165" t="s">
        <v>18</v>
      </c>
      <c r="C43" s="3" t="str">
        <f>IF(ISERROR(VLOOKUP(B43,多摩1ビル内_FY22!B:C,2,0)),VLOOKUP(B43,多摩１ビル外_FY22!B:C,2,0),VLOOKUP(B43,多摩1ビル内_FY22!B:C,2,0))</f>
        <v>新宿三井ビル</v>
      </c>
      <c r="D43" s="4" t="str">
        <f t="shared" si="2"/>
        <v xml:space="preserve">    RewriteCond %{HTTP:X-Forwarded-For} !^114\.156\.131\.207$</v>
      </c>
    </row>
    <row r="44" spans="1:4">
      <c r="A44" s="2">
        <v>42</v>
      </c>
      <c r="B44" s="170" t="s">
        <v>19</v>
      </c>
      <c r="C44" s="3" t="str">
        <f>IF(ISERROR(VLOOKUP(B44,多摩1ビル内_FY22!B:C,2,0)),VLOOKUP(B44,多摩１ビル外_FY22!B:C,2,0),VLOOKUP(B44,多摩1ビル内_FY22!B:C,2,0))</f>
        <v>新宿三井ビル</v>
      </c>
      <c r="D44" s="4" t="str">
        <f t="shared" si="2"/>
        <v xml:space="preserve">    RewriteCond %{HTTP:X-Forwarded-For} !^153\.156\.46\.53$</v>
      </c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A7D8-8C54-41EB-92EC-056B764DDE8E}">
  <dimension ref="A1:D42"/>
  <sheetViews>
    <sheetView zoomScale="98" zoomScaleNormal="98" workbookViewId="0">
      <selection activeCell="B8" sqref="B8:C32"/>
    </sheetView>
  </sheetViews>
  <sheetFormatPr defaultRowHeight="18"/>
  <cols>
    <col min="2" max="2" width="15.5" bestFit="1" customWidth="1"/>
    <col min="3" max="3" width="23.08203125" bestFit="1" customWidth="1"/>
  </cols>
  <sheetData>
    <row r="1" spans="1:4" ht="29">
      <c r="A1" s="12" t="s">
        <v>123</v>
      </c>
    </row>
    <row r="2" spans="1:4">
      <c r="A2" s="11" t="s">
        <v>1</v>
      </c>
      <c r="B2" s="11" t="s">
        <v>2</v>
      </c>
      <c r="C2" s="11" t="s">
        <v>3</v>
      </c>
      <c r="D2" t="s">
        <v>4</v>
      </c>
    </row>
    <row r="3" spans="1:4">
      <c r="A3" s="2">
        <v>1</v>
      </c>
      <c r="B3" s="2" t="s">
        <v>41</v>
      </c>
      <c r="C3" s="3" t="str">
        <f>IF(ISERROR(VLOOKUP(B3,多摩1ビル内_FY22!B:C,2,0)),VLOOKUP(B3,多摩１ビル外_FY22!B:C,2,0),VLOOKUP(B3,多摩1ビル内_FY22!B:C,2,0))</f>
        <v>OpenGateⅡ</v>
      </c>
      <c r="D3" s="4" t="str">
        <f t="shared" ref="D3:D33" si="0">"    RewriteCond %{HTTP:X-Forwarded-For} !^"&amp;SUBSTITUTE(B3,".","\.")&amp;"$"</f>
        <v xml:space="preserve">    RewriteCond %{HTTP:X-Forwarded-For} !^202\.241\.174\.208$</v>
      </c>
    </row>
    <row r="4" spans="1:4">
      <c r="A4" s="2">
        <v>2</v>
      </c>
      <c r="B4" s="2" t="s">
        <v>42</v>
      </c>
      <c r="C4" s="3" t="str">
        <f>IF(ISERROR(VLOOKUP(B4,多摩1ビル内_FY22!B:C,2,0)),VLOOKUP(B4,多摩１ビル外_FY22!B:C,2,0),VLOOKUP(B4,多摩1ビル内_FY22!B:C,2,0))</f>
        <v>OpenGateⅡ</v>
      </c>
      <c r="D4" s="4" t="str">
        <f t="shared" si="0"/>
        <v xml:space="preserve">    RewriteCond %{HTTP:X-Forwarded-For} !^202\.241\.174\.209$</v>
      </c>
    </row>
    <row r="5" spans="1:4">
      <c r="A5" s="2">
        <v>3</v>
      </c>
      <c r="B5" s="2" t="s">
        <v>10</v>
      </c>
      <c r="C5" s="3" t="str">
        <f>IF(ISERROR(VLOOKUP(B5,多摩1ビル内_FY22!B:C,2,0)),VLOOKUP(B5,多摩１ビル外_FY22!B:C,2,0),VLOOKUP(B5,多摩1ビル内_FY22!B:C,2,0))</f>
        <v>多摩1ビル13F</v>
      </c>
      <c r="D5" s="4" t="str">
        <f t="shared" si="0"/>
        <v xml:space="preserve">    RewriteCond %{HTTP:X-Forwarded-For} !^153\.142\.203\.149$</v>
      </c>
    </row>
    <row r="6" spans="1:4">
      <c r="A6" s="2">
        <v>4</v>
      </c>
      <c r="B6" s="2" t="s">
        <v>139</v>
      </c>
      <c r="C6" s="3" t="str">
        <f>IF(ISERROR(VLOOKUP(B6,多摩1ビル内_FY22!B:C,2,0)),VLOOKUP(B6,多摩１ビル外_FY22!B:C,2,0),VLOOKUP(B6,多摩1ビル内_FY22!B:C,2,0))</f>
        <v>多摩1ビル16F</v>
      </c>
      <c r="D6" s="4" t="str">
        <f t="shared" si="0"/>
        <v xml:space="preserve">    RewriteCond %{HTTP:X-Forwarded-For} !^153\.142\.203\.235$</v>
      </c>
    </row>
    <row r="7" spans="1:4">
      <c r="A7" s="2">
        <v>5</v>
      </c>
      <c r="B7" s="2" t="s">
        <v>126</v>
      </c>
      <c r="C7" s="3" t="str">
        <f>IF(ISERROR(VLOOKUP(B7,多摩1ビル内_FY22!B:C,2,0)),VLOOKUP(B7,多摩１ビル外_FY22!B:C,2,0),VLOOKUP(B7,多摩1ビル内_FY22!B:C,2,0))</f>
        <v>多摩1ビル12F</v>
      </c>
      <c r="D7" s="4" t="str">
        <f t="shared" si="0"/>
        <v xml:space="preserve">    RewriteCond %{HTTP:X-Forwarded-For} !^153\.142\.203\.153$</v>
      </c>
    </row>
    <row r="8" spans="1:4">
      <c r="A8" s="2">
        <v>6</v>
      </c>
      <c r="B8" s="2" t="s">
        <v>13</v>
      </c>
      <c r="C8" s="3" t="str">
        <f>IF(ISERROR(VLOOKUP(B8,多摩1ビル内_FY22!B:C,2,0)),VLOOKUP(B8,多摩１ビル外_FY22!B:C,2,0),VLOOKUP(B8,多摩1ビル内_FY22!B:C,2,0))</f>
        <v>多摩1ビル11F</v>
      </c>
      <c r="D8" s="4" t="str">
        <f t="shared" si="0"/>
        <v xml:space="preserve">    RewriteCond %{HTTP:X-Forwarded-For} !^153\.142\.203\.236$</v>
      </c>
    </row>
    <row r="9" spans="1:4">
      <c r="A9" s="2">
        <v>7</v>
      </c>
      <c r="B9" s="2" t="s">
        <v>127</v>
      </c>
      <c r="C9" s="3" t="str">
        <f>IF(ISERROR(VLOOKUP(B9,多摩1ビル内_FY22!B:C,2,0)),VLOOKUP(B9,多摩１ビル外_FY22!B:C,2,0),VLOOKUP(B9,多摩1ビル内_FY22!B:C,2,0))</f>
        <v>多摩1ビル11F</v>
      </c>
      <c r="D9" s="4" t="str">
        <f t="shared" si="0"/>
        <v xml:space="preserve">    RewriteCond %{HTTP:X-Forwarded-For} !^153\.142\.203\.234$</v>
      </c>
    </row>
    <row r="10" spans="1:4">
      <c r="A10" s="2">
        <v>8</v>
      </c>
      <c r="B10" s="2" t="s">
        <v>11</v>
      </c>
      <c r="C10" s="3" t="str">
        <f>IF(ISERROR(VLOOKUP(B10,多摩1ビル内_FY22!B:C,2,0)),VLOOKUP(B10,多摩１ビル外_FY22!B:C,2,0),VLOOKUP(B10,多摩1ビル内_FY22!B:C,2,0))</f>
        <v>多摩1ビル12F</v>
      </c>
      <c r="D10" s="4" t="str">
        <f t="shared" si="0"/>
        <v xml:space="preserve">    RewriteCond %{HTTP:X-Forwarded-For} !^153\.142\.203\.232$</v>
      </c>
    </row>
    <row r="11" spans="1:4">
      <c r="A11" s="2">
        <v>9</v>
      </c>
      <c r="B11" s="2" t="s">
        <v>14</v>
      </c>
      <c r="C11" s="3" t="str">
        <f>IF(ISERROR(VLOOKUP(B11,多摩1ビル内_FY22!B:C,2,0)),VLOOKUP(B11,多摩１ビル外_FY22!B:C,2,0),VLOOKUP(B11,多摩1ビル内_FY22!B:C,2,0))</f>
        <v>多摩1ビル10F</v>
      </c>
      <c r="D11" s="4" t="str">
        <f t="shared" si="0"/>
        <v xml:space="preserve">    RewriteCond %{HTTP:X-Forwarded-For} !^153\.142\.203\.150$</v>
      </c>
    </row>
    <row r="12" spans="1:4">
      <c r="A12" s="2">
        <v>10</v>
      </c>
      <c r="B12" s="2" t="s">
        <v>15</v>
      </c>
      <c r="C12" s="3" t="str">
        <f>IF(ISERROR(VLOOKUP(B12,多摩1ビル内_FY22!B:C,2,0)),VLOOKUP(B12,多摩１ビル外_FY22!B:C,2,0),VLOOKUP(B12,多摩1ビル内_FY22!B:C,2,0))</f>
        <v>多摩1ビル10F</v>
      </c>
      <c r="D12" s="4" t="str">
        <f t="shared" si="0"/>
        <v xml:space="preserve">    RewriteCond %{HTTP:X-Forwarded-For} !^153\.142\.203\.231$</v>
      </c>
    </row>
    <row r="13" spans="1:4">
      <c r="A13" s="2">
        <v>11</v>
      </c>
      <c r="B13" s="2" t="s">
        <v>5</v>
      </c>
      <c r="C13" s="3" t="str">
        <f>IF(ISERROR(VLOOKUP(B13,多摩1ビル内_FY22!B:C,2,0)),VLOOKUP(B13,多摩１ビル外_FY22!B:C,2,0),VLOOKUP(B13,多摩1ビル内_FY22!B:C,2,0))</f>
        <v>多摩1ビル19F</v>
      </c>
      <c r="D13" s="4" t="str">
        <f t="shared" si="0"/>
        <v xml:space="preserve">    RewriteCond %{HTTP:X-Forwarded-For} !^153\.142\.203\.152$</v>
      </c>
    </row>
    <row r="14" spans="1:4">
      <c r="A14" s="2">
        <v>12</v>
      </c>
      <c r="B14" s="2" t="s">
        <v>16</v>
      </c>
      <c r="C14" s="3" t="str">
        <f>IF(ISERROR(VLOOKUP(B14,多摩1ビル内_FY22!B:C,2,0)),VLOOKUP(B14,多摩１ビル外_FY22!B:C,2,0),VLOOKUP(B14,多摩1ビル内_FY22!B:C,2,0))</f>
        <v>多摩1ビル8F</v>
      </c>
      <c r="D14" s="4" t="str">
        <f t="shared" si="0"/>
        <v xml:space="preserve">    RewriteCond %{HTTP:X-Forwarded-For} !^153\.142\.203\.148$</v>
      </c>
    </row>
    <row r="15" spans="1:4">
      <c r="A15" s="2">
        <v>13</v>
      </c>
      <c r="B15" s="2" t="s">
        <v>17</v>
      </c>
      <c r="C15" s="3" t="str">
        <f>IF(ISERROR(VLOOKUP(B15,多摩1ビル内_FY22!B:C,2,0)),VLOOKUP(B15,多摩１ビル外_FY22!B:C,2,0),VLOOKUP(B15,多摩1ビル内_FY22!B:C,2,0))</f>
        <v>多摩1ビル8F</v>
      </c>
      <c r="D15" s="4" t="str">
        <f t="shared" si="0"/>
        <v xml:space="preserve">    RewriteCond %{HTTP:X-Forwarded-For} !^153\.142\.203\.230$</v>
      </c>
    </row>
    <row r="16" spans="1:4">
      <c r="A16" s="2">
        <v>14</v>
      </c>
      <c r="B16" s="2" t="s">
        <v>141</v>
      </c>
      <c r="C16" s="3" t="str">
        <f>IF(ISERROR(VLOOKUP(B16,多摩1ビル内_FY22!B:C,2,0)),VLOOKUP(B16,多摩１ビル外_FY22!B:C,2,0),VLOOKUP(B16,多摩1ビル内_FY22!B:C,2,0))</f>
        <v>多摩1ビル16F</v>
      </c>
      <c r="D16" s="4" t="str">
        <f t="shared" si="0"/>
        <v xml:space="preserve">    RewriteCond %{HTTP:X-Forwarded-For} !^153\.142\.203\.233$</v>
      </c>
    </row>
    <row r="17" spans="1:4">
      <c r="A17" s="2">
        <v>15</v>
      </c>
      <c r="B17" s="2" t="s">
        <v>20</v>
      </c>
      <c r="C17" s="3" t="str">
        <f>IF(ISERROR(VLOOKUP(B17,多摩1ビル内_FY22!B:C,2,0)),VLOOKUP(B17,多摩１ビル外_FY22!B:C,2,0),VLOOKUP(B17,多摩1ビル内_FY22!B:C,2,0))</f>
        <v>多摩1ビル5F</v>
      </c>
      <c r="D17" s="4" t="str">
        <f t="shared" si="0"/>
        <v xml:space="preserve">    RewriteCond %{HTTP:X-Forwarded-For} !^153\.142\.203\.147$</v>
      </c>
    </row>
    <row r="18" spans="1:4">
      <c r="A18" s="2">
        <v>16</v>
      </c>
      <c r="B18" s="2" t="s">
        <v>21</v>
      </c>
      <c r="C18" s="3" t="str">
        <f>IF(ISERROR(VLOOKUP(B18,多摩1ビル内_FY22!B:C,2,0)),VLOOKUP(B18,多摩１ビル外_FY22!B:C,2,0),VLOOKUP(B18,多摩1ビル内_FY22!B:C,2,0))</f>
        <v>多摩1ビル5F</v>
      </c>
      <c r="D18" s="4" t="str">
        <f t="shared" si="0"/>
        <v xml:space="preserve">    RewriteCond %{HTTP:X-Forwarded-For} !^153\.142\.203\.151$</v>
      </c>
    </row>
    <row r="19" spans="1:4">
      <c r="A19" s="2">
        <v>17</v>
      </c>
      <c r="B19" s="2" t="s">
        <v>28</v>
      </c>
      <c r="C19" s="3" t="str">
        <f>IF(ISERROR(VLOOKUP(B19,多摩1ビル内_FY22!B:C,2,0)),VLOOKUP(B19,多摩１ビル外_FY22!B:C,2,0),VLOOKUP(B19,多摩1ビル内_FY22!B:C,2,0))</f>
        <v>多摩1ビル1F</v>
      </c>
      <c r="D19" s="4" t="str">
        <f t="shared" si="0"/>
        <v xml:space="preserve">    RewriteCond %{HTTP:X-Forwarded-For} !^153\.142\.203\.145$</v>
      </c>
    </row>
    <row r="20" spans="1:4">
      <c r="A20" s="2">
        <v>18</v>
      </c>
      <c r="B20" s="2" t="s">
        <v>25</v>
      </c>
      <c r="C20" s="3" t="str">
        <f>IF(ISERROR(VLOOKUP(B20,多摩1ビル内_FY22!B:C,2,0)),VLOOKUP(B20,多摩１ビル外_FY22!B:C,2,0),VLOOKUP(B20,多摩1ビル内_FY22!B:C,2,0))</f>
        <v>多摩1ビル4F</v>
      </c>
      <c r="D20" s="4" t="str">
        <f t="shared" si="0"/>
        <v xml:space="preserve">    RewriteCond %{HTTP:X-Forwarded-For} !^153\.142\.201\.202$</v>
      </c>
    </row>
    <row r="21" spans="1:4">
      <c r="A21" s="2">
        <v>19</v>
      </c>
      <c r="B21" s="2" t="s">
        <v>128</v>
      </c>
      <c r="C21" s="3" t="str">
        <f>IF(ISERROR(VLOOKUP(B21,多摩1ビル内_FY22!B:C,2,0)),VLOOKUP(B21,多摩１ビル外_FY22!B:C,2,0),VLOOKUP(B21,多摩1ビル内_FY22!B:C,2,0))</f>
        <v>多摩1ビル4F</v>
      </c>
      <c r="D21" s="4" t="str">
        <f t="shared" si="0"/>
        <v xml:space="preserve">    RewriteCond %{HTTP:X-Forwarded-For} !^153\.142\.201\.205$</v>
      </c>
    </row>
    <row r="22" spans="1:4">
      <c r="A22" s="2">
        <v>20</v>
      </c>
      <c r="B22" s="2" t="s">
        <v>7</v>
      </c>
      <c r="C22" s="3" t="str">
        <f>IF(ISERROR(VLOOKUP(B22,多摩1ビル内_FY22!B:C,2,0)),VLOOKUP(B22,多摩１ビル外_FY22!B:C,2,0),VLOOKUP(B22,多摩1ビル内_FY22!B:C,2,0))</f>
        <v>多摩1ビル15F</v>
      </c>
      <c r="D22" s="4" t="str">
        <f t="shared" si="0"/>
        <v xml:space="preserve">    RewriteCond %{HTTP:X-Forwarded-For} !^153\.156\.171\.83$</v>
      </c>
    </row>
    <row r="23" spans="1:4">
      <c r="A23" s="2">
        <v>21</v>
      </c>
      <c r="B23" s="2" t="s">
        <v>130</v>
      </c>
      <c r="C23" s="3" t="str">
        <f>IF(ISERROR(VLOOKUP(B23,多摩1ビル内_FY22!B:C,2,0)),VLOOKUP(B23,多摩１ビル外_FY22!B:C,2,0),VLOOKUP(B23,多摩1ビル内_FY22!B:C,2,0))</f>
        <v>多摩1ビル11F</v>
      </c>
      <c r="D23" s="4" t="str">
        <f t="shared" si="0"/>
        <v xml:space="preserve">    RewriteCond %{HTTP:X-Forwarded-For} !^153\.156\.88\.168$</v>
      </c>
    </row>
    <row r="24" spans="1:4">
      <c r="A24" s="2">
        <v>22</v>
      </c>
      <c r="B24" s="2" t="s">
        <v>136</v>
      </c>
      <c r="C24" s="3" t="str">
        <f>IF(ISERROR(VLOOKUP(B24,多摩1ビル内_FY22!B:C,2,0)),VLOOKUP(B24,多摩１ビル外_FY22!B:C,2,0),VLOOKUP(B24,多摩1ビル内_FY22!B:C,2,0))</f>
        <v>多摩1ビル16F</v>
      </c>
      <c r="D24" s="4" t="str">
        <f t="shared" si="0"/>
        <v xml:space="preserve">    RewriteCond %{HTTP:X-Forwarded-For} !^153\.156\.86\.237$</v>
      </c>
    </row>
    <row r="25" spans="1:4">
      <c r="A25" s="2">
        <v>23</v>
      </c>
      <c r="B25" s="2" t="s">
        <v>12</v>
      </c>
      <c r="C25" s="3" t="str">
        <f>IF(ISERROR(VLOOKUP(B25,多摩1ビル内_FY22!B:C,2,0)),VLOOKUP(B25,多摩１ビル外_FY22!B:C,2,0),VLOOKUP(B25,多摩1ビル内_FY22!B:C,2,0))</f>
        <v>多摩1ビル12F</v>
      </c>
      <c r="D25" s="4" t="str">
        <f t="shared" si="0"/>
        <v xml:space="preserve">    RewriteCond %{HTTP:X-Forwarded-For} !^153\.156\.88\.172$</v>
      </c>
    </row>
    <row r="26" spans="1:4">
      <c r="A26" s="2">
        <v>24</v>
      </c>
      <c r="B26" s="2" t="s">
        <v>22</v>
      </c>
      <c r="C26" s="3" t="str">
        <f>IF(ISERROR(VLOOKUP(B26,多摩1ビル内_FY22!B:C,2,0)),VLOOKUP(B26,多摩１ビル外_FY22!B:C,2,0),VLOOKUP(B26,多摩1ビル内_FY22!B:C,2,0))</f>
        <v>多摩1ビル4F</v>
      </c>
      <c r="D26" s="4" t="str">
        <f t="shared" si="0"/>
        <v xml:space="preserve">    RewriteCond %{HTTP:X-Forwarded-For} !^153\.156\.88\.170$</v>
      </c>
    </row>
    <row r="27" spans="1:4">
      <c r="A27" s="2">
        <v>25</v>
      </c>
      <c r="B27" s="2" t="s">
        <v>23</v>
      </c>
      <c r="C27" s="3" t="str">
        <f>IF(ISERROR(VLOOKUP(B27,多摩1ビル内_FY22!B:C,2,0)),VLOOKUP(B27,多摩１ビル外_FY22!B:C,2,0),VLOOKUP(B27,多摩1ビル内_FY22!B:C,2,0))</f>
        <v>多摩1ビル4F</v>
      </c>
      <c r="D27" s="4" t="str">
        <f t="shared" si="0"/>
        <v xml:space="preserve">    RewriteCond %{HTTP:X-Forwarded-For} !^153\.156\.88\.169$</v>
      </c>
    </row>
    <row r="28" spans="1:4">
      <c r="A28" s="2">
        <v>26</v>
      </c>
      <c r="B28" s="2" t="s">
        <v>27</v>
      </c>
      <c r="C28" s="3" t="str">
        <f>IF(ISERROR(VLOOKUP(B28,多摩1ビル内_FY22!B:C,2,0)),VLOOKUP(B28,多摩１ビル外_FY22!B:C,2,0),VLOOKUP(B28,多摩1ビル内_FY22!B:C,2,0))</f>
        <v>多摩1ビル4F</v>
      </c>
      <c r="D28" s="4" t="str">
        <f t="shared" si="0"/>
        <v xml:space="preserve">    RewriteCond %{HTTP:X-Forwarded-For} !^153\.156\.86\.238$</v>
      </c>
    </row>
    <row r="29" spans="1:4">
      <c r="A29" s="2">
        <v>27</v>
      </c>
      <c r="B29" s="2" t="s">
        <v>24</v>
      </c>
      <c r="C29" s="3" t="str">
        <f>IF(ISERROR(VLOOKUP(B29,多摩1ビル内_FY22!B:C,2,0)),VLOOKUP(B29,多摩１ビル外_FY22!B:C,2,0),VLOOKUP(B29,多摩1ビル内_FY22!B:C,2,0))</f>
        <v>多摩1ビル4F</v>
      </c>
      <c r="D29" s="4" t="str">
        <f t="shared" si="0"/>
        <v xml:space="preserve">    RewriteCond %{HTTP:X-Forwarded-For} !^153\.156\.88\.171$</v>
      </c>
    </row>
    <row r="30" spans="1:4">
      <c r="A30" s="2">
        <v>28</v>
      </c>
      <c r="B30" s="2" t="s">
        <v>104</v>
      </c>
      <c r="C30" s="3" t="str">
        <f>IF(ISERROR(VLOOKUP(B30,多摩1ビル内_FY22!B:C,2,0)),VLOOKUP(B30,多摩１ビル外_FY22!B:C,2,0),VLOOKUP(B30,多摩1ビル内_FY22!B:C,2,0))</f>
        <v>SELF</v>
      </c>
      <c r="D30" s="4" t="str">
        <f t="shared" si="0"/>
        <v xml:space="preserve">    RewriteCond %{HTTP:X-Forwarded-For} !^152\.165\.118\.145$</v>
      </c>
    </row>
    <row r="31" spans="1:4">
      <c r="A31" s="2">
        <v>29</v>
      </c>
      <c r="B31" s="1" t="s">
        <v>43</v>
      </c>
      <c r="C31" s="3" t="str">
        <f>IF(ISERROR(VLOOKUP(B31,多摩1ビル内_FY22!B:C,2,0)),VLOOKUP(B31,多摩１ビル外_FY22!B:C,2,0),VLOOKUP(B31,多摩1ビル内_FY22!B:C,2,0))</f>
        <v>SELF②</v>
      </c>
      <c r="D31" s="4" t="str">
        <f t="shared" si="0"/>
        <v xml:space="preserve">    RewriteCond %{HTTP:X-Forwarded-For} !^52\.193\.131\.15$</v>
      </c>
    </row>
    <row r="32" spans="1:4">
      <c r="A32" s="2">
        <v>30</v>
      </c>
      <c r="B32" s="1" t="s">
        <v>44</v>
      </c>
      <c r="C32" s="3" t="str">
        <f>IF(ISERROR(VLOOKUP(B32,多摩1ビル内_FY22!B:C,2,0)),VLOOKUP(B32,多摩１ビル外_FY22!B:C,2,0),VLOOKUP(B32,多摩1ビル内_FY22!B:C,2,0))</f>
        <v>bravesoft</v>
      </c>
      <c r="D32" s="4" t="str">
        <f t="shared" si="0"/>
        <v xml:space="preserve">    RewriteCond %{HTTP:X-Forwarded-For} !^118\.238\.220\.136$</v>
      </c>
    </row>
    <row r="33" spans="1:4">
      <c r="A33" s="2">
        <v>31</v>
      </c>
      <c r="B33" t="s">
        <v>112</v>
      </c>
      <c r="C33" s="3" t="str">
        <f>IF(ISERROR(VLOOKUP(B33,多摩1ビル内_FY22!B:C,2,0)),VLOOKUP(B33,多摩１ビル外_FY22!B:C,2,0),VLOOKUP(B33,多摩1ビル内_FY22!B:C,2,0))</f>
        <v>SEC</v>
      </c>
      <c r="D33" s="4" t="str">
        <f t="shared" si="0"/>
        <v xml:space="preserve">    RewriteCond %{HTTP:X-Forwarded-For} !^60\.115\.100\.68$</v>
      </c>
    </row>
    <row r="34" spans="1:4">
      <c r="A34" s="2">
        <v>32</v>
      </c>
      <c r="B34" s="1" t="s">
        <v>373</v>
      </c>
      <c r="C34" s="3" t="str">
        <f>IF(ISERROR(VLOOKUP(B34,多摩1ビル内_FY22!B:C,2,0)),VLOOKUP(B34,多摩１ビル外_FY22!B:C,2,0),VLOOKUP(B34,多摩1ビル内_FY22!B:C,2,0))</f>
        <v>多摩2ビル</v>
      </c>
      <c r="D34" s="4" t="str">
        <f t="shared" ref="D34:D42" si="1">"    RewriteCond %{HTTP:X-Forwarded-For} !^"&amp;SUBSTITUTE(B34,".","\.")&amp;"$"</f>
        <v xml:space="preserve">    RewriteCond %{HTTP:X-Forwarded-For} !^126\.249\.47\.174$</v>
      </c>
    </row>
    <row r="35" spans="1:4">
      <c r="A35" s="2">
        <v>33</v>
      </c>
      <c r="B35" s="1" t="s">
        <v>374</v>
      </c>
      <c r="C35" s="3" t="str">
        <f>IF(ISERROR(VLOOKUP(B35,多摩1ビル内_FY22!B:C,2,0)),VLOOKUP(B35,多摩１ビル外_FY22!B:C,2,0),VLOOKUP(B35,多摩1ビル内_FY22!B:C,2,0))</f>
        <v>多摩2ビル</v>
      </c>
      <c r="D35" s="4" t="str">
        <f t="shared" si="1"/>
        <v xml:space="preserve">    RewriteCond %{HTTP:X-Forwarded-For} !^126\.249\.47\.178$</v>
      </c>
    </row>
    <row r="36" spans="1:4">
      <c r="A36" s="2">
        <v>34</v>
      </c>
      <c r="B36" s="1" t="s">
        <v>375</v>
      </c>
      <c r="C36" s="3" t="str">
        <f>IF(ISERROR(VLOOKUP(B36,多摩1ビル内_FY22!B:C,2,0)),VLOOKUP(B36,多摩１ビル外_FY22!B:C,2,0),VLOOKUP(B36,多摩1ビル内_FY22!B:C,2,0))</f>
        <v>多摩2ビル</v>
      </c>
      <c r="D36" s="4" t="str">
        <f t="shared" si="1"/>
        <v xml:space="preserve">    RewriteCond %{HTTP:X-Forwarded-For} !^122\.208\.9\.162$</v>
      </c>
    </row>
    <row r="37" spans="1:4">
      <c r="A37" s="2">
        <v>35</v>
      </c>
      <c r="B37" s="1" t="s">
        <v>376</v>
      </c>
      <c r="C37" s="3" t="str">
        <f>IF(ISERROR(VLOOKUP(B37,多摩1ビル内_FY22!B:C,2,0)),VLOOKUP(B37,多摩１ビル外_FY22!B:C,2,0),VLOOKUP(B37,多摩1ビル内_FY22!B:C,2,0))</f>
        <v>多摩2ビル</v>
      </c>
      <c r="D37" s="4" t="str">
        <f t="shared" si="1"/>
        <v xml:space="preserve">    RewriteCond %{HTTP:X-Forwarded-For} !^122\.208\.15\.98$</v>
      </c>
    </row>
    <row r="38" spans="1:4">
      <c r="A38" s="2">
        <v>36</v>
      </c>
      <c r="B38" s="1" t="s">
        <v>114</v>
      </c>
      <c r="C38" s="3" t="str">
        <f>IF(ISERROR(VLOOKUP(B38,多摩1ビル内_FY22!B:C,2,0)),VLOOKUP(B38,多摩１ビル外_FY22!B:C,2,0),VLOOKUP(B38,多摩1ビル内_FY22!B:C,2,0))</f>
        <v>新宿三井ビル</v>
      </c>
      <c r="D38" s="4" t="str">
        <f t="shared" si="1"/>
        <v xml:space="preserve">    RewriteCond %{HTTP:X-Forwarded-For} !^198\.144\.175\.155$</v>
      </c>
    </row>
    <row r="39" spans="1:4">
      <c r="A39" s="2">
        <v>37</v>
      </c>
      <c r="B39" s="1" t="s">
        <v>116</v>
      </c>
      <c r="C39" s="3" t="str">
        <f>IF(ISERROR(VLOOKUP(B39,多摩1ビル内_FY22!B:C,2,0)),VLOOKUP(B39,多摩１ビル外_FY22!B:C,2,0),VLOOKUP(B39,多摩1ビル内_FY22!B:C,2,0))</f>
        <v>新宿三井ビル</v>
      </c>
      <c r="D39" s="4" t="str">
        <f t="shared" si="1"/>
        <v xml:space="preserve">    RewriteCond %{HTTP:X-Forwarded-For} !^122\.216\.3\.58$</v>
      </c>
    </row>
    <row r="40" spans="1:4">
      <c r="A40" s="2">
        <v>38</v>
      </c>
      <c r="B40" s="1" t="s">
        <v>117</v>
      </c>
      <c r="C40" s="3" t="str">
        <f>IF(ISERROR(VLOOKUP(B40,多摩1ビル内_FY22!B:C,2,0)),VLOOKUP(B40,多摩１ビル外_FY22!B:C,2,0),VLOOKUP(B40,多摩1ビル内_FY22!B:C,2,0))</f>
        <v>新宿三井ビル</v>
      </c>
      <c r="D40" s="4" t="str">
        <f t="shared" si="1"/>
        <v xml:space="preserve">    RewriteCond %{HTTP:X-Forwarded-For} !^122\.216\.3\.50$</v>
      </c>
    </row>
    <row r="41" spans="1:4">
      <c r="A41" s="2">
        <v>39</v>
      </c>
      <c r="B41" s="1" t="s">
        <v>118</v>
      </c>
      <c r="C41" s="3" t="str">
        <f>IF(ISERROR(VLOOKUP(B41,多摩1ビル内_FY22!B:C,2,0)),VLOOKUP(B41,多摩１ビル外_FY22!B:C,2,0),VLOOKUP(B41,多摩1ビル内_FY22!B:C,2,0))</f>
        <v>新宿三井ビル</v>
      </c>
      <c r="D41" s="4" t="str">
        <f t="shared" si="1"/>
        <v xml:space="preserve">    RewriteCond %{HTTP:X-Forwarded-For} !^125\.103\.15\.194$</v>
      </c>
    </row>
    <row r="42" spans="1:4">
      <c r="A42" s="2">
        <v>40</v>
      </c>
      <c r="B42" s="2" t="s">
        <v>119</v>
      </c>
      <c r="C42" s="3" t="str">
        <f>IF(ISERROR(VLOOKUP(B42,多摩1ビル内_FY22!B:C,2,0)),VLOOKUP(B42,多摩１ビル外_FY22!B:C,2,0),VLOOKUP(B42,多摩1ビル内_FY22!B:C,2,0))</f>
        <v>新宿三井ビル</v>
      </c>
      <c r="D42" s="4" t="str">
        <f t="shared" si="1"/>
        <v xml:space="preserve">    RewriteCond %{HTTP:X-Forwarded-For} !^125\.103\.15\.198$</v>
      </c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C44D-427E-45F8-860A-51D7ECFFC601}">
  <dimension ref="A1:I43"/>
  <sheetViews>
    <sheetView zoomScale="73" zoomScaleNormal="115" workbookViewId="0">
      <pane ySplit="9" topLeftCell="A10" activePane="bottomLeft" state="frozen"/>
      <selection activeCell="B8" sqref="B8:C32"/>
      <selection pane="bottomLeft" activeCell="B8" sqref="B8:C32"/>
    </sheetView>
  </sheetViews>
  <sheetFormatPr defaultRowHeight="18"/>
  <cols>
    <col min="1" max="1" width="4.5" customWidth="1"/>
    <col min="2" max="2" width="15.08203125" bestFit="1" customWidth="1"/>
    <col min="3" max="3" width="33.5" bestFit="1" customWidth="1"/>
    <col min="4" max="4" width="10.58203125" customWidth="1"/>
    <col min="5" max="5" width="11.25" bestFit="1" customWidth="1"/>
    <col min="6" max="6" width="37.08203125" customWidth="1"/>
  </cols>
  <sheetData>
    <row r="1" spans="1:9" ht="22.5">
      <c r="A1" s="5" t="s">
        <v>143</v>
      </c>
      <c r="B1" s="5"/>
      <c r="D1" s="4"/>
      <c r="G1" s="4"/>
    </row>
    <row r="2" spans="1:9" ht="22.5">
      <c r="A2" s="5"/>
      <c r="B2" s="5"/>
      <c r="D2" s="4"/>
      <c r="G2" s="4"/>
    </row>
    <row r="3" spans="1:9" ht="22.5">
      <c r="A3" s="5"/>
      <c r="B3" s="172" t="s">
        <v>90</v>
      </c>
      <c r="D3" s="4"/>
      <c r="G3" s="4"/>
    </row>
    <row r="4" spans="1:9" ht="22.5">
      <c r="A4" s="5"/>
      <c r="B4" s="172" t="s">
        <v>91</v>
      </c>
      <c r="D4" s="4"/>
      <c r="G4" s="4"/>
    </row>
    <row r="5" spans="1:9" ht="22.5">
      <c r="A5" s="5"/>
      <c r="B5" s="172" t="s">
        <v>92</v>
      </c>
      <c r="C5" s="171"/>
      <c r="D5" s="4"/>
      <c r="G5" s="4"/>
    </row>
    <row r="6" spans="1:9" ht="22.5">
      <c r="A6" s="5"/>
      <c r="B6" s="172" t="s">
        <v>377</v>
      </c>
      <c r="C6" s="171"/>
      <c r="D6" s="4"/>
      <c r="G6" s="4"/>
    </row>
    <row r="7" spans="1:9" ht="22.5">
      <c r="A7" s="5"/>
      <c r="B7" s="5"/>
      <c r="D7" s="4"/>
      <c r="G7" s="4"/>
    </row>
    <row r="8" spans="1:9" ht="22.5">
      <c r="A8" s="5" t="s">
        <v>94</v>
      </c>
      <c r="B8" s="5"/>
      <c r="D8" s="4"/>
      <c r="G8" s="4"/>
    </row>
    <row r="9" spans="1:9">
      <c r="A9" s="6" t="s">
        <v>1</v>
      </c>
      <c r="B9" s="6" t="s">
        <v>57</v>
      </c>
      <c r="C9" s="6" t="s">
        <v>3</v>
      </c>
      <c r="D9" s="7" t="s">
        <v>378</v>
      </c>
      <c r="E9" s="8" t="s">
        <v>96</v>
      </c>
      <c r="F9" s="8" t="s">
        <v>97</v>
      </c>
      <c r="G9" s="4" t="s">
        <v>98</v>
      </c>
      <c r="I9" s="164" t="s">
        <v>99</v>
      </c>
    </row>
    <row r="10" spans="1:9">
      <c r="A10" s="167">
        <v>1</v>
      </c>
      <c r="B10" s="168" t="s">
        <v>37</v>
      </c>
      <c r="C10" s="167" t="s">
        <v>100</v>
      </c>
      <c r="D10" s="167"/>
      <c r="E10" s="187" t="s">
        <v>64</v>
      </c>
      <c r="F10" s="169" t="s">
        <v>379</v>
      </c>
      <c r="G10" s="162"/>
      <c r="H10" s="161"/>
      <c r="I10" t="str">
        <f>IF(ISERROR(VLOOKUP(B10,#REF!,1,0)),"","〇")</f>
        <v/>
      </c>
    </row>
    <row r="11" spans="1:9">
      <c r="A11" s="167">
        <v>2</v>
      </c>
      <c r="B11" s="168" t="s">
        <v>38</v>
      </c>
      <c r="C11" s="167" t="s">
        <v>100</v>
      </c>
      <c r="D11" s="167"/>
      <c r="E11" s="187" t="s">
        <v>64</v>
      </c>
      <c r="F11" s="169" t="s">
        <v>379</v>
      </c>
      <c r="G11" s="162"/>
      <c r="H11" s="161"/>
      <c r="I11" t="str">
        <f>IF(ISERROR(VLOOKUP(B11,#REF!,1,0)),"","〇")</f>
        <v/>
      </c>
    </row>
    <row r="12" spans="1:9">
      <c r="A12" s="2"/>
      <c r="B12" s="2" t="s">
        <v>39</v>
      </c>
      <c r="C12" s="2" t="s">
        <v>100</v>
      </c>
      <c r="D12" s="167"/>
      <c r="E12" s="187" t="s">
        <v>64</v>
      </c>
      <c r="F12" s="3"/>
      <c r="G12" s="4" t="s">
        <v>380</v>
      </c>
      <c r="I12" s="164"/>
    </row>
    <row r="13" spans="1:9">
      <c r="A13" s="167">
        <v>36</v>
      </c>
      <c r="B13" s="168" t="s">
        <v>40</v>
      </c>
      <c r="C13" s="167" t="s">
        <v>145</v>
      </c>
      <c r="D13" s="167"/>
      <c r="E13" s="187" t="s">
        <v>64</v>
      </c>
      <c r="F13" s="169" t="s">
        <v>381</v>
      </c>
      <c r="G13" s="162"/>
      <c r="H13" s="161"/>
      <c r="I13" t="str">
        <f>IF(ISERROR(VLOOKUP(B13,#REF!,1,0)),"","〇")</f>
        <v/>
      </c>
    </row>
    <row r="14" spans="1:9">
      <c r="A14" s="167">
        <v>3</v>
      </c>
      <c r="B14" s="168" t="s">
        <v>41</v>
      </c>
      <c r="C14" s="167" t="s">
        <v>103</v>
      </c>
      <c r="D14" s="167" t="s">
        <v>144</v>
      </c>
      <c r="E14" s="169" t="s">
        <v>64</v>
      </c>
      <c r="F14" s="169" t="s">
        <v>382</v>
      </c>
      <c r="G14" s="162" t="s">
        <v>383</v>
      </c>
      <c r="H14" s="161"/>
      <c r="I14" t="str">
        <f>IF(ISERROR(VLOOKUP(B14,#REF!,1,0)),"","〇")</f>
        <v/>
      </c>
    </row>
    <row r="15" spans="1:9">
      <c r="A15" s="167">
        <v>4</v>
      </c>
      <c r="B15" s="167" t="s">
        <v>42</v>
      </c>
      <c r="C15" s="167" t="s">
        <v>103</v>
      </c>
      <c r="D15" s="167" t="s">
        <v>144</v>
      </c>
      <c r="E15" s="169" t="s">
        <v>64</v>
      </c>
      <c r="F15" s="169" t="s">
        <v>382</v>
      </c>
      <c r="G15" s="162" t="s">
        <v>383</v>
      </c>
      <c r="H15" s="161"/>
      <c r="I15" t="str">
        <f>IF(ISERROR(VLOOKUP(B15,#REF!,1,0)),"","〇")</f>
        <v/>
      </c>
    </row>
    <row r="16" spans="1:9">
      <c r="A16" s="176">
        <v>5</v>
      </c>
      <c r="B16" s="177" t="s">
        <v>384</v>
      </c>
      <c r="C16" s="176" t="s">
        <v>385</v>
      </c>
      <c r="D16" s="176"/>
      <c r="E16" s="178" t="s">
        <v>107</v>
      </c>
      <c r="F16" s="178"/>
      <c r="G16" s="162" t="s">
        <v>386</v>
      </c>
      <c r="H16" s="161"/>
      <c r="I16" t="s">
        <v>387</v>
      </c>
    </row>
    <row r="17" spans="1:9">
      <c r="A17" s="176">
        <v>6</v>
      </c>
      <c r="B17" s="177" t="s">
        <v>388</v>
      </c>
      <c r="C17" s="176" t="s">
        <v>385</v>
      </c>
      <c r="D17" s="176"/>
      <c r="E17" s="178" t="s">
        <v>107</v>
      </c>
      <c r="F17" s="178"/>
      <c r="G17" s="162" t="s">
        <v>386</v>
      </c>
      <c r="H17" s="161"/>
      <c r="I17" t="s">
        <v>387</v>
      </c>
    </row>
    <row r="18" spans="1:9">
      <c r="A18" s="176">
        <v>7</v>
      </c>
      <c r="B18" s="184" t="s">
        <v>389</v>
      </c>
      <c r="C18" s="185" t="s">
        <v>385</v>
      </c>
      <c r="D18" s="176"/>
      <c r="E18" s="178" t="s">
        <v>107</v>
      </c>
      <c r="F18" s="178"/>
      <c r="G18" s="162" t="s">
        <v>386</v>
      </c>
      <c r="H18" s="161"/>
      <c r="I18" t="s">
        <v>387</v>
      </c>
    </row>
    <row r="19" spans="1:9">
      <c r="A19" s="176">
        <v>8</v>
      </c>
      <c r="B19" s="184" t="s">
        <v>390</v>
      </c>
      <c r="C19" s="185" t="s">
        <v>385</v>
      </c>
      <c r="D19" s="176"/>
      <c r="E19" s="178" t="s">
        <v>107</v>
      </c>
      <c r="F19" s="178"/>
      <c r="G19" s="162" t="s">
        <v>386</v>
      </c>
      <c r="H19" s="161"/>
      <c r="I19" t="s">
        <v>387</v>
      </c>
    </row>
    <row r="20" spans="1:9">
      <c r="A20" s="176">
        <v>9</v>
      </c>
      <c r="B20" s="177" t="s">
        <v>391</v>
      </c>
      <c r="C20" s="176" t="s">
        <v>385</v>
      </c>
      <c r="D20" s="176"/>
      <c r="E20" s="178" t="s">
        <v>107</v>
      </c>
      <c r="F20" s="178"/>
      <c r="G20" s="174" t="s">
        <v>386</v>
      </c>
      <c r="H20" s="161"/>
      <c r="I20" t="s">
        <v>387</v>
      </c>
    </row>
    <row r="21" spans="1:9">
      <c r="A21" s="167">
        <v>35</v>
      </c>
      <c r="B21" s="168" t="s">
        <v>104</v>
      </c>
      <c r="C21" s="167" t="s">
        <v>105</v>
      </c>
      <c r="D21" s="167" t="s">
        <v>106</v>
      </c>
      <c r="E21" s="169" t="s">
        <v>64</v>
      </c>
      <c r="F21" s="169" t="s">
        <v>392</v>
      </c>
      <c r="G21" s="162"/>
      <c r="H21" s="161"/>
      <c r="I21" t="str">
        <f>IF(ISERROR(VLOOKUP(B21,#REF!,1,0)),"","〇")</f>
        <v/>
      </c>
    </row>
    <row r="22" spans="1:9">
      <c r="A22" s="2">
        <v>37</v>
      </c>
      <c r="B22" s="1" t="s">
        <v>43</v>
      </c>
      <c r="C22" s="167" t="s">
        <v>108</v>
      </c>
      <c r="D22" s="2" t="s">
        <v>106</v>
      </c>
      <c r="E22" s="169" t="s">
        <v>64</v>
      </c>
      <c r="F22" s="173" t="s">
        <v>393</v>
      </c>
      <c r="G22" s="160"/>
      <c r="H22" s="160"/>
      <c r="I22" t="str">
        <f>IF(ISERROR(VLOOKUP(B22,#REF!,1,0)),"","〇")</f>
        <v/>
      </c>
    </row>
    <row r="23" spans="1:9">
      <c r="A23" s="176">
        <v>39</v>
      </c>
      <c r="B23" s="177" t="s">
        <v>394</v>
      </c>
      <c r="C23" s="176" t="s">
        <v>395</v>
      </c>
      <c r="D23" s="176" t="s">
        <v>396</v>
      </c>
      <c r="E23" s="178" t="s">
        <v>107</v>
      </c>
      <c r="F23" s="178" t="s">
        <v>397</v>
      </c>
      <c r="G23" s="162"/>
      <c r="H23" s="161"/>
      <c r="I23" t="str">
        <f>IF(ISERROR(VLOOKUP(B23,#REF!,1,0)),"","〇")</f>
        <v/>
      </c>
    </row>
    <row r="24" spans="1:9">
      <c r="A24" s="176">
        <v>40</v>
      </c>
      <c r="B24" s="177" t="s">
        <v>398</v>
      </c>
      <c r="C24" s="176" t="s">
        <v>399</v>
      </c>
      <c r="D24" s="176" t="s">
        <v>396</v>
      </c>
      <c r="E24" s="178" t="s">
        <v>107</v>
      </c>
      <c r="F24" s="178" t="s">
        <v>397</v>
      </c>
      <c r="G24" s="162"/>
      <c r="H24" s="161"/>
      <c r="I24" t="str">
        <f>IF(ISERROR(VLOOKUP(B24,#REF!,1,0)),"","〇")</f>
        <v/>
      </c>
    </row>
    <row r="25" spans="1:9">
      <c r="A25" s="176">
        <v>41</v>
      </c>
      <c r="B25" s="177" t="s">
        <v>400</v>
      </c>
      <c r="C25" s="176" t="s">
        <v>401</v>
      </c>
      <c r="D25" s="176" t="s">
        <v>396</v>
      </c>
      <c r="E25" s="178" t="s">
        <v>107</v>
      </c>
      <c r="F25" s="178" t="s">
        <v>397</v>
      </c>
      <c r="G25" s="162"/>
      <c r="H25" s="161"/>
      <c r="I25" t="str">
        <f>IF(ISERROR(VLOOKUP(B25,#REF!,1,0)),"","〇")</f>
        <v/>
      </c>
    </row>
    <row r="26" spans="1:9">
      <c r="A26" s="2">
        <v>38</v>
      </c>
      <c r="B26" s="1" t="s">
        <v>44</v>
      </c>
      <c r="C26" s="2" t="s">
        <v>109</v>
      </c>
      <c r="D26" s="2" t="s">
        <v>106</v>
      </c>
      <c r="E26" s="175" t="s">
        <v>64</v>
      </c>
      <c r="F26" s="159"/>
      <c r="G26" s="160"/>
      <c r="H26" s="160"/>
      <c r="I26" t="str">
        <f>IF(ISERROR(VLOOKUP(B26,#REF!,1,0)),"","〇")</f>
        <v/>
      </c>
    </row>
    <row r="27" spans="1:9">
      <c r="A27" s="2">
        <v>39</v>
      </c>
      <c r="B27" t="s">
        <v>112</v>
      </c>
      <c r="C27" s="3" t="s">
        <v>113</v>
      </c>
      <c r="D27" s="2" t="s">
        <v>106</v>
      </c>
      <c r="E27" s="175" t="s">
        <v>64</v>
      </c>
      <c r="F27" s="159"/>
      <c r="G27" s="162" t="s">
        <v>402</v>
      </c>
      <c r="H27" s="160"/>
      <c r="I27" t="str">
        <f>IF(ISERROR(VLOOKUP(B27,#REF!,1,0)),"","〇")</f>
        <v/>
      </c>
    </row>
    <row r="28" spans="1:9">
      <c r="A28" s="180">
        <v>40</v>
      </c>
      <c r="B28" s="181" t="s">
        <v>373</v>
      </c>
      <c r="C28" s="182" t="s">
        <v>403</v>
      </c>
      <c r="D28" s="180" t="s">
        <v>404</v>
      </c>
      <c r="E28" s="186" t="s">
        <v>107</v>
      </c>
      <c r="F28" s="186"/>
      <c r="G28" s="162"/>
      <c r="H28" s="160"/>
      <c r="I28" t="str">
        <f>IF(ISERROR(VLOOKUP(B28,#REF!,1,0)),"","〇")</f>
        <v/>
      </c>
    </row>
    <row r="29" spans="1:9">
      <c r="A29" s="180">
        <v>41</v>
      </c>
      <c r="B29" s="181" t="s">
        <v>374</v>
      </c>
      <c r="C29" s="182" t="s">
        <v>403</v>
      </c>
      <c r="D29" s="180" t="s">
        <v>404</v>
      </c>
      <c r="E29" s="186" t="s">
        <v>107</v>
      </c>
      <c r="F29" s="186"/>
      <c r="G29" s="162"/>
      <c r="H29" s="160"/>
      <c r="I29" t="str">
        <f>IF(ISERROR(VLOOKUP(B29,#REF!,1,0)),"","〇")</f>
        <v/>
      </c>
    </row>
    <row r="30" spans="1:9">
      <c r="A30" s="180">
        <v>42</v>
      </c>
      <c r="B30" s="181" t="s">
        <v>375</v>
      </c>
      <c r="C30" s="182" t="s">
        <v>403</v>
      </c>
      <c r="D30" s="180" t="s">
        <v>404</v>
      </c>
      <c r="E30" s="186" t="s">
        <v>107</v>
      </c>
      <c r="F30" s="186"/>
      <c r="G30" s="162"/>
      <c r="H30" s="160"/>
      <c r="I30" t="str">
        <f>IF(ISERROR(VLOOKUP(B30,#REF!,1,0)),"","〇")</f>
        <v/>
      </c>
    </row>
    <row r="31" spans="1:9">
      <c r="A31" s="180">
        <v>43</v>
      </c>
      <c r="B31" s="181" t="s">
        <v>376</v>
      </c>
      <c r="C31" s="182" t="s">
        <v>403</v>
      </c>
      <c r="D31" s="180" t="s">
        <v>404</v>
      </c>
      <c r="E31" s="186" t="s">
        <v>107</v>
      </c>
      <c r="F31" s="186"/>
      <c r="G31" s="162"/>
      <c r="H31" s="160"/>
      <c r="I31" t="str">
        <f>IF(ISERROR(VLOOKUP(B31,#REF!,1,0)),"","〇")</f>
        <v/>
      </c>
    </row>
    <row r="32" spans="1:9">
      <c r="A32" s="2">
        <v>44</v>
      </c>
      <c r="B32" s="1" t="s">
        <v>114</v>
      </c>
      <c r="C32" s="2" t="s">
        <v>115</v>
      </c>
      <c r="D32" s="2" t="s">
        <v>404</v>
      </c>
      <c r="E32" s="159" t="s">
        <v>64</v>
      </c>
      <c r="F32" s="166"/>
      <c r="G32" s="162"/>
      <c r="H32" s="161"/>
      <c r="I32" t="str">
        <f>IF(ISERROR(VLOOKUP(B32,#REF!,1,0)),"","〇")</f>
        <v/>
      </c>
    </row>
    <row r="33" spans="1:9">
      <c r="A33" s="2">
        <v>45</v>
      </c>
      <c r="B33" s="1" t="s">
        <v>116</v>
      </c>
      <c r="C33" s="2" t="s">
        <v>115</v>
      </c>
      <c r="D33" s="2" t="s">
        <v>404</v>
      </c>
      <c r="E33" s="159" t="s">
        <v>64</v>
      </c>
      <c r="F33" s="166"/>
      <c r="G33" s="162"/>
      <c r="H33" s="161"/>
      <c r="I33" t="str">
        <f>IF(ISERROR(VLOOKUP(B33,#REF!,1,0)),"","〇")</f>
        <v/>
      </c>
    </row>
    <row r="34" spans="1:9">
      <c r="A34" s="2">
        <v>46</v>
      </c>
      <c r="B34" s="1" t="s">
        <v>117</v>
      </c>
      <c r="C34" s="2" t="s">
        <v>115</v>
      </c>
      <c r="D34" s="2" t="s">
        <v>404</v>
      </c>
      <c r="E34" s="159" t="s">
        <v>64</v>
      </c>
      <c r="F34" s="159"/>
      <c r="G34" s="160"/>
      <c r="H34" s="160"/>
      <c r="I34" t="str">
        <f>IF(ISERROR(VLOOKUP(B34,#REF!,1,0)),"","〇")</f>
        <v/>
      </c>
    </row>
    <row r="35" spans="1:9">
      <c r="A35" s="2">
        <v>47</v>
      </c>
      <c r="B35" s="1" t="s">
        <v>118</v>
      </c>
      <c r="C35" s="2" t="s">
        <v>115</v>
      </c>
      <c r="D35" s="2" t="s">
        <v>404</v>
      </c>
      <c r="E35" s="159" t="s">
        <v>64</v>
      </c>
      <c r="F35" s="159"/>
      <c r="G35" s="160"/>
      <c r="H35" s="160"/>
      <c r="I35" t="str">
        <f>IF(ISERROR(VLOOKUP(B35,#REF!,1,0)),"","〇")</f>
        <v/>
      </c>
    </row>
    <row r="36" spans="1:9">
      <c r="A36" s="2">
        <v>48</v>
      </c>
      <c r="B36" s="2" t="s">
        <v>119</v>
      </c>
      <c r="C36" s="2" t="s">
        <v>115</v>
      </c>
      <c r="D36" s="2" t="s">
        <v>404</v>
      </c>
      <c r="E36" s="159" t="s">
        <v>64</v>
      </c>
      <c r="F36" s="159"/>
      <c r="G36" s="160"/>
      <c r="H36" s="160"/>
      <c r="I36" t="str">
        <f>IF(ISERROR(VLOOKUP(B36,#REF!,1,0)),"","〇")</f>
        <v/>
      </c>
    </row>
    <row r="37" spans="1:9">
      <c r="A37" s="2"/>
      <c r="B37" s="165" t="s">
        <v>18</v>
      </c>
      <c r="C37" s="2" t="s">
        <v>115</v>
      </c>
      <c r="D37" s="2" t="s">
        <v>404</v>
      </c>
      <c r="E37" s="159" t="s">
        <v>64</v>
      </c>
      <c r="F37" s="170"/>
      <c r="G37" s="163"/>
      <c r="I37" t="str">
        <f>IF(ISERROR(VLOOKUP(B37,#REF!,1,0)),"","〇")</f>
        <v/>
      </c>
    </row>
    <row r="38" spans="1:9">
      <c r="A38" s="2"/>
      <c r="B38" s="170" t="s">
        <v>19</v>
      </c>
      <c r="C38" s="2" t="s">
        <v>115</v>
      </c>
      <c r="D38" s="2" t="s">
        <v>404</v>
      </c>
      <c r="E38" s="159" t="s">
        <v>64</v>
      </c>
      <c r="F38" s="170"/>
      <c r="G38" s="163"/>
      <c r="I38" t="str">
        <f>IF(ISERROR(VLOOKUP(B38,#REF!,1,0)),"","〇")</f>
        <v/>
      </c>
    </row>
    <row r="39" spans="1:9">
      <c r="A39" s="2"/>
      <c r="B39" s="170"/>
      <c r="C39" s="170"/>
      <c r="D39" s="170"/>
      <c r="E39" s="170"/>
      <c r="F39" s="170"/>
      <c r="G39" s="163"/>
      <c r="I39" t="str">
        <f>IF(ISERROR(VLOOKUP(B39,#REF!,1,0)),"","〇")</f>
        <v/>
      </c>
    </row>
    <row r="40" spans="1:9">
      <c r="A40" s="2"/>
      <c r="B40" s="2"/>
      <c r="C40" s="2"/>
      <c r="D40" s="2"/>
      <c r="E40" s="2"/>
      <c r="F40" s="2"/>
    </row>
    <row r="41" spans="1:9">
      <c r="A41" s="2"/>
      <c r="B41" s="2"/>
      <c r="C41" s="2"/>
      <c r="D41" s="2"/>
      <c r="E41" s="2"/>
      <c r="F41" s="2"/>
    </row>
    <row r="42" spans="1:9">
      <c r="A42" s="2"/>
      <c r="B42" s="2"/>
      <c r="C42" s="2"/>
      <c r="D42" s="2"/>
      <c r="E42" s="2"/>
      <c r="F42" s="2"/>
    </row>
    <row r="43" spans="1:9">
      <c r="A43" s="2"/>
      <c r="B43" s="2"/>
      <c r="C43" s="2"/>
      <c r="D43" s="2"/>
      <c r="E43" s="2"/>
      <c r="F43" s="2"/>
    </row>
  </sheetData>
  <autoFilter ref="A9:I43" xr:uid="{413BDD72-4620-4B20-8C9A-EB529AC31B63}"/>
  <phoneticPr fontId="2"/>
  <conditionalFormatting sqref="E39:F43 F37:F38">
    <cfRule type="containsText" dxfId="0" priority="1" operator="containsText" text="未">
      <formula>NOT(ISERROR(SEARCH("未",E37)))</formula>
    </cfRule>
  </conditionalFormatting>
  <dataValidations count="1">
    <dataValidation type="list" allowBlank="1" showInputMessage="1" showErrorMessage="1" sqref="F37:F43 E10:E43" xr:uid="{4B6514DE-6068-48EE-8C06-59803946DCC2}">
      <formula1>"未,OK,削除"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1F54-470B-475C-ADF2-56E32C0D47F3}">
  <dimension ref="A1:H35"/>
  <sheetViews>
    <sheetView zoomScale="84" zoomScaleNormal="100" workbookViewId="0">
      <selection activeCell="B8" sqref="B8:C32"/>
    </sheetView>
  </sheetViews>
  <sheetFormatPr defaultRowHeight="18"/>
  <cols>
    <col min="1" max="1" width="4.08203125" customWidth="1"/>
    <col min="2" max="2" width="15.5" bestFit="1" customWidth="1"/>
    <col min="3" max="3" width="20.08203125" bestFit="1" customWidth="1"/>
    <col min="5" max="5" width="64.75" customWidth="1"/>
    <col min="6" max="6" width="10.75" bestFit="1" customWidth="1"/>
    <col min="7" max="7" width="8.75" bestFit="1" customWidth="1"/>
    <col min="8" max="8" width="20.25" bestFit="1" customWidth="1"/>
  </cols>
  <sheetData>
    <row r="1" spans="1:8" ht="22.5">
      <c r="A1" s="5" t="s">
        <v>405</v>
      </c>
    </row>
    <row r="2" spans="1:8">
      <c r="A2" s="6" t="s">
        <v>1</v>
      </c>
      <c r="B2" s="6" t="s">
        <v>57</v>
      </c>
      <c r="C2" s="6" t="s">
        <v>3</v>
      </c>
      <c r="F2" s="6" t="s">
        <v>99</v>
      </c>
      <c r="G2" s="6" t="s">
        <v>96</v>
      </c>
      <c r="H2" s="164" t="s">
        <v>406</v>
      </c>
    </row>
    <row r="3" spans="1:8">
      <c r="A3" s="2">
        <f>ROW()-2</f>
        <v>1</v>
      </c>
      <c r="B3" s="1" t="s">
        <v>5</v>
      </c>
      <c r="C3" s="3" t="s">
        <v>133</v>
      </c>
      <c r="F3" s="2" t="s">
        <v>362</v>
      </c>
      <c r="G3" s="2" t="s">
        <v>407</v>
      </c>
      <c r="H3" t="s">
        <v>133</v>
      </c>
    </row>
    <row r="4" spans="1:8">
      <c r="A4" s="2">
        <f t="shared" ref="A4:A35" si="0">ROW()-2</f>
        <v>2</v>
      </c>
      <c r="B4" s="1" t="s">
        <v>136</v>
      </c>
      <c r="C4" s="3" t="s">
        <v>65</v>
      </c>
      <c r="F4" s="2" t="s">
        <v>362</v>
      </c>
      <c r="G4" s="2" t="s">
        <v>407</v>
      </c>
      <c r="H4" t="s">
        <v>65</v>
      </c>
    </row>
    <row r="5" spans="1:8">
      <c r="A5" s="2">
        <f t="shared" si="0"/>
        <v>3</v>
      </c>
      <c r="B5" s="1" t="s">
        <v>139</v>
      </c>
      <c r="C5" s="3" t="s">
        <v>65</v>
      </c>
      <c r="F5" s="2" t="s">
        <v>362</v>
      </c>
      <c r="G5" s="2" t="s">
        <v>407</v>
      </c>
      <c r="H5" t="s">
        <v>65</v>
      </c>
    </row>
    <row r="6" spans="1:8">
      <c r="A6" s="2">
        <f t="shared" si="0"/>
        <v>4</v>
      </c>
      <c r="B6" s="1" t="s">
        <v>141</v>
      </c>
      <c r="C6" s="3" t="s">
        <v>65</v>
      </c>
      <c r="F6" s="2" t="s">
        <v>362</v>
      </c>
      <c r="G6" s="2" t="s">
        <v>407</v>
      </c>
      <c r="H6" t="s">
        <v>65</v>
      </c>
    </row>
    <row r="7" spans="1:8">
      <c r="A7" s="2">
        <f t="shared" si="0"/>
        <v>5</v>
      </c>
      <c r="B7" s="1" t="s">
        <v>13</v>
      </c>
      <c r="C7" s="3" t="s">
        <v>72</v>
      </c>
      <c r="F7" s="2" t="s">
        <v>362</v>
      </c>
      <c r="G7" s="2" t="s">
        <v>407</v>
      </c>
      <c r="H7" t="s">
        <v>408</v>
      </c>
    </row>
    <row r="8" spans="1:8">
      <c r="A8" s="2">
        <f t="shared" si="0"/>
        <v>6</v>
      </c>
      <c r="B8" s="1" t="s">
        <v>127</v>
      </c>
      <c r="C8" s="3" t="s">
        <v>72</v>
      </c>
      <c r="F8" s="2" t="s">
        <v>362</v>
      </c>
      <c r="G8" s="2" t="s">
        <v>407</v>
      </c>
      <c r="H8" t="s">
        <v>408</v>
      </c>
    </row>
    <row r="9" spans="1:8">
      <c r="A9" s="2">
        <f t="shared" si="0"/>
        <v>7</v>
      </c>
      <c r="B9" s="1" t="s">
        <v>130</v>
      </c>
      <c r="C9" s="3" t="s">
        <v>72</v>
      </c>
      <c r="F9" s="2" t="s">
        <v>362</v>
      </c>
      <c r="G9" s="2" t="s">
        <v>407</v>
      </c>
      <c r="H9" t="s">
        <v>408</v>
      </c>
    </row>
    <row r="10" spans="1:8">
      <c r="A10" s="2">
        <f t="shared" si="0"/>
        <v>8</v>
      </c>
      <c r="B10" s="1" t="s">
        <v>126</v>
      </c>
      <c r="C10" s="3" t="s">
        <v>71</v>
      </c>
      <c r="F10" s="2" t="s">
        <v>362</v>
      </c>
      <c r="G10" s="2" t="s">
        <v>407</v>
      </c>
      <c r="H10" t="s">
        <v>71</v>
      </c>
    </row>
    <row r="11" spans="1:8">
      <c r="A11" s="2">
        <f t="shared" si="0"/>
        <v>9</v>
      </c>
      <c r="B11" s="1" t="s">
        <v>11</v>
      </c>
      <c r="C11" s="3" t="s">
        <v>71</v>
      </c>
      <c r="F11" s="2" t="s">
        <v>362</v>
      </c>
      <c r="G11" s="2" t="s">
        <v>407</v>
      </c>
      <c r="H11" t="s">
        <v>71</v>
      </c>
    </row>
    <row r="12" spans="1:8">
      <c r="A12" s="2">
        <f t="shared" si="0"/>
        <v>10</v>
      </c>
      <c r="B12" s="1" t="s">
        <v>12</v>
      </c>
      <c r="C12" s="3" t="s">
        <v>71</v>
      </c>
      <c r="F12" s="2" t="s">
        <v>362</v>
      </c>
      <c r="G12" s="2" t="s">
        <v>407</v>
      </c>
      <c r="H12" t="s">
        <v>71</v>
      </c>
    </row>
    <row r="13" spans="1:8">
      <c r="A13" s="2">
        <f t="shared" si="0"/>
        <v>11</v>
      </c>
      <c r="B13" s="1" t="s">
        <v>129</v>
      </c>
      <c r="C13" s="3" t="s">
        <v>67</v>
      </c>
      <c r="F13" s="2" t="s">
        <v>362</v>
      </c>
      <c r="G13" s="2" t="s">
        <v>407</v>
      </c>
      <c r="H13" t="s">
        <v>409</v>
      </c>
    </row>
    <row r="14" spans="1:8">
      <c r="A14" s="180">
        <f t="shared" si="0"/>
        <v>12</v>
      </c>
      <c r="B14" s="181" t="s">
        <v>410</v>
      </c>
      <c r="C14" s="182" t="s">
        <v>411</v>
      </c>
      <c r="D14" s="183"/>
      <c r="E14" s="183"/>
      <c r="F14" s="180" t="s">
        <v>412</v>
      </c>
      <c r="G14" s="180" t="s">
        <v>413</v>
      </c>
      <c r="H14" s="183" t="s">
        <v>411</v>
      </c>
    </row>
    <row r="15" spans="1:8">
      <c r="A15" s="2">
        <f t="shared" si="0"/>
        <v>13</v>
      </c>
      <c r="B15" s="1" t="s">
        <v>14</v>
      </c>
      <c r="C15" s="3" t="s">
        <v>73</v>
      </c>
      <c r="F15" s="2" t="s">
        <v>362</v>
      </c>
      <c r="G15" s="2" t="s">
        <v>407</v>
      </c>
      <c r="H15" t="s">
        <v>73</v>
      </c>
    </row>
    <row r="16" spans="1:8">
      <c r="A16" s="2">
        <f t="shared" si="0"/>
        <v>14</v>
      </c>
      <c r="B16" s="1" t="s">
        <v>15</v>
      </c>
      <c r="C16" s="3" t="s">
        <v>73</v>
      </c>
      <c r="F16" s="2" t="s">
        <v>362</v>
      </c>
      <c r="G16" s="2" t="s">
        <v>407</v>
      </c>
      <c r="H16" t="s">
        <v>73</v>
      </c>
    </row>
    <row r="17" spans="1:8">
      <c r="A17" s="2">
        <f t="shared" si="0"/>
        <v>15</v>
      </c>
      <c r="B17" s="1" t="s">
        <v>16</v>
      </c>
      <c r="C17" s="3" t="s">
        <v>74</v>
      </c>
      <c r="F17" s="2" t="s">
        <v>362</v>
      </c>
      <c r="G17" s="2" t="s">
        <v>407</v>
      </c>
      <c r="H17" t="s">
        <v>74</v>
      </c>
    </row>
    <row r="18" spans="1:8">
      <c r="A18" s="2">
        <f t="shared" si="0"/>
        <v>16</v>
      </c>
      <c r="B18" s="1" t="s">
        <v>17</v>
      </c>
      <c r="C18" s="3" t="s">
        <v>74</v>
      </c>
      <c r="F18" s="2" t="s">
        <v>362</v>
      </c>
      <c r="G18" s="2" t="s">
        <v>407</v>
      </c>
      <c r="H18" t="s">
        <v>74</v>
      </c>
    </row>
    <row r="19" spans="1:8">
      <c r="A19" s="2">
        <f t="shared" si="0"/>
        <v>17</v>
      </c>
      <c r="B19" s="1" t="s">
        <v>20</v>
      </c>
      <c r="C19" s="3" t="s">
        <v>78</v>
      </c>
      <c r="F19" s="2" t="s">
        <v>362</v>
      </c>
      <c r="G19" s="2" t="s">
        <v>407</v>
      </c>
      <c r="H19" t="s">
        <v>414</v>
      </c>
    </row>
    <row r="20" spans="1:8">
      <c r="A20" s="2">
        <f t="shared" si="0"/>
        <v>18</v>
      </c>
      <c r="B20" s="1" t="s">
        <v>21</v>
      </c>
      <c r="C20" s="3" t="s">
        <v>79</v>
      </c>
      <c r="F20" s="2" t="s">
        <v>362</v>
      </c>
      <c r="G20" s="2" t="s">
        <v>407</v>
      </c>
      <c r="H20" t="s">
        <v>79</v>
      </c>
    </row>
    <row r="21" spans="1:8">
      <c r="A21" s="2">
        <f t="shared" si="0"/>
        <v>19</v>
      </c>
      <c r="B21" s="1" t="s">
        <v>22</v>
      </c>
      <c r="C21" s="3" t="s">
        <v>80</v>
      </c>
      <c r="D21" t="s">
        <v>81</v>
      </c>
      <c r="F21" s="2" t="s">
        <v>362</v>
      </c>
      <c r="G21" s="2" t="s">
        <v>407</v>
      </c>
      <c r="H21" t="s">
        <v>80</v>
      </c>
    </row>
    <row r="22" spans="1:8">
      <c r="A22" s="2">
        <f t="shared" si="0"/>
        <v>20</v>
      </c>
      <c r="B22" s="1" t="s">
        <v>23</v>
      </c>
      <c r="C22" s="3" t="s">
        <v>80</v>
      </c>
      <c r="D22" t="s">
        <v>82</v>
      </c>
      <c r="F22" s="2" t="s">
        <v>362</v>
      </c>
      <c r="G22" s="2" t="s">
        <v>407</v>
      </c>
      <c r="H22" t="s">
        <v>80</v>
      </c>
    </row>
    <row r="23" spans="1:8">
      <c r="A23" s="2">
        <f t="shared" si="0"/>
        <v>21</v>
      </c>
      <c r="B23" s="1" t="s">
        <v>24</v>
      </c>
      <c r="C23" s="3" t="s">
        <v>80</v>
      </c>
      <c r="D23" t="s">
        <v>83</v>
      </c>
      <c r="F23" s="2" t="s">
        <v>362</v>
      </c>
      <c r="G23" s="2" t="s">
        <v>407</v>
      </c>
      <c r="H23" t="s">
        <v>80</v>
      </c>
    </row>
    <row r="24" spans="1:8">
      <c r="A24" s="2">
        <f t="shared" si="0"/>
        <v>22</v>
      </c>
      <c r="B24" s="1" t="s">
        <v>25</v>
      </c>
      <c r="C24" s="3" t="s">
        <v>80</v>
      </c>
      <c r="D24" t="s">
        <v>84</v>
      </c>
      <c r="F24" s="2" t="s">
        <v>362</v>
      </c>
      <c r="G24" s="2" t="s">
        <v>407</v>
      </c>
      <c r="H24" t="s">
        <v>80</v>
      </c>
    </row>
    <row r="25" spans="1:8">
      <c r="A25" s="2">
        <f t="shared" si="0"/>
        <v>23</v>
      </c>
      <c r="B25" s="1" t="s">
        <v>128</v>
      </c>
      <c r="C25" s="3" t="s">
        <v>80</v>
      </c>
      <c r="D25" t="s">
        <v>85</v>
      </c>
      <c r="F25" s="2" t="s">
        <v>362</v>
      </c>
      <c r="G25" s="2" t="s">
        <v>407</v>
      </c>
      <c r="H25" t="s">
        <v>80</v>
      </c>
    </row>
    <row r="26" spans="1:8">
      <c r="A26" s="2">
        <f t="shared" si="0"/>
        <v>24</v>
      </c>
      <c r="B26" s="1" t="s">
        <v>27</v>
      </c>
      <c r="C26" s="3" t="s">
        <v>80</v>
      </c>
      <c r="D26" t="s">
        <v>86</v>
      </c>
      <c r="F26" s="2" t="s">
        <v>362</v>
      </c>
      <c r="G26" s="2" t="s">
        <v>407</v>
      </c>
      <c r="H26" t="s">
        <v>80</v>
      </c>
    </row>
    <row r="27" spans="1:8">
      <c r="A27" s="2">
        <f t="shared" si="0"/>
        <v>25</v>
      </c>
      <c r="B27" s="1" t="s">
        <v>28</v>
      </c>
      <c r="C27" s="3" t="s">
        <v>87</v>
      </c>
      <c r="F27" s="2" t="s">
        <v>362</v>
      </c>
      <c r="G27" s="2" t="s">
        <v>407</v>
      </c>
      <c r="H27" t="s">
        <v>87</v>
      </c>
    </row>
    <row r="28" spans="1:8">
      <c r="A28" s="180">
        <f t="shared" si="0"/>
        <v>26</v>
      </c>
      <c r="B28" s="181" t="s">
        <v>415</v>
      </c>
      <c r="C28" s="182" t="s">
        <v>416</v>
      </c>
      <c r="D28" s="183"/>
      <c r="E28" s="183"/>
      <c r="F28" s="180" t="s">
        <v>412</v>
      </c>
      <c r="G28" s="180" t="s">
        <v>413</v>
      </c>
      <c r="H28" s="183" t="s">
        <v>417</v>
      </c>
    </row>
    <row r="29" spans="1:8" ht="36">
      <c r="A29" s="2">
        <f t="shared" si="0"/>
        <v>27</v>
      </c>
      <c r="B29" s="1" t="s">
        <v>10</v>
      </c>
      <c r="C29" s="179" t="s">
        <v>70</v>
      </c>
      <c r="F29" s="2" t="s">
        <v>362</v>
      </c>
      <c r="G29" s="2" t="s">
        <v>407</v>
      </c>
      <c r="H29" s="198" t="s">
        <v>418</v>
      </c>
    </row>
    <row r="30" spans="1:8">
      <c r="A30" s="2">
        <f t="shared" si="0"/>
        <v>28</v>
      </c>
      <c r="B30" s="1"/>
      <c r="C30" s="3"/>
    </row>
    <row r="31" spans="1:8">
      <c r="A31" s="2">
        <f t="shared" si="0"/>
        <v>29</v>
      </c>
      <c r="B31" s="2"/>
      <c r="C31" s="10"/>
      <c r="F31" t="str">
        <f>IF(ISERROR(VLOOKUP(B31,#REF!,1,0)),"","〇")</f>
        <v/>
      </c>
    </row>
    <row r="32" spans="1:8">
      <c r="A32" s="2">
        <f t="shared" si="0"/>
        <v>30</v>
      </c>
      <c r="B32" s="2"/>
      <c r="C32" s="9"/>
      <c r="F32" t="str">
        <f>IF(ISERROR(VLOOKUP(B32,#REF!,1,0)),"","〇")</f>
        <v/>
      </c>
    </row>
    <row r="33" spans="1:3">
      <c r="A33" s="2">
        <f t="shared" si="0"/>
        <v>31</v>
      </c>
      <c r="B33" s="2"/>
      <c r="C33" s="2"/>
    </row>
    <row r="34" spans="1:3">
      <c r="A34" s="2">
        <f t="shared" si="0"/>
        <v>32</v>
      </c>
      <c r="B34" s="2"/>
      <c r="C34" s="2"/>
    </row>
    <row r="35" spans="1:3">
      <c r="A35" s="2">
        <f t="shared" si="0"/>
        <v>33</v>
      </c>
      <c r="B35" s="2"/>
      <c r="C35" s="2"/>
    </row>
  </sheetData>
  <autoFilter ref="A2:H35" xr:uid="{2FAA7074-F45F-45C9-A176-3DEF3E853E8F}"/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850A-DDBE-4E7D-B1C8-29DD789EF096}">
  <dimension ref="A1:P3"/>
  <sheetViews>
    <sheetView topLeftCell="D1" workbookViewId="0">
      <selection activeCell="B8" sqref="B8:C32"/>
    </sheetView>
  </sheetViews>
  <sheetFormatPr defaultRowHeight="18"/>
  <cols>
    <col min="6" max="8" width="43.08203125" customWidth="1"/>
    <col min="11" max="11" width="43.08203125" customWidth="1"/>
  </cols>
  <sheetData>
    <row r="1" spans="1:16">
      <c r="A1" s="398" t="s">
        <v>419</v>
      </c>
      <c r="B1" s="400" t="s">
        <v>420</v>
      </c>
      <c r="C1" s="400" t="s">
        <v>421</v>
      </c>
      <c r="D1" s="400" t="s">
        <v>422</v>
      </c>
      <c r="E1" s="400" t="s">
        <v>423</v>
      </c>
      <c r="F1" s="387" t="s">
        <v>424</v>
      </c>
      <c r="G1" s="387" t="s">
        <v>425</v>
      </c>
      <c r="H1" s="389" t="s">
        <v>426</v>
      </c>
      <c r="I1" s="390"/>
      <c r="J1" s="391"/>
      <c r="K1" s="392" t="s">
        <v>427</v>
      </c>
      <c r="L1" s="393"/>
      <c r="M1" s="394"/>
      <c r="N1" s="395" t="s">
        <v>428</v>
      </c>
      <c r="O1" s="396"/>
      <c r="P1" s="397"/>
    </row>
    <row r="2" spans="1:16">
      <c r="A2" s="399"/>
      <c r="B2" s="401"/>
      <c r="C2" s="401"/>
      <c r="D2" s="401"/>
      <c r="E2" s="401"/>
      <c r="F2" s="388"/>
      <c r="G2" s="388"/>
      <c r="H2" s="13" t="s">
        <v>429</v>
      </c>
      <c r="I2" s="13" t="s">
        <v>430</v>
      </c>
      <c r="J2" s="13" t="s">
        <v>431</v>
      </c>
      <c r="K2" s="14" t="s">
        <v>429</v>
      </c>
      <c r="L2" s="15" t="s">
        <v>430</v>
      </c>
      <c r="M2" s="15" t="s">
        <v>431</v>
      </c>
      <c r="N2" s="16" t="s">
        <v>429</v>
      </c>
      <c r="O2" s="16" t="s">
        <v>430</v>
      </c>
      <c r="P2" s="17" t="s">
        <v>431</v>
      </c>
    </row>
    <row r="3" spans="1:16" ht="75">
      <c r="A3" s="18">
        <v>1</v>
      </c>
      <c r="B3" s="18" t="s">
        <v>432</v>
      </c>
      <c r="C3" s="18" t="s">
        <v>433</v>
      </c>
      <c r="D3" s="18" t="s">
        <v>434</v>
      </c>
      <c r="E3" s="18" t="s">
        <v>435</v>
      </c>
      <c r="F3" s="19" t="s">
        <v>436</v>
      </c>
      <c r="G3" s="19" t="s">
        <v>437</v>
      </c>
      <c r="H3" s="19" t="s">
        <v>438</v>
      </c>
      <c r="I3" s="20">
        <v>0.59722222222222221</v>
      </c>
      <c r="J3" s="21" t="s">
        <v>439</v>
      </c>
      <c r="K3" s="19" t="s">
        <v>440</v>
      </c>
      <c r="L3" s="20"/>
      <c r="M3" s="18" t="s">
        <v>441</v>
      </c>
      <c r="N3" s="21" t="s">
        <v>442</v>
      </c>
      <c r="O3" s="21" t="s">
        <v>442</v>
      </c>
      <c r="P3" s="22" t="s">
        <v>442</v>
      </c>
    </row>
  </sheetData>
  <mergeCells count="10">
    <mergeCell ref="G1:G2"/>
    <mergeCell ref="H1:J1"/>
    <mergeCell ref="K1:M1"/>
    <mergeCell ref="N1:P1"/>
    <mergeCell ref="A1:A2"/>
    <mergeCell ref="B1:B2"/>
    <mergeCell ref="C1:C2"/>
    <mergeCell ref="D1:D2"/>
    <mergeCell ref="E1:E2"/>
    <mergeCell ref="F1:F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713D-2D4D-4679-AF14-7E1E8AEF858B}">
  <dimension ref="A1:S54"/>
  <sheetViews>
    <sheetView topLeftCell="A54" zoomScale="103" zoomScaleNormal="130" workbookViewId="0">
      <selection activeCell="D55" sqref="D55"/>
    </sheetView>
  </sheetViews>
  <sheetFormatPr defaultRowHeight="18"/>
  <cols>
    <col min="2" max="2" width="15.5" bestFit="1" customWidth="1"/>
    <col min="3" max="3" width="23.08203125" bestFit="1" customWidth="1"/>
    <col min="4" max="4" width="59.83203125" customWidth="1"/>
    <col min="8" max="8" width="72.83203125" customWidth="1"/>
    <col min="13" max="13" width="25.58203125" customWidth="1"/>
  </cols>
  <sheetData>
    <row r="1" spans="1:4" ht="29">
      <c r="A1" s="12" t="s">
        <v>0</v>
      </c>
    </row>
    <row r="2" spans="1:4">
      <c r="A2" s="11" t="s">
        <v>1</v>
      </c>
      <c r="B2" s="11" t="s">
        <v>2</v>
      </c>
      <c r="C2" s="11" t="s">
        <v>3</v>
      </c>
      <c r="D2" t="s">
        <v>4</v>
      </c>
    </row>
    <row r="3" spans="1:4">
      <c r="A3" s="2">
        <v>1</v>
      </c>
      <c r="B3" s="1" t="s">
        <v>5</v>
      </c>
      <c r="C3" s="3" t="str">
        <f>IF(ISERROR(VLOOKUP(B3,多摩1ビル内_FY24!B:C,2,0)),VLOOKUP(B3,多摩１ビル外_FY24!B:C,2,0),VLOOKUP(B3,多摩1ビル内_FY24!B:C,2,0))</f>
        <v>多摩1ビル19F</v>
      </c>
      <c r="D3" s="4" t="str">
        <f t="shared" ref="D3:D50" si="0">"    RewriteCond %{REMOTE_ADDR} !^"&amp;SUBSTITUTE(B3,".","\.")&amp;"$"</f>
        <v xml:space="preserve">    RewriteCond %{REMOTE_ADDR} !^153\.142\.203\.152$</v>
      </c>
    </row>
    <row r="4" spans="1:4">
      <c r="A4" s="2">
        <v>2</v>
      </c>
      <c r="B4" s="1" t="s">
        <v>6</v>
      </c>
      <c r="C4" s="3" t="str">
        <f>IF(ISERROR(VLOOKUP(B4,多摩1ビル内_FY24!B:C,2,0)),VLOOKUP(B4,多摩１ビル外_FY24!B:C,2,0),VLOOKUP(B4,多摩1ビル内_FY24!B:C,2,0))</f>
        <v>多摩1ビル16F</v>
      </c>
      <c r="D4" s="4" t="str">
        <f t="shared" si="0"/>
        <v xml:space="preserve">    RewriteCond %{REMOTE_ADDR} !^153\.142\.203\.153$</v>
      </c>
    </row>
    <row r="5" spans="1:4">
      <c r="A5" s="2">
        <v>3</v>
      </c>
      <c r="B5" s="1" t="s">
        <v>7</v>
      </c>
      <c r="C5" s="3" t="str">
        <f>IF(ISERROR(VLOOKUP(B5,多摩1ビル内_FY24!B:C,2,0)),VLOOKUP(B5,多摩１ビル外_FY24!B:C,2,0),VLOOKUP(B5,多摩1ビル内_FY24!B:C,2,0))</f>
        <v>多摩1ビル15F</v>
      </c>
      <c r="D5" s="4" t="str">
        <f t="shared" si="0"/>
        <v xml:space="preserve">    RewriteCond %{REMOTE_ADDR} !^153\.156\.171\.83$</v>
      </c>
    </row>
    <row r="6" spans="1:4">
      <c r="A6" s="2">
        <v>4</v>
      </c>
      <c r="B6" s="1" t="s">
        <v>8</v>
      </c>
      <c r="C6" s="3" t="str">
        <f>IF(ISERROR(VLOOKUP(B6,多摩1ビル内_FY24!B:C,2,0)),VLOOKUP(B6,多摩１ビル外_FY24!B:C,2,0),VLOOKUP(B6,多摩1ビル内_FY24!B:C,2,0))</f>
        <v>多摩1ビル15F</v>
      </c>
      <c r="D6" s="4" t="str">
        <f t="shared" si="0"/>
        <v xml:space="preserve">    RewriteCond %{REMOTE_ADDR} !^153\.142\.203\.234$</v>
      </c>
    </row>
    <row r="7" spans="1:4">
      <c r="A7" s="2">
        <v>5</v>
      </c>
      <c r="B7" s="1" t="s">
        <v>9</v>
      </c>
      <c r="C7" s="3" t="str">
        <f>IF(ISERROR(VLOOKUP(B7,多摩1ビル内_FY24!B:C,2,0)),VLOOKUP(B7,多摩１ビル外_FY24!B:C,2,0),VLOOKUP(B7,多摩1ビル内_FY24!B:C,2,0))</f>
        <v>多摩1ビル15F</v>
      </c>
      <c r="D7" s="4" t="str">
        <f t="shared" si="0"/>
        <v xml:space="preserve">    RewriteCond %{REMOTE_ADDR} !^153\.156\.88\.168$</v>
      </c>
    </row>
    <row r="8" spans="1:4">
      <c r="A8" s="2">
        <v>6</v>
      </c>
      <c r="B8" s="1" t="s">
        <v>10</v>
      </c>
      <c r="C8" s="3" t="str">
        <f>IF(ISERROR(VLOOKUP(B8,多摩1ビル内_FY24!B:C,2,0)),VLOOKUP(B8,多摩１ビル外_FY24!B:C,2,0),VLOOKUP(B8,多摩1ビル内_FY24!B:C,2,0))</f>
        <v>多摩1ビル13F</v>
      </c>
      <c r="D8" s="4" t="str">
        <f t="shared" si="0"/>
        <v xml:space="preserve">    RewriteCond %{REMOTE_ADDR} !^153\.142\.203\.149$</v>
      </c>
    </row>
    <row r="9" spans="1:4">
      <c r="A9" s="2">
        <v>7</v>
      </c>
      <c r="B9" s="1" t="s">
        <v>11</v>
      </c>
      <c r="C9" s="3" t="str">
        <f>IF(ISERROR(VLOOKUP(B9,多摩1ビル内_FY24!B:C,2,0)),VLOOKUP(B9,多摩１ビル外_FY24!B:C,2,0),VLOOKUP(B9,多摩1ビル内_FY24!B:C,2,0))</f>
        <v>多摩1ビル12F</v>
      </c>
      <c r="D9" s="4" t="str">
        <f t="shared" si="0"/>
        <v xml:space="preserve">    RewriteCond %{REMOTE_ADDR} !^153\.142\.203\.232$</v>
      </c>
    </row>
    <row r="10" spans="1:4">
      <c r="A10" s="2">
        <v>8</v>
      </c>
      <c r="B10" s="1" t="s">
        <v>12</v>
      </c>
      <c r="C10" s="3" t="str">
        <f>IF(ISERROR(VLOOKUP(B10,多摩1ビル内_FY24!B:C,2,0)),VLOOKUP(B10,多摩１ビル外_FY24!B:C,2,0),VLOOKUP(B10,多摩1ビル内_FY24!B:C,2,0))</f>
        <v>多摩1ビル12F</v>
      </c>
      <c r="D10" s="4" t="str">
        <f t="shared" si="0"/>
        <v xml:space="preserve">    RewriteCond %{REMOTE_ADDR} !^153\.156\.88\.172$</v>
      </c>
    </row>
    <row r="11" spans="1:4">
      <c r="A11" s="2">
        <v>9</v>
      </c>
      <c r="B11" s="1" t="s">
        <v>13</v>
      </c>
      <c r="C11" s="3" t="str">
        <f>IF(ISERROR(VLOOKUP(B11,多摩1ビル内_FY24!B:C,2,0)),VLOOKUP(B11,多摩１ビル外_FY24!B:C,2,0),VLOOKUP(B11,多摩1ビル内_FY24!B:C,2,0))</f>
        <v>多摩1ビル11F</v>
      </c>
      <c r="D11" s="4" t="str">
        <f t="shared" si="0"/>
        <v xml:space="preserve">    RewriteCond %{REMOTE_ADDR} !^153\.142\.203\.236$</v>
      </c>
    </row>
    <row r="12" spans="1:4">
      <c r="A12" s="2">
        <v>10</v>
      </c>
      <c r="B12" s="1" t="s">
        <v>14</v>
      </c>
      <c r="C12" s="3" t="str">
        <f>IF(ISERROR(VLOOKUP(B12,多摩1ビル内_FY24!B:C,2,0)),VLOOKUP(B12,多摩１ビル外_FY24!B:C,2,0),VLOOKUP(B12,多摩1ビル内_FY24!B:C,2,0))</f>
        <v>多摩1ビル10F</v>
      </c>
      <c r="D12" s="4" t="str">
        <f t="shared" si="0"/>
        <v xml:space="preserve">    RewriteCond %{REMOTE_ADDR} !^153\.142\.203\.150$</v>
      </c>
    </row>
    <row r="13" spans="1:4">
      <c r="A13" s="2">
        <v>11</v>
      </c>
      <c r="B13" s="1" t="s">
        <v>15</v>
      </c>
      <c r="C13" s="3" t="str">
        <f>IF(ISERROR(VLOOKUP(B13,多摩1ビル内_FY24!B:C,2,0)),VLOOKUP(B13,多摩１ビル外_FY24!B:C,2,0),VLOOKUP(B13,多摩1ビル内_FY24!B:C,2,0))</f>
        <v>多摩1ビル10F</v>
      </c>
      <c r="D13" s="4" t="str">
        <f t="shared" si="0"/>
        <v xml:space="preserve">    RewriteCond %{REMOTE_ADDR} !^153\.142\.203\.231$</v>
      </c>
    </row>
    <row r="14" spans="1:4">
      <c r="A14" s="2">
        <v>12</v>
      </c>
      <c r="B14" s="1" t="s">
        <v>16</v>
      </c>
      <c r="C14" s="3" t="str">
        <f>IF(ISERROR(VLOOKUP(B14,多摩1ビル内_FY24!B:C,2,0)),VLOOKUP(B14,多摩１ビル外_FY24!B:C,2,0),VLOOKUP(B14,多摩1ビル内_FY24!B:C,2,0))</f>
        <v>多摩1ビル8F</v>
      </c>
      <c r="D14" s="4" t="str">
        <f t="shared" si="0"/>
        <v xml:space="preserve">    RewriteCond %{REMOTE_ADDR} !^153\.142\.203\.148$</v>
      </c>
    </row>
    <row r="15" spans="1:4">
      <c r="A15" s="2">
        <v>13</v>
      </c>
      <c r="B15" s="1" t="s">
        <v>17</v>
      </c>
      <c r="C15" s="3" t="str">
        <f>IF(ISERROR(VLOOKUP(B15,多摩1ビル内_FY24!B:C,2,0)),VLOOKUP(B15,多摩１ビル外_FY24!B:C,2,0),VLOOKUP(B15,多摩1ビル内_FY24!B:C,2,0))</f>
        <v>多摩1ビル8F</v>
      </c>
      <c r="D15" s="4" t="str">
        <f t="shared" si="0"/>
        <v xml:space="preserve">    RewriteCond %{REMOTE_ADDR} !^153\.142\.203\.230$</v>
      </c>
    </row>
    <row r="16" spans="1:4">
      <c r="A16" s="2">
        <v>14</v>
      </c>
      <c r="B16" s="1" t="s">
        <v>18</v>
      </c>
      <c r="C16" s="3" t="str">
        <f>IF(ISERROR(VLOOKUP(B16,多摩1ビル内_FY24!B:C,2,0)),VLOOKUP(B16,多摩１ビル外_FY24!B:C,2,0),VLOOKUP(B16,多摩1ビル内_FY24!B:C,2,0))</f>
        <v>多摩1ビル6F</v>
      </c>
      <c r="D16" s="4" t="str">
        <f t="shared" si="0"/>
        <v xml:space="preserve">    RewriteCond %{REMOTE_ADDR} !^114\.156\.131\.207$</v>
      </c>
    </row>
    <row r="17" spans="1:19">
      <c r="A17" s="2">
        <v>15</v>
      </c>
      <c r="B17" s="1" t="s">
        <v>19</v>
      </c>
      <c r="C17" s="3" t="str">
        <f>IF(ISERROR(VLOOKUP(B17,多摩1ビル内_FY24!B:C,2,0)),VLOOKUP(B17,多摩１ビル外_FY24!B:C,2,0),VLOOKUP(B17,多摩1ビル内_FY24!B:C,2,0))</f>
        <v>多摩1ビル6F</v>
      </c>
      <c r="D17" s="4" t="str">
        <f t="shared" si="0"/>
        <v xml:space="preserve">    RewriteCond %{REMOTE_ADDR} !^153\.156\.46\.53$</v>
      </c>
    </row>
    <row r="18" spans="1:19">
      <c r="A18" s="2">
        <v>16</v>
      </c>
      <c r="B18" s="1" t="s">
        <v>20</v>
      </c>
      <c r="C18" s="3" t="str">
        <f>IF(ISERROR(VLOOKUP(B18,多摩1ビル内_FY24!B:C,2,0)),VLOOKUP(B18,多摩１ビル外_FY24!B:C,2,0),VLOOKUP(B18,多摩1ビル内_FY24!B:C,2,0))</f>
        <v>多摩1ビル5F</v>
      </c>
      <c r="D18" s="4" t="str">
        <f t="shared" si="0"/>
        <v xml:space="preserve">    RewriteCond %{REMOTE_ADDR} !^153\.142\.203\.147$</v>
      </c>
      <c r="S18" s="205"/>
    </row>
    <row r="19" spans="1:19">
      <c r="A19" s="2">
        <v>17</v>
      </c>
      <c r="B19" s="1" t="s">
        <v>21</v>
      </c>
      <c r="C19" s="3" t="str">
        <f>IF(ISERROR(VLOOKUP(B19,多摩1ビル内_FY24!B:C,2,0)),VLOOKUP(B19,多摩１ビル外_FY24!B:C,2,0),VLOOKUP(B19,多摩1ビル内_FY24!B:C,2,0))</f>
        <v>多摩1ビル5F</v>
      </c>
      <c r="D19" s="4" t="str">
        <f t="shared" si="0"/>
        <v xml:space="preserve">    RewriteCond %{REMOTE_ADDR} !^153\.142\.203\.151$</v>
      </c>
      <c r="S19" s="205"/>
    </row>
    <row r="20" spans="1:19">
      <c r="A20" s="2">
        <v>18</v>
      </c>
      <c r="B20" s="1" t="s">
        <v>22</v>
      </c>
      <c r="C20" s="3" t="str">
        <f>IF(ISERROR(VLOOKUP(B20,多摩1ビル内_FY24!B:C,2,0)),VLOOKUP(B20,多摩１ビル外_FY24!B:C,2,0),VLOOKUP(B20,多摩1ビル内_FY24!B:C,2,0))</f>
        <v>多摩1ビル4F</v>
      </c>
      <c r="D20" s="4" t="str">
        <f t="shared" si="0"/>
        <v xml:space="preserve">    RewriteCond %{REMOTE_ADDR} !^153\.156\.88\.170$</v>
      </c>
      <c r="S20" s="205"/>
    </row>
    <row r="21" spans="1:19">
      <c r="A21" s="2">
        <v>19</v>
      </c>
      <c r="B21" s="1" t="s">
        <v>23</v>
      </c>
      <c r="C21" s="3" t="str">
        <f>IF(ISERROR(VLOOKUP(B21,多摩1ビル内_FY24!B:C,2,0)),VLOOKUP(B21,多摩１ビル外_FY24!B:C,2,0),VLOOKUP(B21,多摩1ビル内_FY24!B:C,2,0))</f>
        <v>多摩1ビル4F</v>
      </c>
      <c r="D21" s="4" t="str">
        <f t="shared" si="0"/>
        <v xml:space="preserve">    RewriteCond %{REMOTE_ADDR} !^153\.156\.88\.169$</v>
      </c>
      <c r="S21" s="205"/>
    </row>
    <row r="22" spans="1:19">
      <c r="A22" s="2">
        <v>20</v>
      </c>
      <c r="B22" s="1" t="s">
        <v>24</v>
      </c>
      <c r="C22" s="3" t="str">
        <f>IF(ISERROR(VLOOKUP(B22,多摩1ビル内_FY24!B:C,2,0)),VLOOKUP(B22,多摩１ビル外_FY24!B:C,2,0),VLOOKUP(B22,多摩1ビル内_FY24!B:C,2,0))</f>
        <v>多摩1ビル4F</v>
      </c>
      <c r="D22" s="4" t="str">
        <f t="shared" si="0"/>
        <v xml:space="preserve">    RewriteCond %{REMOTE_ADDR} !^153\.156\.88\.171$</v>
      </c>
      <c r="S22" s="205"/>
    </row>
    <row r="23" spans="1:19">
      <c r="A23" s="2">
        <v>21</v>
      </c>
      <c r="B23" s="1" t="s">
        <v>25</v>
      </c>
      <c r="C23" s="3" t="str">
        <f>IF(ISERROR(VLOOKUP(B23,多摩1ビル内_FY24!B:C,2,0)),VLOOKUP(B23,多摩１ビル外_FY24!B:C,2,0),VLOOKUP(B23,多摩1ビル内_FY24!B:C,2,0))</f>
        <v>多摩1ビル4F</v>
      </c>
      <c r="D23" s="4" t="str">
        <f t="shared" si="0"/>
        <v xml:space="preserve">    RewriteCond %{REMOTE_ADDR} !^153\.142\.201\.202$</v>
      </c>
      <c r="S23" s="205"/>
    </row>
    <row r="24" spans="1:19">
      <c r="A24" s="2">
        <v>22</v>
      </c>
      <c r="B24" s="1" t="s">
        <v>26</v>
      </c>
      <c r="C24" s="3" t="str">
        <f>IF(ISERROR(VLOOKUP(B24,多摩1ビル内_FY24!B:C,2,0)),VLOOKUP(B24,多摩１ビル外_FY24!B:C,2,0),VLOOKUP(B24,多摩1ビル内_FY24!B:C,2,0))</f>
        <v>多摩1ビル4F</v>
      </c>
      <c r="D24" s="4" t="str">
        <f t="shared" si="0"/>
        <v xml:space="preserve">    RewriteCond %{REMOTE_ADDR} !^153\.142\.201\.205$</v>
      </c>
      <c r="S24" s="205"/>
    </row>
    <row r="25" spans="1:19">
      <c r="A25" s="2">
        <v>23</v>
      </c>
      <c r="B25" s="1" t="s">
        <v>27</v>
      </c>
      <c r="C25" s="3" t="str">
        <f>IF(ISERROR(VLOOKUP(B25,多摩1ビル内_FY24!B:C,2,0)),VLOOKUP(B25,多摩１ビル外_FY24!B:C,2,0),VLOOKUP(B25,多摩1ビル内_FY24!B:C,2,0))</f>
        <v>多摩1ビル4F</v>
      </c>
      <c r="D25" s="4" t="str">
        <f t="shared" si="0"/>
        <v xml:space="preserve">    RewriteCond %{REMOTE_ADDR} !^153\.156\.86\.238$</v>
      </c>
      <c r="S25" s="205"/>
    </row>
    <row r="26" spans="1:19">
      <c r="A26" s="2">
        <v>24</v>
      </c>
      <c r="B26" s="1" t="s">
        <v>28</v>
      </c>
      <c r="C26" s="3" t="str">
        <f>IF(ISERROR(VLOOKUP(B26,多摩1ビル内_FY24!B:C,2,0)),VLOOKUP(B26,多摩１ビル外_FY24!B:C,2,0),VLOOKUP(B26,多摩1ビル内_FY24!B:C,2,0))</f>
        <v>多摩1ビル1F</v>
      </c>
      <c r="D26" s="4" t="str">
        <f t="shared" si="0"/>
        <v xml:space="preserve">    RewriteCond %{REMOTE_ADDR} !^153\.142\.203\.145$</v>
      </c>
      <c r="S26" s="205"/>
    </row>
    <row r="27" spans="1:19">
      <c r="A27" s="2">
        <v>25</v>
      </c>
      <c r="B27" s="2" t="s">
        <v>29</v>
      </c>
      <c r="C27" s="3" t="str">
        <f>IF(ISERROR(VLOOKUP(B27,多摩1ビル内_FY24!B:C,2,0)),VLOOKUP(B27,多摩１ビル外_FY24!B:C,2,0),VLOOKUP(B27,多摩1ビル内_FY24!B:C,2,0))</f>
        <v>多摩1ビルclient-pc</v>
      </c>
      <c r="D27" s="4" t="str">
        <f t="shared" si="0"/>
        <v xml:space="preserve">    RewriteCond %{REMOTE_ADDR} !^111\.238\.225\.142$</v>
      </c>
      <c r="S27" s="205"/>
    </row>
    <row r="28" spans="1:19">
      <c r="A28" s="2">
        <v>26</v>
      </c>
      <c r="B28" s="2" t="s">
        <v>30</v>
      </c>
      <c r="C28" s="3" t="str">
        <f>IF(ISERROR(VLOOKUP(B28,多摩1ビル内_FY24!B:C,2,0)),VLOOKUP(B28,多摩１ビル外_FY24!B:C,2,0),VLOOKUP(B28,多摩1ビル内_FY24!B:C,2,0))</f>
        <v>多摩1ビルclient-pc</v>
      </c>
      <c r="D28" s="4" t="str">
        <f t="shared" si="0"/>
        <v xml:space="preserve">    RewriteCond %{REMOTE_ADDR} !^111\.238\.225\.146$</v>
      </c>
      <c r="S28" s="205"/>
    </row>
    <row r="29" spans="1:19">
      <c r="A29" s="2">
        <v>27</v>
      </c>
      <c r="B29" s="2" t="s">
        <v>31</v>
      </c>
      <c r="C29" s="3" t="str">
        <f>IF(ISERROR(VLOOKUP(B29,多摩1ビル内_FY24!B:C,2,0)),VLOOKUP(B29,多摩１ビル外_FY24!B:C,2,0),VLOOKUP(B29,多摩1ビル内_FY24!B:C,2,0))</f>
        <v>多摩1ビルclient-pc</v>
      </c>
      <c r="D29" s="4" t="str">
        <f t="shared" si="0"/>
        <v xml:space="preserve">    RewriteCond %{REMOTE_ADDR} !^111\.238\.225\.150$</v>
      </c>
      <c r="S29" s="205"/>
    </row>
    <row r="30" spans="1:19">
      <c r="A30" s="2">
        <v>28</v>
      </c>
      <c r="B30" s="2" t="s">
        <v>32</v>
      </c>
      <c r="C30" s="3" t="str">
        <f>IF(ISERROR(VLOOKUP(B30,多摩1ビル内_FY24!B:C,2,0)),VLOOKUP(B30,多摩１ビル外_FY24!B:C,2,0),VLOOKUP(B30,多摩1ビル内_FY24!B:C,2,0))</f>
        <v>多摩1ビルclient-pc</v>
      </c>
      <c r="D30" s="4" t="str">
        <f t="shared" si="0"/>
        <v xml:space="preserve">    RewriteCond %{REMOTE_ADDR} !^113\.36\.111\.90$</v>
      </c>
      <c r="S30" s="205"/>
    </row>
    <row r="31" spans="1:19">
      <c r="A31" s="2">
        <v>29</v>
      </c>
      <c r="B31" s="2" t="s">
        <v>33</v>
      </c>
      <c r="C31" s="3" t="str">
        <f>IF(ISERROR(VLOOKUP(B31,多摩1ビル内_FY24!B:C,2,0)),VLOOKUP(B31,多摩１ビル外_FY24!B:C,2,0),VLOOKUP(B31,多摩1ビル内_FY24!B:C,2,0))</f>
        <v>多摩1ビルclient-pc</v>
      </c>
      <c r="D31" s="4" t="str">
        <f t="shared" si="0"/>
        <v xml:space="preserve">    RewriteCond %{REMOTE_ADDR} !^113\.35\.123\.178$</v>
      </c>
      <c r="S31" s="205"/>
    </row>
    <row r="32" spans="1:19">
      <c r="A32" s="2">
        <v>30</v>
      </c>
      <c r="B32" s="2" t="s">
        <v>34</v>
      </c>
      <c r="C32" s="3" t="str">
        <f>IF(ISERROR(VLOOKUP(B32,多摩1ビル内_FY24!B:C,2,0)),VLOOKUP(B32,多摩１ビル外_FY24!B:C,2,0),VLOOKUP(B32,多摩1ビル内_FY24!B:C,2,0))</f>
        <v>多摩1ビルclient-pc</v>
      </c>
      <c r="D32" s="4" t="str">
        <f t="shared" si="0"/>
        <v xml:space="preserve">    RewriteCond %{REMOTE_ADDR} !^113\.33\.224\.82$</v>
      </c>
      <c r="S32" s="205"/>
    </row>
    <row r="33" spans="1:19">
      <c r="A33" s="2">
        <v>31</v>
      </c>
      <c r="B33" s="2" t="s">
        <v>35</v>
      </c>
      <c r="C33" s="3" t="str">
        <f>IF(ISERROR(VLOOKUP(B33,多摩1ビル内_FY24!B:C,2,0)),VLOOKUP(B33,多摩１ビル外_FY24!B:C,2,0),VLOOKUP(B33,多摩1ビル内_FY24!B:C,2,0))</f>
        <v>多摩1ビルclient-pc</v>
      </c>
      <c r="D33" s="4" t="str">
        <f t="shared" si="0"/>
        <v xml:space="preserve">    RewriteCond %{REMOTE_ADDR} !^113\.34\.78\.210$</v>
      </c>
      <c r="S33" s="205"/>
    </row>
    <row r="34" spans="1:19">
      <c r="A34" s="2">
        <v>32</v>
      </c>
      <c r="B34" s="2" t="s">
        <v>36</v>
      </c>
      <c r="C34" s="3" t="str">
        <f>IF(ISERROR(VLOOKUP(B34,多摩1ビル内_FY24!B:C,2,0)),VLOOKUP(B34,多摩１ビル外_FY24!B:C,2,0),VLOOKUP(B34,多摩1ビル内_FY24!B:C,2,0))</f>
        <v>多摩1ビルclient-pc</v>
      </c>
      <c r="D34" s="4" t="str">
        <f t="shared" si="0"/>
        <v xml:space="preserve">    RewriteCond %{REMOTE_ADDR} !^202\.32\.214\.205$</v>
      </c>
      <c r="S34" s="205"/>
    </row>
    <row r="35" spans="1:19">
      <c r="A35" s="2">
        <v>33</v>
      </c>
      <c r="B35" s="168" t="s">
        <v>37</v>
      </c>
      <c r="C35" s="3" t="str">
        <f>IF(ISERROR(VLOOKUP(B35,多摩1ビル内_FY24!B:C,2,0)),VLOOKUP(B35,多摩１ビル外_FY24!B:C,2,0),VLOOKUP(B35,多摩1ビル内_FY24!B:C,2,0))</f>
        <v>高柳Zone2</v>
      </c>
      <c r="D35" s="4" t="str">
        <f t="shared" si="0"/>
        <v xml:space="preserve">    RewriteCond %{REMOTE_ADDR} !^202\.241\.174\.196$</v>
      </c>
      <c r="S35" s="205"/>
    </row>
    <row r="36" spans="1:19">
      <c r="A36" s="2">
        <v>34</v>
      </c>
      <c r="B36" s="168" t="s">
        <v>38</v>
      </c>
      <c r="C36" s="3" t="str">
        <f>IF(ISERROR(VLOOKUP(B36,多摩1ビル内_FY24!B:C,2,0)),VLOOKUP(B36,多摩１ビル外_FY24!B:C,2,0),VLOOKUP(B36,多摩1ビル内_FY24!B:C,2,0))</f>
        <v>高柳Zone2</v>
      </c>
      <c r="D36" s="4" t="str">
        <f t="shared" si="0"/>
        <v xml:space="preserve">    RewriteCond %{REMOTE_ADDR} !^202\.241\.174\.197$</v>
      </c>
      <c r="S36" s="205"/>
    </row>
    <row r="37" spans="1:19">
      <c r="A37" s="2">
        <v>35</v>
      </c>
      <c r="B37" s="2" t="s">
        <v>39</v>
      </c>
      <c r="C37" s="3" t="str">
        <f>IF(ISERROR(VLOOKUP(B37,多摩1ビル内_FY24!B:C,2,0)),VLOOKUP(B37,多摩１ビル外_FY24!B:C,2,0),VLOOKUP(B37,多摩1ビル内_FY24!B:C,2,0))</f>
        <v>高柳Zone2</v>
      </c>
      <c r="D37" s="4" t="str">
        <f t="shared" si="0"/>
        <v xml:space="preserve">    RewriteCond %{REMOTE_ADDR} !^202\.241\.174\.199$</v>
      </c>
      <c r="M37" s="205"/>
      <c r="S37" s="205"/>
    </row>
    <row r="38" spans="1:19">
      <c r="A38" s="2">
        <v>36</v>
      </c>
      <c r="B38" s="168" t="s">
        <v>40</v>
      </c>
      <c r="C38" s="3" t="str">
        <f>IF(ISERROR(VLOOKUP(B38,多摩1ビル内_FY24!B:C,2,0)),VLOOKUP(B38,多摩１ビル外_FY24!B:C,2,0),VLOOKUP(B38,多摩1ビル内_FY24!B:C,2,0))</f>
        <v>高柳１F東個別WiFiルーター</v>
      </c>
      <c r="D38" s="4" t="str">
        <f t="shared" si="0"/>
        <v xml:space="preserve">    RewriteCond %{REMOTE_ADDR} !^220\.108\.88\.84$</v>
      </c>
      <c r="S38" s="205"/>
    </row>
    <row r="39" spans="1:19">
      <c r="A39" s="2">
        <v>37</v>
      </c>
      <c r="B39" s="168" t="s">
        <v>41</v>
      </c>
      <c r="C39" s="3" t="str">
        <f>IF(ISERROR(VLOOKUP(B39,多摩1ビル内_FY24!B:C,2,0)),VLOOKUP(B39,多摩１ビル外_FY24!B:C,2,0),VLOOKUP(B39,多摩1ビル内_FY24!B:C,2,0))</f>
        <v>OpenGateⅡ</v>
      </c>
      <c r="D39" s="4" t="str">
        <f t="shared" si="0"/>
        <v xml:space="preserve">    RewriteCond %{REMOTE_ADDR} !^202\.241\.174\.208$</v>
      </c>
      <c r="S39" s="205"/>
    </row>
    <row r="40" spans="1:19">
      <c r="A40" s="2">
        <v>38</v>
      </c>
      <c r="B40" s="167" t="s">
        <v>42</v>
      </c>
      <c r="C40" s="3" t="str">
        <f>IF(ISERROR(VLOOKUP(B40,多摩1ビル内_FY24!B:C,2,0)),VLOOKUP(B40,多摩１ビル外_FY24!B:C,2,0),VLOOKUP(B40,多摩1ビル内_FY24!B:C,2,0))</f>
        <v>OpenGateⅡ</v>
      </c>
      <c r="D40" s="4" t="str">
        <f t="shared" si="0"/>
        <v xml:space="preserve">    RewriteCond %{REMOTE_ADDR} !^202\.241\.174\.209$</v>
      </c>
      <c r="M40" s="205"/>
      <c r="S40" s="205"/>
    </row>
    <row r="41" spans="1:19">
      <c r="A41" s="2">
        <v>39</v>
      </c>
      <c r="B41" s="1" t="s">
        <v>43</v>
      </c>
      <c r="C41" s="3" t="str">
        <f>IF(ISERROR(VLOOKUP(B41,多摩1ビル内_FY24!B:C,2,0)),VLOOKUP(B41,多摩１ビル外_FY24!B:C,2,0),VLOOKUP(B41,多摩1ビル内_FY24!B:C,2,0))</f>
        <v>SELF②</v>
      </c>
      <c r="D41" s="4" t="str">
        <f t="shared" si="0"/>
        <v xml:space="preserve">    RewriteCond %{REMOTE_ADDR} !^52\.193\.131\.15$</v>
      </c>
    </row>
    <row r="42" spans="1:19">
      <c r="A42" s="2">
        <v>40</v>
      </c>
      <c r="B42" s="1" t="s">
        <v>44</v>
      </c>
      <c r="C42" s="3" t="str">
        <f>IF(ISERROR(VLOOKUP(B42,多摩1ビル内_FY24!B:C,2,0)),VLOOKUP(B42,多摩１ビル外_FY24!B:C,2,0),VLOOKUP(B42,多摩1ビル内_FY24!B:C,2,0))</f>
        <v>bravesoft</v>
      </c>
      <c r="D42" s="4" t="str">
        <f t="shared" si="0"/>
        <v xml:space="preserve">    RewriteCond %{REMOTE_ADDR} !^118\.238\.220\.136$</v>
      </c>
    </row>
    <row r="43" spans="1:19">
      <c r="A43" s="2">
        <v>41</v>
      </c>
      <c r="B43" s="1" t="s">
        <v>45</v>
      </c>
      <c r="C43" s="3" t="str">
        <f>IF(ISERROR(VLOOKUP(B43,多摩1ビル内_FY24!B:C,2,0)),VLOOKUP(B43,多摩１ビル外_FY24!B:C,2,0),VLOOKUP(B43,多摩1ビル内_FY24!B:C,2,0))</f>
        <v>bravesoft</v>
      </c>
      <c r="D43" s="4" t="str">
        <f t="shared" si="0"/>
        <v xml:space="preserve">    RewriteCond %{REMOTE_ADDR} !^115\.73\.217\.209 $</v>
      </c>
    </row>
    <row r="44" spans="1:19">
      <c r="A44" s="2">
        <v>42</v>
      </c>
      <c r="B44" s="1" t="s">
        <v>46</v>
      </c>
      <c r="C44" s="3" t="str">
        <f>IF(ISERROR(VLOOKUP(B44,多摩1ビル内_FY24!B:C,2,0)),VLOOKUP(B44,多摩１ビル外_FY24!B:C,2,0),VLOOKUP(B44,多摩1ビル内_FY24!B:C,2,0))</f>
        <v>bravesoft</v>
      </c>
      <c r="D44" s="4" t="str">
        <f t="shared" si="0"/>
        <v xml:space="preserve">    RewriteCond %{REMOTE_ADDR} !^115\.79\.143\.138$</v>
      </c>
    </row>
    <row r="45" spans="1:19">
      <c r="A45" s="2">
        <v>43</v>
      </c>
      <c r="B45" s="1" t="s">
        <v>47</v>
      </c>
      <c r="C45" s="3" t="str">
        <f>IF(ISERROR(VLOOKUP(B45,多摩1ビル内_FY24!B:C,2,0)),VLOOKUP(B45,多摩１ビル外_FY24!B:C,2,0),VLOOKUP(B45,多摩1ビル内_FY24!B:C,2,0))</f>
        <v>bravesoft</v>
      </c>
      <c r="D45" s="4" t="str">
        <f t="shared" si="0"/>
        <v xml:space="preserve">    RewriteCond %{REMOTE_ADDR} !^113\.161\.89\.2$</v>
      </c>
    </row>
    <row r="46" spans="1:19">
      <c r="A46" s="2">
        <v>44</v>
      </c>
      <c r="B46" s="3" t="s">
        <v>48</v>
      </c>
      <c r="C46" s="3" t="str">
        <f>IF(ISERROR(VLOOKUP(B46,多摩1ビル内_FY24!B:C,2,0)),VLOOKUP(B46,多摩１ビル外_FY24!B:C,2,0),VLOOKUP(B46,多摩1ビル内_FY24!B:C,2,0))</f>
        <v>SELF</v>
      </c>
      <c r="D46" s="4" t="str">
        <f t="shared" si="0"/>
        <v xml:space="preserve">    RewriteCond %{REMOTE_ADDR} !^122\.249\.238\.41$</v>
      </c>
    </row>
    <row r="47" spans="1:19">
      <c r="A47" s="2">
        <v>45</v>
      </c>
      <c r="B47" s="3" t="s">
        <v>49</v>
      </c>
      <c r="C47" s="3" t="str">
        <f>IF(ISERROR(VLOOKUP(B47,多摩1ビル内_FY24!B:C,2,0)),VLOOKUP(B47,多摩１ビル外_FY24!B:C,2,0),VLOOKUP(B47,多摩1ビル内_FY24!B:C,2,0))</f>
        <v>SELF</v>
      </c>
      <c r="D47" s="4" t="str">
        <f t="shared" si="0"/>
        <v xml:space="preserve">    RewriteCond %{REMOTE_ADDR} !^111\.239\.163\.160$</v>
      </c>
    </row>
    <row r="48" spans="1:19">
      <c r="A48" s="2">
        <v>46</v>
      </c>
      <c r="B48" s="2" t="s">
        <v>50</v>
      </c>
      <c r="C48" s="3" t="str">
        <f>IF(ISERROR(VLOOKUP(B48,多摩1ビル内_FY24!B:C,2,0)),VLOOKUP(B48,多摩１ビル外_FY24!B:C,2,0),VLOOKUP(B48,多摩1ビル内_FY24!B:C,2,0))</f>
        <v>高柳client-pc</v>
      </c>
      <c r="D48" s="4" t="str">
        <f t="shared" si="0"/>
        <v xml:space="preserve">    RewriteCond %{REMOTE_ADDR} !^111\.238\.226\.222$</v>
      </c>
    </row>
    <row r="49" spans="1:8">
      <c r="A49" s="2">
        <v>47</v>
      </c>
      <c r="B49" s="2" t="s">
        <v>51</v>
      </c>
      <c r="C49" s="3" t="str">
        <f>IF(ISERROR(VLOOKUP(B49,多摩1ビル内_FY24!B:C,2,0)),VLOOKUP(B49,多摩１ビル外_FY24!B:C,2,0),VLOOKUP(B49,多摩1ビル内_FY24!B:C,2,0))</f>
        <v>高柳client-pc</v>
      </c>
      <c r="D49" s="4" t="str">
        <f t="shared" si="0"/>
        <v xml:space="preserve">    RewriteCond %{REMOTE_ADDR} !^111\.238\.226\.226$</v>
      </c>
    </row>
    <row r="50" spans="1:8">
      <c r="A50" s="2">
        <v>48</v>
      </c>
      <c r="B50" s="2" t="s">
        <v>52</v>
      </c>
      <c r="C50" s="3" t="str">
        <f>IF(ISERROR(VLOOKUP(B50,多摩1ビル内_FY24!B:C,2,0)),VLOOKUP(B50,多摩１ビル外_FY24!B:C,2,0),VLOOKUP(B50,多摩1ビル内_FY24!B:C,2,0))</f>
        <v>高柳client-pc</v>
      </c>
      <c r="D50" s="4" t="str">
        <f t="shared" si="0"/>
        <v xml:space="preserve">    RewriteCond %{REMOTE_ADDR} !^126\.249\.58\.54$</v>
      </c>
    </row>
    <row r="51" spans="1:8">
      <c r="A51" s="2">
        <v>49</v>
      </c>
      <c r="B51" s="2" t="s">
        <v>53</v>
      </c>
      <c r="C51" s="3" t="str">
        <f>IF(ISERROR(VLOOKUP(B51,多摩1ビル内_FY24!B:C,2,0)),VLOOKUP(B51,多摩１ビル外_FY24!B:C,2,0),VLOOKUP(B51,多摩1ビル内_FY24!B:C,2,0))</f>
        <v>高柳client-pc</v>
      </c>
      <c r="D51" s="4" t="str">
        <f t="shared" ref="D51" si="1">"    RewriteCond %{REMOTE_ADDR} !^"&amp;SUBSTITUTE(B51,".","\.")&amp;"$"</f>
        <v xml:space="preserve">    RewriteCond %{REMOTE_ADDR} !^126\.249\.58\.78$</v>
      </c>
    </row>
    <row r="54" spans="1:8" ht="409.5">
      <c r="D54" s="209" t="str">
        <f>_xlfn.TEXTJOIN(CHAR(10), TRUE, D3:D51)</f>
        <v xml:space="preserve">    RewriteCond %{REMOTE_ADDR} !^153\.142\.203\.152$
    RewriteCond %{REMOTE_ADDR} !^153\.142\.203\.153$
    RewriteCond %{REMOTE_ADDR} !^153\.156\.171\.83$
    RewriteCond %{REMOTE_ADDR} !^153\.142\.203\.234$
    RewriteCond %{REMOTE_ADDR} !^153\.156\.88\.168$
    RewriteCond %{REMOTE_ADDR} !^153\.142\.203\.149$
    RewriteCond %{REMOTE_ADDR} !^153\.142\.203\.232$
    RewriteCond %{REMOTE_ADDR} !^153\.156\.88\.172$
    RewriteCond %{REMOTE_ADDR} !^153\.142\.203\.236$
    RewriteCond %{REMOTE_ADDR} !^153\.142\.203\.150$
    RewriteCond %{REMOTE_ADDR} !^153\.142\.203\.231$
    RewriteCond %{REMOTE_ADDR} !^153\.142\.203\.148$
    RewriteCond %{REMOTE_ADDR} !^153\.142\.203\.230$
    RewriteCond %{REMOTE_ADDR} !^114\.156\.131\.207$
    RewriteCond %{REMOTE_ADDR} !^153\.156\.46\.53$
    RewriteCond %{REMOTE_ADDR} !^153\.142\.203\.147$
    RewriteCond %{REMOTE_ADDR} !^153\.142\.203\.151$
    RewriteCond %{REMOTE_ADDR} !^153\.156\.88\.170$
    RewriteCond %{REMOTE_ADDR} !^153\.156\.88\.169$
    RewriteCond %{REMOTE_ADDR} !^153\.156\.88\.171$
    RewriteCond %{REMOTE_ADDR} !^153\.142\.201\.202$
    RewriteCond %{REMOTE_ADDR} !^153\.142\.201\.205$
    RewriteCond %{REMOTE_ADDR} !^153\.156\.86\.238$
    RewriteCond %{REMOTE_ADDR} !^153\.142\.203\.145$
    RewriteCond %{REMOTE_ADDR} !^111\.238\.225\.142$
    RewriteCond %{REMOTE_ADDR} !^111\.238\.225\.146$
    RewriteCond %{REMOTE_ADDR} !^111\.238\.225\.150$
    RewriteCond %{REMOTE_ADDR} !^113\.36\.111\.90$
    RewriteCond %{REMOTE_ADDR} !^113\.35\.123\.178$
    RewriteCond %{REMOTE_ADDR} !^113\.33\.224\.82$
    RewriteCond %{REMOTE_ADDR} !^113\.34\.78\.210$
    RewriteCond %{REMOTE_ADDR} !^202\.32\.214\.205$
    RewriteCond %{REMOTE_ADDR} !^202\.241\.174\.196$
    RewriteCond %{REMOTE_ADDR} !^202\.241\.174\.197$
    RewriteCond %{REMOTE_ADDR} !^202\.241\.174\.199$
    RewriteCond %{REMOTE_ADDR} !^220\.108\.88\.84$
    RewriteCond %{REMOTE_ADDR} !^202\.241\.174\.208$
    RewriteCond %{REMOTE_ADDR} !^202\.241\.174\.209$
    RewriteCond %{REMOTE_ADDR} !^52\.193\.131\.15$
    RewriteCond %{REMOTE_ADDR} !^118\.238\.220\.136$
    RewriteCond %{REMOTE_ADDR} !^115\.73\.217\.209 $
    RewriteCond %{REMOTE_ADDR} !^115\.79\.143\.138$
    RewriteCond %{REMOTE_ADDR} !^113\.161\.89\.2$
    RewriteCond %{REMOTE_ADDR} !^122\.249\.238\.41$
    RewriteCond %{REMOTE_ADDR} !^111\.239\.163\.160$
    RewriteCond %{REMOTE_ADDR} !^111\.238\.226\.222$
    RewriteCond %{REMOTE_ADDR} !^111\.238\.226\.226$
    RewriteCond %{REMOTE_ADDR} !^126\.249\.58\.54$
    RewriteCond %{REMOTE_ADDR} !^126\.249\.58\.78$</v>
      </c>
      <c r="H54" s="208" t="s">
        <v>55</v>
      </c>
    </row>
  </sheetData>
  <phoneticPr fontId="2"/>
  <conditionalFormatting sqref="B3:B15 B18:B34">
    <cfRule type="expression" dxfId="37" priority="12">
      <formula>$F3="NG"</formula>
    </cfRule>
    <cfRule type="expression" dxfId="36" priority="14">
      <formula>$E3="削除"</formula>
    </cfRule>
  </conditionalFormatting>
  <conditionalFormatting sqref="B3:B15 B18:B34">
    <cfRule type="expression" dxfId="35" priority="13">
      <formula>$E3="追加"</formula>
    </cfRule>
  </conditionalFormatting>
  <conditionalFormatting sqref="B16:B17">
    <cfRule type="expression" dxfId="34" priority="9">
      <formula>$F16="NG"</formula>
    </cfRule>
    <cfRule type="expression" dxfId="33" priority="11">
      <formula>$E16="削除"</formula>
    </cfRule>
  </conditionalFormatting>
  <conditionalFormatting sqref="B16:B17">
    <cfRule type="expression" dxfId="32" priority="10">
      <formula>$E16="追加"</formula>
    </cfRule>
  </conditionalFormatting>
  <conditionalFormatting sqref="B35:B51">
    <cfRule type="expression" dxfId="31" priority="1">
      <formula>$E35="追加"</formula>
    </cfRule>
    <cfRule type="expression" dxfId="30" priority="2">
      <formula>$E35="削除"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EDE-9B1A-4785-9CF4-7B67EEB56CA6}">
  <dimension ref="A1:G37"/>
  <sheetViews>
    <sheetView zoomScale="70" zoomScaleNormal="70" workbookViewId="0">
      <selection activeCell="C12" sqref="C12"/>
    </sheetView>
  </sheetViews>
  <sheetFormatPr defaultRowHeight="18"/>
  <cols>
    <col min="1" max="1" width="4.08203125" customWidth="1"/>
    <col min="2" max="2" width="15.5" bestFit="1" customWidth="1"/>
    <col min="3" max="3" width="18.08203125" bestFit="1" customWidth="1"/>
    <col min="4" max="4" width="78.75" bestFit="1" customWidth="1"/>
    <col min="5" max="5" width="15.83203125" hidden="1" customWidth="1"/>
    <col min="6" max="6" width="7.5" hidden="1" customWidth="1"/>
    <col min="7" max="7" width="30.83203125" hidden="1" customWidth="1"/>
  </cols>
  <sheetData>
    <row r="1" spans="1:7" ht="22.5">
      <c r="A1" s="5" t="s">
        <v>56</v>
      </c>
    </row>
    <row r="2" spans="1:7">
      <c r="A2" s="206" t="s">
        <v>1</v>
      </c>
      <c r="B2" s="206" t="s">
        <v>57</v>
      </c>
      <c r="C2" s="206" t="s">
        <v>3</v>
      </c>
      <c r="D2" s="206" t="s">
        <v>58</v>
      </c>
      <c r="E2" s="206" t="s">
        <v>59</v>
      </c>
      <c r="F2" s="207" t="s">
        <v>60</v>
      </c>
      <c r="G2" s="206" t="s">
        <v>61</v>
      </c>
    </row>
    <row r="3" spans="1:7">
      <c r="A3" s="2">
        <f t="shared" ref="A3:A37" si="0">ROW()-2</f>
        <v>1</v>
      </c>
      <c r="B3" s="1" t="s">
        <v>5</v>
      </c>
      <c r="C3" s="3" t="s">
        <v>62</v>
      </c>
      <c r="D3" s="2"/>
      <c r="E3" s="2" t="s">
        <v>63</v>
      </c>
      <c r="F3" s="2" t="s">
        <v>64</v>
      </c>
      <c r="G3" s="2"/>
    </row>
    <row r="4" spans="1:7" ht="24.5" customHeight="1">
      <c r="A4" s="2">
        <f t="shared" si="0"/>
        <v>2</v>
      </c>
      <c r="B4" s="1" t="s">
        <v>6</v>
      </c>
      <c r="C4" s="3" t="s">
        <v>65</v>
      </c>
      <c r="D4" s="210" t="s">
        <v>443</v>
      </c>
      <c r="E4" s="2" t="s">
        <v>63</v>
      </c>
      <c r="F4" s="2" t="s">
        <v>64</v>
      </c>
      <c r="G4" s="2" t="s">
        <v>66</v>
      </c>
    </row>
    <row r="5" spans="1:7">
      <c r="A5" s="2">
        <f>ROW()-2</f>
        <v>3</v>
      </c>
      <c r="B5" s="1" t="s">
        <v>7</v>
      </c>
      <c r="C5" s="3" t="s">
        <v>67</v>
      </c>
      <c r="D5" s="2"/>
      <c r="E5" s="2" t="s">
        <v>63</v>
      </c>
      <c r="F5" s="2" t="s">
        <v>64</v>
      </c>
      <c r="G5" s="2"/>
    </row>
    <row r="6" spans="1:7">
      <c r="A6" s="2">
        <f>ROW()-2</f>
        <v>4</v>
      </c>
      <c r="B6" s="1" t="s">
        <v>8</v>
      </c>
      <c r="C6" s="3" t="s">
        <v>67</v>
      </c>
      <c r="D6" s="2"/>
      <c r="E6" s="2" t="s">
        <v>63</v>
      </c>
      <c r="F6" s="2" t="s">
        <v>64</v>
      </c>
      <c r="G6" s="2" t="s">
        <v>69</v>
      </c>
    </row>
    <row r="7" spans="1:7">
      <c r="A7" s="2">
        <f>ROW()-2</f>
        <v>5</v>
      </c>
      <c r="B7" s="1" t="s">
        <v>9</v>
      </c>
      <c r="C7" s="3" t="s">
        <v>67</v>
      </c>
      <c r="D7" s="2"/>
      <c r="E7" s="2" t="s">
        <v>63</v>
      </c>
      <c r="F7" s="2" t="s">
        <v>64</v>
      </c>
      <c r="G7" s="2" t="s">
        <v>69</v>
      </c>
    </row>
    <row r="8" spans="1:7">
      <c r="A8" s="2">
        <f t="shared" si="0"/>
        <v>6</v>
      </c>
      <c r="B8" s="1" t="s">
        <v>10</v>
      </c>
      <c r="C8" s="179" t="s">
        <v>70</v>
      </c>
      <c r="D8" s="2"/>
      <c r="E8" s="2" t="s">
        <v>63</v>
      </c>
      <c r="F8" s="2" t="s">
        <v>64</v>
      </c>
      <c r="G8" s="2"/>
    </row>
    <row r="9" spans="1:7">
      <c r="A9" s="2">
        <f t="shared" si="0"/>
        <v>7</v>
      </c>
      <c r="B9" s="1" t="s">
        <v>11</v>
      </c>
      <c r="C9" s="3" t="s">
        <v>71</v>
      </c>
      <c r="D9" s="2"/>
      <c r="E9" s="2" t="s">
        <v>63</v>
      </c>
      <c r="F9" s="2" t="s">
        <v>64</v>
      </c>
      <c r="G9" s="2"/>
    </row>
    <row r="10" spans="1:7">
      <c r="A10" s="2">
        <f t="shared" si="0"/>
        <v>8</v>
      </c>
      <c r="B10" s="1" t="s">
        <v>12</v>
      </c>
      <c r="C10" s="3" t="s">
        <v>71</v>
      </c>
      <c r="D10" s="2"/>
      <c r="E10" s="2" t="s">
        <v>63</v>
      </c>
      <c r="F10" s="2" t="s">
        <v>64</v>
      </c>
      <c r="G10" s="2"/>
    </row>
    <row r="11" spans="1:7">
      <c r="A11" s="2">
        <f t="shared" si="0"/>
        <v>9</v>
      </c>
      <c r="B11" s="1" t="s">
        <v>13</v>
      </c>
      <c r="C11" s="3" t="s">
        <v>72</v>
      </c>
      <c r="D11" s="2"/>
      <c r="E11" s="2" t="s">
        <v>63</v>
      </c>
      <c r="F11" s="2" t="s">
        <v>64</v>
      </c>
      <c r="G11" s="2"/>
    </row>
    <row r="12" spans="1:7">
      <c r="A12" s="2">
        <f t="shared" si="0"/>
        <v>10</v>
      </c>
      <c r="B12" s="1" t="s">
        <v>14</v>
      </c>
      <c r="C12" s="3" t="s">
        <v>73</v>
      </c>
      <c r="D12" s="2"/>
      <c r="E12" s="2" t="s">
        <v>63</v>
      </c>
      <c r="F12" s="2" t="s">
        <v>64</v>
      </c>
      <c r="G12" s="2"/>
    </row>
    <row r="13" spans="1:7">
      <c r="A13" s="2">
        <f t="shared" si="0"/>
        <v>11</v>
      </c>
      <c r="B13" s="1" t="s">
        <v>15</v>
      </c>
      <c r="C13" s="3" t="s">
        <v>73</v>
      </c>
      <c r="D13" s="2"/>
      <c r="E13" s="2" t="s">
        <v>63</v>
      </c>
      <c r="F13" s="2" t="s">
        <v>64</v>
      </c>
      <c r="G13" s="2"/>
    </row>
    <row r="14" spans="1:7">
      <c r="A14" s="2">
        <f t="shared" si="0"/>
        <v>12</v>
      </c>
      <c r="B14" s="1" t="s">
        <v>16</v>
      </c>
      <c r="C14" s="3" t="s">
        <v>74</v>
      </c>
      <c r="D14" s="2"/>
      <c r="E14" s="2" t="s">
        <v>63</v>
      </c>
      <c r="F14" s="2" t="s">
        <v>64</v>
      </c>
      <c r="G14" s="2"/>
    </row>
    <row r="15" spans="1:7">
      <c r="A15" s="2">
        <f t="shared" si="0"/>
        <v>13</v>
      </c>
      <c r="B15" s="1" t="s">
        <v>17</v>
      </c>
      <c r="C15" s="3" t="s">
        <v>74</v>
      </c>
      <c r="D15" s="2"/>
      <c r="E15" s="2" t="s">
        <v>63</v>
      </c>
      <c r="F15" s="2" t="s">
        <v>64</v>
      </c>
      <c r="G15" s="2"/>
    </row>
    <row r="16" spans="1:7">
      <c r="A16" s="2">
        <f t="shared" si="0"/>
        <v>14</v>
      </c>
      <c r="B16" s="1" t="s">
        <v>18</v>
      </c>
      <c r="C16" s="3" t="s">
        <v>75</v>
      </c>
      <c r="D16" s="2"/>
      <c r="E16" s="2" t="s">
        <v>76</v>
      </c>
      <c r="F16" s="2" t="s">
        <v>64</v>
      </c>
      <c r="G16" s="2" t="s">
        <v>77</v>
      </c>
    </row>
    <row r="17" spans="1:7">
      <c r="A17" s="2">
        <f t="shared" si="0"/>
        <v>15</v>
      </c>
      <c r="B17" s="1" t="s">
        <v>19</v>
      </c>
      <c r="C17" s="3" t="s">
        <v>75</v>
      </c>
      <c r="D17" s="2"/>
      <c r="E17" s="2" t="s">
        <v>76</v>
      </c>
      <c r="F17" s="2" t="s">
        <v>64</v>
      </c>
      <c r="G17" s="2" t="s">
        <v>77</v>
      </c>
    </row>
    <row r="18" spans="1:7">
      <c r="A18" s="2">
        <f t="shared" si="0"/>
        <v>16</v>
      </c>
      <c r="B18" s="1" t="s">
        <v>20</v>
      </c>
      <c r="C18" s="3" t="s">
        <v>78</v>
      </c>
      <c r="D18" s="2"/>
      <c r="E18" s="2" t="s">
        <v>63</v>
      </c>
      <c r="F18" s="2" t="s">
        <v>64</v>
      </c>
      <c r="G18" s="2"/>
    </row>
    <row r="19" spans="1:7">
      <c r="A19" s="2">
        <f t="shared" si="0"/>
        <v>17</v>
      </c>
      <c r="B19" s="1" t="s">
        <v>21</v>
      </c>
      <c r="C19" s="3" t="s">
        <v>79</v>
      </c>
      <c r="D19" s="2"/>
      <c r="E19" s="2" t="s">
        <v>63</v>
      </c>
      <c r="F19" s="2" t="s">
        <v>64</v>
      </c>
      <c r="G19" s="2"/>
    </row>
    <row r="20" spans="1:7">
      <c r="A20" s="2">
        <f t="shared" si="0"/>
        <v>18</v>
      </c>
      <c r="B20" s="1" t="s">
        <v>22</v>
      </c>
      <c r="C20" s="3" t="s">
        <v>80</v>
      </c>
      <c r="D20" s="2" t="s">
        <v>81</v>
      </c>
      <c r="E20" s="2" t="s">
        <v>63</v>
      </c>
      <c r="F20" s="2" t="s">
        <v>64</v>
      </c>
      <c r="G20" s="2"/>
    </row>
    <row r="21" spans="1:7">
      <c r="A21" s="2">
        <f t="shared" si="0"/>
        <v>19</v>
      </c>
      <c r="B21" s="1" t="s">
        <v>23</v>
      </c>
      <c r="C21" s="3" t="s">
        <v>80</v>
      </c>
      <c r="D21" s="2" t="s">
        <v>82</v>
      </c>
      <c r="E21" s="2" t="s">
        <v>63</v>
      </c>
      <c r="F21" s="2" t="s">
        <v>64</v>
      </c>
      <c r="G21" s="2"/>
    </row>
    <row r="22" spans="1:7">
      <c r="A22" s="2">
        <f t="shared" si="0"/>
        <v>20</v>
      </c>
      <c r="B22" s="1" t="s">
        <v>24</v>
      </c>
      <c r="C22" s="3" t="s">
        <v>80</v>
      </c>
      <c r="D22" s="2" t="s">
        <v>83</v>
      </c>
      <c r="E22" s="2" t="s">
        <v>63</v>
      </c>
      <c r="F22" s="2" t="s">
        <v>64</v>
      </c>
      <c r="G22" s="2"/>
    </row>
    <row r="23" spans="1:7">
      <c r="A23" s="2">
        <f t="shared" si="0"/>
        <v>21</v>
      </c>
      <c r="B23" s="1" t="s">
        <v>25</v>
      </c>
      <c r="C23" s="3" t="s">
        <v>80</v>
      </c>
      <c r="D23" s="2" t="s">
        <v>84</v>
      </c>
      <c r="E23" s="2" t="s">
        <v>63</v>
      </c>
      <c r="F23" s="2" t="s">
        <v>64</v>
      </c>
      <c r="G23" s="2"/>
    </row>
    <row r="24" spans="1:7">
      <c r="A24" s="2">
        <f t="shared" si="0"/>
        <v>22</v>
      </c>
      <c r="B24" s="1" t="s">
        <v>26</v>
      </c>
      <c r="C24" s="3" t="s">
        <v>80</v>
      </c>
      <c r="D24" s="2" t="s">
        <v>85</v>
      </c>
      <c r="E24" s="2" t="s">
        <v>63</v>
      </c>
      <c r="F24" s="2" t="s">
        <v>64</v>
      </c>
      <c r="G24" s="2"/>
    </row>
    <row r="25" spans="1:7">
      <c r="A25" s="2">
        <f t="shared" si="0"/>
        <v>23</v>
      </c>
      <c r="B25" s="1" t="s">
        <v>27</v>
      </c>
      <c r="C25" s="3" t="s">
        <v>80</v>
      </c>
      <c r="D25" s="2" t="s">
        <v>86</v>
      </c>
      <c r="E25" s="2" t="s">
        <v>63</v>
      </c>
      <c r="F25" s="2" t="s">
        <v>64</v>
      </c>
      <c r="G25" s="2"/>
    </row>
    <row r="26" spans="1:7">
      <c r="A26" s="2">
        <f t="shared" si="0"/>
        <v>24</v>
      </c>
      <c r="B26" s="1" t="s">
        <v>28</v>
      </c>
      <c r="C26" s="3" t="s">
        <v>87</v>
      </c>
      <c r="D26" s="2"/>
      <c r="E26" s="2" t="s">
        <v>63</v>
      </c>
      <c r="F26" s="2" t="s">
        <v>64</v>
      </c>
      <c r="G26" s="2"/>
    </row>
    <row r="27" spans="1:7">
      <c r="A27" s="2">
        <f t="shared" si="0"/>
        <v>25</v>
      </c>
      <c r="B27" s="2" t="s">
        <v>29</v>
      </c>
      <c r="C27" s="2" t="s">
        <v>88</v>
      </c>
      <c r="D27" s="2"/>
      <c r="E27" s="2" t="s">
        <v>76</v>
      </c>
      <c r="F27" s="2"/>
      <c r="G27" s="2"/>
    </row>
    <row r="28" spans="1:7">
      <c r="A28" s="2">
        <f t="shared" si="0"/>
        <v>26</v>
      </c>
      <c r="B28" s="2" t="s">
        <v>30</v>
      </c>
      <c r="C28" s="2" t="s">
        <v>88</v>
      </c>
      <c r="D28" s="2"/>
      <c r="E28" s="2" t="s">
        <v>76</v>
      </c>
      <c r="F28" s="2"/>
      <c r="G28" s="2"/>
    </row>
    <row r="29" spans="1:7">
      <c r="A29" s="2">
        <f t="shared" si="0"/>
        <v>27</v>
      </c>
      <c r="B29" s="2" t="s">
        <v>31</v>
      </c>
      <c r="C29" s="2" t="s">
        <v>88</v>
      </c>
      <c r="D29" s="2"/>
      <c r="E29" s="2" t="s">
        <v>76</v>
      </c>
      <c r="F29" s="2"/>
      <c r="G29" s="2"/>
    </row>
    <row r="30" spans="1:7">
      <c r="A30" s="2">
        <f t="shared" si="0"/>
        <v>28</v>
      </c>
      <c r="B30" s="2" t="s">
        <v>32</v>
      </c>
      <c r="C30" s="2" t="s">
        <v>88</v>
      </c>
      <c r="D30" s="2"/>
      <c r="E30" s="2" t="s">
        <v>76</v>
      </c>
      <c r="F30" s="2"/>
      <c r="G30" s="2"/>
    </row>
    <row r="31" spans="1:7">
      <c r="A31" s="2">
        <f t="shared" si="0"/>
        <v>29</v>
      </c>
      <c r="B31" s="2" t="s">
        <v>33</v>
      </c>
      <c r="C31" s="2" t="s">
        <v>88</v>
      </c>
      <c r="D31" s="2"/>
      <c r="E31" s="2" t="s">
        <v>76</v>
      </c>
      <c r="F31" s="2"/>
      <c r="G31" s="2"/>
    </row>
    <row r="32" spans="1:7">
      <c r="A32" s="2">
        <f t="shared" si="0"/>
        <v>30</v>
      </c>
      <c r="B32" s="2" t="s">
        <v>34</v>
      </c>
      <c r="C32" s="2" t="s">
        <v>88</v>
      </c>
      <c r="D32" s="2"/>
      <c r="E32" s="2" t="s">
        <v>76</v>
      </c>
      <c r="F32" s="2"/>
      <c r="G32" s="2"/>
    </row>
    <row r="33" spans="1:7">
      <c r="A33" s="2">
        <f t="shared" si="0"/>
        <v>31</v>
      </c>
      <c r="B33" s="2" t="s">
        <v>35</v>
      </c>
      <c r="C33" s="2" t="s">
        <v>88</v>
      </c>
      <c r="D33" s="2"/>
      <c r="E33" s="2" t="s">
        <v>76</v>
      </c>
      <c r="F33" s="2"/>
      <c r="G33" s="2"/>
    </row>
    <row r="34" spans="1:7">
      <c r="A34" s="2">
        <f t="shared" si="0"/>
        <v>32</v>
      </c>
      <c r="B34" s="2" t="s">
        <v>36</v>
      </c>
      <c r="C34" s="2" t="s">
        <v>88</v>
      </c>
      <c r="D34" s="2"/>
      <c r="E34" s="2" t="s">
        <v>76</v>
      </c>
      <c r="F34" s="2"/>
      <c r="G34" s="2"/>
    </row>
    <row r="35" spans="1:7">
      <c r="A35" s="2">
        <f t="shared" si="0"/>
        <v>33</v>
      </c>
      <c r="B35" s="2"/>
      <c r="C35" s="2"/>
      <c r="D35" s="2"/>
      <c r="E35" s="2"/>
      <c r="F35" s="2"/>
      <c r="G35" s="2"/>
    </row>
    <row r="36" spans="1:7">
      <c r="A36" s="2">
        <f t="shared" si="0"/>
        <v>34</v>
      </c>
      <c r="B36" s="2"/>
      <c r="C36" s="2"/>
      <c r="D36" s="2"/>
      <c r="E36" s="2"/>
      <c r="F36" s="2"/>
      <c r="G36" s="2"/>
    </row>
    <row r="37" spans="1:7">
      <c r="A37" s="2">
        <f t="shared" si="0"/>
        <v>35</v>
      </c>
      <c r="B37" s="2"/>
      <c r="C37" s="2"/>
      <c r="D37" s="2"/>
      <c r="E37" s="2"/>
      <c r="F37" s="2"/>
      <c r="G37" s="2"/>
    </row>
  </sheetData>
  <autoFilter ref="A2:G37" xr:uid="{2FAA7074-F45F-45C9-A176-3DEF3E853E8F}"/>
  <phoneticPr fontId="2"/>
  <conditionalFormatting sqref="A3:G15 B18:F26 A27:G37">
    <cfRule type="expression" dxfId="29" priority="17">
      <formula>$F3="NG"</formula>
    </cfRule>
    <cfRule type="expression" dxfId="28" priority="19">
      <formula>$E3="削除"</formula>
    </cfRule>
  </conditionalFormatting>
  <conditionalFormatting sqref="A3:E15 B18:E26 A27:E37">
    <cfRule type="expression" dxfId="27" priority="18">
      <formula>$E3="追加"</formula>
    </cfRule>
  </conditionalFormatting>
  <conditionalFormatting sqref="G18:G24">
    <cfRule type="expression" dxfId="26" priority="26">
      <formula>$F20="NG"</formula>
    </cfRule>
    <cfRule type="expression" dxfId="25" priority="27">
      <formula>$E20="削除"</formula>
    </cfRule>
  </conditionalFormatting>
  <conditionalFormatting sqref="A25:A26 G25:G26">
    <cfRule type="expression" dxfId="24" priority="28">
      <formula>#REF!="NG"</formula>
    </cfRule>
    <cfRule type="expression" dxfId="23" priority="29">
      <formula>#REF!="削除"</formula>
    </cfRule>
  </conditionalFormatting>
  <conditionalFormatting sqref="A16:A24">
    <cfRule type="expression" dxfId="22" priority="35">
      <formula>$E18="追加"</formula>
    </cfRule>
  </conditionalFormatting>
  <conditionalFormatting sqref="A25:A26">
    <cfRule type="expression" dxfId="21" priority="36">
      <formula>#REF!="追加"</formula>
    </cfRule>
  </conditionalFormatting>
  <conditionalFormatting sqref="C16:C17">
    <cfRule type="expression" dxfId="20" priority="14">
      <formula>$F16="NG"</formula>
    </cfRule>
    <cfRule type="expression" dxfId="19" priority="16">
      <formula>$E16="削除"</formula>
    </cfRule>
  </conditionalFormatting>
  <conditionalFormatting sqref="C16:C17">
    <cfRule type="expression" dxfId="18" priority="15">
      <formula>$E16="追加"</formula>
    </cfRule>
  </conditionalFormatting>
  <conditionalFormatting sqref="E16:E17">
    <cfRule type="expression" dxfId="17" priority="11">
      <formula>$F16="NG"</formula>
    </cfRule>
    <cfRule type="expression" dxfId="16" priority="13">
      <formula>$E16="削除"</formula>
    </cfRule>
  </conditionalFormatting>
  <conditionalFormatting sqref="E16:E17">
    <cfRule type="expression" dxfId="15" priority="12">
      <formula>$E16="追加"</formula>
    </cfRule>
  </conditionalFormatting>
  <conditionalFormatting sqref="D16:D17">
    <cfRule type="expression" dxfId="14" priority="8">
      <formula>$F16="NG"</formula>
    </cfRule>
    <cfRule type="expression" dxfId="13" priority="10">
      <formula>$E16="削除"</formula>
    </cfRule>
  </conditionalFormatting>
  <conditionalFormatting sqref="D16:D17">
    <cfRule type="expression" dxfId="12" priority="9">
      <formula>$E16="追加"</formula>
    </cfRule>
  </conditionalFormatting>
  <conditionalFormatting sqref="B16:B17">
    <cfRule type="expression" dxfId="11" priority="5">
      <formula>$F16="NG"</formula>
    </cfRule>
    <cfRule type="expression" dxfId="10" priority="7">
      <formula>$E16="削除"</formula>
    </cfRule>
  </conditionalFormatting>
  <conditionalFormatting sqref="B16:B17">
    <cfRule type="expression" dxfId="9" priority="6">
      <formula>$E16="追加"</formula>
    </cfRule>
  </conditionalFormatting>
  <conditionalFormatting sqref="F16:F17">
    <cfRule type="expression" dxfId="8" priority="3">
      <formula>$F16="NG"</formula>
    </cfRule>
    <cfRule type="expression" dxfId="7" priority="4">
      <formula>$E16="削除"</formula>
    </cfRule>
  </conditionalFormatting>
  <conditionalFormatting sqref="G16:G17">
    <cfRule type="expression" dxfId="6" priority="1">
      <formula>$F16="NG"</formula>
    </cfRule>
    <cfRule type="expression" dxfId="5" priority="2">
      <formula>$E16="削除"</formula>
    </cfRule>
  </conditionalFormatting>
  <dataValidations count="2">
    <dataValidation type="list" allowBlank="1" showInputMessage="1" showErrorMessage="1" sqref="F3:F37" xr:uid="{714E43AD-EF0F-4747-A35A-19C82BBEA9D9}">
      <formula1>"OK,NG"</formula1>
    </dataValidation>
    <dataValidation type="list" allowBlank="1" showInputMessage="1" showErrorMessage="1" sqref="E3:E37" xr:uid="{970ACF57-A6A3-457E-A706-6F55041073F3}">
      <formula1>"変更なし,削除,追加"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1067-D097-4DAE-87C1-9B91F34F515C}">
  <sheetPr filterMode="1"/>
  <dimension ref="A1:I41"/>
  <sheetViews>
    <sheetView tabSelected="1" zoomScale="70" zoomScaleNormal="70" workbookViewId="0">
      <pane ySplit="9" topLeftCell="A10" activePane="bottomLeft" state="frozen"/>
      <selection pane="bottomLeft" activeCell="C14" sqref="C14"/>
    </sheetView>
  </sheetViews>
  <sheetFormatPr defaultRowHeight="18"/>
  <cols>
    <col min="1" max="1" width="4.5" customWidth="1"/>
    <col min="2" max="2" width="15.08203125" bestFit="1" customWidth="1"/>
    <col min="3" max="3" width="33.5" bestFit="1" customWidth="1"/>
    <col min="4" max="4" width="15" hidden="1" customWidth="1"/>
    <col min="5" max="5" width="11.25" hidden="1" customWidth="1"/>
    <col min="6" max="6" width="37.08203125" hidden="1" customWidth="1"/>
    <col min="7" max="9" width="0" hidden="1" customWidth="1"/>
  </cols>
  <sheetData>
    <row r="1" spans="1:9" ht="22.5">
      <c r="A1" s="5" t="s">
        <v>89</v>
      </c>
      <c r="B1" s="5"/>
      <c r="D1" s="4"/>
      <c r="G1" s="4"/>
    </row>
    <row r="2" spans="1:9" ht="22.5">
      <c r="A2" s="5"/>
      <c r="B2" s="5"/>
      <c r="D2" s="4"/>
      <c r="G2" s="4"/>
    </row>
    <row r="3" spans="1:9" ht="22.5">
      <c r="A3" s="5"/>
      <c r="B3" s="172" t="s">
        <v>90</v>
      </c>
      <c r="D3" s="4"/>
      <c r="G3" s="4"/>
    </row>
    <row r="4" spans="1:9" ht="22.5">
      <c r="A4" s="5"/>
      <c r="B4" s="172" t="s">
        <v>91</v>
      </c>
      <c r="D4" s="4"/>
      <c r="G4" s="4"/>
    </row>
    <row r="5" spans="1:9" ht="22.5">
      <c r="A5" s="5"/>
      <c r="B5" s="172" t="s">
        <v>92</v>
      </c>
      <c r="C5" s="171"/>
      <c r="D5" s="4"/>
      <c r="G5" s="4"/>
    </row>
    <row r="6" spans="1:9" ht="22.5">
      <c r="A6" s="5"/>
      <c r="B6" s="172" t="s">
        <v>93</v>
      </c>
      <c r="C6" s="171"/>
      <c r="D6" s="4"/>
      <c r="G6" s="4"/>
    </row>
    <row r="7" spans="1:9" ht="22.5">
      <c r="A7" s="5"/>
      <c r="B7" s="5"/>
      <c r="D7" s="4"/>
      <c r="G7" s="4"/>
    </row>
    <row r="8" spans="1:9" ht="22.5">
      <c r="A8" s="5" t="s">
        <v>94</v>
      </c>
      <c r="B8" s="5"/>
      <c r="D8" s="4"/>
      <c r="G8" s="4"/>
    </row>
    <row r="9" spans="1:9">
      <c r="A9" s="6" t="s">
        <v>1</v>
      </c>
      <c r="B9" s="6" t="s">
        <v>57</v>
      </c>
      <c r="C9" s="6" t="s">
        <v>3</v>
      </c>
      <c r="D9" s="7" t="s">
        <v>95</v>
      </c>
      <c r="E9" s="8" t="s">
        <v>96</v>
      </c>
      <c r="F9" s="8" t="s">
        <v>97</v>
      </c>
      <c r="G9" s="4" t="s">
        <v>98</v>
      </c>
      <c r="I9" s="164" t="s">
        <v>99</v>
      </c>
    </row>
    <row r="10" spans="1:9">
      <c r="A10" s="167">
        <f>ROW()-9</f>
        <v>1</v>
      </c>
      <c r="B10" s="168" t="s">
        <v>37</v>
      </c>
      <c r="C10" s="167" t="s">
        <v>100</v>
      </c>
      <c r="D10" s="167" t="s">
        <v>101</v>
      </c>
      <c r="E10" s="169" t="s">
        <v>64</v>
      </c>
      <c r="F10" s="169"/>
      <c r="G10" s="162"/>
      <c r="H10" s="161"/>
      <c r="I10" t="str">
        <f>IF(ISERROR(VLOOKUP(B10,#REF!,1,0)),"","〇")</f>
        <v/>
      </c>
    </row>
    <row r="11" spans="1:9">
      <c r="A11" s="167">
        <f t="shared" ref="A11:A41" si="0">ROW()-9</f>
        <v>2</v>
      </c>
      <c r="B11" s="168" t="s">
        <v>38</v>
      </c>
      <c r="C11" s="167" t="s">
        <v>100</v>
      </c>
      <c r="D11" s="167" t="s">
        <v>101</v>
      </c>
      <c r="E11" s="169" t="s">
        <v>64</v>
      </c>
      <c r="F11" s="169"/>
      <c r="G11" s="162"/>
      <c r="H11" s="161"/>
      <c r="I11" t="str">
        <f>IF(ISERROR(VLOOKUP(B11,#REF!,1,0)),"","〇")</f>
        <v/>
      </c>
    </row>
    <row r="12" spans="1:9">
      <c r="A12" s="167">
        <f t="shared" si="0"/>
        <v>3</v>
      </c>
      <c r="B12" s="2" t="s">
        <v>39</v>
      </c>
      <c r="C12" s="2" t="s">
        <v>100</v>
      </c>
      <c r="D12" s="167" t="s">
        <v>101</v>
      </c>
      <c r="E12" s="169" t="s">
        <v>64</v>
      </c>
      <c r="F12" s="175"/>
      <c r="G12" s="4"/>
      <c r="I12" s="164"/>
    </row>
    <row r="13" spans="1:9">
      <c r="A13" s="167">
        <f t="shared" si="0"/>
        <v>4</v>
      </c>
      <c r="B13" s="168" t="s">
        <v>40</v>
      </c>
      <c r="C13" s="167" t="s">
        <v>102</v>
      </c>
      <c r="D13" s="167" t="s">
        <v>101</v>
      </c>
      <c r="E13" s="169" t="s">
        <v>64</v>
      </c>
      <c r="F13" s="169"/>
      <c r="G13" s="162"/>
      <c r="H13" s="161"/>
      <c r="I13" t="str">
        <f>IF(ISERROR(VLOOKUP(B13,#REF!,1,0)),"","〇")</f>
        <v/>
      </c>
    </row>
    <row r="14" spans="1:9">
      <c r="A14" s="167">
        <f t="shared" si="0"/>
        <v>5</v>
      </c>
      <c r="B14" s="168" t="s">
        <v>41</v>
      </c>
      <c r="C14" s="167" t="s">
        <v>103</v>
      </c>
      <c r="D14" s="167" t="s">
        <v>101</v>
      </c>
      <c r="E14" s="169" t="s">
        <v>64</v>
      </c>
      <c r="F14" s="169"/>
      <c r="G14" s="162"/>
      <c r="H14" s="161"/>
      <c r="I14" t="str">
        <f>IF(ISERROR(VLOOKUP(B14,#REF!,1,0)),"","〇")</f>
        <v/>
      </c>
    </row>
    <row r="15" spans="1:9">
      <c r="A15" s="167">
        <f t="shared" si="0"/>
        <v>6</v>
      </c>
      <c r="B15" s="167" t="s">
        <v>42</v>
      </c>
      <c r="C15" s="167" t="s">
        <v>103</v>
      </c>
      <c r="D15" s="167" t="s">
        <v>101</v>
      </c>
      <c r="E15" s="169" t="s">
        <v>64</v>
      </c>
      <c r="F15" s="169"/>
      <c r="G15" s="162"/>
      <c r="H15" s="161"/>
      <c r="I15" t="str">
        <f>IF(ISERROR(VLOOKUP(B15,#REF!,1,0)),"","〇")</f>
        <v/>
      </c>
    </row>
    <row r="16" spans="1:9" hidden="1">
      <c r="A16" s="167">
        <f t="shared" si="0"/>
        <v>7</v>
      </c>
      <c r="B16" s="168" t="s">
        <v>104</v>
      </c>
      <c r="C16" s="167" t="s">
        <v>105</v>
      </c>
      <c r="D16" s="167" t="s">
        <v>106</v>
      </c>
      <c r="E16" s="169" t="s">
        <v>107</v>
      </c>
      <c r="F16" s="169"/>
      <c r="G16" s="162"/>
      <c r="H16" s="161"/>
      <c r="I16" t="str">
        <f>IF(ISERROR(VLOOKUP(B16,#REF!,1,0)),"","〇")</f>
        <v/>
      </c>
    </row>
    <row r="17" spans="1:9">
      <c r="A17" s="167">
        <f t="shared" si="0"/>
        <v>8</v>
      </c>
      <c r="B17" s="1" t="s">
        <v>43</v>
      </c>
      <c r="C17" s="167" t="s">
        <v>108</v>
      </c>
      <c r="D17" s="167" t="s">
        <v>106</v>
      </c>
      <c r="E17" s="169" t="s">
        <v>64</v>
      </c>
      <c r="F17" s="173"/>
      <c r="G17" s="160"/>
      <c r="H17" s="160"/>
      <c r="I17" t="str">
        <f>IF(ISERROR(VLOOKUP(B17,#REF!,1,0)),"","〇")</f>
        <v/>
      </c>
    </row>
    <row r="18" spans="1:9">
      <c r="A18" s="167">
        <f t="shared" si="0"/>
        <v>9</v>
      </c>
      <c r="B18" s="1" t="s">
        <v>44</v>
      </c>
      <c r="C18" s="2" t="s">
        <v>109</v>
      </c>
      <c r="D18" s="167" t="s">
        <v>110</v>
      </c>
      <c r="E18" s="175" t="s">
        <v>64</v>
      </c>
      <c r="F18" s="159" t="s">
        <v>111</v>
      </c>
      <c r="G18" s="160"/>
      <c r="H18" s="160"/>
      <c r="I18" t="str">
        <f>IF(ISERROR(VLOOKUP(B18,#REF!,1,0)),"","〇")</f>
        <v/>
      </c>
    </row>
    <row r="19" spans="1:9">
      <c r="A19" s="167">
        <f t="shared" si="0"/>
        <v>10</v>
      </c>
      <c r="B19" s="1" t="s">
        <v>45</v>
      </c>
      <c r="C19" s="2" t="s">
        <v>109</v>
      </c>
      <c r="D19" s="167" t="s">
        <v>110</v>
      </c>
      <c r="E19" s="175" t="s">
        <v>76</v>
      </c>
      <c r="F19" s="159" t="s">
        <v>111</v>
      </c>
      <c r="G19" s="160"/>
      <c r="H19" s="160"/>
      <c r="I19" t="str">
        <f>IF(ISERROR(VLOOKUP(B19,#REF!,1,0)),"","〇")</f>
        <v/>
      </c>
    </row>
    <row r="20" spans="1:9">
      <c r="A20" s="167">
        <f t="shared" si="0"/>
        <v>11</v>
      </c>
      <c r="B20" s="1" t="s">
        <v>46</v>
      </c>
      <c r="C20" s="2" t="s">
        <v>109</v>
      </c>
      <c r="D20" s="167" t="s">
        <v>110</v>
      </c>
      <c r="E20" s="175" t="s">
        <v>76</v>
      </c>
      <c r="F20" s="159" t="s">
        <v>111</v>
      </c>
      <c r="G20" s="160"/>
      <c r="H20" s="160"/>
      <c r="I20" t="str">
        <f>IF(ISERROR(VLOOKUP(B20,#REF!,1,0)),"","〇")</f>
        <v/>
      </c>
    </row>
    <row r="21" spans="1:9">
      <c r="A21" s="167">
        <f t="shared" si="0"/>
        <v>12</v>
      </c>
      <c r="B21" s="1" t="s">
        <v>47</v>
      </c>
      <c r="C21" s="2" t="s">
        <v>109</v>
      </c>
      <c r="D21" s="167" t="s">
        <v>110</v>
      </c>
      <c r="E21" s="175" t="s">
        <v>76</v>
      </c>
      <c r="F21" s="159" t="s">
        <v>111</v>
      </c>
      <c r="G21" s="160"/>
      <c r="H21" s="160"/>
      <c r="I21" t="str">
        <f>IF(ISERROR(VLOOKUP(B21,#REF!,1,0)),"","〇")</f>
        <v/>
      </c>
    </row>
    <row r="22" spans="1:9" hidden="1">
      <c r="A22" s="167">
        <f t="shared" si="0"/>
        <v>13</v>
      </c>
      <c r="B22" t="s">
        <v>112</v>
      </c>
      <c r="C22" s="3" t="s">
        <v>113</v>
      </c>
      <c r="D22" s="167" t="s">
        <v>110</v>
      </c>
      <c r="E22" s="175" t="s">
        <v>107</v>
      </c>
      <c r="F22" s="159" t="s">
        <v>111</v>
      </c>
      <c r="G22" s="162"/>
      <c r="H22" s="160"/>
      <c r="I22" t="str">
        <f>IF(ISERROR(VLOOKUP(B22,#REF!,1,0)),"","〇")</f>
        <v/>
      </c>
    </row>
    <row r="23" spans="1:9" hidden="1">
      <c r="A23" s="167">
        <f t="shared" si="0"/>
        <v>14</v>
      </c>
      <c r="B23" s="1" t="s">
        <v>114</v>
      </c>
      <c r="C23" s="2" t="s">
        <v>115</v>
      </c>
      <c r="D23" s="167" t="s">
        <v>101</v>
      </c>
      <c r="E23" s="169" t="s">
        <v>107</v>
      </c>
      <c r="F23" s="166"/>
      <c r="G23" s="162"/>
      <c r="H23" s="161"/>
      <c r="I23" t="str">
        <f>IF(ISERROR(VLOOKUP(B23,#REF!,1,0)),"","〇")</f>
        <v/>
      </c>
    </row>
    <row r="24" spans="1:9" hidden="1">
      <c r="A24" s="167">
        <f t="shared" si="0"/>
        <v>15</v>
      </c>
      <c r="B24" s="1" t="s">
        <v>116</v>
      </c>
      <c r="C24" s="2" t="s">
        <v>115</v>
      </c>
      <c r="D24" s="167" t="s">
        <v>101</v>
      </c>
      <c r="E24" s="169" t="s">
        <v>107</v>
      </c>
      <c r="F24" s="166"/>
      <c r="G24" s="162"/>
      <c r="H24" s="161"/>
      <c r="I24" t="str">
        <f>IF(ISERROR(VLOOKUP(B24,#REF!,1,0)),"","〇")</f>
        <v/>
      </c>
    </row>
    <row r="25" spans="1:9" hidden="1">
      <c r="A25" s="167">
        <f t="shared" si="0"/>
        <v>16</v>
      </c>
      <c r="B25" s="1" t="s">
        <v>117</v>
      </c>
      <c r="C25" s="2" t="s">
        <v>115</v>
      </c>
      <c r="D25" s="167" t="s">
        <v>101</v>
      </c>
      <c r="E25" s="169" t="s">
        <v>107</v>
      </c>
      <c r="F25" s="159"/>
      <c r="G25" s="160"/>
      <c r="H25" s="160"/>
      <c r="I25" t="str">
        <f>IF(ISERROR(VLOOKUP(B25,#REF!,1,0)),"","〇")</f>
        <v/>
      </c>
    </row>
    <row r="26" spans="1:9" hidden="1">
      <c r="A26" s="167">
        <f t="shared" si="0"/>
        <v>17</v>
      </c>
      <c r="B26" s="1" t="s">
        <v>118</v>
      </c>
      <c r="C26" s="2" t="s">
        <v>115</v>
      </c>
      <c r="D26" s="167" t="s">
        <v>101</v>
      </c>
      <c r="E26" s="169" t="s">
        <v>107</v>
      </c>
      <c r="F26" s="159"/>
      <c r="G26" s="160"/>
      <c r="H26" s="160"/>
      <c r="I26" t="str">
        <f>IF(ISERROR(VLOOKUP(B26,#REF!,1,0)),"","〇")</f>
        <v/>
      </c>
    </row>
    <row r="27" spans="1:9" hidden="1">
      <c r="A27" s="167">
        <f t="shared" si="0"/>
        <v>18</v>
      </c>
      <c r="B27" s="3" t="s">
        <v>119</v>
      </c>
      <c r="C27" s="3" t="s">
        <v>115</v>
      </c>
      <c r="D27" s="167" t="s">
        <v>101</v>
      </c>
      <c r="E27" s="169" t="s">
        <v>107</v>
      </c>
      <c r="F27" s="159"/>
      <c r="G27" s="160"/>
      <c r="H27" s="160"/>
      <c r="I27" t="str">
        <f>IF(ISERROR(VLOOKUP(B27,#REF!,1,0)),"","〇")</f>
        <v/>
      </c>
    </row>
    <row r="28" spans="1:9" hidden="1">
      <c r="A28" s="167">
        <f t="shared" si="0"/>
        <v>19</v>
      </c>
      <c r="B28" s="3" t="s">
        <v>18</v>
      </c>
      <c r="C28" s="3" t="s">
        <v>115</v>
      </c>
      <c r="D28" s="167" t="s">
        <v>101</v>
      </c>
      <c r="E28" s="169" t="s">
        <v>107</v>
      </c>
      <c r="F28" s="159" t="s">
        <v>120</v>
      </c>
      <c r="G28" s="163"/>
      <c r="I28" t="str">
        <f>IF(ISERROR(VLOOKUP(B28,#REF!,1,0)),"","〇")</f>
        <v/>
      </c>
    </row>
    <row r="29" spans="1:9" hidden="1">
      <c r="A29" s="167">
        <f t="shared" si="0"/>
        <v>20</v>
      </c>
      <c r="B29" s="3" t="s">
        <v>19</v>
      </c>
      <c r="C29" s="3" t="s">
        <v>115</v>
      </c>
      <c r="D29" s="167" t="s">
        <v>101</v>
      </c>
      <c r="E29" s="169" t="s">
        <v>107</v>
      </c>
      <c r="F29" s="159" t="s">
        <v>120</v>
      </c>
      <c r="G29" s="163"/>
      <c r="I29" t="str">
        <f>IF(ISERROR(VLOOKUP(B29,#REF!,1,0)),"","〇")</f>
        <v/>
      </c>
    </row>
    <row r="30" spans="1:9">
      <c r="A30" s="167">
        <f t="shared" si="0"/>
        <v>21</v>
      </c>
      <c r="B30" s="3" t="s">
        <v>48</v>
      </c>
      <c r="C30" s="167" t="s">
        <v>105</v>
      </c>
      <c r="D30" s="167" t="s">
        <v>106</v>
      </c>
      <c r="E30" s="169" t="s">
        <v>76</v>
      </c>
      <c r="F30" s="193" t="s">
        <v>121</v>
      </c>
      <c r="G30" s="163"/>
      <c r="I30" t="str">
        <f>IF(ISERROR(VLOOKUP(B30,#REF!,1,0)),"","〇")</f>
        <v/>
      </c>
    </row>
    <row r="31" spans="1:9">
      <c r="A31" s="167">
        <f t="shared" si="0"/>
        <v>22</v>
      </c>
      <c r="B31" s="3" t="s">
        <v>49</v>
      </c>
      <c r="C31" s="167" t="s">
        <v>105</v>
      </c>
      <c r="D31" s="167" t="s">
        <v>106</v>
      </c>
      <c r="E31" s="169" t="s">
        <v>76</v>
      </c>
      <c r="F31" s="193" t="s">
        <v>121</v>
      </c>
      <c r="I31" t="str">
        <f>IF(ISERROR(VLOOKUP(B31,#REF!,1,0)),"","〇")</f>
        <v/>
      </c>
    </row>
    <row r="32" spans="1:9">
      <c r="A32" s="167">
        <f t="shared" si="0"/>
        <v>23</v>
      </c>
      <c r="B32" s="2" t="s">
        <v>50</v>
      </c>
      <c r="C32" s="2" t="s">
        <v>122</v>
      </c>
      <c r="D32" s="2" t="s">
        <v>101</v>
      </c>
      <c r="E32" s="2" t="s">
        <v>76</v>
      </c>
      <c r="F32" s="2"/>
      <c r="I32" t="str">
        <f>IF(ISERROR(VLOOKUP(B32,#REF!,1,0)),"","〇")</f>
        <v/>
      </c>
    </row>
    <row r="33" spans="1:9">
      <c r="A33" s="167">
        <f t="shared" si="0"/>
        <v>24</v>
      </c>
      <c r="B33" s="2" t="s">
        <v>51</v>
      </c>
      <c r="C33" s="2" t="s">
        <v>122</v>
      </c>
      <c r="D33" s="2" t="s">
        <v>101</v>
      </c>
      <c r="E33" s="2" t="s">
        <v>76</v>
      </c>
      <c r="F33" s="2"/>
      <c r="I33" t="str">
        <f>IF(ISERROR(VLOOKUP(B33,#REF!,1,0)),"","〇")</f>
        <v/>
      </c>
    </row>
    <row r="34" spans="1:9">
      <c r="A34" s="167">
        <f t="shared" si="0"/>
        <v>25</v>
      </c>
      <c r="B34" s="2" t="s">
        <v>52</v>
      </c>
      <c r="C34" s="2" t="s">
        <v>122</v>
      </c>
      <c r="D34" s="2" t="s">
        <v>101</v>
      </c>
      <c r="E34" s="2" t="s">
        <v>76</v>
      </c>
      <c r="F34" s="2"/>
      <c r="I34" t="str">
        <f>IF(ISERROR(VLOOKUP(B34,#REF!,1,0)),"","〇")</f>
        <v/>
      </c>
    </row>
    <row r="35" spans="1:9">
      <c r="A35" s="167">
        <f t="shared" si="0"/>
        <v>26</v>
      </c>
      <c r="B35" s="2" t="s">
        <v>53</v>
      </c>
      <c r="C35" s="2" t="s">
        <v>122</v>
      </c>
      <c r="D35" s="2" t="s">
        <v>101</v>
      </c>
      <c r="E35" s="2" t="s">
        <v>76</v>
      </c>
      <c r="F35" s="2"/>
      <c r="I35" t="str">
        <f>IF(ISERROR(VLOOKUP(B35,#REF!,1,0)),"","〇")</f>
        <v/>
      </c>
    </row>
    <row r="36" spans="1:9">
      <c r="A36" s="167">
        <f t="shared" si="0"/>
        <v>27</v>
      </c>
      <c r="B36" s="2"/>
      <c r="C36" s="2"/>
      <c r="D36" s="2"/>
      <c r="E36" s="2"/>
      <c r="F36" s="2"/>
      <c r="I36" t="str">
        <f>IF(ISERROR(VLOOKUP(B36,#REF!,1,0)),"","〇")</f>
        <v/>
      </c>
    </row>
    <row r="37" spans="1:9">
      <c r="A37" s="167">
        <f t="shared" si="0"/>
        <v>28</v>
      </c>
      <c r="B37" s="2"/>
      <c r="C37" s="2"/>
      <c r="D37" s="2"/>
      <c r="E37" s="2"/>
      <c r="F37" s="2"/>
      <c r="I37" t="str">
        <f>IF(ISERROR(VLOOKUP(B37,#REF!,1,0)),"","〇")</f>
        <v/>
      </c>
    </row>
    <row r="38" spans="1:9">
      <c r="A38" s="167">
        <f t="shared" si="0"/>
        <v>29</v>
      </c>
      <c r="B38" s="2"/>
      <c r="C38" s="2"/>
      <c r="D38" s="2"/>
      <c r="E38" s="2"/>
      <c r="F38" s="2"/>
    </row>
    <row r="39" spans="1:9">
      <c r="A39" s="167">
        <f t="shared" si="0"/>
        <v>30</v>
      </c>
      <c r="B39" s="2"/>
      <c r="C39" s="2"/>
      <c r="D39" s="2"/>
      <c r="E39" s="2"/>
      <c r="F39" s="2"/>
    </row>
    <row r="40" spans="1:9">
      <c r="A40" s="167">
        <f t="shared" si="0"/>
        <v>31</v>
      </c>
      <c r="B40" s="2"/>
      <c r="C40" s="2"/>
      <c r="D40" s="2"/>
      <c r="E40" s="2"/>
      <c r="F40" s="2"/>
    </row>
    <row r="41" spans="1:9">
      <c r="A41" s="167">
        <f t="shared" si="0"/>
        <v>32</v>
      </c>
      <c r="B41" s="2"/>
      <c r="C41" s="2"/>
      <c r="D41" s="2"/>
      <c r="E41" s="2"/>
      <c r="F41" s="2"/>
    </row>
  </sheetData>
  <autoFilter ref="A9:I41" xr:uid="{413BDD72-4620-4B20-8C9A-EB529AC31B63}">
    <filterColumn colId="4">
      <filters blank="1">
        <filter val="OK"/>
        <filter val="追加"/>
      </filters>
    </filterColumn>
  </autoFilter>
  <phoneticPr fontId="2"/>
  <conditionalFormatting sqref="E32:F41">
    <cfRule type="containsText" dxfId="4" priority="3" operator="containsText" text="未">
      <formula>NOT(ISERROR(SEARCH("未",E32)))</formula>
    </cfRule>
  </conditionalFormatting>
  <conditionalFormatting sqref="A10:F41">
    <cfRule type="expression" dxfId="3" priority="1">
      <formula>$E10="追加"</formula>
    </cfRule>
    <cfRule type="expression" dxfId="2" priority="2">
      <formula>$E10="削除"</formula>
    </cfRule>
  </conditionalFormatting>
  <dataValidations count="2">
    <dataValidation type="list" allowBlank="1" showInputMessage="1" showErrorMessage="1" sqref="F32:F41" xr:uid="{4254D5EA-079D-40CC-A63E-60AF61D2DBE8}">
      <formula1>"未,OK,削除"</formula1>
    </dataValidation>
    <dataValidation type="list" allowBlank="1" showInputMessage="1" showErrorMessage="1" sqref="E10:E41" xr:uid="{4BB9AC08-A268-49B2-B5B5-A085AA2E4CFB}">
      <formula1>"OK,削除,追加"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003C-175C-47B7-9788-29E3F96E0515}">
  <dimension ref="A1:S41"/>
  <sheetViews>
    <sheetView zoomScale="103" zoomScaleNormal="130" workbookViewId="0">
      <selection activeCell="B9" sqref="B9"/>
    </sheetView>
  </sheetViews>
  <sheetFormatPr defaultRowHeight="18"/>
  <cols>
    <col min="2" max="2" width="15.5" bestFit="1" customWidth="1"/>
    <col min="3" max="3" width="23.08203125" bestFit="1" customWidth="1"/>
    <col min="13" max="13" width="25.58203125" customWidth="1"/>
  </cols>
  <sheetData>
    <row r="1" spans="1:4" ht="29">
      <c r="A1" s="12" t="s">
        <v>123</v>
      </c>
    </row>
    <row r="2" spans="1:4">
      <c r="A2" s="11" t="s">
        <v>1</v>
      </c>
      <c r="B2" s="11" t="s">
        <v>2</v>
      </c>
      <c r="C2" s="11" t="s">
        <v>3</v>
      </c>
      <c r="D2" t="s">
        <v>4</v>
      </c>
    </row>
    <row r="3" spans="1:4">
      <c r="A3" s="188">
        <v>1</v>
      </c>
      <c r="B3" s="188" t="s">
        <v>39</v>
      </c>
      <c r="C3" s="189" t="str">
        <f>IF(ISERROR(VLOOKUP(B3,多摩1ビル内_FY23!B:C,2,0)),VLOOKUP(B3,多摩１ビル外_FY22!B:C,2,0),VLOOKUP(B3,多摩1ビル内_FY23!B:C,2,0))</f>
        <v>高柳Zone2</v>
      </c>
      <c r="D3" s="4" t="str">
        <f t="shared" ref="D3:D41" si="0">"    RewriteCond %{REMOTE_ADDR} !^"&amp;SUBSTITUTE(B3,".","\.")&amp;"$"</f>
        <v xml:space="preserve">    RewriteCond %{REMOTE_ADDR} !^202\.241\.174\.199$</v>
      </c>
    </row>
    <row r="4" spans="1:4">
      <c r="A4" s="2">
        <v>2</v>
      </c>
      <c r="B4" s="168" t="s">
        <v>37</v>
      </c>
      <c r="C4" s="189" t="str">
        <f>IF(ISERROR(VLOOKUP(B4,多摩1ビル内_FY23!B:C,2,0)),VLOOKUP(B4,多摩１ビル外_FY22!B:C,2,0),VLOOKUP(B4,多摩1ビル内_FY23!B:C,2,0))</f>
        <v>高柳Zone2</v>
      </c>
      <c r="D4" s="4" t="str">
        <f t="shared" si="0"/>
        <v xml:space="preserve">    RewriteCond %{REMOTE_ADDR} !^202\.241\.174\.196$</v>
      </c>
    </row>
    <row r="5" spans="1:4">
      <c r="A5" s="2">
        <v>3</v>
      </c>
      <c r="B5" s="168" t="s">
        <v>38</v>
      </c>
      <c r="C5" s="189" t="str">
        <f>IF(ISERROR(VLOOKUP(B5,多摩1ビル内_FY23!B:C,2,0)),VLOOKUP(B5,多摩１ビル外_FY22!B:C,2,0),VLOOKUP(B5,多摩1ビル内_FY23!B:C,2,0))</f>
        <v>高柳Zone2</v>
      </c>
      <c r="D5" s="4" t="str">
        <f t="shared" si="0"/>
        <v xml:space="preserve">    RewriteCond %{REMOTE_ADDR} !^202\.241\.174\.197$</v>
      </c>
    </row>
    <row r="6" spans="1:4">
      <c r="A6" s="188">
        <v>4</v>
      </c>
      <c r="B6" s="168" t="s">
        <v>124</v>
      </c>
      <c r="C6" s="189" t="str">
        <f>IF(ISERROR(VLOOKUP(B6,多摩1ビル内_FY23!B:C,2,0)),VLOOKUP(B6,多摩１ビル外_FY22!B:C,2,0),VLOOKUP(B6,多摩1ビル内_FY23!B:C,2,0))</f>
        <v>OpenGateⅡ</v>
      </c>
      <c r="D6" s="4" t="str">
        <f t="shared" si="0"/>
        <v xml:space="preserve">    RewriteCond %{REMOTE_ADDR} !^202\.241\.174\.208$</v>
      </c>
    </row>
    <row r="7" spans="1:4" ht="18.5" thickBot="1">
      <c r="A7" s="2">
        <v>5</v>
      </c>
      <c r="B7" s="192" t="s">
        <v>125</v>
      </c>
      <c r="C7" s="189" t="str">
        <f>IF(ISERROR(VLOOKUP(B7,多摩1ビル内_FY23!B:C,2,0)),VLOOKUP(B7,多摩１ビル外_FY22!B:C,2,0),VLOOKUP(B7,多摩1ビル内_FY23!B:C,2,0))</f>
        <v>OpenGateⅡ</v>
      </c>
      <c r="D7" s="4" t="str">
        <f t="shared" si="0"/>
        <v xml:space="preserve">    RewriteCond %{REMOTE_ADDR} !^202\.241\.174\.209$</v>
      </c>
    </row>
    <row r="8" spans="1:4">
      <c r="A8" s="188">
        <v>6</v>
      </c>
      <c r="B8" t="s">
        <v>10</v>
      </c>
      <c r="C8" s="189" t="str">
        <f>IF(ISERROR(VLOOKUP(B8,多摩1ビル内_FY23!B:C,2,0)),VLOOKUP(B8,多摩１ビル外_FY22!B:C,2,0),VLOOKUP(B8,多摩1ビル内_FY23!B:C,2,0))</f>
        <v>多摩1ビル13F</v>
      </c>
      <c r="D8" s="4" t="str">
        <f t="shared" si="0"/>
        <v xml:space="preserve">    RewriteCond %{REMOTE_ADDR} !^153\.142\.203\.149$</v>
      </c>
    </row>
    <row r="9" spans="1:4">
      <c r="A9" s="2">
        <v>7</v>
      </c>
      <c r="B9" t="s">
        <v>126</v>
      </c>
      <c r="C9" s="189" t="str">
        <f>IF(ISERROR(VLOOKUP(B9,多摩1ビル内_FY23!B:C,2,0)),VLOOKUP(B9,多摩１ビル外_FY22!B:C,2,0),VLOOKUP(B9,多摩1ビル内_FY23!B:C,2,0))</f>
        <v>多摩1ビル12F</v>
      </c>
      <c r="D9" s="4" t="str">
        <f t="shared" si="0"/>
        <v xml:space="preserve">    RewriteCond %{REMOTE_ADDR} !^153\.142\.203\.153$</v>
      </c>
    </row>
    <row r="10" spans="1:4">
      <c r="A10" s="2">
        <v>8</v>
      </c>
      <c r="B10" t="s">
        <v>13</v>
      </c>
      <c r="C10" s="189" t="str">
        <f>IF(ISERROR(VLOOKUP(B10,多摩1ビル内_FY23!B:C,2,0)),VLOOKUP(B10,多摩１ビル外_FY22!B:C,2,0),VLOOKUP(B10,多摩1ビル内_FY23!B:C,2,0))</f>
        <v>多摩1ビル11F</v>
      </c>
      <c r="D10" s="4" t="str">
        <f t="shared" si="0"/>
        <v xml:space="preserve">    RewriteCond %{REMOTE_ADDR} !^153\.142\.203\.236$</v>
      </c>
    </row>
    <row r="11" spans="1:4">
      <c r="A11" s="188">
        <v>9</v>
      </c>
      <c r="B11" t="s">
        <v>127</v>
      </c>
      <c r="C11" s="189" t="str">
        <f>IF(ISERROR(VLOOKUP(B11,多摩1ビル内_FY23!B:C,2,0)),VLOOKUP(B11,多摩１ビル外_FY22!B:C,2,0),VLOOKUP(B11,多摩1ビル内_FY23!B:C,2,0))</f>
        <v>多摩1ビル11F</v>
      </c>
      <c r="D11" s="4" t="str">
        <f t="shared" si="0"/>
        <v xml:space="preserve">    RewriteCond %{REMOTE_ADDR} !^153\.142\.203\.234$</v>
      </c>
    </row>
    <row r="12" spans="1:4">
      <c r="A12" s="2">
        <v>10</v>
      </c>
      <c r="B12" t="s">
        <v>11</v>
      </c>
      <c r="C12" s="189" t="str">
        <f>IF(ISERROR(VLOOKUP(B12,多摩1ビル内_FY23!B:C,2,0)),VLOOKUP(B12,多摩１ビル外_FY22!B:C,2,0),VLOOKUP(B12,多摩1ビル内_FY23!B:C,2,0))</f>
        <v>多摩1ビル12F</v>
      </c>
      <c r="D12" s="4" t="str">
        <f t="shared" si="0"/>
        <v xml:space="preserve">    RewriteCond %{REMOTE_ADDR} !^153\.142\.203\.232$</v>
      </c>
    </row>
    <row r="13" spans="1:4">
      <c r="A13" s="188">
        <v>11</v>
      </c>
      <c r="B13" t="s">
        <v>14</v>
      </c>
      <c r="C13" s="189" t="str">
        <f>IF(ISERROR(VLOOKUP(B13,多摩1ビル内_FY23!B:C,2,0)),VLOOKUP(B13,多摩１ビル外_FY22!B:C,2,0),VLOOKUP(B13,多摩1ビル内_FY23!B:C,2,0))</f>
        <v>多摩1ビル10F</v>
      </c>
      <c r="D13" s="4" t="str">
        <f t="shared" si="0"/>
        <v xml:space="preserve">    RewriteCond %{REMOTE_ADDR} !^153\.142\.203\.150$</v>
      </c>
    </row>
    <row r="14" spans="1:4">
      <c r="A14" s="2">
        <v>12</v>
      </c>
      <c r="B14" t="s">
        <v>15</v>
      </c>
      <c r="C14" s="189" t="str">
        <f>IF(ISERROR(VLOOKUP(B14,多摩1ビル内_FY23!B:C,2,0)),VLOOKUP(B14,多摩１ビル外_FY22!B:C,2,0),VLOOKUP(B14,多摩1ビル内_FY23!B:C,2,0))</f>
        <v>多摩1ビル10F</v>
      </c>
      <c r="D14" s="4" t="str">
        <f t="shared" si="0"/>
        <v xml:space="preserve">    RewriteCond %{REMOTE_ADDR} !^153\.142\.203\.231$</v>
      </c>
    </row>
    <row r="15" spans="1:4">
      <c r="A15" s="2">
        <v>13</v>
      </c>
      <c r="B15" t="s">
        <v>5</v>
      </c>
      <c r="C15" s="189" t="str">
        <f>IF(ISERROR(VLOOKUP(B15,多摩1ビル内_FY23!B:C,2,0)),VLOOKUP(B15,多摩１ビル外_FY22!B:C,2,0),VLOOKUP(B15,多摩1ビル内_FY23!B:C,2,0))</f>
        <v>多摩1ビル19F</v>
      </c>
      <c r="D15" s="4" t="str">
        <f t="shared" si="0"/>
        <v xml:space="preserve">    RewriteCond %{REMOTE_ADDR} !^153\.142\.203\.152$</v>
      </c>
    </row>
    <row r="16" spans="1:4">
      <c r="A16" s="188">
        <v>14</v>
      </c>
      <c r="B16" t="s">
        <v>16</v>
      </c>
      <c r="C16" s="189" t="str">
        <f>IF(ISERROR(VLOOKUP(B16,多摩1ビル内_FY23!B:C,2,0)),VLOOKUP(B16,多摩１ビル外_FY22!B:C,2,0),VLOOKUP(B16,多摩1ビル内_FY23!B:C,2,0))</f>
        <v>多摩1ビル8F</v>
      </c>
      <c r="D16" s="4" t="str">
        <f t="shared" si="0"/>
        <v xml:space="preserve">    RewriteCond %{REMOTE_ADDR} !^153\.142\.203\.148$</v>
      </c>
    </row>
    <row r="17" spans="1:19">
      <c r="A17" s="2">
        <v>15</v>
      </c>
      <c r="B17" t="s">
        <v>17</v>
      </c>
      <c r="C17" s="189" t="str">
        <f>IF(ISERROR(VLOOKUP(B17,多摩1ビル内_FY23!B:C,2,0)),VLOOKUP(B17,多摩１ビル外_FY22!B:C,2,0),VLOOKUP(B17,多摩1ビル内_FY23!B:C,2,0))</f>
        <v>多摩1ビル8F</v>
      </c>
      <c r="D17" s="4" t="str">
        <f t="shared" si="0"/>
        <v xml:space="preserve">    RewriteCond %{REMOTE_ADDR} !^153\.142\.203\.230$</v>
      </c>
    </row>
    <row r="18" spans="1:19">
      <c r="A18" s="188">
        <v>16</v>
      </c>
      <c r="B18" t="s">
        <v>20</v>
      </c>
      <c r="C18" s="189" t="str">
        <f>IF(ISERROR(VLOOKUP(B18,多摩1ビル内_FY23!B:C,2,0)),VLOOKUP(B18,多摩１ビル外_FY22!B:C,2,0),VLOOKUP(B18,多摩1ビル内_FY23!B:C,2,0))</f>
        <v>多摩1ビル5F</v>
      </c>
      <c r="D18" s="4" t="str">
        <f t="shared" si="0"/>
        <v xml:space="preserve">    RewriteCond %{REMOTE_ADDR} !^153\.142\.203\.147$</v>
      </c>
      <c r="S18" s="205"/>
    </row>
    <row r="19" spans="1:19">
      <c r="A19" s="2">
        <v>17</v>
      </c>
      <c r="B19" t="s">
        <v>21</v>
      </c>
      <c r="C19" s="189" t="str">
        <f>IF(ISERROR(VLOOKUP(B19,多摩1ビル内_FY23!B:C,2,0)),VLOOKUP(B19,多摩１ビル外_FY22!B:C,2,0),VLOOKUP(B19,多摩1ビル内_FY23!B:C,2,0))</f>
        <v>多摩1ビル5F</v>
      </c>
      <c r="D19" s="4" t="str">
        <f t="shared" si="0"/>
        <v xml:space="preserve">    RewriteCond %{REMOTE_ADDR} !^153\.142\.203\.151$</v>
      </c>
      <c r="S19" s="205"/>
    </row>
    <row r="20" spans="1:19">
      <c r="A20" s="2">
        <v>18</v>
      </c>
      <c r="B20" t="s">
        <v>28</v>
      </c>
      <c r="C20" s="189" t="str">
        <f>IF(ISERROR(VLOOKUP(B20,多摩1ビル内_FY23!B:C,2,0)),VLOOKUP(B20,多摩１ビル外_FY22!B:C,2,0),VLOOKUP(B20,多摩1ビル内_FY23!B:C,2,0))</f>
        <v>多摩1ビル1F</v>
      </c>
      <c r="D20" s="4" t="str">
        <f t="shared" si="0"/>
        <v xml:space="preserve">    RewriteCond %{REMOTE_ADDR} !^153\.142\.203\.145$</v>
      </c>
      <c r="S20" s="205"/>
    </row>
    <row r="21" spans="1:19">
      <c r="A21" s="188">
        <v>19</v>
      </c>
      <c r="B21" t="s">
        <v>25</v>
      </c>
      <c r="C21" s="189" t="str">
        <f>IF(ISERROR(VLOOKUP(B21,多摩1ビル内_FY23!B:C,2,0)),VLOOKUP(B21,多摩１ビル外_FY22!B:C,2,0),VLOOKUP(B21,多摩1ビル内_FY23!B:C,2,0))</f>
        <v>多摩1ビル4F</v>
      </c>
      <c r="D21" s="4" t="str">
        <f t="shared" si="0"/>
        <v xml:space="preserve">    RewriteCond %{REMOTE_ADDR} !^153\.142\.201\.202$</v>
      </c>
      <c r="S21" s="205"/>
    </row>
    <row r="22" spans="1:19">
      <c r="A22" s="2">
        <v>20</v>
      </c>
      <c r="B22" t="s">
        <v>128</v>
      </c>
      <c r="C22" s="189" t="str">
        <f>IF(ISERROR(VLOOKUP(B22,多摩1ビル内_FY23!B:C,2,0)),VLOOKUP(B22,多摩１ビル外_FY22!B:C,2,0),VLOOKUP(B22,多摩1ビル内_FY23!B:C,2,0))</f>
        <v>多摩1ビル4F</v>
      </c>
      <c r="D22" s="4" t="str">
        <f t="shared" si="0"/>
        <v xml:space="preserve">    RewriteCond %{REMOTE_ADDR} !^153\.142\.201\.205$</v>
      </c>
      <c r="S22" s="205"/>
    </row>
    <row r="23" spans="1:19">
      <c r="A23" s="188">
        <v>21</v>
      </c>
      <c r="B23" t="s">
        <v>129</v>
      </c>
      <c r="C23" s="189" t="str">
        <f>IF(ISERROR(VLOOKUP(B23,多摩1ビル内_FY23!B:C,2,0)),VLOOKUP(B23,多摩１ビル外_FY22!B:C,2,0),VLOOKUP(B23,多摩1ビル内_FY23!B:C,2,0))</f>
        <v>多摩1ビル15F</v>
      </c>
      <c r="D23" s="4" t="str">
        <f t="shared" si="0"/>
        <v xml:space="preserve">    RewriteCond %{REMOTE_ADDR} !^153\.156\.171\.83$</v>
      </c>
      <c r="S23" s="205"/>
    </row>
    <row r="24" spans="1:19">
      <c r="A24" s="2">
        <v>22</v>
      </c>
      <c r="B24" t="s">
        <v>130</v>
      </c>
      <c r="C24" s="189" t="str">
        <f>IF(ISERROR(VLOOKUP(B24,多摩1ビル内_FY23!B:C,2,0)),VLOOKUP(B24,多摩１ビル外_FY22!B:C,2,0),VLOOKUP(B24,多摩1ビル内_FY23!B:C,2,0))</f>
        <v>多摩1ビル11F</v>
      </c>
      <c r="D24" s="4" t="str">
        <f t="shared" si="0"/>
        <v xml:space="preserve">    RewriteCond %{REMOTE_ADDR} !^153\.156\.88\.168$</v>
      </c>
      <c r="S24" s="205"/>
    </row>
    <row r="25" spans="1:19">
      <c r="A25" s="2">
        <v>23</v>
      </c>
      <c r="B25" t="s">
        <v>12</v>
      </c>
      <c r="C25" s="189" t="str">
        <f>IF(ISERROR(VLOOKUP(B25,多摩1ビル内_FY23!B:C,2,0)),VLOOKUP(B25,多摩１ビル外_FY22!B:C,2,0),VLOOKUP(B25,多摩1ビル内_FY23!B:C,2,0))</f>
        <v>多摩1ビル12F</v>
      </c>
      <c r="D25" s="4" t="str">
        <f t="shared" si="0"/>
        <v xml:space="preserve">    RewriteCond %{REMOTE_ADDR} !^153\.156\.88\.172$</v>
      </c>
      <c r="S25" s="205"/>
    </row>
    <row r="26" spans="1:19">
      <c r="A26" s="188">
        <v>24</v>
      </c>
      <c r="B26" t="s">
        <v>22</v>
      </c>
      <c r="C26" s="189" t="str">
        <f>IF(ISERROR(VLOOKUP(B26,多摩1ビル内_FY23!B:C,2,0)),VLOOKUP(B26,多摩１ビル外_FY22!B:C,2,0),VLOOKUP(B26,多摩1ビル内_FY23!B:C,2,0))</f>
        <v>多摩1ビル4F</v>
      </c>
      <c r="D26" s="4" t="str">
        <f t="shared" si="0"/>
        <v xml:space="preserve">    RewriteCond %{REMOTE_ADDR} !^153\.156\.88\.170$</v>
      </c>
      <c r="S26" s="205"/>
    </row>
    <row r="27" spans="1:19">
      <c r="A27" s="2">
        <v>25</v>
      </c>
      <c r="B27" t="s">
        <v>23</v>
      </c>
      <c r="C27" s="189" t="str">
        <f>IF(ISERROR(VLOOKUP(B27,多摩1ビル内_FY23!B:C,2,0)),VLOOKUP(B27,多摩１ビル外_FY22!B:C,2,0),VLOOKUP(B27,多摩1ビル内_FY23!B:C,2,0))</f>
        <v>多摩1ビル4F</v>
      </c>
      <c r="D27" s="4" t="str">
        <f t="shared" si="0"/>
        <v xml:space="preserve">    RewriteCond %{REMOTE_ADDR} !^153\.156\.88\.169$</v>
      </c>
      <c r="S27" s="205"/>
    </row>
    <row r="28" spans="1:19">
      <c r="A28" s="188">
        <v>26</v>
      </c>
      <c r="B28" t="s">
        <v>27</v>
      </c>
      <c r="C28" s="189" t="str">
        <f>IF(ISERROR(VLOOKUP(B28,多摩1ビル内_FY23!B:C,2,0)),VLOOKUP(B28,多摩１ビル外_FY22!B:C,2,0),VLOOKUP(B28,多摩1ビル内_FY23!B:C,2,0))</f>
        <v>多摩1ビル4F</v>
      </c>
      <c r="D28" s="4" t="str">
        <f t="shared" si="0"/>
        <v xml:space="preserve">    RewriteCond %{REMOTE_ADDR} !^153\.156\.86\.238$</v>
      </c>
      <c r="S28" s="205"/>
    </row>
    <row r="29" spans="1:19">
      <c r="A29" s="2">
        <v>27</v>
      </c>
      <c r="B29" t="s">
        <v>24</v>
      </c>
      <c r="C29" s="189" t="str">
        <f>IF(ISERROR(VLOOKUP(B29,多摩1ビル内_FY23!B:C,2,0)),VLOOKUP(B29,多摩１ビル外_FY22!B:C,2,0),VLOOKUP(B29,多摩1ビル内_FY23!B:C,2,0))</f>
        <v>多摩1ビル4F</v>
      </c>
      <c r="D29" s="4" t="str">
        <f t="shared" si="0"/>
        <v xml:space="preserve">    RewriteCond %{REMOTE_ADDR} !^153\.156\.88\.171$</v>
      </c>
      <c r="S29" s="205"/>
    </row>
    <row r="30" spans="1:19">
      <c r="A30" s="2">
        <v>28</v>
      </c>
      <c r="B30" s="168" t="s">
        <v>40</v>
      </c>
      <c r="C30" s="189" t="str">
        <f>IF(ISERROR(VLOOKUP(B30,多摩1ビル内_FY23!B:C,2,0)),VLOOKUP(B30,多摩１ビル外_FY22!B:C,2,0),VLOOKUP(B30,多摩1ビル内_FY23!B:C,2,0))</f>
        <v>BSH 高柳１F</v>
      </c>
      <c r="D30" s="4" t="str">
        <f t="shared" si="0"/>
        <v xml:space="preserve">    RewriteCond %{REMOTE_ADDR} !^220\.108\.88\.84$</v>
      </c>
      <c r="S30" s="205"/>
    </row>
    <row r="31" spans="1:19">
      <c r="A31" s="188">
        <v>29</v>
      </c>
      <c r="B31" s="168" t="s">
        <v>104</v>
      </c>
      <c r="C31" s="189" t="str">
        <f>IF(ISERROR(VLOOKUP(B31,多摩1ビル内_FY23!B:C,2,0)),VLOOKUP(B31,多摩１ビル外_FY22!B:C,2,0),VLOOKUP(B31,多摩1ビル内_FY23!B:C,2,0))</f>
        <v>SELF</v>
      </c>
      <c r="D31" s="4" t="str">
        <f t="shared" si="0"/>
        <v xml:space="preserve">    RewriteCond %{REMOTE_ADDR} !^152\.165\.118\.145$</v>
      </c>
      <c r="S31" s="205"/>
    </row>
    <row r="32" spans="1:19">
      <c r="A32" s="2">
        <v>30</v>
      </c>
      <c r="B32" s="1" t="s">
        <v>43</v>
      </c>
      <c r="C32" s="189" t="str">
        <f>IF(ISERROR(VLOOKUP(B32,多摩1ビル内_FY23!B:C,2,0)),VLOOKUP(B32,多摩１ビル外_FY22!B:C,2,0),VLOOKUP(B32,多摩1ビル内_FY23!B:C,2,0))</f>
        <v>SELF②</v>
      </c>
      <c r="D32" s="4" t="str">
        <f t="shared" si="0"/>
        <v xml:space="preserve">    RewriteCond %{REMOTE_ADDR} !^52\.193\.131\.15$</v>
      </c>
      <c r="S32" s="205"/>
    </row>
    <row r="33" spans="1:19">
      <c r="A33" s="188">
        <v>31</v>
      </c>
      <c r="B33" s="1" t="s">
        <v>44</v>
      </c>
      <c r="C33" s="189" t="str">
        <f>IF(ISERROR(VLOOKUP(B33,多摩1ビル内_FY23!B:C,2,0)),VLOOKUP(B33,多摩１ビル外_FY22!B:C,2,0),VLOOKUP(B33,多摩1ビル内_FY23!B:C,2,0))</f>
        <v>bravesoft</v>
      </c>
      <c r="D33" s="4" t="str">
        <f t="shared" si="0"/>
        <v xml:space="preserve">    RewriteCond %{REMOTE_ADDR} !^118\.238\.220\.136$</v>
      </c>
      <c r="S33" s="205"/>
    </row>
    <row r="34" spans="1:19">
      <c r="A34" s="2">
        <v>32</v>
      </c>
      <c r="B34" t="s">
        <v>112</v>
      </c>
      <c r="C34" s="189" t="str">
        <f>IF(ISERROR(VLOOKUP(B34,多摩1ビル内_FY23!B:C,2,0)),VLOOKUP(B34,多摩１ビル外_FY22!B:C,2,0),VLOOKUP(B34,多摩1ビル内_FY23!B:C,2,0))</f>
        <v>SEC</v>
      </c>
      <c r="D34" s="4" t="str">
        <f t="shared" si="0"/>
        <v xml:space="preserve">    RewriteCond %{REMOTE_ADDR} !^60\.115\.100\.68$</v>
      </c>
      <c r="S34" s="205"/>
    </row>
    <row r="35" spans="1:19">
      <c r="A35" s="2">
        <v>33</v>
      </c>
      <c r="B35" s="1" t="s">
        <v>114</v>
      </c>
      <c r="C35" s="189" t="str">
        <f>IF(ISERROR(VLOOKUP(B35,多摩1ビル内_FY23!B:C,2,0)),VLOOKUP(B35,多摩１ビル外_FY22!B:C,2,0),VLOOKUP(B35,多摩1ビル内_FY23!B:C,2,0))</f>
        <v>新宿三井ビル</v>
      </c>
      <c r="D35" s="4" t="str">
        <f t="shared" si="0"/>
        <v xml:space="preserve">    RewriteCond %{REMOTE_ADDR} !^198\.144\.175\.155$</v>
      </c>
      <c r="S35" s="205"/>
    </row>
    <row r="36" spans="1:19">
      <c r="A36" s="188">
        <v>34</v>
      </c>
      <c r="B36" s="1" t="s">
        <v>116</v>
      </c>
      <c r="C36" s="189" t="str">
        <f>IF(ISERROR(VLOOKUP(B36,多摩1ビル内_FY23!B:C,2,0)),VLOOKUP(B36,多摩１ビル外_FY22!B:C,2,0),VLOOKUP(B36,多摩1ビル内_FY23!B:C,2,0))</f>
        <v>新宿三井ビル</v>
      </c>
      <c r="D36" s="4" t="str">
        <f t="shared" si="0"/>
        <v xml:space="preserve">    RewriteCond %{REMOTE_ADDR} !^122\.216\.3\.58$</v>
      </c>
      <c r="S36" s="205"/>
    </row>
    <row r="37" spans="1:19">
      <c r="A37" s="2">
        <v>35</v>
      </c>
      <c r="B37" s="1" t="s">
        <v>117</v>
      </c>
      <c r="C37" s="189" t="str">
        <f>IF(ISERROR(VLOOKUP(B37,多摩1ビル内_FY23!B:C,2,0)),VLOOKUP(B37,多摩１ビル外_FY22!B:C,2,0),VLOOKUP(B37,多摩1ビル内_FY23!B:C,2,0))</f>
        <v>新宿三井ビル</v>
      </c>
      <c r="D37" s="4" t="str">
        <f t="shared" si="0"/>
        <v xml:space="preserve">    RewriteCond %{REMOTE_ADDR} !^122\.216\.3\.50$</v>
      </c>
      <c r="M37" s="205"/>
      <c r="S37" s="205"/>
    </row>
    <row r="38" spans="1:19">
      <c r="A38" s="188">
        <v>36</v>
      </c>
      <c r="B38" s="1" t="s">
        <v>118</v>
      </c>
      <c r="C38" s="189" t="str">
        <f>IF(ISERROR(VLOOKUP(B38,多摩1ビル内_FY23!B:C,2,0)),VLOOKUP(B38,多摩１ビル外_FY22!B:C,2,0),VLOOKUP(B38,多摩1ビル内_FY23!B:C,2,0))</f>
        <v>新宿三井ビル</v>
      </c>
      <c r="D38" s="4" t="str">
        <f t="shared" si="0"/>
        <v xml:space="preserve">    RewriteCond %{REMOTE_ADDR} !^125\.103\.15\.194$</v>
      </c>
      <c r="S38" s="205"/>
    </row>
    <row r="39" spans="1:19">
      <c r="A39" s="2">
        <v>37</v>
      </c>
      <c r="B39" s="2" t="s">
        <v>119</v>
      </c>
      <c r="C39" s="189" t="str">
        <f>IF(ISERROR(VLOOKUP(B39,多摩1ビル内_FY23!B:C,2,0)),VLOOKUP(B39,多摩１ビル外_FY22!B:C,2,0),VLOOKUP(B39,多摩1ビル内_FY23!B:C,2,0))</f>
        <v>新宿三井ビル</v>
      </c>
      <c r="D39" s="4" t="str">
        <f t="shared" si="0"/>
        <v xml:space="preserve">    RewriteCond %{REMOTE_ADDR} !^125\.103\.15\.198$</v>
      </c>
      <c r="S39" s="205"/>
    </row>
    <row r="40" spans="1:19">
      <c r="A40" s="2">
        <v>38</v>
      </c>
      <c r="B40" s="3" t="s">
        <v>18</v>
      </c>
      <c r="C40" s="189" t="str">
        <f>IF(ISERROR(VLOOKUP(B40,多摩1ビル内_FY23!B:C,2,0)),VLOOKUP(B40,多摩１ビル外_FY22!B:C,2,0),VLOOKUP(B40,多摩1ビル内_FY23!B:C,2,0))</f>
        <v>新宿三井ビル</v>
      </c>
      <c r="D40" s="4" t="str">
        <f t="shared" si="0"/>
        <v xml:space="preserve">    RewriteCond %{REMOTE_ADDR} !^114\.156\.131\.207$</v>
      </c>
      <c r="M40" s="205"/>
      <c r="S40" s="205"/>
    </row>
    <row r="41" spans="1:19">
      <c r="A41" s="188">
        <v>39</v>
      </c>
      <c r="B41" s="3" t="s">
        <v>19</v>
      </c>
      <c r="C41" s="189" t="str">
        <f>IF(ISERROR(VLOOKUP(B41,多摩1ビル内_FY23!B:C,2,0)),VLOOKUP(B41,多摩１ビル外_FY22!B:C,2,0),VLOOKUP(B41,多摩1ビル内_FY23!B:C,2,0))</f>
        <v>新宿三井ビル</v>
      </c>
      <c r="D41" s="4" t="str">
        <f t="shared" si="0"/>
        <v xml:space="preserve">    RewriteCond %{REMOTE_ADDR} !^153\.156\.46\.53$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B393-DC66-459E-AE43-B194D3CA7EDD}">
  <dimension ref="A1:J33"/>
  <sheetViews>
    <sheetView zoomScale="91" zoomScaleNormal="90" workbookViewId="0">
      <selection activeCell="B9" sqref="B9"/>
    </sheetView>
  </sheetViews>
  <sheetFormatPr defaultRowHeight="18"/>
  <cols>
    <col min="1" max="1" width="4.08203125" customWidth="1"/>
    <col min="2" max="2" width="15.5" bestFit="1" customWidth="1"/>
    <col min="3" max="3" width="20.08203125" bestFit="1" customWidth="1"/>
    <col min="5" max="5" width="64.75" customWidth="1"/>
    <col min="6" max="6" width="10.75" bestFit="1" customWidth="1"/>
    <col min="7" max="7" width="8.75" bestFit="1" customWidth="1"/>
    <col min="8" max="8" width="30.83203125" customWidth="1"/>
    <col min="9" max="9" width="22.25" bestFit="1" customWidth="1"/>
  </cols>
  <sheetData>
    <row r="1" spans="1:10" ht="22.5">
      <c r="A1" s="5" t="s">
        <v>131</v>
      </c>
    </row>
    <row r="2" spans="1:10">
      <c r="A2" s="6" t="s">
        <v>1</v>
      </c>
      <c r="B2" s="6" t="s">
        <v>57</v>
      </c>
      <c r="C2" s="6" t="s">
        <v>3</v>
      </c>
      <c r="F2" s="6" t="s">
        <v>99</v>
      </c>
      <c r="G2" s="6" t="s">
        <v>96</v>
      </c>
      <c r="H2" s="164" t="s">
        <v>61</v>
      </c>
      <c r="I2" s="164" t="s">
        <v>132</v>
      </c>
    </row>
    <row r="3" spans="1:10">
      <c r="A3" s="2">
        <f>ROW()-2</f>
        <v>1</v>
      </c>
      <c r="B3" s="1" t="s">
        <v>5</v>
      </c>
      <c r="C3" s="3" t="s">
        <v>133</v>
      </c>
      <c r="F3" s="2" t="s">
        <v>134</v>
      </c>
      <c r="G3" s="2" t="s">
        <v>64</v>
      </c>
      <c r="I3" s="199" t="s">
        <v>135</v>
      </c>
    </row>
    <row r="4" spans="1:10" s="203" customFormat="1">
      <c r="A4" s="200">
        <f t="shared" ref="A4:A33" si="0">ROW()-2</f>
        <v>2</v>
      </c>
      <c r="B4" s="201" t="s">
        <v>136</v>
      </c>
      <c r="C4" s="202" t="s">
        <v>65</v>
      </c>
      <c r="F4" s="200" t="s">
        <v>137</v>
      </c>
      <c r="G4" s="200" t="s">
        <v>107</v>
      </c>
      <c r="H4" s="203" t="s">
        <v>138</v>
      </c>
      <c r="I4" s="204"/>
    </row>
    <row r="5" spans="1:10" s="203" customFormat="1">
      <c r="A5" s="200">
        <f t="shared" si="0"/>
        <v>3</v>
      </c>
      <c r="B5" s="201" t="s">
        <v>139</v>
      </c>
      <c r="C5" s="202" t="s">
        <v>65</v>
      </c>
      <c r="F5" s="200" t="s">
        <v>137</v>
      </c>
      <c r="G5" s="200" t="s">
        <v>107</v>
      </c>
      <c r="H5" s="203" t="s">
        <v>140</v>
      </c>
    </row>
    <row r="6" spans="1:10" s="203" customFormat="1">
      <c r="A6" s="200">
        <f t="shared" si="0"/>
        <v>4</v>
      </c>
      <c r="B6" s="201" t="s">
        <v>141</v>
      </c>
      <c r="C6" s="202" t="s">
        <v>65</v>
      </c>
      <c r="F6" s="200" t="s">
        <v>137</v>
      </c>
      <c r="G6" s="200" t="s">
        <v>107</v>
      </c>
      <c r="H6" s="203" t="s">
        <v>140</v>
      </c>
    </row>
    <row r="7" spans="1:10">
      <c r="A7" s="2">
        <f t="shared" si="0"/>
        <v>5</v>
      </c>
      <c r="B7" s="1" t="s">
        <v>13</v>
      </c>
      <c r="C7" s="3" t="s">
        <v>72</v>
      </c>
      <c r="F7" s="2" t="s">
        <v>134</v>
      </c>
      <c r="G7" s="2" t="s">
        <v>64</v>
      </c>
      <c r="I7" s="199" t="s">
        <v>135</v>
      </c>
    </row>
    <row r="8" spans="1:10">
      <c r="A8" s="2">
        <f t="shared" si="0"/>
        <v>6</v>
      </c>
      <c r="B8" s="1" t="s">
        <v>127</v>
      </c>
      <c r="C8" s="3" t="s">
        <v>72</v>
      </c>
      <c r="F8" s="2" t="s">
        <v>134</v>
      </c>
      <c r="G8" s="2" t="s">
        <v>64</v>
      </c>
      <c r="I8" s="199" t="s">
        <v>135</v>
      </c>
    </row>
    <row r="9" spans="1:10">
      <c r="A9" s="2">
        <f t="shared" si="0"/>
        <v>7</v>
      </c>
      <c r="B9" s="1" t="s">
        <v>130</v>
      </c>
      <c r="C9" s="3" t="s">
        <v>72</v>
      </c>
      <c r="F9" s="2" t="s">
        <v>134</v>
      </c>
      <c r="G9" s="2" t="s">
        <v>64</v>
      </c>
      <c r="I9" s="199" t="s">
        <v>135</v>
      </c>
    </row>
    <row r="10" spans="1:10">
      <c r="A10" s="2">
        <f t="shared" si="0"/>
        <v>8</v>
      </c>
      <c r="B10" s="1" t="s">
        <v>126</v>
      </c>
      <c r="C10" s="3" t="s">
        <v>71</v>
      </c>
      <c r="F10" s="2" t="s">
        <v>134</v>
      </c>
      <c r="G10" s="2" t="s">
        <v>64</v>
      </c>
      <c r="I10" s="199" t="s">
        <v>135</v>
      </c>
    </row>
    <row r="11" spans="1:10">
      <c r="A11" s="2">
        <f t="shared" si="0"/>
        <v>9</v>
      </c>
      <c r="B11" s="1" t="s">
        <v>11</v>
      </c>
      <c r="C11" s="3" t="s">
        <v>71</v>
      </c>
      <c r="F11" s="2" t="s">
        <v>134</v>
      </c>
      <c r="G11" s="2" t="s">
        <v>64</v>
      </c>
      <c r="I11" s="199" t="s">
        <v>135</v>
      </c>
    </row>
    <row r="12" spans="1:10">
      <c r="A12" s="2">
        <f t="shared" si="0"/>
        <v>10</v>
      </c>
      <c r="B12" s="1" t="s">
        <v>12</v>
      </c>
      <c r="C12" s="3" t="s">
        <v>71</v>
      </c>
      <c r="F12" s="2" t="s">
        <v>134</v>
      </c>
      <c r="G12" s="2" t="s">
        <v>64</v>
      </c>
      <c r="I12" s="199" t="s">
        <v>135</v>
      </c>
    </row>
    <row r="13" spans="1:10">
      <c r="A13" s="2">
        <f t="shared" si="0"/>
        <v>11</v>
      </c>
      <c r="B13" s="1" t="s">
        <v>7</v>
      </c>
      <c r="C13" s="3" t="s">
        <v>67</v>
      </c>
      <c r="D13" t="s">
        <v>68</v>
      </c>
      <c r="F13" s="2" t="s">
        <v>134</v>
      </c>
      <c r="G13" s="2" t="s">
        <v>64</v>
      </c>
      <c r="I13" s="199" t="s">
        <v>135</v>
      </c>
      <c r="J13" t="s">
        <v>142</v>
      </c>
    </row>
    <row r="14" spans="1:10">
      <c r="A14" s="2">
        <f t="shared" si="0"/>
        <v>12</v>
      </c>
      <c r="B14" s="1" t="s">
        <v>14</v>
      </c>
      <c r="C14" s="3" t="s">
        <v>73</v>
      </c>
      <c r="F14" s="2" t="s">
        <v>134</v>
      </c>
      <c r="G14" s="2" t="s">
        <v>64</v>
      </c>
      <c r="I14" s="199" t="s">
        <v>135</v>
      </c>
    </row>
    <row r="15" spans="1:10">
      <c r="A15" s="2">
        <f t="shared" si="0"/>
        <v>13</v>
      </c>
      <c r="B15" s="1" t="s">
        <v>15</v>
      </c>
      <c r="C15" s="3" t="s">
        <v>73</v>
      </c>
      <c r="F15" s="2" t="s">
        <v>134</v>
      </c>
      <c r="G15" s="2" t="s">
        <v>64</v>
      </c>
      <c r="I15" s="199" t="s">
        <v>135</v>
      </c>
    </row>
    <row r="16" spans="1:10">
      <c r="A16" s="2">
        <f t="shared" si="0"/>
        <v>14</v>
      </c>
      <c r="B16" s="1" t="s">
        <v>16</v>
      </c>
      <c r="C16" s="3" t="s">
        <v>74</v>
      </c>
      <c r="F16" s="2" t="s">
        <v>134</v>
      </c>
      <c r="G16" s="2" t="s">
        <v>64</v>
      </c>
      <c r="I16" s="199" t="s">
        <v>135</v>
      </c>
    </row>
    <row r="17" spans="1:9">
      <c r="A17" s="2">
        <f t="shared" si="0"/>
        <v>15</v>
      </c>
      <c r="B17" s="1" t="s">
        <v>17</v>
      </c>
      <c r="C17" s="3" t="s">
        <v>74</v>
      </c>
      <c r="F17" s="2" t="s">
        <v>134</v>
      </c>
      <c r="G17" s="2" t="s">
        <v>64</v>
      </c>
      <c r="I17" s="199" t="s">
        <v>135</v>
      </c>
    </row>
    <row r="18" spans="1:9">
      <c r="A18" s="2">
        <f t="shared" si="0"/>
        <v>16</v>
      </c>
      <c r="B18" s="1" t="s">
        <v>20</v>
      </c>
      <c r="C18" s="3" t="s">
        <v>78</v>
      </c>
      <c r="F18" s="2" t="s">
        <v>134</v>
      </c>
      <c r="G18" s="2" t="s">
        <v>64</v>
      </c>
      <c r="I18" s="199" t="s">
        <v>135</v>
      </c>
    </row>
    <row r="19" spans="1:9">
      <c r="A19" s="2">
        <f t="shared" si="0"/>
        <v>17</v>
      </c>
      <c r="B19" s="1" t="s">
        <v>21</v>
      </c>
      <c r="C19" s="3" t="s">
        <v>79</v>
      </c>
      <c r="F19" s="2" t="s">
        <v>134</v>
      </c>
      <c r="G19" s="2" t="s">
        <v>64</v>
      </c>
      <c r="I19" s="199" t="s">
        <v>135</v>
      </c>
    </row>
    <row r="20" spans="1:9">
      <c r="A20" s="2">
        <f t="shared" si="0"/>
        <v>18</v>
      </c>
      <c r="B20" s="1" t="s">
        <v>22</v>
      </c>
      <c r="C20" s="3" t="s">
        <v>80</v>
      </c>
      <c r="D20" t="s">
        <v>81</v>
      </c>
      <c r="F20" s="2" t="s">
        <v>134</v>
      </c>
      <c r="G20" s="2" t="s">
        <v>64</v>
      </c>
      <c r="I20" s="199" t="s">
        <v>135</v>
      </c>
    </row>
    <row r="21" spans="1:9">
      <c r="A21" s="2">
        <f t="shared" si="0"/>
        <v>19</v>
      </c>
      <c r="B21" s="1" t="s">
        <v>23</v>
      </c>
      <c r="C21" s="3" t="s">
        <v>80</v>
      </c>
      <c r="D21" t="s">
        <v>82</v>
      </c>
      <c r="F21" s="2" t="s">
        <v>134</v>
      </c>
      <c r="G21" s="2" t="s">
        <v>64</v>
      </c>
      <c r="I21" s="199" t="s">
        <v>135</v>
      </c>
    </row>
    <row r="22" spans="1:9">
      <c r="A22" s="2">
        <f t="shared" si="0"/>
        <v>20</v>
      </c>
      <c r="B22" s="1" t="s">
        <v>24</v>
      </c>
      <c r="C22" s="3" t="s">
        <v>80</v>
      </c>
      <c r="D22" t="s">
        <v>83</v>
      </c>
      <c r="F22" s="2" t="s">
        <v>134</v>
      </c>
      <c r="G22" s="2" t="s">
        <v>64</v>
      </c>
      <c r="I22" s="199" t="s">
        <v>135</v>
      </c>
    </row>
    <row r="23" spans="1:9">
      <c r="A23" s="2">
        <f t="shared" si="0"/>
        <v>21</v>
      </c>
      <c r="B23" s="1" t="s">
        <v>25</v>
      </c>
      <c r="C23" s="3" t="s">
        <v>80</v>
      </c>
      <c r="D23" t="s">
        <v>84</v>
      </c>
      <c r="F23" s="2" t="s">
        <v>134</v>
      </c>
      <c r="G23" s="2" t="s">
        <v>64</v>
      </c>
      <c r="I23" s="199" t="s">
        <v>135</v>
      </c>
    </row>
    <row r="24" spans="1:9">
      <c r="A24" s="2">
        <f t="shared" si="0"/>
        <v>22</v>
      </c>
      <c r="B24" s="1" t="s">
        <v>26</v>
      </c>
      <c r="C24" s="3" t="s">
        <v>80</v>
      </c>
      <c r="D24" t="s">
        <v>85</v>
      </c>
      <c r="F24" s="2" t="s">
        <v>134</v>
      </c>
      <c r="G24" s="2" t="s">
        <v>64</v>
      </c>
      <c r="I24" s="199" t="s">
        <v>135</v>
      </c>
    </row>
    <row r="25" spans="1:9">
      <c r="A25" s="2">
        <f t="shared" si="0"/>
        <v>23</v>
      </c>
      <c r="B25" s="1" t="s">
        <v>27</v>
      </c>
      <c r="C25" s="3" t="s">
        <v>80</v>
      </c>
      <c r="D25" t="s">
        <v>86</v>
      </c>
      <c r="F25" s="2" t="s">
        <v>134</v>
      </c>
      <c r="G25" s="2" t="s">
        <v>64</v>
      </c>
      <c r="I25" s="199" t="s">
        <v>135</v>
      </c>
    </row>
    <row r="26" spans="1:9">
      <c r="A26" s="2">
        <f t="shared" si="0"/>
        <v>24</v>
      </c>
      <c r="B26" s="1" t="s">
        <v>28</v>
      </c>
      <c r="C26" s="3" t="s">
        <v>87</v>
      </c>
      <c r="F26" s="2" t="s">
        <v>134</v>
      </c>
      <c r="G26" s="2" t="s">
        <v>64</v>
      </c>
      <c r="I26" s="199" t="s">
        <v>135</v>
      </c>
    </row>
    <row r="27" spans="1:9">
      <c r="A27" s="2">
        <f t="shared" si="0"/>
        <v>25</v>
      </c>
      <c r="B27" s="1" t="s">
        <v>10</v>
      </c>
      <c r="C27" s="179" t="s">
        <v>70</v>
      </c>
      <c r="F27" s="2" t="s">
        <v>134</v>
      </c>
      <c r="G27" s="2" t="s">
        <v>64</v>
      </c>
      <c r="I27" s="199" t="s">
        <v>135</v>
      </c>
    </row>
    <row r="28" spans="1:9">
      <c r="A28" s="2">
        <f t="shared" si="0"/>
        <v>26</v>
      </c>
      <c r="B28" s="1"/>
      <c r="C28" s="195"/>
    </row>
    <row r="29" spans="1:9">
      <c r="A29" s="2">
        <f t="shared" si="0"/>
        <v>27</v>
      </c>
      <c r="B29" s="194"/>
      <c r="C29" s="197"/>
      <c r="F29" t="str">
        <f>IF(ISERROR(VLOOKUP(B29,#REF!,1,0)),"","〇")</f>
        <v/>
      </c>
    </row>
    <row r="30" spans="1:9">
      <c r="A30" s="2">
        <f t="shared" si="0"/>
        <v>28</v>
      </c>
      <c r="B30" s="2"/>
      <c r="C30" s="196"/>
      <c r="F30" t="str">
        <f>IF(ISERROR(VLOOKUP(B30,#REF!,1,0)),"","〇")</f>
        <v/>
      </c>
    </row>
    <row r="31" spans="1:9">
      <c r="A31" s="2">
        <f t="shared" si="0"/>
        <v>29</v>
      </c>
      <c r="B31" s="2"/>
      <c r="C31" s="2"/>
    </row>
    <row r="32" spans="1:9">
      <c r="A32" s="2">
        <f t="shared" si="0"/>
        <v>30</v>
      </c>
      <c r="B32" s="2"/>
      <c r="C32" s="2"/>
    </row>
    <row r="33" spans="1:3">
      <c r="A33" s="2">
        <f t="shared" si="0"/>
        <v>31</v>
      </c>
      <c r="B33" s="2"/>
      <c r="C33" s="2"/>
    </row>
  </sheetData>
  <autoFilter ref="A2:I33" xr:uid="{2FAA7074-F45F-45C9-A176-3DEF3E853E8F}"/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01CE-CCDB-4735-A076-9EAD853852F8}">
  <dimension ref="A1:S41"/>
  <sheetViews>
    <sheetView zoomScale="73" zoomScaleNormal="130" workbookViewId="0">
      <selection activeCell="B9" sqref="B9"/>
    </sheetView>
  </sheetViews>
  <sheetFormatPr defaultRowHeight="18"/>
  <cols>
    <col min="2" max="2" width="15.5" bestFit="1" customWidth="1"/>
    <col min="3" max="3" width="23.08203125" bestFit="1" customWidth="1"/>
    <col min="13" max="13" width="25.58203125" customWidth="1"/>
  </cols>
  <sheetData>
    <row r="1" spans="1:4" ht="29">
      <c r="A1" s="12" t="s">
        <v>123</v>
      </c>
    </row>
    <row r="2" spans="1:4">
      <c r="A2" s="11" t="s">
        <v>1</v>
      </c>
      <c r="B2" s="11" t="s">
        <v>2</v>
      </c>
      <c r="C2" s="11" t="s">
        <v>3</v>
      </c>
      <c r="D2" t="s">
        <v>4</v>
      </c>
    </row>
    <row r="3" spans="1:4">
      <c r="A3" s="188">
        <v>1</v>
      </c>
      <c r="B3" s="188" t="s">
        <v>39</v>
      </c>
      <c r="C3" s="189" t="str">
        <f>IF(ISERROR(VLOOKUP(B3,多摩1ビル内_FY23!B:C,2,0)),VLOOKUP(B3,多摩１ビル外_FY22!B:C,2,0),VLOOKUP(B3,多摩1ビル内_FY23!B:C,2,0))</f>
        <v>高柳Zone2</v>
      </c>
      <c r="D3" s="4" t="str">
        <f t="shared" ref="D3:D41" si="0">"    RewriteCond %{HTTP:X-Forwarded-For} !^"&amp;SUBSTITUTE(B3,".","\.")&amp;"$"</f>
        <v xml:space="preserve">    RewriteCond %{HTTP:X-Forwarded-For} !^202\.241\.174\.199$</v>
      </c>
    </row>
    <row r="4" spans="1:4">
      <c r="A4" s="2">
        <v>2</v>
      </c>
      <c r="B4" s="168" t="s">
        <v>37</v>
      </c>
      <c r="C4" s="189" t="str">
        <f>IF(ISERROR(VLOOKUP(B4,多摩1ビル内_FY23!B:C,2,0)),VLOOKUP(B4,多摩１ビル外_FY22!B:C,2,0),VLOOKUP(B4,多摩1ビル内_FY23!B:C,2,0))</f>
        <v>高柳Zone2</v>
      </c>
      <c r="D4" s="4" t="str">
        <f t="shared" si="0"/>
        <v xml:space="preserve">    RewriteCond %{HTTP:X-Forwarded-For} !^202\.241\.174\.196$</v>
      </c>
    </row>
    <row r="5" spans="1:4">
      <c r="A5" s="2">
        <v>3</v>
      </c>
      <c r="B5" s="168" t="s">
        <v>38</v>
      </c>
      <c r="C5" s="189" t="str">
        <f>IF(ISERROR(VLOOKUP(B5,多摩1ビル内_FY23!B:C,2,0)),VLOOKUP(B5,多摩１ビル外_FY22!B:C,2,0),VLOOKUP(B5,多摩1ビル内_FY23!B:C,2,0))</f>
        <v>高柳Zone2</v>
      </c>
      <c r="D5" s="4" t="str">
        <f t="shared" si="0"/>
        <v xml:space="preserve">    RewriteCond %{HTTP:X-Forwarded-For} !^202\.241\.174\.197$</v>
      </c>
    </row>
    <row r="6" spans="1:4">
      <c r="A6" s="188">
        <v>4</v>
      </c>
      <c r="B6" s="168" t="s">
        <v>41</v>
      </c>
      <c r="C6" s="189" t="str">
        <f>IF(ISERROR(VLOOKUP(B6,多摩1ビル内_FY23!B:C,2,0)),VLOOKUP(B6,多摩１ビル外_FY22!B:C,2,0),VLOOKUP(B6,多摩1ビル内_FY23!B:C,2,0))</f>
        <v>OpenGateⅡ</v>
      </c>
      <c r="D6" s="4" t="str">
        <f t="shared" si="0"/>
        <v xml:space="preserve">    RewriteCond %{HTTP:X-Forwarded-For} !^202\.241\.174\.208$</v>
      </c>
    </row>
    <row r="7" spans="1:4" ht="18.5" thickBot="1">
      <c r="A7" s="2">
        <v>5</v>
      </c>
      <c r="B7" s="192" t="s">
        <v>42</v>
      </c>
      <c r="C7" s="189" t="str">
        <f>IF(ISERROR(VLOOKUP(B7,多摩1ビル内_FY23!B:C,2,0)),VLOOKUP(B7,多摩１ビル外_FY22!B:C,2,0),VLOOKUP(B7,多摩1ビル内_FY23!B:C,2,0))</f>
        <v>OpenGateⅡ</v>
      </c>
      <c r="D7" s="4" t="str">
        <f t="shared" si="0"/>
        <v xml:space="preserve">    RewriteCond %{HTTP:X-Forwarded-For} !^202\.241\.174\.209$</v>
      </c>
    </row>
    <row r="8" spans="1:4">
      <c r="A8" s="188">
        <v>6</v>
      </c>
      <c r="B8" t="s">
        <v>10</v>
      </c>
      <c r="C8" s="189" t="str">
        <f>IF(ISERROR(VLOOKUP(B8,多摩1ビル内_FY23!B:C,2,0)),VLOOKUP(B8,多摩１ビル外_FY22!B:C,2,0),VLOOKUP(B8,多摩1ビル内_FY23!B:C,2,0))</f>
        <v>多摩1ビル13F</v>
      </c>
      <c r="D8" s="4" t="str">
        <f t="shared" si="0"/>
        <v xml:space="preserve">    RewriteCond %{HTTP:X-Forwarded-For} !^153\.142\.203\.149$</v>
      </c>
    </row>
    <row r="9" spans="1:4">
      <c r="A9" s="2">
        <v>7</v>
      </c>
      <c r="B9" t="s">
        <v>126</v>
      </c>
      <c r="C9" s="189" t="str">
        <f>IF(ISERROR(VLOOKUP(B9,多摩1ビル内_FY23!B:C,2,0)),VLOOKUP(B9,多摩１ビル外_FY22!B:C,2,0),VLOOKUP(B9,多摩1ビル内_FY23!B:C,2,0))</f>
        <v>多摩1ビル12F</v>
      </c>
      <c r="D9" s="4" t="str">
        <f t="shared" si="0"/>
        <v xml:space="preserve">    RewriteCond %{HTTP:X-Forwarded-For} !^153\.142\.203\.153$</v>
      </c>
    </row>
    <row r="10" spans="1:4">
      <c r="A10" s="2">
        <v>8</v>
      </c>
      <c r="B10" t="s">
        <v>13</v>
      </c>
      <c r="C10" s="189" t="str">
        <f>IF(ISERROR(VLOOKUP(B10,多摩1ビル内_FY23!B:C,2,0)),VLOOKUP(B10,多摩１ビル外_FY22!B:C,2,0),VLOOKUP(B10,多摩1ビル内_FY23!B:C,2,0))</f>
        <v>多摩1ビル11F</v>
      </c>
      <c r="D10" s="4" t="str">
        <f t="shared" si="0"/>
        <v xml:space="preserve">    RewriteCond %{HTTP:X-Forwarded-For} !^153\.142\.203\.236$</v>
      </c>
    </row>
    <row r="11" spans="1:4">
      <c r="A11" s="188">
        <v>9</v>
      </c>
      <c r="B11" t="s">
        <v>127</v>
      </c>
      <c r="C11" s="189" t="str">
        <f>IF(ISERROR(VLOOKUP(B11,多摩1ビル内_FY23!B:C,2,0)),VLOOKUP(B11,多摩１ビル外_FY22!B:C,2,0),VLOOKUP(B11,多摩1ビル内_FY23!B:C,2,0))</f>
        <v>多摩1ビル11F</v>
      </c>
      <c r="D11" s="4" t="str">
        <f t="shared" si="0"/>
        <v xml:space="preserve">    RewriteCond %{HTTP:X-Forwarded-For} !^153\.142\.203\.234$</v>
      </c>
    </row>
    <row r="12" spans="1:4">
      <c r="A12" s="2">
        <v>10</v>
      </c>
      <c r="B12" t="s">
        <v>11</v>
      </c>
      <c r="C12" s="189" t="str">
        <f>IF(ISERROR(VLOOKUP(B12,多摩1ビル内_FY23!B:C,2,0)),VLOOKUP(B12,多摩１ビル外_FY22!B:C,2,0),VLOOKUP(B12,多摩1ビル内_FY23!B:C,2,0))</f>
        <v>多摩1ビル12F</v>
      </c>
      <c r="D12" s="4" t="str">
        <f t="shared" si="0"/>
        <v xml:space="preserve">    RewriteCond %{HTTP:X-Forwarded-For} !^153\.142\.203\.232$</v>
      </c>
    </row>
    <row r="13" spans="1:4">
      <c r="A13" s="188">
        <v>11</v>
      </c>
      <c r="B13" t="s">
        <v>14</v>
      </c>
      <c r="C13" s="189" t="str">
        <f>IF(ISERROR(VLOOKUP(B13,多摩1ビル内_FY23!B:C,2,0)),VLOOKUP(B13,多摩１ビル外_FY22!B:C,2,0),VLOOKUP(B13,多摩1ビル内_FY23!B:C,2,0))</f>
        <v>多摩1ビル10F</v>
      </c>
      <c r="D13" s="4" t="str">
        <f t="shared" si="0"/>
        <v xml:space="preserve">    RewriteCond %{HTTP:X-Forwarded-For} !^153\.142\.203\.150$</v>
      </c>
    </row>
    <row r="14" spans="1:4">
      <c r="A14" s="2">
        <v>12</v>
      </c>
      <c r="B14" t="s">
        <v>15</v>
      </c>
      <c r="C14" s="189" t="str">
        <f>IF(ISERROR(VLOOKUP(B14,多摩1ビル内_FY23!B:C,2,0)),VLOOKUP(B14,多摩１ビル外_FY22!B:C,2,0),VLOOKUP(B14,多摩1ビル内_FY23!B:C,2,0))</f>
        <v>多摩1ビル10F</v>
      </c>
      <c r="D14" s="4" t="str">
        <f t="shared" si="0"/>
        <v xml:space="preserve">    RewriteCond %{HTTP:X-Forwarded-For} !^153\.142\.203\.231$</v>
      </c>
    </row>
    <row r="15" spans="1:4">
      <c r="A15" s="2">
        <v>13</v>
      </c>
      <c r="B15" t="s">
        <v>5</v>
      </c>
      <c r="C15" s="189" t="str">
        <f>IF(ISERROR(VLOOKUP(B15,多摩1ビル内_FY23!B:C,2,0)),VLOOKUP(B15,多摩１ビル外_FY22!B:C,2,0),VLOOKUP(B15,多摩1ビル内_FY23!B:C,2,0))</f>
        <v>多摩1ビル19F</v>
      </c>
      <c r="D15" s="4" t="str">
        <f t="shared" si="0"/>
        <v xml:space="preserve">    RewriteCond %{HTTP:X-Forwarded-For} !^153\.142\.203\.152$</v>
      </c>
    </row>
    <row r="16" spans="1:4">
      <c r="A16" s="188">
        <v>14</v>
      </c>
      <c r="B16" t="s">
        <v>16</v>
      </c>
      <c r="C16" s="189" t="str">
        <f>IF(ISERROR(VLOOKUP(B16,多摩1ビル内_FY23!B:C,2,0)),VLOOKUP(B16,多摩１ビル外_FY22!B:C,2,0),VLOOKUP(B16,多摩1ビル内_FY23!B:C,2,0))</f>
        <v>多摩1ビル8F</v>
      </c>
      <c r="D16" s="4" t="str">
        <f t="shared" si="0"/>
        <v xml:space="preserve">    RewriteCond %{HTTP:X-Forwarded-For} !^153\.142\.203\.148$</v>
      </c>
    </row>
    <row r="17" spans="1:19">
      <c r="A17" s="2">
        <v>15</v>
      </c>
      <c r="B17" t="s">
        <v>17</v>
      </c>
      <c r="C17" s="189" t="str">
        <f>IF(ISERROR(VLOOKUP(B17,多摩1ビル内_FY23!B:C,2,0)),VLOOKUP(B17,多摩１ビル外_FY22!B:C,2,0),VLOOKUP(B17,多摩1ビル内_FY23!B:C,2,0))</f>
        <v>多摩1ビル8F</v>
      </c>
      <c r="D17" s="4" t="str">
        <f t="shared" si="0"/>
        <v xml:space="preserve">    RewriteCond %{HTTP:X-Forwarded-For} !^153\.142\.203\.230$</v>
      </c>
    </row>
    <row r="18" spans="1:19">
      <c r="A18" s="188">
        <v>16</v>
      </c>
      <c r="B18" t="s">
        <v>20</v>
      </c>
      <c r="C18" s="189" t="str">
        <f>IF(ISERROR(VLOOKUP(B18,多摩1ビル内_FY23!B:C,2,0)),VLOOKUP(B18,多摩１ビル外_FY22!B:C,2,0),VLOOKUP(B18,多摩1ビル内_FY23!B:C,2,0))</f>
        <v>多摩1ビル5F</v>
      </c>
      <c r="D18" s="4" t="str">
        <f t="shared" si="0"/>
        <v xml:space="preserve">    RewriteCond %{HTTP:X-Forwarded-For} !^153\.142\.203\.147$</v>
      </c>
      <c r="S18" s="205"/>
    </row>
    <row r="19" spans="1:19">
      <c r="A19" s="2">
        <v>17</v>
      </c>
      <c r="B19" t="s">
        <v>21</v>
      </c>
      <c r="C19" s="189" t="str">
        <f>IF(ISERROR(VLOOKUP(B19,多摩1ビル内_FY23!B:C,2,0)),VLOOKUP(B19,多摩１ビル外_FY22!B:C,2,0),VLOOKUP(B19,多摩1ビル内_FY23!B:C,2,0))</f>
        <v>多摩1ビル5F</v>
      </c>
      <c r="D19" s="4" t="str">
        <f t="shared" si="0"/>
        <v xml:space="preserve">    RewriteCond %{HTTP:X-Forwarded-For} !^153\.142\.203\.151$</v>
      </c>
      <c r="S19" s="205"/>
    </row>
    <row r="20" spans="1:19">
      <c r="A20" s="2">
        <v>18</v>
      </c>
      <c r="B20" t="s">
        <v>28</v>
      </c>
      <c r="C20" s="189" t="str">
        <f>IF(ISERROR(VLOOKUP(B20,多摩1ビル内_FY23!B:C,2,0)),VLOOKUP(B20,多摩１ビル外_FY22!B:C,2,0),VLOOKUP(B20,多摩1ビル内_FY23!B:C,2,0))</f>
        <v>多摩1ビル1F</v>
      </c>
      <c r="D20" s="4" t="str">
        <f t="shared" si="0"/>
        <v xml:space="preserve">    RewriteCond %{HTTP:X-Forwarded-For} !^153\.142\.203\.145$</v>
      </c>
      <c r="S20" s="205"/>
    </row>
    <row r="21" spans="1:19">
      <c r="A21" s="188">
        <v>19</v>
      </c>
      <c r="B21" t="s">
        <v>25</v>
      </c>
      <c r="C21" s="189" t="str">
        <f>IF(ISERROR(VLOOKUP(B21,多摩1ビル内_FY23!B:C,2,0)),VLOOKUP(B21,多摩１ビル外_FY22!B:C,2,0),VLOOKUP(B21,多摩1ビル内_FY23!B:C,2,0))</f>
        <v>多摩1ビル4F</v>
      </c>
      <c r="D21" s="4" t="str">
        <f t="shared" si="0"/>
        <v xml:space="preserve">    RewriteCond %{HTTP:X-Forwarded-For} !^153\.142\.201\.202$</v>
      </c>
      <c r="S21" s="205"/>
    </row>
    <row r="22" spans="1:19">
      <c r="A22" s="2">
        <v>20</v>
      </c>
      <c r="B22" t="s">
        <v>128</v>
      </c>
      <c r="C22" s="189" t="str">
        <f>IF(ISERROR(VLOOKUP(B22,多摩1ビル内_FY23!B:C,2,0)),VLOOKUP(B22,多摩１ビル外_FY22!B:C,2,0),VLOOKUP(B22,多摩1ビル内_FY23!B:C,2,0))</f>
        <v>多摩1ビル4F</v>
      </c>
      <c r="D22" s="4" t="str">
        <f t="shared" si="0"/>
        <v xml:space="preserve">    RewriteCond %{HTTP:X-Forwarded-For} !^153\.142\.201\.205$</v>
      </c>
      <c r="S22" s="205"/>
    </row>
    <row r="23" spans="1:19">
      <c r="A23" s="188">
        <v>21</v>
      </c>
      <c r="B23" t="s">
        <v>7</v>
      </c>
      <c r="C23" s="189" t="str">
        <f>IF(ISERROR(VLOOKUP(B23,多摩1ビル内_FY23!B:C,2,0)),VLOOKUP(B23,多摩１ビル外_FY22!B:C,2,0),VLOOKUP(B23,多摩1ビル内_FY23!B:C,2,0))</f>
        <v>多摩1ビル15F</v>
      </c>
      <c r="D23" s="4" t="str">
        <f t="shared" si="0"/>
        <v xml:space="preserve">    RewriteCond %{HTTP:X-Forwarded-For} !^153\.156\.171\.83$</v>
      </c>
      <c r="S23" s="205"/>
    </row>
    <row r="24" spans="1:19">
      <c r="A24" s="2">
        <v>22</v>
      </c>
      <c r="B24" t="s">
        <v>130</v>
      </c>
      <c r="C24" s="189" t="str">
        <f>IF(ISERROR(VLOOKUP(B24,多摩1ビル内_FY23!B:C,2,0)),VLOOKUP(B24,多摩１ビル外_FY22!B:C,2,0),VLOOKUP(B24,多摩1ビル内_FY23!B:C,2,0))</f>
        <v>多摩1ビル11F</v>
      </c>
      <c r="D24" s="4" t="str">
        <f t="shared" si="0"/>
        <v xml:space="preserve">    RewriteCond %{HTTP:X-Forwarded-For} !^153\.156\.88\.168$</v>
      </c>
      <c r="S24" s="205"/>
    </row>
    <row r="25" spans="1:19">
      <c r="A25" s="2">
        <v>23</v>
      </c>
      <c r="B25" t="s">
        <v>12</v>
      </c>
      <c r="C25" s="189" t="str">
        <f>IF(ISERROR(VLOOKUP(B25,多摩1ビル内_FY23!B:C,2,0)),VLOOKUP(B25,多摩１ビル外_FY22!B:C,2,0),VLOOKUP(B25,多摩1ビル内_FY23!B:C,2,0))</f>
        <v>多摩1ビル12F</v>
      </c>
      <c r="D25" s="4" t="str">
        <f t="shared" si="0"/>
        <v xml:space="preserve">    RewriteCond %{HTTP:X-Forwarded-For} !^153\.156\.88\.172$</v>
      </c>
      <c r="S25" s="205"/>
    </row>
    <row r="26" spans="1:19">
      <c r="A26" s="188">
        <v>24</v>
      </c>
      <c r="B26" t="s">
        <v>22</v>
      </c>
      <c r="C26" s="189" t="str">
        <f>IF(ISERROR(VLOOKUP(B26,多摩1ビル内_FY23!B:C,2,0)),VLOOKUP(B26,多摩１ビル外_FY22!B:C,2,0),VLOOKUP(B26,多摩1ビル内_FY23!B:C,2,0))</f>
        <v>多摩1ビル4F</v>
      </c>
      <c r="D26" s="4" t="str">
        <f t="shared" si="0"/>
        <v xml:space="preserve">    RewriteCond %{HTTP:X-Forwarded-For} !^153\.156\.88\.170$</v>
      </c>
      <c r="S26" s="205"/>
    </row>
    <row r="27" spans="1:19">
      <c r="A27" s="2">
        <v>25</v>
      </c>
      <c r="B27" t="s">
        <v>23</v>
      </c>
      <c r="C27" s="189" t="str">
        <f>IF(ISERROR(VLOOKUP(B27,多摩1ビル内_FY23!B:C,2,0)),VLOOKUP(B27,多摩１ビル外_FY22!B:C,2,0),VLOOKUP(B27,多摩1ビル内_FY23!B:C,2,0))</f>
        <v>多摩1ビル4F</v>
      </c>
      <c r="D27" s="4" t="str">
        <f t="shared" ref="D27:D29" si="1">"    RewriteCond %{HTTP:X-Forwarded-For} !^"&amp;SUBSTITUTE(B27,".","\.")&amp;"$"</f>
        <v xml:space="preserve">    RewriteCond %{HTTP:X-Forwarded-For} !^153\.156\.88\.169$</v>
      </c>
      <c r="S27" s="205"/>
    </row>
    <row r="28" spans="1:19">
      <c r="A28" s="188">
        <v>26</v>
      </c>
      <c r="B28" t="s">
        <v>27</v>
      </c>
      <c r="C28" s="189" t="str">
        <f>IF(ISERROR(VLOOKUP(B28,多摩1ビル内_FY23!B:C,2,0)),VLOOKUP(B28,多摩１ビル外_FY22!B:C,2,0),VLOOKUP(B28,多摩1ビル内_FY23!B:C,2,0))</f>
        <v>多摩1ビル4F</v>
      </c>
      <c r="D28" s="4" t="str">
        <f t="shared" si="1"/>
        <v xml:space="preserve">    RewriteCond %{HTTP:X-Forwarded-For} !^153\.156\.86\.238$</v>
      </c>
      <c r="S28" s="205"/>
    </row>
    <row r="29" spans="1:19">
      <c r="A29" s="2">
        <v>27</v>
      </c>
      <c r="B29" t="s">
        <v>24</v>
      </c>
      <c r="C29" s="189" t="str">
        <f>IF(ISERROR(VLOOKUP(B29,多摩1ビル内_FY23!B:C,2,0)),VLOOKUP(B29,多摩１ビル外_FY22!B:C,2,0),VLOOKUP(B29,多摩1ビル内_FY23!B:C,2,0))</f>
        <v>多摩1ビル4F</v>
      </c>
      <c r="D29" s="4" t="str">
        <f t="shared" si="1"/>
        <v xml:space="preserve">    RewriteCond %{HTTP:X-Forwarded-For} !^153\.156\.88\.171$</v>
      </c>
      <c r="S29" s="205"/>
    </row>
    <row r="30" spans="1:19">
      <c r="A30" s="2">
        <v>28</v>
      </c>
      <c r="B30" s="168" t="s">
        <v>40</v>
      </c>
      <c r="C30" s="189" t="str">
        <f>IF(ISERROR(VLOOKUP(B30,多摩1ビル内_FY23!B:C,2,0)),VLOOKUP(B30,多摩１ビル外_FY22!B:C,2,0),VLOOKUP(B30,多摩1ビル内_FY23!B:C,2,0))</f>
        <v>BSH 高柳１F</v>
      </c>
      <c r="D30" s="4" t="str">
        <f t="shared" si="0"/>
        <v xml:space="preserve">    RewriteCond %{HTTP:X-Forwarded-For} !^220\.108\.88\.84$</v>
      </c>
      <c r="S30" s="205"/>
    </row>
    <row r="31" spans="1:19">
      <c r="A31" s="188">
        <v>29</v>
      </c>
      <c r="B31" s="168" t="s">
        <v>104</v>
      </c>
      <c r="C31" s="189" t="str">
        <f>IF(ISERROR(VLOOKUP(B31,多摩1ビル内_FY23!B:C,2,0)),VLOOKUP(B31,多摩１ビル外_FY22!B:C,2,0),VLOOKUP(B31,多摩1ビル内_FY23!B:C,2,0))</f>
        <v>SELF</v>
      </c>
      <c r="D31" s="4" t="str">
        <f t="shared" si="0"/>
        <v xml:space="preserve">    RewriteCond %{HTTP:X-Forwarded-For} !^152\.165\.118\.145$</v>
      </c>
      <c r="S31" s="205"/>
    </row>
    <row r="32" spans="1:19">
      <c r="A32" s="2">
        <v>30</v>
      </c>
      <c r="B32" s="1" t="s">
        <v>43</v>
      </c>
      <c r="C32" s="189" t="str">
        <f>IF(ISERROR(VLOOKUP(B32,多摩1ビル内_FY23!B:C,2,0)),VLOOKUP(B32,多摩１ビル外_FY22!B:C,2,0),VLOOKUP(B32,多摩1ビル内_FY23!B:C,2,0))</f>
        <v>SELF②</v>
      </c>
      <c r="D32" s="4" t="str">
        <f t="shared" si="0"/>
        <v xml:space="preserve">    RewriteCond %{HTTP:X-Forwarded-For} !^52\.193\.131\.15$</v>
      </c>
      <c r="S32" s="205"/>
    </row>
    <row r="33" spans="1:19">
      <c r="A33" s="188">
        <v>31</v>
      </c>
      <c r="B33" s="1" t="s">
        <v>44</v>
      </c>
      <c r="C33" s="189" t="str">
        <f>IF(ISERROR(VLOOKUP(B33,多摩1ビル内_FY23!B:C,2,0)),VLOOKUP(B33,多摩１ビル外_FY22!B:C,2,0),VLOOKUP(B33,多摩1ビル内_FY23!B:C,2,0))</f>
        <v>bravesoft</v>
      </c>
      <c r="D33" s="4" t="str">
        <f t="shared" si="0"/>
        <v xml:space="preserve">    RewriteCond %{HTTP:X-Forwarded-For} !^118\.238\.220\.136$</v>
      </c>
      <c r="S33" s="205"/>
    </row>
    <row r="34" spans="1:19">
      <c r="A34" s="2">
        <v>32</v>
      </c>
      <c r="B34" t="s">
        <v>112</v>
      </c>
      <c r="C34" s="189" t="str">
        <f>IF(ISERROR(VLOOKUP(B34,多摩1ビル内_FY23!B:C,2,0)),VLOOKUP(B34,多摩１ビル外_FY22!B:C,2,0),VLOOKUP(B34,多摩1ビル内_FY23!B:C,2,0))</f>
        <v>SEC</v>
      </c>
      <c r="D34" s="4" t="str">
        <f t="shared" si="0"/>
        <v xml:space="preserve">    RewriteCond %{HTTP:X-Forwarded-For} !^60\.115\.100\.68$</v>
      </c>
      <c r="S34" s="205"/>
    </row>
    <row r="35" spans="1:19">
      <c r="A35" s="2">
        <v>33</v>
      </c>
      <c r="B35" s="1" t="s">
        <v>114</v>
      </c>
      <c r="C35" s="189" t="str">
        <f>IF(ISERROR(VLOOKUP(B35,多摩1ビル内_FY23!B:C,2,0)),VLOOKUP(B35,多摩１ビル外_FY22!B:C,2,0),VLOOKUP(B35,多摩1ビル内_FY23!B:C,2,0))</f>
        <v>新宿三井ビル</v>
      </c>
      <c r="D35" s="4" t="str">
        <f t="shared" si="0"/>
        <v xml:space="preserve">    RewriteCond %{HTTP:X-Forwarded-For} !^198\.144\.175\.155$</v>
      </c>
      <c r="S35" s="205"/>
    </row>
    <row r="36" spans="1:19">
      <c r="A36" s="188">
        <v>34</v>
      </c>
      <c r="B36" s="1" t="s">
        <v>116</v>
      </c>
      <c r="C36" s="189" t="str">
        <f>IF(ISERROR(VLOOKUP(B36,多摩1ビル内_FY23!B:C,2,0)),VLOOKUP(B36,多摩１ビル外_FY22!B:C,2,0),VLOOKUP(B36,多摩1ビル内_FY23!B:C,2,0))</f>
        <v>新宿三井ビル</v>
      </c>
      <c r="D36" s="4" t="str">
        <f t="shared" si="0"/>
        <v xml:space="preserve">    RewriteCond %{HTTP:X-Forwarded-For} !^122\.216\.3\.58$</v>
      </c>
      <c r="S36" s="205"/>
    </row>
    <row r="37" spans="1:19">
      <c r="A37" s="2">
        <v>35</v>
      </c>
      <c r="B37" s="1" t="s">
        <v>117</v>
      </c>
      <c r="C37" s="189" t="str">
        <f>IF(ISERROR(VLOOKUP(B37,多摩1ビル内_FY23!B:C,2,0)),VLOOKUP(B37,多摩１ビル外_FY22!B:C,2,0),VLOOKUP(B37,多摩1ビル内_FY23!B:C,2,0))</f>
        <v>新宿三井ビル</v>
      </c>
      <c r="D37" s="4" t="str">
        <f t="shared" si="0"/>
        <v xml:space="preserve">    RewriteCond %{HTTP:X-Forwarded-For} !^122\.216\.3\.50$</v>
      </c>
      <c r="M37" s="205"/>
      <c r="S37" s="205"/>
    </row>
    <row r="38" spans="1:19">
      <c r="A38" s="188">
        <v>36</v>
      </c>
      <c r="B38" s="1" t="s">
        <v>118</v>
      </c>
      <c r="C38" s="189" t="str">
        <f>IF(ISERROR(VLOOKUP(B38,多摩1ビル内_FY23!B:C,2,0)),VLOOKUP(B38,多摩１ビル外_FY22!B:C,2,0),VLOOKUP(B38,多摩1ビル内_FY23!B:C,2,0))</f>
        <v>新宿三井ビル</v>
      </c>
      <c r="D38" s="4" t="str">
        <f t="shared" si="0"/>
        <v xml:space="preserve">    RewriteCond %{HTTP:X-Forwarded-For} !^125\.103\.15\.194$</v>
      </c>
      <c r="S38" s="205"/>
    </row>
    <row r="39" spans="1:19">
      <c r="A39" s="2">
        <v>37</v>
      </c>
      <c r="B39" s="2" t="s">
        <v>119</v>
      </c>
      <c r="C39" s="189" t="str">
        <f>IF(ISERROR(VLOOKUP(B39,多摩1ビル内_FY23!B:C,2,0)),VLOOKUP(B39,多摩１ビル外_FY22!B:C,2,0),VLOOKUP(B39,多摩1ビル内_FY23!B:C,2,0))</f>
        <v>新宿三井ビル</v>
      </c>
      <c r="D39" s="4" t="str">
        <f t="shared" si="0"/>
        <v xml:space="preserve">    RewriteCond %{HTTP:X-Forwarded-For} !^125\.103\.15\.198$</v>
      </c>
      <c r="S39" s="205"/>
    </row>
    <row r="40" spans="1:19">
      <c r="A40" s="2">
        <v>38</v>
      </c>
      <c r="B40" s="3" t="s">
        <v>18</v>
      </c>
      <c r="C40" s="189" t="str">
        <f>IF(ISERROR(VLOOKUP(B40,多摩1ビル内_FY23!B:C,2,0)),VLOOKUP(B40,多摩１ビル外_FY22!B:C,2,0),VLOOKUP(B40,多摩1ビル内_FY23!B:C,2,0))</f>
        <v>新宿三井ビル</v>
      </c>
      <c r="D40" s="4" t="str">
        <f t="shared" si="0"/>
        <v xml:space="preserve">    RewriteCond %{HTTP:X-Forwarded-For} !^114\.156\.131\.207$</v>
      </c>
      <c r="M40" s="205"/>
      <c r="S40" s="205"/>
    </row>
    <row r="41" spans="1:19">
      <c r="A41" s="188">
        <v>39</v>
      </c>
      <c r="B41" s="3" t="s">
        <v>19</v>
      </c>
      <c r="C41" s="189" t="str">
        <f>IF(ISERROR(VLOOKUP(B41,多摩1ビル内_FY23!B:C,2,0)),VLOOKUP(B41,多摩１ビル外_FY22!B:C,2,0),VLOOKUP(B41,多摩1ビル内_FY23!B:C,2,0))</f>
        <v>新宿三井ビル</v>
      </c>
      <c r="D41" s="4" t="str">
        <f t="shared" si="0"/>
        <v xml:space="preserve">    RewriteCond %{HTTP:X-Forwarded-For} !^153\.156\.46\.53$</v>
      </c>
    </row>
  </sheetData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37FE-F290-40A0-B63B-A8707CBC0744}">
  <dimension ref="A1:I31"/>
  <sheetViews>
    <sheetView zoomScaleNormal="100" workbookViewId="0">
      <pane ySplit="9" topLeftCell="A10" activePane="bottomLeft" state="frozen"/>
      <selection pane="bottomLeft" activeCell="H35" sqref="H35"/>
    </sheetView>
  </sheetViews>
  <sheetFormatPr defaultRowHeight="18"/>
  <cols>
    <col min="1" max="1" width="4.5" customWidth="1"/>
    <col min="2" max="2" width="15.08203125" bestFit="1" customWidth="1"/>
    <col min="3" max="3" width="33.5" bestFit="1" customWidth="1"/>
    <col min="4" max="4" width="15" customWidth="1"/>
    <col min="5" max="5" width="11.25" bestFit="1" customWidth="1"/>
    <col min="6" max="6" width="37.08203125" customWidth="1"/>
  </cols>
  <sheetData>
    <row r="1" spans="1:9" ht="22.5">
      <c r="A1" s="5" t="s">
        <v>143</v>
      </c>
      <c r="B1" s="5"/>
      <c r="D1" s="4"/>
      <c r="G1" s="4"/>
    </row>
    <row r="2" spans="1:9" ht="22.5">
      <c r="A2" s="5"/>
      <c r="B2" s="5"/>
      <c r="D2" s="4"/>
      <c r="G2" s="4"/>
    </row>
    <row r="3" spans="1:9" ht="22.5">
      <c r="A3" s="5"/>
      <c r="B3" s="172" t="s">
        <v>90</v>
      </c>
      <c r="D3" s="4"/>
      <c r="G3" s="4"/>
    </row>
    <row r="4" spans="1:9" ht="22.5">
      <c r="A4" s="5"/>
      <c r="B4" s="172" t="s">
        <v>91</v>
      </c>
      <c r="D4" s="4"/>
      <c r="G4" s="4"/>
    </row>
    <row r="5" spans="1:9" ht="22.5">
      <c r="A5" s="5"/>
      <c r="B5" s="172" t="s">
        <v>92</v>
      </c>
      <c r="C5" s="171"/>
      <c r="D5" s="4"/>
      <c r="G5" s="4"/>
    </row>
    <row r="6" spans="1:9" ht="22.5">
      <c r="A6" s="5"/>
      <c r="B6" s="172" t="s">
        <v>93</v>
      </c>
      <c r="C6" s="171"/>
      <c r="D6" s="4"/>
      <c r="G6" s="4"/>
    </row>
    <row r="7" spans="1:9" ht="22.5">
      <c r="A7" s="5"/>
      <c r="B7" s="5"/>
      <c r="D7" s="4"/>
      <c r="G7" s="4"/>
    </row>
    <row r="8" spans="1:9" ht="22.5">
      <c r="A8" s="5" t="s">
        <v>94</v>
      </c>
      <c r="B8" s="5"/>
      <c r="D8" s="4"/>
      <c r="G8" s="4"/>
    </row>
    <row r="9" spans="1:9">
      <c r="A9" s="6" t="s">
        <v>1</v>
      </c>
      <c r="B9" s="6" t="s">
        <v>57</v>
      </c>
      <c r="C9" s="6" t="s">
        <v>3</v>
      </c>
      <c r="D9" s="7" t="s">
        <v>95</v>
      </c>
      <c r="E9" s="8" t="s">
        <v>96</v>
      </c>
      <c r="F9" s="8" t="s">
        <v>97</v>
      </c>
      <c r="G9" s="4" t="s">
        <v>98</v>
      </c>
      <c r="I9" s="164" t="s">
        <v>99</v>
      </c>
    </row>
    <row r="10" spans="1:9">
      <c r="A10" s="167">
        <v>2</v>
      </c>
      <c r="B10" s="168" t="s">
        <v>37</v>
      </c>
      <c r="C10" s="167" t="s">
        <v>100</v>
      </c>
      <c r="D10" s="167" t="s">
        <v>144</v>
      </c>
      <c r="E10" s="169" t="s">
        <v>64</v>
      </c>
      <c r="F10" s="169"/>
      <c r="G10" s="162"/>
      <c r="H10" s="161"/>
      <c r="I10" t="str">
        <f>IF(ISERROR(VLOOKUP(B10,#REF!,1,0)),"","〇")</f>
        <v/>
      </c>
    </row>
    <row r="11" spans="1:9">
      <c r="A11" s="167">
        <v>3</v>
      </c>
      <c r="B11" s="168" t="s">
        <v>38</v>
      </c>
      <c r="C11" s="167" t="s">
        <v>100</v>
      </c>
      <c r="D11" s="167" t="s">
        <v>144</v>
      </c>
      <c r="E11" s="169" t="s">
        <v>64</v>
      </c>
      <c r="F11" s="169"/>
      <c r="G11" s="162"/>
      <c r="H11" s="161"/>
      <c r="I11" t="str">
        <f>IF(ISERROR(VLOOKUP(B11,#REF!,1,0)),"","〇")</f>
        <v/>
      </c>
    </row>
    <row r="12" spans="1:9">
      <c r="A12" s="2">
        <v>1</v>
      </c>
      <c r="B12" s="2" t="s">
        <v>39</v>
      </c>
      <c r="C12" s="2" t="s">
        <v>100</v>
      </c>
      <c r="D12" s="167" t="s">
        <v>144</v>
      </c>
      <c r="E12" s="169" t="s">
        <v>64</v>
      </c>
      <c r="F12" s="3"/>
      <c r="G12" s="4"/>
      <c r="I12" s="164"/>
    </row>
    <row r="13" spans="1:9">
      <c r="A13" s="167">
        <v>31</v>
      </c>
      <c r="B13" s="168" t="s">
        <v>40</v>
      </c>
      <c r="C13" s="167" t="s">
        <v>145</v>
      </c>
      <c r="D13" s="167" t="s">
        <v>144</v>
      </c>
      <c r="E13" s="169" t="s">
        <v>64</v>
      </c>
      <c r="F13" s="169"/>
      <c r="G13" s="162"/>
      <c r="H13" s="161"/>
      <c r="I13" t="str">
        <f>IF(ISERROR(VLOOKUP(B13,#REF!,1,0)),"","〇")</f>
        <v/>
      </c>
    </row>
    <row r="14" spans="1:9">
      <c r="A14" s="167">
        <v>4</v>
      </c>
      <c r="B14" s="168" t="s">
        <v>41</v>
      </c>
      <c r="C14" s="167" t="s">
        <v>103</v>
      </c>
      <c r="D14" s="167" t="s">
        <v>144</v>
      </c>
      <c r="E14" s="169" t="s">
        <v>64</v>
      </c>
      <c r="F14" s="169"/>
      <c r="G14" s="162"/>
      <c r="H14" s="161"/>
      <c r="I14" t="str">
        <f>IF(ISERROR(VLOOKUP(B14,#REF!,1,0)),"","〇")</f>
        <v/>
      </c>
    </row>
    <row r="15" spans="1:9">
      <c r="A15" s="167">
        <v>5</v>
      </c>
      <c r="B15" s="167" t="s">
        <v>42</v>
      </c>
      <c r="C15" s="167" t="s">
        <v>103</v>
      </c>
      <c r="D15" s="167" t="s">
        <v>144</v>
      </c>
      <c r="E15" s="169" t="s">
        <v>64</v>
      </c>
      <c r="F15" s="169"/>
      <c r="G15" s="162"/>
      <c r="H15" s="161"/>
      <c r="I15" t="str">
        <f>IF(ISERROR(VLOOKUP(B15,#REF!,1,0)),"","〇")</f>
        <v/>
      </c>
    </row>
    <row r="16" spans="1:9">
      <c r="A16" s="167">
        <v>32</v>
      </c>
      <c r="B16" s="168" t="s">
        <v>104</v>
      </c>
      <c r="C16" s="167" t="s">
        <v>105</v>
      </c>
      <c r="D16" s="167" t="s">
        <v>106</v>
      </c>
      <c r="E16" s="169" t="s">
        <v>64</v>
      </c>
      <c r="F16" s="169"/>
      <c r="G16" s="162"/>
      <c r="H16" s="161"/>
      <c r="I16" t="str">
        <f>IF(ISERROR(VLOOKUP(B16,#REF!,1,0)),"","〇")</f>
        <v/>
      </c>
    </row>
    <row r="17" spans="1:9">
      <c r="A17" s="2">
        <v>33</v>
      </c>
      <c r="B17" s="1" t="s">
        <v>43</v>
      </c>
      <c r="C17" s="167" t="s">
        <v>108</v>
      </c>
      <c r="D17" s="167" t="s">
        <v>106</v>
      </c>
      <c r="E17" s="169" t="s">
        <v>64</v>
      </c>
      <c r="F17" s="173"/>
      <c r="G17" s="160"/>
      <c r="H17" s="160"/>
      <c r="I17" t="str">
        <f>IF(ISERROR(VLOOKUP(B17,#REF!,1,0)),"","〇")</f>
        <v/>
      </c>
    </row>
    <row r="18" spans="1:9">
      <c r="A18" s="2">
        <v>34</v>
      </c>
      <c r="B18" s="1" t="s">
        <v>44</v>
      </c>
      <c r="C18" s="2" t="s">
        <v>109</v>
      </c>
      <c r="D18" s="167" t="s">
        <v>110</v>
      </c>
      <c r="E18" s="175" t="s">
        <v>64</v>
      </c>
      <c r="F18" s="159" t="s">
        <v>111</v>
      </c>
      <c r="G18" s="160"/>
      <c r="H18" s="160"/>
      <c r="I18" t="str">
        <f>IF(ISERROR(VLOOKUP(B18,#REF!,1,0)),"","〇")</f>
        <v/>
      </c>
    </row>
    <row r="19" spans="1:9">
      <c r="A19" s="2">
        <v>35</v>
      </c>
      <c r="B19" t="s">
        <v>112</v>
      </c>
      <c r="C19" s="3" t="s">
        <v>113</v>
      </c>
      <c r="D19" s="167" t="s">
        <v>110</v>
      </c>
      <c r="E19" s="175" t="s">
        <v>64</v>
      </c>
      <c r="F19" s="159" t="s">
        <v>111</v>
      </c>
      <c r="G19" s="162"/>
      <c r="H19" s="160"/>
      <c r="I19" t="str">
        <f>IF(ISERROR(VLOOKUP(B19,#REF!,1,0)),"","〇")</f>
        <v/>
      </c>
    </row>
    <row r="20" spans="1:9">
      <c r="A20" s="2">
        <v>36</v>
      </c>
      <c r="B20" s="1" t="s">
        <v>114</v>
      </c>
      <c r="C20" s="2" t="s">
        <v>115</v>
      </c>
      <c r="D20" s="167" t="s">
        <v>144</v>
      </c>
      <c r="E20" s="169" t="s">
        <v>64</v>
      </c>
      <c r="F20" s="166"/>
      <c r="G20" s="162"/>
      <c r="H20" s="161"/>
      <c r="I20" t="str">
        <f>IF(ISERROR(VLOOKUP(B20,#REF!,1,0)),"","〇")</f>
        <v/>
      </c>
    </row>
    <row r="21" spans="1:9">
      <c r="A21" s="2">
        <v>37</v>
      </c>
      <c r="B21" s="1" t="s">
        <v>116</v>
      </c>
      <c r="C21" s="2" t="s">
        <v>115</v>
      </c>
      <c r="D21" s="167" t="s">
        <v>144</v>
      </c>
      <c r="E21" s="169" t="s">
        <v>64</v>
      </c>
      <c r="F21" s="166"/>
      <c r="G21" s="162"/>
      <c r="H21" s="161"/>
      <c r="I21" t="str">
        <f>IF(ISERROR(VLOOKUP(B21,#REF!,1,0)),"","〇")</f>
        <v/>
      </c>
    </row>
    <row r="22" spans="1:9">
      <c r="A22" s="2">
        <v>38</v>
      </c>
      <c r="B22" s="1" t="s">
        <v>117</v>
      </c>
      <c r="C22" s="2" t="s">
        <v>115</v>
      </c>
      <c r="D22" s="167" t="s">
        <v>144</v>
      </c>
      <c r="E22" s="169" t="s">
        <v>64</v>
      </c>
      <c r="F22" s="159"/>
      <c r="G22" s="160"/>
      <c r="H22" s="160"/>
      <c r="I22" t="str">
        <f>IF(ISERROR(VLOOKUP(B22,#REF!,1,0)),"","〇")</f>
        <v/>
      </c>
    </row>
    <row r="23" spans="1:9">
      <c r="A23" s="2">
        <v>39</v>
      </c>
      <c r="B23" s="1" t="s">
        <v>118</v>
      </c>
      <c r="C23" s="2" t="s">
        <v>115</v>
      </c>
      <c r="D23" s="167" t="s">
        <v>144</v>
      </c>
      <c r="E23" s="169" t="s">
        <v>64</v>
      </c>
      <c r="F23" s="159"/>
      <c r="G23" s="160"/>
      <c r="H23" s="160"/>
      <c r="I23" t="str">
        <f>IF(ISERROR(VLOOKUP(B23,#REF!,1,0)),"","〇")</f>
        <v/>
      </c>
    </row>
    <row r="24" spans="1:9">
      <c r="A24" s="2">
        <v>40</v>
      </c>
      <c r="B24" s="3" t="s">
        <v>119</v>
      </c>
      <c r="C24" s="3" t="s">
        <v>115</v>
      </c>
      <c r="D24" s="167" t="s">
        <v>144</v>
      </c>
      <c r="E24" s="169" t="s">
        <v>64</v>
      </c>
      <c r="F24" s="159"/>
      <c r="G24" s="160"/>
      <c r="H24" s="160"/>
      <c r="I24" t="str">
        <f>IF(ISERROR(VLOOKUP(B24,#REF!,1,0)),"","〇")</f>
        <v/>
      </c>
    </row>
    <row r="25" spans="1:9">
      <c r="A25" s="2">
        <v>41</v>
      </c>
      <c r="B25" s="3" t="s">
        <v>18</v>
      </c>
      <c r="C25" s="3" t="s">
        <v>115</v>
      </c>
      <c r="D25" s="167" t="s">
        <v>144</v>
      </c>
      <c r="E25" s="169" t="s">
        <v>64</v>
      </c>
      <c r="F25" s="170"/>
      <c r="G25" s="163"/>
      <c r="I25" t="str">
        <f>IF(ISERROR(VLOOKUP(B25,#REF!,1,0)),"","〇")</f>
        <v/>
      </c>
    </row>
    <row r="26" spans="1:9">
      <c r="A26" s="2">
        <v>42</v>
      </c>
      <c r="B26" s="3" t="s">
        <v>19</v>
      </c>
      <c r="C26" s="3" t="s">
        <v>115</v>
      </c>
      <c r="D26" s="167" t="s">
        <v>144</v>
      </c>
      <c r="E26" s="169" t="s">
        <v>64</v>
      </c>
      <c r="F26" s="170"/>
      <c r="G26" s="163"/>
      <c r="I26" t="str">
        <f>IF(ISERROR(VLOOKUP(B26,#REF!,1,0)),"","〇")</f>
        <v/>
      </c>
    </row>
    <row r="27" spans="1:9">
      <c r="A27" s="2"/>
      <c r="B27" s="3"/>
      <c r="C27" s="3"/>
      <c r="D27" s="170"/>
      <c r="E27" s="170"/>
      <c r="F27" s="193"/>
      <c r="G27" s="163"/>
      <c r="I27" t="str">
        <f>IF(ISERROR(VLOOKUP(B27,#REF!,1,0)),"","〇")</f>
        <v/>
      </c>
    </row>
    <row r="28" spans="1:9">
      <c r="A28" s="2"/>
      <c r="B28" s="3"/>
      <c r="C28" s="3"/>
      <c r="D28" s="2"/>
      <c r="E28" s="2"/>
      <c r="F28" s="2"/>
    </row>
    <row r="29" spans="1:9">
      <c r="A29" s="2"/>
      <c r="B29" s="2"/>
      <c r="C29" s="2"/>
      <c r="D29" s="2"/>
      <c r="E29" s="2"/>
      <c r="F29" s="2"/>
    </row>
    <row r="30" spans="1:9">
      <c r="A30" s="2"/>
      <c r="B30" s="2"/>
      <c r="C30" s="2"/>
      <c r="D30" s="2"/>
      <c r="E30" s="2"/>
      <c r="F30" s="2"/>
    </row>
    <row r="31" spans="1:9">
      <c r="A31" s="2"/>
      <c r="B31" s="2"/>
      <c r="C31" s="2"/>
      <c r="D31" s="2"/>
      <c r="E31" s="2"/>
      <c r="F31" s="2"/>
    </row>
  </sheetData>
  <autoFilter ref="A9:I31" xr:uid="{413BDD72-4620-4B20-8C9A-EB529AC31B63}"/>
  <phoneticPr fontId="2"/>
  <conditionalFormatting sqref="E28:F31 F25:F26 E27">
    <cfRule type="containsText" dxfId="1" priority="1" operator="containsText" text="未">
      <formula>NOT(ISERROR(SEARCH("未",E25)))</formula>
    </cfRule>
  </conditionalFormatting>
  <dataValidations count="1">
    <dataValidation type="list" allowBlank="1" showInputMessage="1" showErrorMessage="1" sqref="F28:F31 F25:F26 E10:E31" xr:uid="{3D63E9FD-3FB3-439C-9EBF-F566AC8BD16D}">
      <formula1>"未,OK,削除"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7176-5645-4E4A-977B-C75FAE60CC45}">
  <dimension ref="A1:N45"/>
  <sheetViews>
    <sheetView topLeftCell="A28" zoomScale="70" zoomScaleNormal="70" workbookViewId="0">
      <selection activeCell="L37" sqref="L37"/>
    </sheetView>
  </sheetViews>
  <sheetFormatPr defaultColWidth="9" defaultRowHeight="17.5"/>
  <cols>
    <col min="1" max="3" width="9" style="24"/>
    <col min="4" max="4" width="15.58203125" style="24" customWidth="1"/>
    <col min="5" max="5" width="37.25" style="24" customWidth="1"/>
    <col min="6" max="6" width="21" style="24" customWidth="1"/>
    <col min="7" max="7" width="26.75" style="24" customWidth="1"/>
    <col min="8" max="8" width="30.08203125" style="24" customWidth="1"/>
    <col min="9" max="9" width="17" style="24" customWidth="1"/>
    <col min="10" max="10" width="46.75" style="24" customWidth="1"/>
    <col min="11" max="11" width="25.5" style="24" customWidth="1"/>
    <col min="12" max="13" width="32.25" style="24" customWidth="1"/>
    <col min="14" max="16384" width="9" style="24"/>
  </cols>
  <sheetData>
    <row r="1" spans="1:14">
      <c r="A1" s="23"/>
      <c r="B1" s="23"/>
      <c r="C1" s="362" t="s">
        <v>146</v>
      </c>
      <c r="D1" s="363"/>
      <c r="E1" s="364"/>
      <c r="F1" s="367" t="s">
        <v>147</v>
      </c>
      <c r="G1" s="368"/>
      <c r="H1" s="371" t="s">
        <v>148</v>
      </c>
      <c r="I1" s="372"/>
      <c r="J1" s="373" t="s">
        <v>149</v>
      </c>
      <c r="K1" s="374"/>
    </row>
    <row r="2" spans="1:14" ht="18" thickBot="1">
      <c r="A2" s="23"/>
      <c r="B2" s="23"/>
      <c r="C2" s="365"/>
      <c r="D2" s="366"/>
      <c r="E2" s="366"/>
      <c r="F2" s="369"/>
      <c r="G2" s="370"/>
      <c r="H2" s="375" t="s">
        <v>150</v>
      </c>
      <c r="I2" s="377" t="s">
        <v>151</v>
      </c>
      <c r="J2" s="379" t="s">
        <v>150</v>
      </c>
      <c r="K2" s="381" t="s">
        <v>151</v>
      </c>
    </row>
    <row r="3" spans="1:14" ht="18" thickBot="1">
      <c r="A3" s="25" t="s">
        <v>152</v>
      </c>
      <c r="B3" s="26" t="s">
        <v>153</v>
      </c>
      <c r="C3" s="27" t="s">
        <v>154</v>
      </c>
      <c r="D3" s="28" t="s">
        <v>155</v>
      </c>
      <c r="E3" s="29" t="s">
        <v>156</v>
      </c>
      <c r="F3" s="30" t="s">
        <v>155</v>
      </c>
      <c r="G3" s="31" t="s">
        <v>157</v>
      </c>
      <c r="H3" s="376"/>
      <c r="I3" s="378"/>
      <c r="J3" s="380"/>
      <c r="K3" s="382"/>
    </row>
    <row r="4" spans="1:14" ht="53" thickTop="1">
      <c r="A4" s="32" t="s">
        <v>158</v>
      </c>
      <c r="B4" s="353" t="s">
        <v>159</v>
      </c>
      <c r="C4" s="355" t="s">
        <v>160</v>
      </c>
      <c r="D4" s="357" t="s">
        <v>161</v>
      </c>
      <c r="E4" s="359" t="s">
        <v>162</v>
      </c>
      <c r="F4" s="360" t="s">
        <v>163</v>
      </c>
      <c r="G4" s="223" t="s">
        <v>164</v>
      </c>
      <c r="H4" s="383" t="s">
        <v>165</v>
      </c>
      <c r="I4" s="385" t="s">
        <v>166</v>
      </c>
      <c r="J4" s="33" t="s">
        <v>167</v>
      </c>
      <c r="K4" s="34" t="s">
        <v>168</v>
      </c>
      <c r="L4" s="223" t="s">
        <v>169</v>
      </c>
      <c r="M4" s="146" t="str">
        <f>IF(L4&lt;&gt;"","多摩1ビル"&amp;B4,"")</f>
        <v>多摩1ビル19F</v>
      </c>
      <c r="N4" s="24" t="str">
        <f>IF(ISERROR(VLOOKUP(L4,#REF!,1,0)),IF(L4="","-","×"),"〇")</f>
        <v>×</v>
      </c>
    </row>
    <row r="5" spans="1:14" ht="53" thickBot="1">
      <c r="A5" s="35"/>
      <c r="B5" s="354"/>
      <c r="C5" s="356"/>
      <c r="D5" s="358"/>
      <c r="E5" s="265"/>
      <c r="F5" s="361"/>
      <c r="G5" s="224"/>
      <c r="H5" s="384"/>
      <c r="I5" s="386"/>
      <c r="J5" s="36" t="s">
        <v>170</v>
      </c>
      <c r="K5" s="37" t="s">
        <v>171</v>
      </c>
      <c r="L5" s="224"/>
      <c r="M5" s="146" t="str">
        <f t="shared" ref="M5:M44" si="0">IF(L5&lt;&gt;"","多摩1ビル"&amp;B5,"")</f>
        <v/>
      </c>
      <c r="N5" s="24" t="str">
        <f>IF(ISERROR(VLOOKUP(L5,#REF!,1,0)),IF(L5="","-","×"),"〇")</f>
        <v>-</v>
      </c>
    </row>
    <row r="6" spans="1:14" ht="35.5" thickTop="1">
      <c r="A6" s="35"/>
      <c r="B6" s="342" t="s">
        <v>172</v>
      </c>
      <c r="C6" s="344" t="s">
        <v>160</v>
      </c>
      <c r="D6" s="346" t="s">
        <v>173</v>
      </c>
      <c r="E6" s="348" t="s">
        <v>174</v>
      </c>
      <c r="F6" s="349" t="s">
        <v>175</v>
      </c>
      <c r="G6" s="225" t="s">
        <v>176</v>
      </c>
      <c r="H6" s="349" t="s">
        <v>177</v>
      </c>
      <c r="I6" s="351" t="s">
        <v>166</v>
      </c>
      <c r="J6" s="38" t="s">
        <v>178</v>
      </c>
      <c r="K6" s="39" t="s">
        <v>179</v>
      </c>
      <c r="L6" s="225" t="s">
        <v>176</v>
      </c>
      <c r="M6" s="146" t="str">
        <f t="shared" si="0"/>
        <v>多摩1ビル16F</v>
      </c>
      <c r="N6" s="24" t="str">
        <f>IF(ISERROR(VLOOKUP(L6,#REF!,1,0)),IF(L6="","-","×"),"〇")</f>
        <v>×</v>
      </c>
    </row>
    <row r="7" spans="1:14" ht="36.5" thickBot="1">
      <c r="A7" s="35"/>
      <c r="B7" s="343"/>
      <c r="C7" s="345"/>
      <c r="D7" s="347"/>
      <c r="E7" s="226"/>
      <c r="F7" s="350"/>
      <c r="G7" s="226"/>
      <c r="H7" s="350"/>
      <c r="I7" s="352"/>
      <c r="J7" s="40" t="s">
        <v>180</v>
      </c>
      <c r="K7" s="41" t="s">
        <v>181</v>
      </c>
      <c r="L7" s="226"/>
      <c r="M7" s="146" t="str">
        <f t="shared" si="0"/>
        <v/>
      </c>
      <c r="N7" s="24" t="str">
        <f>IF(ISERROR(VLOOKUP(L7,#REF!,1,0)),IF(L7="","-","×"),"〇")</f>
        <v>-</v>
      </c>
    </row>
    <row r="8" spans="1:14" ht="54">
      <c r="A8" s="35"/>
      <c r="B8" s="331" t="s">
        <v>172</v>
      </c>
      <c r="C8" s="337" t="s">
        <v>160</v>
      </c>
      <c r="D8" s="339" t="s">
        <v>182</v>
      </c>
      <c r="E8" s="341" t="s">
        <v>183</v>
      </c>
      <c r="F8" s="327" t="s">
        <v>184</v>
      </c>
      <c r="G8" s="227" t="s">
        <v>185</v>
      </c>
      <c r="H8" s="327" t="s">
        <v>186</v>
      </c>
      <c r="I8" s="329" t="s">
        <v>187</v>
      </c>
      <c r="J8" s="42" t="s">
        <v>188</v>
      </c>
      <c r="K8" s="43" t="s">
        <v>189</v>
      </c>
      <c r="L8" s="227" t="s">
        <v>190</v>
      </c>
      <c r="M8" s="146" t="str">
        <f t="shared" si="0"/>
        <v>多摩1ビル16F</v>
      </c>
      <c r="N8" s="24" t="str">
        <f>IF(ISERROR(VLOOKUP(L8,#REF!,1,0)),IF(L8="","-","×"),"〇")</f>
        <v>×</v>
      </c>
    </row>
    <row r="9" spans="1:14" ht="54.5" thickBot="1">
      <c r="A9" s="35"/>
      <c r="B9" s="332"/>
      <c r="C9" s="338"/>
      <c r="D9" s="340"/>
      <c r="E9" s="228"/>
      <c r="F9" s="328"/>
      <c r="G9" s="228"/>
      <c r="H9" s="328"/>
      <c r="I9" s="330"/>
      <c r="J9" s="149" t="s">
        <v>191</v>
      </c>
      <c r="K9" s="44" t="s">
        <v>192</v>
      </c>
      <c r="L9" s="228"/>
      <c r="M9" s="146" t="str">
        <f t="shared" si="0"/>
        <v/>
      </c>
      <c r="N9" s="24" t="str">
        <f>IF(ISERROR(VLOOKUP(L9,#REF!,1,0)),IF(L9="","-","×"),"〇")</f>
        <v>-</v>
      </c>
    </row>
    <row r="10" spans="1:14" ht="54.5" thickTop="1">
      <c r="A10" s="35"/>
      <c r="B10" s="331" t="s">
        <v>172</v>
      </c>
      <c r="C10" s="333" t="s">
        <v>160</v>
      </c>
      <c r="D10" s="239" t="s">
        <v>193</v>
      </c>
      <c r="E10" s="264" t="s">
        <v>194</v>
      </c>
      <c r="F10" s="266" t="s">
        <v>195</v>
      </c>
      <c r="G10" s="229" t="s">
        <v>196</v>
      </c>
      <c r="H10" s="266" t="s">
        <v>197</v>
      </c>
      <c r="I10" s="336" t="s">
        <v>187</v>
      </c>
      <c r="J10" s="45" t="s">
        <v>198</v>
      </c>
      <c r="K10" s="46" t="s">
        <v>199</v>
      </c>
      <c r="L10" s="229" t="s">
        <v>196</v>
      </c>
      <c r="M10" s="146" t="str">
        <f t="shared" si="0"/>
        <v>多摩1ビル16F</v>
      </c>
      <c r="N10" s="24" t="str">
        <f>IF(ISERROR(VLOOKUP(L10,#REF!,1,0)),IF(L10="","-","×"),"〇")</f>
        <v>×</v>
      </c>
    </row>
    <row r="11" spans="1:14" ht="54.5" thickBot="1">
      <c r="A11" s="35"/>
      <c r="B11" s="332"/>
      <c r="C11" s="334"/>
      <c r="D11" s="335"/>
      <c r="E11" s="216"/>
      <c r="F11" s="295"/>
      <c r="G11" s="216"/>
      <c r="H11" s="295"/>
      <c r="I11" s="306"/>
      <c r="J11" s="47" t="s">
        <v>200</v>
      </c>
      <c r="K11" s="48" t="s">
        <v>199</v>
      </c>
      <c r="L11" s="216"/>
      <c r="M11" s="146" t="str">
        <f t="shared" si="0"/>
        <v/>
      </c>
      <c r="N11" s="24" t="str">
        <f>IF(ISERROR(VLOOKUP(L11,#REF!,1,0)),IF(L11="","-","×"),"〇")</f>
        <v>-</v>
      </c>
    </row>
    <row r="12" spans="1:14" ht="35.5" thickTop="1">
      <c r="A12" s="35"/>
      <c r="B12" s="315" t="s">
        <v>201</v>
      </c>
      <c r="C12" s="49" t="s">
        <v>160</v>
      </c>
      <c r="D12" s="50" t="s">
        <v>202</v>
      </c>
      <c r="E12" s="317" t="s">
        <v>203</v>
      </c>
      <c r="F12" s="148" t="s">
        <v>204</v>
      </c>
      <c r="G12" s="51" t="s">
        <v>205</v>
      </c>
      <c r="H12" s="52" t="s">
        <v>206</v>
      </c>
      <c r="I12" s="53" t="s">
        <v>187</v>
      </c>
      <c r="J12" s="54" t="s">
        <v>207</v>
      </c>
      <c r="K12" s="55" t="s">
        <v>208</v>
      </c>
      <c r="L12" s="51" t="s">
        <v>205</v>
      </c>
      <c r="M12" s="146" t="str">
        <f t="shared" si="0"/>
        <v>多摩1ビル15F</v>
      </c>
      <c r="N12" s="24" t="str">
        <f>IF(ISERROR(VLOOKUP(L12,#REF!,1,0)),IF(L12="","-","×"),"〇")</f>
        <v>×</v>
      </c>
    </row>
    <row r="13" spans="1:14" ht="36.5" thickBot="1">
      <c r="A13" s="35"/>
      <c r="B13" s="316"/>
      <c r="D13" s="56"/>
      <c r="E13" s="318"/>
      <c r="F13" s="152"/>
      <c r="G13" s="57"/>
      <c r="H13" s="154"/>
      <c r="I13" s="155"/>
      <c r="J13" s="58" t="s">
        <v>209</v>
      </c>
      <c r="K13" s="59" t="s">
        <v>210</v>
      </c>
      <c r="L13" s="57"/>
      <c r="M13" s="146" t="str">
        <f t="shared" si="0"/>
        <v/>
      </c>
      <c r="N13" s="24" t="str">
        <f>IF(ISERROR(VLOOKUP(L13,#REF!,1,0)),IF(L13="","-","×"),"〇")</f>
        <v>-</v>
      </c>
    </row>
    <row r="14" spans="1:14" ht="35">
      <c r="A14" s="35"/>
      <c r="B14" s="319" t="s">
        <v>201</v>
      </c>
      <c r="C14" s="321" t="s">
        <v>160</v>
      </c>
      <c r="D14" s="323" t="s">
        <v>211</v>
      </c>
      <c r="E14" s="325" t="s">
        <v>212</v>
      </c>
      <c r="F14" s="294" t="s">
        <v>213</v>
      </c>
      <c r="G14" s="230" t="s">
        <v>214</v>
      </c>
      <c r="H14" s="307" t="s">
        <v>215</v>
      </c>
      <c r="I14" s="309" t="s">
        <v>187</v>
      </c>
      <c r="J14" s="60" t="s">
        <v>216</v>
      </c>
      <c r="K14" s="61" t="s">
        <v>208</v>
      </c>
      <c r="L14" s="230" t="s">
        <v>214</v>
      </c>
      <c r="M14" s="146" t="str">
        <f t="shared" si="0"/>
        <v>多摩1ビル15F</v>
      </c>
      <c r="N14" s="24" t="str">
        <f>IF(ISERROR(VLOOKUP(L14,#REF!,1,0)),IF(L14="","-","×"),"〇")</f>
        <v>×</v>
      </c>
    </row>
    <row r="15" spans="1:14" ht="36.5" thickBot="1">
      <c r="A15" s="35"/>
      <c r="B15" s="320"/>
      <c r="C15" s="322"/>
      <c r="D15" s="324"/>
      <c r="E15" s="326"/>
      <c r="F15" s="300"/>
      <c r="G15" s="231"/>
      <c r="H15" s="308"/>
      <c r="I15" s="310"/>
      <c r="J15" s="62" t="s">
        <v>217</v>
      </c>
      <c r="K15" s="63" t="s">
        <v>218</v>
      </c>
      <c r="L15" s="231"/>
      <c r="M15" s="146" t="str">
        <f t="shared" si="0"/>
        <v/>
      </c>
      <c r="N15" s="24" t="str">
        <f>IF(ISERROR(VLOOKUP(L15,#REF!,1,0)),IF(L15="","-","×"),"〇")</f>
        <v>-</v>
      </c>
    </row>
    <row r="16" spans="1:14" ht="54">
      <c r="A16" s="35"/>
      <c r="B16" s="311" t="s">
        <v>201</v>
      </c>
      <c r="C16" s="290" t="s">
        <v>160</v>
      </c>
      <c r="D16" s="282" t="s">
        <v>219</v>
      </c>
      <c r="E16" s="293" t="s">
        <v>220</v>
      </c>
      <c r="F16" s="313" t="s">
        <v>221</v>
      </c>
      <c r="G16" s="232" t="s">
        <v>222</v>
      </c>
      <c r="H16" s="294" t="s">
        <v>223</v>
      </c>
      <c r="I16" s="314" t="s">
        <v>166</v>
      </c>
      <c r="J16" s="64" t="s">
        <v>224</v>
      </c>
      <c r="K16" s="65" t="s">
        <v>192</v>
      </c>
      <c r="L16" s="232" t="s">
        <v>222</v>
      </c>
      <c r="M16" s="146" t="str">
        <f t="shared" si="0"/>
        <v>多摩1ビル15F</v>
      </c>
      <c r="N16" s="24" t="str">
        <f>IF(ISERROR(VLOOKUP(L16,#REF!,1,0)),IF(L16="","-","×"),"〇")</f>
        <v>×</v>
      </c>
    </row>
    <row r="17" spans="1:14" ht="36.5" thickBot="1">
      <c r="A17" s="35"/>
      <c r="B17" s="312"/>
      <c r="C17" s="262"/>
      <c r="D17" s="263"/>
      <c r="E17" s="284"/>
      <c r="F17" s="286"/>
      <c r="G17" s="218"/>
      <c r="H17" s="286"/>
      <c r="I17" s="269"/>
      <c r="J17" s="66" t="s">
        <v>225</v>
      </c>
      <c r="K17" s="67" t="s">
        <v>226</v>
      </c>
      <c r="L17" s="218"/>
      <c r="M17" s="146" t="str">
        <f t="shared" si="0"/>
        <v/>
      </c>
      <c r="N17" s="24" t="str">
        <f>IF(ISERROR(VLOOKUP(L17,#REF!,1,0)),IF(L17="","-","×"),"〇")</f>
        <v>-</v>
      </c>
    </row>
    <row r="18" spans="1:14" ht="36.5" thickTop="1">
      <c r="A18" s="35"/>
      <c r="B18" s="296" t="s">
        <v>227</v>
      </c>
      <c r="C18" s="250" t="s">
        <v>160</v>
      </c>
      <c r="D18" s="252" t="s">
        <v>228</v>
      </c>
      <c r="E18" s="298" t="s">
        <v>229</v>
      </c>
      <c r="F18" s="266" t="s">
        <v>230</v>
      </c>
      <c r="G18" s="213" t="s">
        <v>231</v>
      </c>
      <c r="H18" s="301" t="s">
        <v>232</v>
      </c>
      <c r="I18" s="303" t="s">
        <v>166</v>
      </c>
      <c r="J18" s="68" t="s">
        <v>233</v>
      </c>
      <c r="K18" s="69" t="s">
        <v>208</v>
      </c>
      <c r="L18" s="213" t="s">
        <v>231</v>
      </c>
      <c r="M18" s="146" t="str">
        <f t="shared" si="0"/>
        <v>多摩1ビル12F</v>
      </c>
      <c r="N18" s="24" t="str">
        <f>IF(ISERROR(VLOOKUP(L18,#REF!,1,0)),IF(L18="","-","×"),"〇")</f>
        <v>×</v>
      </c>
    </row>
    <row r="19" spans="1:14" ht="36.5" thickBot="1">
      <c r="A19" s="35"/>
      <c r="B19" s="297"/>
      <c r="C19" s="291"/>
      <c r="D19" s="292"/>
      <c r="E19" s="299"/>
      <c r="F19" s="300"/>
      <c r="G19" s="214"/>
      <c r="H19" s="302"/>
      <c r="I19" s="304"/>
      <c r="J19" s="47" t="s">
        <v>234</v>
      </c>
      <c r="K19" s="48" t="s">
        <v>235</v>
      </c>
      <c r="L19" s="214"/>
      <c r="M19" s="146" t="str">
        <f t="shared" si="0"/>
        <v/>
      </c>
      <c r="N19" s="24" t="str">
        <f>IF(ISERROR(VLOOKUP(L19,#REF!,1,0)),IF(L19="","-","×"),"〇")</f>
        <v>-</v>
      </c>
    </row>
    <row r="20" spans="1:14" ht="36">
      <c r="A20" s="35"/>
      <c r="B20" s="288" t="s">
        <v>227</v>
      </c>
      <c r="C20" s="290" t="s">
        <v>160</v>
      </c>
      <c r="D20" s="282" t="s">
        <v>236</v>
      </c>
      <c r="E20" s="293" t="s">
        <v>237</v>
      </c>
      <c r="F20" s="294" t="s">
        <v>238</v>
      </c>
      <c r="G20" s="215" t="s">
        <v>239</v>
      </c>
      <c r="H20" s="294" t="s">
        <v>240</v>
      </c>
      <c r="I20" s="305" t="s">
        <v>166</v>
      </c>
      <c r="J20" s="70" t="s">
        <v>241</v>
      </c>
      <c r="K20" s="43" t="s">
        <v>242</v>
      </c>
      <c r="L20" s="215" t="s">
        <v>239</v>
      </c>
      <c r="M20" s="146" t="str">
        <f t="shared" si="0"/>
        <v>多摩1ビル12F</v>
      </c>
      <c r="N20" s="24" t="str">
        <f>IF(ISERROR(VLOOKUP(L20,#REF!,1,0)),IF(L20="","-","×"),"〇")</f>
        <v>×</v>
      </c>
    </row>
    <row r="21" spans="1:14" ht="36.5" thickBot="1">
      <c r="A21" s="35"/>
      <c r="B21" s="289"/>
      <c r="C21" s="291"/>
      <c r="D21" s="292"/>
      <c r="E21" s="216"/>
      <c r="F21" s="295"/>
      <c r="G21" s="216"/>
      <c r="H21" s="295"/>
      <c r="I21" s="306"/>
      <c r="J21" s="62" t="s">
        <v>243</v>
      </c>
      <c r="K21" s="71" t="s">
        <v>244</v>
      </c>
      <c r="L21" s="216"/>
      <c r="M21" s="146" t="str">
        <f t="shared" si="0"/>
        <v/>
      </c>
      <c r="N21" s="24" t="str">
        <f>IF(ISERROR(VLOOKUP(L21,#REF!,1,0)),IF(L21="","-","×"),"〇")</f>
        <v>-</v>
      </c>
    </row>
    <row r="22" spans="1:14" ht="36">
      <c r="A22" s="35"/>
      <c r="B22" s="279" t="s">
        <v>227</v>
      </c>
      <c r="C22" s="281" t="s">
        <v>160</v>
      </c>
      <c r="D22" s="282" t="s">
        <v>245</v>
      </c>
      <c r="E22" s="283" t="s">
        <v>246</v>
      </c>
      <c r="F22" s="285" t="s">
        <v>247</v>
      </c>
      <c r="G22" s="217" t="s">
        <v>248</v>
      </c>
      <c r="H22" s="278" t="s">
        <v>249</v>
      </c>
      <c r="I22" s="287" t="s">
        <v>166</v>
      </c>
      <c r="J22" s="72" t="s">
        <v>250</v>
      </c>
      <c r="K22" s="73" t="s">
        <v>199</v>
      </c>
      <c r="L22" s="217" t="s">
        <v>248</v>
      </c>
      <c r="M22" s="146" t="str">
        <f t="shared" si="0"/>
        <v>多摩1ビル12F</v>
      </c>
      <c r="N22" s="24" t="str">
        <f>IF(ISERROR(VLOOKUP(L22,#REF!,1,0)),IF(L22="","-","×"),"〇")</f>
        <v>×</v>
      </c>
    </row>
    <row r="23" spans="1:14" ht="36.5" thickBot="1">
      <c r="A23" s="35"/>
      <c r="B23" s="280"/>
      <c r="C23" s="262"/>
      <c r="D23" s="263"/>
      <c r="E23" s="284"/>
      <c r="F23" s="286"/>
      <c r="G23" s="218"/>
      <c r="H23" s="286"/>
      <c r="I23" s="269"/>
      <c r="J23" s="66" t="s">
        <v>251</v>
      </c>
      <c r="K23" s="44" t="s">
        <v>218</v>
      </c>
      <c r="L23" s="218"/>
      <c r="M23" s="146" t="str">
        <f t="shared" si="0"/>
        <v/>
      </c>
      <c r="N23" s="24" t="str">
        <f>IF(ISERROR(VLOOKUP(L23,#REF!,1,0)),IF(L23="","-","×"),"〇")</f>
        <v>-</v>
      </c>
    </row>
    <row r="24" spans="1:14" ht="35.5" thickTop="1">
      <c r="A24" s="35"/>
      <c r="B24" s="270" t="s">
        <v>252</v>
      </c>
      <c r="C24" s="272" t="s">
        <v>160</v>
      </c>
      <c r="D24" s="274" t="s">
        <v>253</v>
      </c>
      <c r="E24" s="276" t="s">
        <v>254</v>
      </c>
      <c r="F24" s="278" t="s">
        <v>255</v>
      </c>
      <c r="G24" s="219" t="s">
        <v>129</v>
      </c>
      <c r="H24" s="256" t="s">
        <v>256</v>
      </c>
      <c r="I24" s="258" t="s">
        <v>166</v>
      </c>
      <c r="J24" s="74" t="s">
        <v>257</v>
      </c>
      <c r="K24" s="75" t="s">
        <v>199</v>
      </c>
      <c r="L24" s="219" t="s">
        <v>129</v>
      </c>
      <c r="M24" s="146" t="str">
        <f t="shared" si="0"/>
        <v>多摩1ビル11F</v>
      </c>
      <c r="N24" s="24" t="str">
        <f>IF(ISERROR(VLOOKUP(L24,#REF!,1,0)),IF(L24="","-","×"),"〇")</f>
        <v>×</v>
      </c>
    </row>
    <row r="25" spans="1:14" ht="35.5" thickBot="1">
      <c r="A25" s="35"/>
      <c r="B25" s="271"/>
      <c r="C25" s="273"/>
      <c r="D25" s="275"/>
      <c r="E25" s="277"/>
      <c r="F25" s="267"/>
      <c r="G25" s="220"/>
      <c r="H25" s="257"/>
      <c r="I25" s="259"/>
      <c r="J25" s="76" t="s">
        <v>258</v>
      </c>
      <c r="K25" s="77" t="s">
        <v>259</v>
      </c>
      <c r="L25" s="220"/>
      <c r="M25" s="146" t="str">
        <f t="shared" si="0"/>
        <v/>
      </c>
      <c r="N25" s="24" t="str">
        <f>IF(ISERROR(VLOOKUP(L25,#REF!,1,0)),IF(L25="","-","×"),"〇")</f>
        <v>-</v>
      </c>
    </row>
    <row r="26" spans="1:14" ht="36.5" thickTop="1">
      <c r="A26" s="35"/>
      <c r="B26" s="260" t="s">
        <v>252</v>
      </c>
      <c r="C26" s="250" t="s">
        <v>160</v>
      </c>
      <c r="D26" s="252" t="s">
        <v>260</v>
      </c>
      <c r="E26" s="264" t="s">
        <v>261</v>
      </c>
      <c r="F26" s="266" t="s">
        <v>262</v>
      </c>
      <c r="G26" s="221" t="s">
        <v>263</v>
      </c>
      <c r="H26" s="266" t="s">
        <v>264</v>
      </c>
      <c r="I26" s="268" t="s">
        <v>166</v>
      </c>
      <c r="J26" s="68" t="s">
        <v>265</v>
      </c>
      <c r="K26" s="46" t="s">
        <v>208</v>
      </c>
      <c r="L26" s="221" t="s">
        <v>263</v>
      </c>
      <c r="M26" s="146" t="str">
        <f t="shared" si="0"/>
        <v>多摩1ビル11F</v>
      </c>
      <c r="N26" s="24" t="str">
        <f>IF(ISERROR(VLOOKUP(L26,#REF!,1,0)),IF(L26="","-","×"),"〇")</f>
        <v>×</v>
      </c>
    </row>
    <row r="27" spans="1:14" ht="36.5" thickBot="1">
      <c r="A27" s="35"/>
      <c r="B27" s="261"/>
      <c r="C27" s="262"/>
      <c r="D27" s="263"/>
      <c r="E27" s="265"/>
      <c r="F27" s="267"/>
      <c r="G27" s="218"/>
      <c r="H27" s="267"/>
      <c r="I27" s="269"/>
      <c r="J27" s="66" t="s">
        <v>266</v>
      </c>
      <c r="K27" s="67" t="s">
        <v>267</v>
      </c>
      <c r="L27" s="218"/>
      <c r="M27" s="146" t="str">
        <f t="shared" si="0"/>
        <v/>
      </c>
      <c r="N27" s="24" t="str">
        <f>IF(ISERROR(VLOOKUP(L27,#REF!,1,0)),IF(L27="","-","×"),"〇")</f>
        <v>-</v>
      </c>
    </row>
    <row r="28" spans="1:14" ht="44.5" thickTop="1" thickBot="1">
      <c r="A28" s="35"/>
      <c r="B28" s="78" t="s">
        <v>268</v>
      </c>
      <c r="C28" s="79" t="s">
        <v>160</v>
      </c>
      <c r="D28" s="80" t="s">
        <v>269</v>
      </c>
      <c r="E28" s="81" t="s">
        <v>270</v>
      </c>
      <c r="F28" s="82" t="s">
        <v>271</v>
      </c>
      <c r="G28" s="83" t="s">
        <v>272</v>
      </c>
      <c r="H28" s="82" t="s">
        <v>273</v>
      </c>
      <c r="I28" s="84" t="s">
        <v>166</v>
      </c>
      <c r="J28" s="85" t="s">
        <v>274</v>
      </c>
      <c r="K28" s="86" t="s">
        <v>181</v>
      </c>
      <c r="L28" s="83" t="s">
        <v>272</v>
      </c>
      <c r="M28" s="146" t="str">
        <f t="shared" si="0"/>
        <v>多摩1ビル10F</v>
      </c>
      <c r="N28" s="24" t="str">
        <f>IF(ISERROR(VLOOKUP(L28,#REF!,1,0)),IF(L28="","-","×"),"〇")</f>
        <v>×</v>
      </c>
    </row>
    <row r="29" spans="1:14" ht="29.5" thickBot="1">
      <c r="A29" s="35"/>
      <c r="B29" s="87" t="s">
        <v>268</v>
      </c>
      <c r="C29" s="88" t="s">
        <v>134</v>
      </c>
      <c r="D29" s="89" t="s">
        <v>275</v>
      </c>
      <c r="E29" s="90" t="s">
        <v>276</v>
      </c>
      <c r="F29" s="91" t="s">
        <v>277</v>
      </c>
      <c r="G29" s="92" t="s">
        <v>278</v>
      </c>
      <c r="H29" s="91" t="s">
        <v>279</v>
      </c>
      <c r="I29" s="93" t="s">
        <v>189</v>
      </c>
      <c r="J29" s="94" t="s">
        <v>280</v>
      </c>
      <c r="K29" s="95"/>
      <c r="L29" s="92" t="s">
        <v>278</v>
      </c>
      <c r="M29" s="146" t="str">
        <f t="shared" si="0"/>
        <v>多摩1ビル10F</v>
      </c>
      <c r="N29" s="24" t="str">
        <f>IF(ISERROR(VLOOKUP(L29,#REF!,1,0)),IF(L29="","-","×"),"〇")</f>
        <v>×</v>
      </c>
    </row>
    <row r="30" spans="1:14" ht="55" thickTop="1" thickBot="1">
      <c r="A30" s="35"/>
      <c r="B30" s="78" t="s">
        <v>281</v>
      </c>
      <c r="C30" s="79" t="s">
        <v>160</v>
      </c>
      <c r="D30" s="80" t="s">
        <v>282</v>
      </c>
      <c r="E30" s="81" t="s">
        <v>283</v>
      </c>
      <c r="F30" s="96" t="s">
        <v>284</v>
      </c>
      <c r="G30" s="97" t="s">
        <v>285</v>
      </c>
      <c r="H30" s="82" t="s">
        <v>286</v>
      </c>
      <c r="I30" s="84" t="s">
        <v>166</v>
      </c>
      <c r="J30" s="98" t="s">
        <v>287</v>
      </c>
      <c r="K30" s="86" t="s">
        <v>244</v>
      </c>
      <c r="L30" s="97" t="s">
        <v>285</v>
      </c>
      <c r="M30" s="146" t="str">
        <f t="shared" si="0"/>
        <v>多摩1ビル8F</v>
      </c>
      <c r="N30" s="24" t="str">
        <f>IF(ISERROR(VLOOKUP(L30,#REF!,1,0)),IF(L30="","-","×"),"〇")</f>
        <v>×</v>
      </c>
    </row>
    <row r="31" spans="1:14" ht="54.5" thickBot="1">
      <c r="A31" s="35"/>
      <c r="B31" s="87" t="s">
        <v>281</v>
      </c>
      <c r="C31" s="88" t="s">
        <v>134</v>
      </c>
      <c r="D31" s="89" t="s">
        <v>288</v>
      </c>
      <c r="E31" s="90" t="s">
        <v>289</v>
      </c>
      <c r="F31" s="91" t="s">
        <v>290</v>
      </c>
      <c r="G31" s="99" t="s">
        <v>291</v>
      </c>
      <c r="H31" s="91" t="s">
        <v>292</v>
      </c>
      <c r="I31" s="93" t="s">
        <v>166</v>
      </c>
      <c r="J31" s="94" t="s">
        <v>293</v>
      </c>
      <c r="K31" s="100" t="s">
        <v>208</v>
      </c>
      <c r="L31" s="99" t="s">
        <v>291</v>
      </c>
      <c r="M31" s="146" t="str">
        <f t="shared" si="0"/>
        <v>多摩1ビル8F</v>
      </c>
      <c r="N31" s="24" t="str">
        <f>IF(ISERROR(VLOOKUP(L31,#REF!,1,0)),IF(L31="","-","×"),"〇")</f>
        <v>×</v>
      </c>
    </row>
    <row r="32" spans="1:14" ht="37" thickTop="1" thickBot="1">
      <c r="A32" s="35"/>
      <c r="B32" s="151" t="s">
        <v>294</v>
      </c>
      <c r="C32" s="101" t="s">
        <v>160</v>
      </c>
      <c r="D32" s="150" t="s">
        <v>295</v>
      </c>
      <c r="E32" s="102" t="s">
        <v>296</v>
      </c>
      <c r="F32" s="103" t="s">
        <v>297</v>
      </c>
      <c r="G32" s="104" t="s">
        <v>298</v>
      </c>
      <c r="H32" s="156" t="s">
        <v>299</v>
      </c>
      <c r="I32" s="153" t="s">
        <v>166</v>
      </c>
      <c r="J32" s="66" t="s">
        <v>300</v>
      </c>
      <c r="K32" s="67" t="s">
        <v>208</v>
      </c>
      <c r="L32" s="104" t="s">
        <v>298</v>
      </c>
      <c r="M32" s="146" t="str">
        <f t="shared" si="0"/>
        <v>多摩1ビル6F</v>
      </c>
      <c r="N32" s="24" t="str">
        <f>IF(ISERROR(VLOOKUP(L32,#REF!,1,0)),IF(L32="","-","×"),"〇")</f>
        <v>×</v>
      </c>
    </row>
    <row r="33" spans="1:14" ht="37" thickTop="1" thickBot="1">
      <c r="A33" s="35"/>
      <c r="B33" s="105" t="s">
        <v>301</v>
      </c>
      <c r="C33" s="106" t="s">
        <v>160</v>
      </c>
      <c r="D33" s="107" t="s">
        <v>302</v>
      </c>
      <c r="E33" s="108" t="s">
        <v>303</v>
      </c>
      <c r="F33" s="109" t="s">
        <v>304</v>
      </c>
      <c r="G33" s="110" t="s">
        <v>305</v>
      </c>
      <c r="H33" s="111" t="s">
        <v>306</v>
      </c>
      <c r="I33" s="112" t="s">
        <v>166</v>
      </c>
      <c r="J33" s="113" t="s">
        <v>307</v>
      </c>
      <c r="K33" s="114" t="s">
        <v>208</v>
      </c>
      <c r="L33" s="110" t="s">
        <v>305</v>
      </c>
      <c r="M33" s="146" t="str">
        <f t="shared" si="0"/>
        <v>多摩1ビル5F</v>
      </c>
      <c r="N33" s="24" t="str">
        <f>IF(ISERROR(VLOOKUP(L33,#REF!,1,0)),IF(L33="","-","×"),"〇")</f>
        <v>×</v>
      </c>
    </row>
    <row r="34" spans="1:14" ht="18" thickTop="1">
      <c r="A34" s="35"/>
      <c r="B34" s="247" t="s">
        <v>308</v>
      </c>
      <c r="C34" s="250" t="s">
        <v>160</v>
      </c>
      <c r="D34" s="252" t="s">
        <v>309</v>
      </c>
      <c r="E34" s="229" t="s">
        <v>310</v>
      </c>
      <c r="F34" s="254" t="s">
        <v>311</v>
      </c>
      <c r="G34" s="221" t="s">
        <v>312</v>
      </c>
      <c r="H34" s="233" t="s">
        <v>81</v>
      </c>
      <c r="I34" s="221" t="s">
        <v>313</v>
      </c>
      <c r="J34" s="115" t="s">
        <v>280</v>
      </c>
      <c r="K34" s="116" t="s">
        <v>314</v>
      </c>
      <c r="L34" s="221" t="s">
        <v>315</v>
      </c>
      <c r="M34" s="146" t="str">
        <f t="shared" si="0"/>
        <v>多摩1ビル4F</v>
      </c>
      <c r="N34" s="24" t="str">
        <f>IF(ISERROR(VLOOKUP(L34,#REF!,1,0)),IF(L34="","-","×"),"〇")</f>
        <v>×</v>
      </c>
    </row>
    <row r="35" spans="1:14" ht="43.5">
      <c r="A35" s="35"/>
      <c r="B35" s="248"/>
      <c r="C35" s="251"/>
      <c r="D35" s="253"/>
      <c r="E35" s="222"/>
      <c r="F35" s="255"/>
      <c r="G35" s="222"/>
      <c r="H35" s="234"/>
      <c r="I35" s="222"/>
      <c r="J35" s="117" t="s">
        <v>316</v>
      </c>
      <c r="K35" s="157" t="s">
        <v>317</v>
      </c>
      <c r="L35" s="222"/>
      <c r="M35" s="146" t="str">
        <f t="shared" si="0"/>
        <v/>
      </c>
      <c r="N35" s="24" t="str">
        <f>IF(ISERROR(VLOOKUP(L35,#REF!,1,0)),IF(L35="","-","×"),"〇")</f>
        <v>-</v>
      </c>
    </row>
    <row r="36" spans="1:14" ht="43.5">
      <c r="A36" s="35"/>
      <c r="B36" s="248"/>
      <c r="C36" s="118" t="s">
        <v>134</v>
      </c>
      <c r="D36" s="119" t="s">
        <v>318</v>
      </c>
      <c r="E36" s="120" t="s">
        <v>319</v>
      </c>
      <c r="F36" s="121" t="s">
        <v>320</v>
      </c>
      <c r="G36" s="122" t="s">
        <v>321</v>
      </c>
      <c r="H36" s="123" t="s">
        <v>82</v>
      </c>
      <c r="I36" s="124" t="s">
        <v>322</v>
      </c>
      <c r="J36" s="125" t="s">
        <v>280</v>
      </c>
      <c r="K36" s="126" t="s">
        <v>135</v>
      </c>
      <c r="L36" s="122" t="s">
        <v>323</v>
      </c>
      <c r="M36" s="146" t="s">
        <v>80</v>
      </c>
      <c r="N36" s="24" t="str">
        <f>IF(ISERROR(VLOOKUP(L36,#REF!,1,0)),IF(L36="","-","×"),"〇")</f>
        <v>×</v>
      </c>
    </row>
    <row r="37" spans="1:14" ht="43.5">
      <c r="A37" s="35"/>
      <c r="B37" s="248"/>
      <c r="C37" s="118" t="s">
        <v>134</v>
      </c>
      <c r="D37" s="119" t="s">
        <v>324</v>
      </c>
      <c r="E37" s="127" t="s">
        <v>325</v>
      </c>
      <c r="F37" s="121" t="s">
        <v>326</v>
      </c>
      <c r="G37" s="122" t="s">
        <v>327</v>
      </c>
      <c r="H37" s="123" t="s">
        <v>83</v>
      </c>
      <c r="I37" s="124" t="s">
        <v>322</v>
      </c>
      <c r="J37" s="125" t="s">
        <v>280</v>
      </c>
      <c r="K37" s="126" t="s">
        <v>135</v>
      </c>
      <c r="L37" s="122" t="s">
        <v>328</v>
      </c>
      <c r="M37" s="146" t="s">
        <v>80</v>
      </c>
      <c r="N37" s="24" t="str">
        <f>IF(ISERROR(VLOOKUP(L37,#REF!,1,0)),IF(L37="","-","×"),"〇")</f>
        <v>×</v>
      </c>
    </row>
    <row r="38" spans="1:14" ht="43.5">
      <c r="A38" s="35"/>
      <c r="B38" s="248"/>
      <c r="C38" s="118" t="s">
        <v>134</v>
      </c>
      <c r="D38" s="158" t="s">
        <v>329</v>
      </c>
      <c r="E38" s="128" t="s">
        <v>330</v>
      </c>
      <c r="F38" s="121" t="s">
        <v>331</v>
      </c>
      <c r="G38" s="122" t="s">
        <v>332</v>
      </c>
      <c r="H38" s="123" t="s">
        <v>84</v>
      </c>
      <c r="I38" s="124" t="s">
        <v>322</v>
      </c>
      <c r="J38" s="125" t="s">
        <v>280</v>
      </c>
      <c r="K38" s="126" t="s">
        <v>135</v>
      </c>
      <c r="L38" s="122" t="s">
        <v>333</v>
      </c>
      <c r="M38" s="146" t="s">
        <v>80</v>
      </c>
      <c r="N38" s="24" t="str">
        <f>IF(ISERROR(VLOOKUP(L38,#REF!,1,0)),IF(L38="","-","×"),"〇")</f>
        <v>×</v>
      </c>
    </row>
    <row r="39" spans="1:14" ht="43.5">
      <c r="A39" s="35"/>
      <c r="B39" s="248"/>
      <c r="C39" s="118" t="s">
        <v>134</v>
      </c>
      <c r="D39" s="119" t="s">
        <v>334</v>
      </c>
      <c r="E39" s="120" t="s">
        <v>335</v>
      </c>
      <c r="F39" s="121" t="s">
        <v>336</v>
      </c>
      <c r="G39" s="122" t="s">
        <v>337</v>
      </c>
      <c r="H39" s="123" t="s">
        <v>85</v>
      </c>
      <c r="I39" s="124" t="s">
        <v>322</v>
      </c>
      <c r="J39" s="125" t="s">
        <v>280</v>
      </c>
      <c r="K39" s="126" t="s">
        <v>135</v>
      </c>
      <c r="L39" s="122" t="s">
        <v>338</v>
      </c>
      <c r="M39" s="146" t="s">
        <v>80</v>
      </c>
      <c r="N39" s="24" t="str">
        <f>IF(ISERROR(VLOOKUP(L39,#REF!,1,0)),IF(L39="","-","×"),"〇")</f>
        <v>×</v>
      </c>
    </row>
    <row r="40" spans="1:14" ht="44" thickBot="1">
      <c r="A40" s="35"/>
      <c r="B40" s="249"/>
      <c r="C40" s="129" t="s">
        <v>134</v>
      </c>
      <c r="D40" s="147" t="s">
        <v>339</v>
      </c>
      <c r="E40" s="120" t="s">
        <v>340</v>
      </c>
      <c r="F40" s="130" t="s">
        <v>341</v>
      </c>
      <c r="G40" s="131" t="s">
        <v>342</v>
      </c>
      <c r="H40" s="132" t="s">
        <v>86</v>
      </c>
      <c r="I40" s="133" t="s">
        <v>322</v>
      </c>
      <c r="J40" s="134" t="s">
        <v>280</v>
      </c>
      <c r="K40" s="135" t="s">
        <v>135</v>
      </c>
      <c r="L40" s="131" t="s">
        <v>343</v>
      </c>
      <c r="M40" s="146" t="s">
        <v>80</v>
      </c>
      <c r="N40" s="24" t="str">
        <f>IF(ISERROR(VLOOKUP(L40,#REF!,1,0)),IF(L40="","-","×"),"〇")</f>
        <v>×</v>
      </c>
    </row>
    <row r="41" spans="1:14" ht="37" thickTop="1" thickBot="1">
      <c r="A41" s="136"/>
      <c r="B41" s="105" t="s">
        <v>344</v>
      </c>
      <c r="C41" s="106" t="s">
        <v>160</v>
      </c>
      <c r="D41" s="107" t="s">
        <v>345</v>
      </c>
      <c r="E41" s="108" t="s">
        <v>346</v>
      </c>
      <c r="F41" s="111" t="s">
        <v>347</v>
      </c>
      <c r="G41" s="110" t="s">
        <v>348</v>
      </c>
      <c r="H41" s="111" t="s">
        <v>349</v>
      </c>
      <c r="I41" s="112" t="s">
        <v>166</v>
      </c>
      <c r="J41" s="113" t="s">
        <v>350</v>
      </c>
      <c r="K41" s="114" t="s">
        <v>208</v>
      </c>
      <c r="L41" s="110" t="s">
        <v>348</v>
      </c>
      <c r="M41" s="146" t="str">
        <f t="shared" si="0"/>
        <v>多摩1ビル1F</v>
      </c>
      <c r="N41" s="24" t="str">
        <f>IF(ISERROR(VLOOKUP(L41,#REF!,1,0)),IF(L41="","-","×"),"〇")</f>
        <v>×</v>
      </c>
    </row>
    <row r="42" spans="1:14" ht="55" thickTop="1" thickBot="1">
      <c r="A42" s="137" t="s">
        <v>351</v>
      </c>
      <c r="B42" s="138" t="s">
        <v>352</v>
      </c>
      <c r="C42" s="106" t="s">
        <v>160</v>
      </c>
      <c r="D42" s="107" t="s">
        <v>353</v>
      </c>
      <c r="E42" s="139" t="s">
        <v>354</v>
      </c>
      <c r="F42" s="111" t="s">
        <v>355</v>
      </c>
      <c r="G42" s="140" t="s">
        <v>356</v>
      </c>
      <c r="H42" s="111" t="s">
        <v>357</v>
      </c>
      <c r="I42" s="112" t="s">
        <v>166</v>
      </c>
      <c r="J42" s="113" t="s">
        <v>358</v>
      </c>
      <c r="K42" s="114" t="s">
        <v>359</v>
      </c>
      <c r="L42" s="145" t="s">
        <v>360</v>
      </c>
      <c r="M42" s="146" t="str">
        <f t="shared" si="0"/>
        <v>多摩1ビル8F 回線残し</v>
      </c>
      <c r="N42" s="24" t="str">
        <f>IF(ISERROR(VLOOKUP(L42,#REF!,1,0)),IF(L42="","-","×"),"〇")</f>
        <v>×</v>
      </c>
    </row>
    <row r="43" spans="1:14" ht="36.5" thickTop="1">
      <c r="A43" s="141"/>
      <c r="B43" s="235" t="s">
        <v>361</v>
      </c>
      <c r="C43" s="237" t="s">
        <v>362</v>
      </c>
      <c r="D43" s="239" t="s">
        <v>363</v>
      </c>
      <c r="E43" s="241" t="s">
        <v>364</v>
      </c>
      <c r="F43" s="242" t="s">
        <v>365</v>
      </c>
      <c r="G43" s="244" t="s">
        <v>366</v>
      </c>
      <c r="H43" s="242" t="s">
        <v>367</v>
      </c>
      <c r="I43" s="245" t="s">
        <v>187</v>
      </c>
      <c r="J43" s="45" t="s">
        <v>368</v>
      </c>
      <c r="K43" s="69" t="s">
        <v>369</v>
      </c>
      <c r="L43" s="211" t="s">
        <v>370</v>
      </c>
      <c r="M43" s="146" t="str">
        <f t="shared" si="0"/>
        <v>多摩1ビル7F 回線残し</v>
      </c>
      <c r="N43" s="24" t="str">
        <f>IF(ISERROR(VLOOKUP(L43,#REF!,1,0)),IF(L43="","-","×"),"〇")</f>
        <v>×</v>
      </c>
    </row>
    <row r="44" spans="1:14" ht="53" thickBot="1">
      <c r="A44" s="142"/>
      <c r="B44" s="236"/>
      <c r="C44" s="238"/>
      <c r="D44" s="240"/>
      <c r="E44" s="212"/>
      <c r="F44" s="243"/>
      <c r="G44" s="212"/>
      <c r="H44" s="243"/>
      <c r="I44" s="246"/>
      <c r="J44" s="143" t="s">
        <v>371</v>
      </c>
      <c r="K44" s="144" t="s">
        <v>372</v>
      </c>
      <c r="L44" s="212"/>
      <c r="M44" s="146" t="str">
        <f t="shared" si="0"/>
        <v/>
      </c>
      <c r="N44" s="24" t="str">
        <f>IF(ISERROR(VLOOKUP(L44,#REF!,1,0)),IF(L44="","-","×"),"〇")</f>
        <v>-</v>
      </c>
    </row>
    <row r="45" spans="1:14" ht="18" thickTop="1"/>
  </sheetData>
  <mergeCells count="127">
    <mergeCell ref="C1:E2"/>
    <mergeCell ref="F1:G2"/>
    <mergeCell ref="H1:I1"/>
    <mergeCell ref="J1:K1"/>
    <mergeCell ref="H2:H3"/>
    <mergeCell ref="I2:I3"/>
    <mergeCell ref="J2:J3"/>
    <mergeCell ref="K2:K3"/>
    <mergeCell ref="H4:H5"/>
    <mergeCell ref="I4:I5"/>
    <mergeCell ref="B6:B7"/>
    <mergeCell ref="C6:C7"/>
    <mergeCell ref="D6:D7"/>
    <mergeCell ref="E6:E7"/>
    <mergeCell ref="F6:F7"/>
    <mergeCell ref="G6:G7"/>
    <mergeCell ref="H6:H7"/>
    <mergeCell ref="I6:I7"/>
    <mergeCell ref="B4:B5"/>
    <mergeCell ref="C4:C5"/>
    <mergeCell ref="D4:D5"/>
    <mergeCell ref="E4:E5"/>
    <mergeCell ref="F4:F5"/>
    <mergeCell ref="G4:G5"/>
    <mergeCell ref="B12:B13"/>
    <mergeCell ref="E12:E13"/>
    <mergeCell ref="B14:B15"/>
    <mergeCell ref="C14:C15"/>
    <mergeCell ref="D14:D15"/>
    <mergeCell ref="E14:E15"/>
    <mergeCell ref="H8:H9"/>
    <mergeCell ref="I8:I9"/>
    <mergeCell ref="B10:B11"/>
    <mergeCell ref="C10:C11"/>
    <mergeCell ref="D10:D11"/>
    <mergeCell ref="E10:E11"/>
    <mergeCell ref="F10:F11"/>
    <mergeCell ref="G10:G11"/>
    <mergeCell ref="H10:H11"/>
    <mergeCell ref="I10:I11"/>
    <mergeCell ref="B8:B9"/>
    <mergeCell ref="C8:C9"/>
    <mergeCell ref="D8:D9"/>
    <mergeCell ref="E8:E9"/>
    <mergeCell ref="F8:F9"/>
    <mergeCell ref="G8:G9"/>
    <mergeCell ref="F14:F15"/>
    <mergeCell ref="G14:G15"/>
    <mergeCell ref="H14:H15"/>
    <mergeCell ref="I14:I15"/>
    <mergeCell ref="B16:B17"/>
    <mergeCell ref="C16:C17"/>
    <mergeCell ref="D16:D17"/>
    <mergeCell ref="E16:E17"/>
    <mergeCell ref="F16:F17"/>
    <mergeCell ref="G16:G17"/>
    <mergeCell ref="H16:H17"/>
    <mergeCell ref="I16:I17"/>
    <mergeCell ref="B18:B19"/>
    <mergeCell ref="C18:C19"/>
    <mergeCell ref="D18:D19"/>
    <mergeCell ref="E18:E19"/>
    <mergeCell ref="F18:F19"/>
    <mergeCell ref="G18:G19"/>
    <mergeCell ref="H18:H19"/>
    <mergeCell ref="I18:I19"/>
    <mergeCell ref="H20:H21"/>
    <mergeCell ref="I20:I21"/>
    <mergeCell ref="B22:B23"/>
    <mergeCell ref="C22:C23"/>
    <mergeCell ref="D22:D23"/>
    <mergeCell ref="E22:E23"/>
    <mergeCell ref="F22:F23"/>
    <mergeCell ref="G22:G23"/>
    <mergeCell ref="H22:H23"/>
    <mergeCell ref="I22:I23"/>
    <mergeCell ref="B20:B21"/>
    <mergeCell ref="C20:C21"/>
    <mergeCell ref="D20:D21"/>
    <mergeCell ref="E20:E21"/>
    <mergeCell ref="F20:F21"/>
    <mergeCell ref="G20:G21"/>
    <mergeCell ref="H24:H25"/>
    <mergeCell ref="I24:I25"/>
    <mergeCell ref="B26:B27"/>
    <mergeCell ref="C26:C27"/>
    <mergeCell ref="D26:D27"/>
    <mergeCell ref="E26:E27"/>
    <mergeCell ref="F26:F27"/>
    <mergeCell ref="G26:G27"/>
    <mergeCell ref="H26:H27"/>
    <mergeCell ref="I26:I27"/>
    <mergeCell ref="B24:B25"/>
    <mergeCell ref="C24:C25"/>
    <mergeCell ref="D24:D25"/>
    <mergeCell ref="E24:E25"/>
    <mergeCell ref="F24:F25"/>
    <mergeCell ref="G24:G25"/>
    <mergeCell ref="H34:H35"/>
    <mergeCell ref="I34:I35"/>
    <mergeCell ref="B43:B44"/>
    <mergeCell ref="C43:C44"/>
    <mergeCell ref="D43:D44"/>
    <mergeCell ref="E43:E44"/>
    <mergeCell ref="F43:F44"/>
    <mergeCell ref="G43:G44"/>
    <mergeCell ref="H43:H44"/>
    <mergeCell ref="I43:I44"/>
    <mergeCell ref="B34:B40"/>
    <mergeCell ref="C34:C35"/>
    <mergeCell ref="D34:D35"/>
    <mergeCell ref="E34:E35"/>
    <mergeCell ref="F34:F35"/>
    <mergeCell ref="G34:G35"/>
    <mergeCell ref="L43:L44"/>
    <mergeCell ref="L18:L19"/>
    <mergeCell ref="L20:L21"/>
    <mergeCell ref="L22:L23"/>
    <mergeCell ref="L24:L25"/>
    <mergeCell ref="L26:L27"/>
    <mergeCell ref="L34:L35"/>
    <mergeCell ref="L4:L5"/>
    <mergeCell ref="L6:L7"/>
    <mergeCell ref="L8:L9"/>
    <mergeCell ref="L10:L11"/>
    <mergeCell ref="L14:L15"/>
    <mergeCell ref="L16:L17"/>
  </mergeCells>
  <phoneticPr fontId="2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763A5D2593A094995C1A2A2A7E79822" ma:contentTypeVersion="21" ma:contentTypeDescription="新しいドキュメントを作成します。" ma:contentTypeScope="" ma:versionID="c880efee475ce0b608687d51c052db8c">
  <xsd:schema xmlns:xsd="http://www.w3.org/2001/XMLSchema" xmlns:xs="http://www.w3.org/2001/XMLSchema" xmlns:p="http://schemas.microsoft.com/office/2006/metadata/properties" xmlns:ns1="http://schemas.microsoft.com/sharepoint/v3" xmlns:ns2="737491df-a5d3-4d7a-83c0-7e4e6167a72f" xmlns:ns3="a15dda4e-1313-4cfa-b8a4-a915240589ad" targetNamespace="http://schemas.microsoft.com/office/2006/metadata/properties" ma:root="true" ma:fieldsID="4ac433cfd66a26cb6f891da7ef84effe" ns1:_="" ns2:_="" ns3:_="">
    <xsd:import namespace="http://schemas.microsoft.com/sharepoint/v3"/>
    <xsd:import namespace="737491df-a5d3-4d7a-83c0-7e4e6167a72f"/>
    <xsd:import namespace="a15dda4e-1313-4cfa-b8a4-a91524058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491df-a5d3-4d7a-83c0-7e4e6167a7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画像タグ" ma:readOnly="false" ma:fieldId="{5cf76f15-5ced-4ddc-b409-7134ff3c332f}" ma:taxonomyMulti="true" ma:sspId="6636be5e-3ab2-4972-9ba5-a3fa17e616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dda4e-1313-4cfa-b8a4-a91524058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02de8594-c4fd-47dd-811f-83a6050f5b46}" ma:internalName="TaxCatchAll" ma:showField="CatchAllData" ma:web="a15dda4e-1313-4cfa-b8a4-a91524058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37491df-a5d3-4d7a-83c0-7e4e6167a72f">
      <Terms xmlns="http://schemas.microsoft.com/office/infopath/2007/PartnerControls"/>
    </lcf76f155ced4ddcb4097134ff3c332f>
    <TaxCatchAll xmlns="a15dda4e-1313-4cfa-b8a4-a915240589ad" xsi:nil="true"/>
  </documentManagement>
</p:properties>
</file>

<file path=customXml/itemProps1.xml><?xml version="1.0" encoding="utf-8"?>
<ds:datastoreItem xmlns:ds="http://schemas.openxmlformats.org/officeDocument/2006/customXml" ds:itemID="{DD5B4B5B-6AB6-4D64-B95A-D777EC4233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7491df-a5d3-4d7a-83c0-7e4e6167a72f"/>
    <ds:schemaRef ds:uri="a15dda4e-1313-4cfa-b8a4-a91524058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77E084-EDE3-4495-A234-01E06C967C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4EA904-FCCD-4AB3-9465-36499D23D75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a15dda4e-1313-4cfa-b8a4-a915240589ad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7491df-a5d3-4d7a-83c0-7e4e6167a72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FY23→FY24移行時SORRY化IP除外リスト_HTTP</vt:lpstr>
      <vt:lpstr>FY23→FY24移行時SORRY化IP除外リスト_REMOT</vt:lpstr>
      <vt:lpstr>多摩1ビル内_FY24</vt:lpstr>
      <vt:lpstr>多摩１ビル外_FY24</vt:lpstr>
      <vt:lpstr>FY22→FY23移行時SORRY化IP除外リスト_REMOT</vt:lpstr>
      <vt:lpstr>多摩1ビル内_FY23</vt:lpstr>
      <vt:lpstr>FY22→FY23移行時SORRY化IP除外リスト_HTTP</vt:lpstr>
      <vt:lpstr>多摩１ビル外_FY23</vt:lpstr>
      <vt:lpstr>20210129時点最新</vt:lpstr>
      <vt:lpstr>FY21→FY22移行時SORRY化IP除外リスト_0216</vt:lpstr>
      <vt:lpstr>FY21→FY22移行時SORRY化IP除外リスト_0214</vt:lpstr>
      <vt:lpstr>多摩１ビル外_FY22</vt:lpstr>
      <vt:lpstr>多摩1ビル内_FY22</vt:lpstr>
      <vt:lpstr>20年度移行時不具合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竹内 裕己</dc:creator>
  <cp:keywords/>
  <dc:description/>
  <cp:lastModifiedBy>財前 直樹</cp:lastModifiedBy>
  <cp:revision/>
  <dcterms:created xsi:type="dcterms:W3CDTF">2020-02-18T00:59:45Z</dcterms:created>
  <dcterms:modified xsi:type="dcterms:W3CDTF">2024-02-08T01:29:45Z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0x0101005763A5D2593A094995C1A2A2A7E79822</vt:lpwstr>
  </property>
  <property fmtid="{D5CDD505-2E9C-101B-9397-08002B2CF9AE}" pid="3" name="MediaServiceImageTags">
    <vt:lpwstr/>
  </property>
</Properties>
</file>