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ДОКОЛЯ\УЧЕБА\Статистика\"/>
    </mc:Choice>
  </mc:AlternateContent>
  <bookViews>
    <workbookView xWindow="480" yWindow="75" windowWidth="18195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O54" i="1" l="1"/>
  <c r="O55" i="1"/>
  <c r="O53" i="1"/>
  <c r="M54" i="1"/>
  <c r="M55" i="1"/>
  <c r="M53" i="1"/>
  <c r="J55" i="1"/>
  <c r="J54" i="1"/>
  <c r="J53" i="1"/>
  <c r="G53" i="1"/>
  <c r="G55" i="1"/>
  <c r="G54" i="1"/>
  <c r="C55" i="1"/>
  <c r="C54" i="1"/>
  <c r="C53" i="1"/>
  <c r="C51" i="1"/>
  <c r="D50" i="1"/>
  <c r="E50" i="1"/>
  <c r="F50" i="1"/>
  <c r="G50" i="1"/>
  <c r="H50" i="1"/>
  <c r="I50" i="1"/>
  <c r="J50" i="1"/>
  <c r="K50" i="1"/>
  <c r="L50" i="1"/>
  <c r="C50" i="1"/>
  <c r="C48" i="1"/>
  <c r="D47" i="1"/>
  <c r="E47" i="1"/>
  <c r="F47" i="1"/>
  <c r="G47" i="1"/>
  <c r="H47" i="1"/>
  <c r="I47" i="1"/>
  <c r="J47" i="1"/>
  <c r="K47" i="1"/>
  <c r="L47" i="1"/>
  <c r="C47" i="1"/>
  <c r="C45" i="1"/>
  <c r="D44" i="1"/>
  <c r="E44" i="1"/>
  <c r="F44" i="1"/>
  <c r="G44" i="1"/>
  <c r="H44" i="1"/>
  <c r="I44" i="1"/>
  <c r="J44" i="1"/>
  <c r="K44" i="1"/>
  <c r="L44" i="1"/>
  <c r="C44" i="1"/>
  <c r="C41" i="1"/>
  <c r="D40" i="1"/>
  <c r="E40" i="1"/>
  <c r="F40" i="1"/>
  <c r="G40" i="1"/>
  <c r="H40" i="1"/>
  <c r="I40" i="1"/>
  <c r="J40" i="1"/>
  <c r="K40" i="1"/>
  <c r="L40" i="1"/>
  <c r="C40" i="1"/>
  <c r="C37" i="1"/>
  <c r="D36" i="1"/>
  <c r="E36" i="1"/>
  <c r="F36" i="1"/>
  <c r="G36" i="1"/>
  <c r="H36" i="1"/>
  <c r="I36" i="1"/>
  <c r="J36" i="1"/>
  <c r="K36" i="1"/>
  <c r="L36" i="1"/>
  <c r="C36" i="1"/>
  <c r="C33" i="1"/>
  <c r="D32" i="1"/>
  <c r="E32" i="1"/>
  <c r="F32" i="1"/>
  <c r="G32" i="1"/>
  <c r="H32" i="1"/>
  <c r="I32" i="1"/>
  <c r="J32" i="1"/>
  <c r="K32" i="1"/>
  <c r="L32" i="1"/>
  <c r="C32" i="1"/>
  <c r="C39" i="1"/>
  <c r="C35" i="1"/>
  <c r="C31" i="1"/>
  <c r="B3" i="1"/>
  <c r="B4" i="1"/>
  <c r="B2" i="1"/>
  <c r="C13" i="1"/>
  <c r="E16" i="1" s="1"/>
  <c r="C12" i="1"/>
  <c r="D11" i="1"/>
  <c r="E11" i="1"/>
  <c r="F11" i="1"/>
  <c r="G11" i="1"/>
  <c r="H11" i="1"/>
  <c r="I11" i="1"/>
  <c r="J11" i="1"/>
  <c r="K11" i="1"/>
  <c r="L11" i="1"/>
  <c r="C11" i="1"/>
  <c r="C10" i="1"/>
  <c r="K14" i="1" l="1"/>
  <c r="G14" i="1"/>
  <c r="L16" i="1"/>
  <c r="H16" i="1"/>
  <c r="D16" i="1"/>
  <c r="C14" i="1"/>
  <c r="I14" i="1"/>
  <c r="E14" i="1"/>
  <c r="J16" i="1"/>
  <c r="F16" i="1"/>
  <c r="L14" i="1"/>
  <c r="J14" i="1"/>
  <c r="H14" i="1"/>
  <c r="F14" i="1"/>
  <c r="D14" i="1"/>
  <c r="C16" i="1"/>
  <c r="K16" i="1"/>
  <c r="I16" i="1"/>
  <c r="G16" i="1"/>
  <c r="C15" i="1" l="1"/>
  <c r="C17" i="1"/>
  <c r="C19" i="1" s="1"/>
  <c r="C20" i="1" s="1"/>
  <c r="C22" i="1" s="1"/>
</calcChain>
</file>

<file path=xl/sharedStrings.xml><?xml version="1.0" encoding="utf-8"?>
<sst xmlns="http://schemas.openxmlformats.org/spreadsheetml/2006/main" count="47" uniqueCount="34">
  <si>
    <r>
      <rPr>
        <sz val="14"/>
        <color rgb="FF000000"/>
        <rFont val="Symbol"/>
        <family val="1"/>
        <charset val="2"/>
      </rPr>
      <t>a</t>
    </r>
    <r>
      <rPr>
        <sz val="14"/>
        <color rgb="FF000000"/>
        <rFont val="Arial"/>
        <family val="2"/>
        <charset val="204"/>
      </rPr>
      <t>=</t>
    </r>
  </si>
  <si>
    <t>u=</t>
  </si>
  <si>
    <r>
      <t>r</t>
    </r>
    <r>
      <rPr>
        <sz val="14"/>
        <color rgb="FF000000"/>
        <rFont val="Symbol"/>
        <family val="1"/>
        <charset val="2"/>
      </rPr>
      <t>a</t>
    </r>
    <r>
      <rPr>
        <sz val="14"/>
        <color rgb="FF000000"/>
        <rFont val="Arial"/>
        <family val="2"/>
        <charset val="204"/>
      </rPr>
      <t>=</t>
    </r>
  </si>
  <si>
    <t>(xi - Xcp)^2=</t>
  </si>
  <si>
    <t>Хср=</t>
  </si>
  <si>
    <t>Ycp=</t>
  </si>
  <si>
    <t>(yi - Ycp)^2=</t>
  </si>
  <si>
    <t>(xi - Xcp)(yi - Ycp)=</t>
  </si>
  <si>
    <t>r=</t>
  </si>
  <si>
    <t>r*=</t>
  </si>
  <si>
    <t>n=</t>
  </si>
  <si>
    <t>x</t>
  </si>
  <si>
    <t>y</t>
  </si>
  <si>
    <t>z</t>
  </si>
  <si>
    <t>Zcp=</t>
  </si>
  <si>
    <t>(zi - Zcp)^2=</t>
  </si>
  <si>
    <t>rxy=</t>
  </si>
  <si>
    <t>Х</t>
  </si>
  <si>
    <t>Y</t>
  </si>
  <si>
    <t>cумма</t>
  </si>
  <si>
    <t>(xi - Xcp)(zi - Zcp)=</t>
  </si>
  <si>
    <t>(yi - Ycp)(zi - Zcp)=</t>
  </si>
  <si>
    <t>rxz=</t>
  </si>
  <si>
    <t>ryz=</t>
  </si>
  <si>
    <t>rxy,z=</t>
  </si>
  <si>
    <t>rxz,y=</t>
  </si>
  <si>
    <t>ryz,x=</t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</si>
  <si>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0"/>
        <color theme="1"/>
        <rFont val="Calibri"/>
        <family val="2"/>
        <charset val="204"/>
        <scheme val="minor"/>
      </rPr>
      <t>x,yz</t>
    </r>
    <r>
      <rPr>
        <sz val="11"/>
        <color theme="1"/>
        <rFont val="Calibri"/>
        <family val="2"/>
        <charset val="204"/>
        <scheme val="minor"/>
      </rPr>
      <t>=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</si>
  <si>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y,xz</t>
    </r>
    <r>
      <rPr>
        <sz val="11"/>
        <color theme="1"/>
        <rFont val="Calibri"/>
        <family val="2"/>
        <charset val="204"/>
        <scheme val="minor"/>
      </rPr>
      <t>=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</si>
  <si>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z,xy</t>
    </r>
    <r>
      <rPr>
        <sz val="11"/>
        <color theme="1"/>
        <rFont val="Calibri"/>
        <family val="2"/>
        <charset val="204"/>
        <scheme val="minor"/>
      </rPr>
      <t>=</t>
    </r>
  </si>
  <si>
    <r>
      <t>r</t>
    </r>
    <r>
      <rPr>
        <vertAlign val="subscript"/>
        <sz val="10"/>
        <color theme="1"/>
        <rFont val="Calibri"/>
        <family val="2"/>
        <charset val="204"/>
        <scheme val="minor"/>
      </rPr>
      <t>x,yz</t>
    </r>
    <r>
      <rPr>
        <sz val="11"/>
        <color theme="1"/>
        <rFont val="Calibri"/>
        <family val="2"/>
        <charset val="204"/>
        <scheme val="minor"/>
      </rPr>
      <t>=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</si>
  <si>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y,xz</t>
    </r>
    <r>
      <rPr>
        <sz val="11"/>
        <color theme="1"/>
        <rFont val="Calibri"/>
        <family val="2"/>
        <charset val="204"/>
        <scheme val="minor"/>
      </rPr>
      <t>=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</si>
  <si>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z,xy</t>
    </r>
    <r>
      <rPr>
        <sz val="11"/>
        <color theme="1"/>
        <rFont val="Calibri"/>
        <family val="2"/>
        <charset val="204"/>
        <scheme val="minor"/>
      </rPr>
      <t>=</t>
    </r>
  </si>
  <si>
    <t>t-статистики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</si>
</sst>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rgb="FF000000"/>
      <name val="Symbol"/>
      <family val="1"/>
      <charset val="2"/>
    </font>
    <font>
      <sz val="11"/>
      <color rgb="FF000000"/>
      <name val="Trebuchet MS"/>
      <family val="2"/>
      <charset val="204"/>
    </font>
    <font>
      <i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Border="1"/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Лист1!$C$7:$L$7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11</c:v>
                </c:pt>
                <c:pt idx="6">
                  <c:v>14</c:v>
                </c:pt>
                <c:pt idx="7">
                  <c:v>15</c:v>
                </c:pt>
                <c:pt idx="8">
                  <c:v>21</c:v>
                </c:pt>
                <c:pt idx="9">
                  <c:v>4</c:v>
                </c:pt>
              </c:numCache>
            </c:numRef>
          </c:xVal>
          <c:yVal>
            <c:numRef>
              <c:f>Лист1!$C$8:$L$8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2</c:v>
                </c:pt>
                <c:pt idx="5">
                  <c:v>21</c:v>
                </c:pt>
                <c:pt idx="6">
                  <c:v>31</c:v>
                </c:pt>
                <c:pt idx="7">
                  <c:v>23</c:v>
                </c:pt>
                <c:pt idx="8">
                  <c:v>40</c:v>
                </c:pt>
                <c:pt idx="9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1120"/>
        <c:axId val="197951512"/>
      </c:scatterChart>
      <c:valAx>
        <c:axId val="19795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51512"/>
        <c:crosses val="autoZero"/>
        <c:crossBetween val="midCat"/>
      </c:valAx>
      <c:valAx>
        <c:axId val="19795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5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4</xdr:row>
      <xdr:rowOff>4762</xdr:rowOff>
    </xdr:from>
    <xdr:to>
      <xdr:col>19</xdr:col>
      <xdr:colOff>552450</xdr:colOff>
      <xdr:row>16</xdr:row>
      <xdr:rowOff>4762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27" zoomScaleNormal="100" workbookViewId="0">
      <selection activeCell="H22" sqref="H22"/>
    </sheetView>
  </sheetViews>
  <sheetFormatPr defaultRowHeight="15" x14ac:dyDescent="0.25"/>
  <cols>
    <col min="1" max="1" width="15.5703125" customWidth="1"/>
    <col min="2" max="2" width="17.85546875" customWidth="1"/>
    <col min="6" max="6" width="10.140625" customWidth="1"/>
  </cols>
  <sheetData>
    <row r="1" spans="1:12" ht="18" x14ac:dyDescent="0.25">
      <c r="A1" s="1" t="s">
        <v>0</v>
      </c>
      <c r="B1">
        <v>0.95</v>
      </c>
      <c r="D1" t="s">
        <v>10</v>
      </c>
      <c r="E1">
        <v>10</v>
      </c>
    </row>
    <row r="2" spans="1:12" ht="18" x14ac:dyDescent="0.25">
      <c r="A2" s="2" t="s">
        <v>1</v>
      </c>
      <c r="B2">
        <f>_xlfn.NORM.S.INV((1+B1)/2)</f>
        <v>1.9599639845400536</v>
      </c>
    </row>
    <row r="3" spans="1:12" x14ac:dyDescent="0.25">
      <c r="B3">
        <f>EXP(2/SQRT(E1-3)*B2)</f>
        <v>4.3999514600981637</v>
      </c>
    </row>
    <row r="4" spans="1:12" ht="18" x14ac:dyDescent="0.25">
      <c r="A4" s="2" t="s">
        <v>2</v>
      </c>
      <c r="B4">
        <f>(B3-1)/(B3+1)</f>
        <v>0.62962630038832923</v>
      </c>
    </row>
    <row r="5" spans="1:12" ht="18" x14ac:dyDescent="0.25">
      <c r="A5" s="2"/>
    </row>
    <row r="6" spans="1:12" ht="18" x14ac:dyDescent="0.25">
      <c r="A6" s="2"/>
    </row>
    <row r="7" spans="1:12" ht="18" x14ac:dyDescent="0.25">
      <c r="A7" s="2"/>
      <c r="B7" t="s">
        <v>17</v>
      </c>
      <c r="C7" s="5">
        <v>2</v>
      </c>
      <c r="D7" s="5">
        <v>4</v>
      </c>
      <c r="E7" s="5">
        <v>1</v>
      </c>
      <c r="F7" s="5">
        <v>7</v>
      </c>
      <c r="G7" s="5">
        <v>3</v>
      </c>
      <c r="H7" s="5">
        <v>11</v>
      </c>
      <c r="I7" s="5">
        <v>14</v>
      </c>
      <c r="J7" s="5">
        <v>15</v>
      </c>
      <c r="K7" s="5">
        <v>21</v>
      </c>
      <c r="L7" s="5">
        <v>4</v>
      </c>
    </row>
    <row r="8" spans="1:12" ht="18" x14ac:dyDescent="0.25">
      <c r="A8" s="2"/>
      <c r="B8" t="s">
        <v>18</v>
      </c>
      <c r="C8" s="5">
        <v>7</v>
      </c>
      <c r="D8" s="5">
        <v>6</v>
      </c>
      <c r="E8" s="5">
        <v>4</v>
      </c>
      <c r="F8" s="5">
        <v>11</v>
      </c>
      <c r="G8" s="5">
        <v>2</v>
      </c>
      <c r="H8" s="5">
        <v>21</v>
      </c>
      <c r="I8" s="5">
        <v>31</v>
      </c>
      <c r="J8" s="5">
        <v>23</v>
      </c>
      <c r="K8" s="5">
        <v>40</v>
      </c>
      <c r="L8" s="5">
        <v>15</v>
      </c>
    </row>
    <row r="9" spans="1:12" ht="18" x14ac:dyDescent="0.25">
      <c r="A9" s="2"/>
    </row>
    <row r="10" spans="1:12" ht="18" x14ac:dyDescent="0.25">
      <c r="A10" s="2"/>
      <c r="B10" t="s">
        <v>4</v>
      </c>
      <c r="C10">
        <f>AVERAGE(C7:L7)</f>
        <v>8.1999999999999993</v>
      </c>
    </row>
    <row r="11" spans="1:12" ht="18" x14ac:dyDescent="0.25">
      <c r="A11" s="2"/>
      <c r="B11" t="s">
        <v>3</v>
      </c>
      <c r="C11">
        <f>(C7-$C10)^2</f>
        <v>38.439999999999991</v>
      </c>
      <c r="D11">
        <f t="shared" ref="D11:L11" si="0">(D7-$C10)^2</f>
        <v>17.639999999999993</v>
      </c>
      <c r="E11">
        <f t="shared" si="0"/>
        <v>51.839999999999989</v>
      </c>
      <c r="F11">
        <f t="shared" si="0"/>
        <v>1.4399999999999984</v>
      </c>
      <c r="G11">
        <f t="shared" si="0"/>
        <v>27.039999999999992</v>
      </c>
      <c r="H11">
        <f t="shared" si="0"/>
        <v>7.8400000000000043</v>
      </c>
      <c r="I11">
        <f t="shared" si="0"/>
        <v>33.640000000000008</v>
      </c>
      <c r="J11">
        <f t="shared" si="0"/>
        <v>46.240000000000009</v>
      </c>
      <c r="K11">
        <f t="shared" si="0"/>
        <v>163.84000000000003</v>
      </c>
      <c r="L11">
        <f t="shared" si="0"/>
        <v>17.639999999999993</v>
      </c>
    </row>
    <row r="12" spans="1:12" ht="18" x14ac:dyDescent="0.25">
      <c r="A12" s="2"/>
      <c r="B12" t="s">
        <v>19</v>
      </c>
      <c r="C12">
        <f>SUM(C11:L11)</f>
        <v>405.6</v>
      </c>
    </row>
    <row r="13" spans="1:12" ht="18" x14ac:dyDescent="0.25">
      <c r="A13" s="2"/>
      <c r="B13" t="s">
        <v>5</v>
      </c>
      <c r="C13">
        <f>AVERAGE(C8:L8)</f>
        <v>16</v>
      </c>
    </row>
    <row r="14" spans="1:12" ht="18" x14ac:dyDescent="0.25">
      <c r="A14" s="2"/>
      <c r="B14" t="s">
        <v>6</v>
      </c>
      <c r="C14">
        <f>(C8-$C13)^2</f>
        <v>81</v>
      </c>
      <c r="D14">
        <f t="shared" ref="D14:L14" si="1">(D8-$C13)^2</f>
        <v>100</v>
      </c>
      <c r="E14">
        <f t="shared" si="1"/>
        <v>144</v>
      </c>
      <c r="F14">
        <f t="shared" si="1"/>
        <v>25</v>
      </c>
      <c r="G14">
        <f t="shared" si="1"/>
        <v>196</v>
      </c>
      <c r="H14">
        <f t="shared" si="1"/>
        <v>25</v>
      </c>
      <c r="I14">
        <f t="shared" si="1"/>
        <v>225</v>
      </c>
      <c r="J14">
        <f t="shared" si="1"/>
        <v>49</v>
      </c>
      <c r="K14">
        <f t="shared" si="1"/>
        <v>576</v>
      </c>
      <c r="L14">
        <f t="shared" si="1"/>
        <v>1</v>
      </c>
    </row>
    <row r="15" spans="1:12" ht="18" x14ac:dyDescent="0.25">
      <c r="A15" s="2"/>
      <c r="B15" t="s">
        <v>19</v>
      </c>
      <c r="C15">
        <f>SUM(C14:L14)</f>
        <v>1422</v>
      </c>
    </row>
    <row r="16" spans="1:12" ht="18" x14ac:dyDescent="0.25">
      <c r="A16" s="2"/>
      <c r="B16" t="s">
        <v>7</v>
      </c>
      <c r="C16">
        <f>(C7-$C10)*(C8-$C13)</f>
        <v>55.8</v>
      </c>
      <c r="D16">
        <f t="shared" ref="D16:L16" si="2">(D7-$C10)*(D8-$C13)</f>
        <v>41.999999999999993</v>
      </c>
      <c r="E16">
        <f t="shared" si="2"/>
        <v>86.399999999999991</v>
      </c>
      <c r="F16">
        <f t="shared" si="2"/>
        <v>5.9999999999999964</v>
      </c>
      <c r="G16">
        <f t="shared" si="2"/>
        <v>72.799999999999983</v>
      </c>
      <c r="H16">
        <f t="shared" si="2"/>
        <v>14.000000000000004</v>
      </c>
      <c r="I16">
        <f t="shared" si="2"/>
        <v>87.000000000000014</v>
      </c>
      <c r="J16">
        <f t="shared" si="2"/>
        <v>47.600000000000009</v>
      </c>
      <c r="K16">
        <f t="shared" si="2"/>
        <v>307.20000000000005</v>
      </c>
      <c r="L16">
        <f t="shared" si="2"/>
        <v>4.1999999999999993</v>
      </c>
    </row>
    <row r="17" spans="1:12" ht="18" x14ac:dyDescent="0.25">
      <c r="A17" s="2"/>
      <c r="B17" t="s">
        <v>19</v>
      </c>
      <c r="C17">
        <f>SUM(C16:L16)</f>
        <v>723.00000000000011</v>
      </c>
      <c r="G17" s="3"/>
    </row>
    <row r="18" spans="1:12" ht="18" x14ac:dyDescent="0.25">
      <c r="A18" s="2"/>
    </row>
    <row r="19" spans="1:12" ht="18" x14ac:dyDescent="0.25">
      <c r="A19" s="2"/>
      <c r="B19" t="s">
        <v>8</v>
      </c>
      <c r="C19">
        <f>C17/SQRT(C12*C15)</f>
        <v>0.95200565016480976</v>
      </c>
    </row>
    <row r="20" spans="1:12" ht="18" x14ac:dyDescent="0.25">
      <c r="A20" s="2"/>
      <c r="B20" t="s">
        <v>9</v>
      </c>
      <c r="C20">
        <f>C19*(1+(1-C19^2)/(2*(E1-3)))</f>
        <v>0.95837628443429046</v>
      </c>
    </row>
    <row r="21" spans="1:12" ht="18" x14ac:dyDescent="0.25">
      <c r="A21" s="2"/>
    </row>
    <row r="22" spans="1:12" ht="18" x14ac:dyDescent="0.25">
      <c r="A22" s="2"/>
      <c r="C22" t="str">
        <f>IF(C20&gt;B4,"зависимость значима","зависимость не значима")</f>
        <v>зависимость значима</v>
      </c>
    </row>
    <row r="23" spans="1:12" ht="18" x14ac:dyDescent="0.25">
      <c r="A23" s="2"/>
    </row>
    <row r="24" spans="1:12" ht="18" x14ac:dyDescent="0.25">
      <c r="A24" s="2"/>
    </row>
    <row r="25" spans="1:12" ht="18" x14ac:dyDescent="0.25">
      <c r="A25" s="2"/>
    </row>
    <row r="26" spans="1:12" ht="18" x14ac:dyDescent="0.25">
      <c r="A26" s="2"/>
    </row>
    <row r="27" spans="1:12" ht="18" x14ac:dyDescent="0.25">
      <c r="A27" s="2"/>
      <c r="B27" s="6" t="s">
        <v>11</v>
      </c>
      <c r="C27" s="7">
        <v>1</v>
      </c>
      <c r="D27" s="7">
        <v>3</v>
      </c>
      <c r="E27" s="7">
        <v>4</v>
      </c>
      <c r="F27" s="7">
        <v>7</v>
      </c>
      <c r="G27" s="7">
        <v>12</v>
      </c>
      <c r="H27" s="7">
        <v>4</v>
      </c>
      <c r="I27" s="7">
        <v>19</v>
      </c>
      <c r="J27" s="7">
        <v>21</v>
      </c>
      <c r="K27" s="7">
        <v>1</v>
      </c>
      <c r="L27" s="7">
        <v>3</v>
      </c>
    </row>
    <row r="28" spans="1:12" ht="18" x14ac:dyDescent="0.25">
      <c r="A28" s="2"/>
      <c r="B28" s="6" t="s">
        <v>12</v>
      </c>
      <c r="C28" s="7">
        <v>12</v>
      </c>
      <c r="D28" s="7">
        <v>42</v>
      </c>
      <c r="E28" s="7">
        <v>58</v>
      </c>
      <c r="F28" s="7">
        <v>71</v>
      </c>
      <c r="G28" s="7">
        <v>68</v>
      </c>
      <c r="H28" s="7">
        <v>50</v>
      </c>
      <c r="I28" s="7">
        <v>49</v>
      </c>
      <c r="J28" s="7">
        <v>85</v>
      </c>
      <c r="K28" s="7">
        <v>18</v>
      </c>
      <c r="L28" s="7">
        <v>26</v>
      </c>
    </row>
    <row r="29" spans="1:12" ht="18" x14ac:dyDescent="0.25">
      <c r="A29" s="2"/>
      <c r="B29" s="6" t="s">
        <v>13</v>
      </c>
      <c r="C29" s="7">
        <v>41</v>
      </c>
      <c r="D29" s="7">
        <v>12</v>
      </c>
      <c r="E29" s="7">
        <v>7</v>
      </c>
      <c r="F29" s="7">
        <v>3</v>
      </c>
      <c r="G29" s="7">
        <v>14</v>
      </c>
      <c r="H29" s="7">
        <v>27</v>
      </c>
      <c r="I29" s="7">
        <v>38</v>
      </c>
      <c r="J29" s="7">
        <v>13</v>
      </c>
      <c r="K29" s="7">
        <v>64</v>
      </c>
      <c r="L29" s="7">
        <v>75</v>
      </c>
    </row>
    <row r="30" spans="1:12" ht="18" x14ac:dyDescent="0.25">
      <c r="A30" s="2"/>
    </row>
    <row r="31" spans="1:12" ht="21.75" customHeight="1" x14ac:dyDescent="0.25">
      <c r="A31" s="2"/>
      <c r="B31" t="s">
        <v>4</v>
      </c>
      <c r="C31">
        <f>AVERAGE(C27:L27)</f>
        <v>7.5</v>
      </c>
    </row>
    <row r="32" spans="1:12" ht="18" x14ac:dyDescent="0.25">
      <c r="A32" s="2"/>
      <c r="B32" t="s">
        <v>3</v>
      </c>
      <c r="C32">
        <f>(C27-$C31)^2</f>
        <v>42.25</v>
      </c>
      <c r="D32">
        <f t="shared" ref="D32:L32" si="3">(D27-$C31)^2</f>
        <v>20.25</v>
      </c>
      <c r="E32">
        <f t="shared" si="3"/>
        <v>12.25</v>
      </c>
      <c r="F32">
        <f t="shared" si="3"/>
        <v>0.25</v>
      </c>
      <c r="G32">
        <f t="shared" si="3"/>
        <v>20.25</v>
      </c>
      <c r="H32">
        <f t="shared" si="3"/>
        <v>12.25</v>
      </c>
      <c r="I32">
        <f t="shared" si="3"/>
        <v>132.25</v>
      </c>
      <c r="J32">
        <f t="shared" si="3"/>
        <v>182.25</v>
      </c>
      <c r="K32">
        <f t="shared" si="3"/>
        <v>42.25</v>
      </c>
      <c r="L32">
        <f t="shared" si="3"/>
        <v>20.25</v>
      </c>
    </row>
    <row r="33" spans="1:12" ht="18" x14ac:dyDescent="0.25">
      <c r="A33" s="2"/>
      <c r="B33" t="s">
        <v>19</v>
      </c>
      <c r="C33">
        <f>SUM(C32:L32)</f>
        <v>484.5</v>
      </c>
    </row>
    <row r="34" spans="1:12" ht="18" x14ac:dyDescent="0.25">
      <c r="A34" s="2"/>
    </row>
    <row r="35" spans="1:12" ht="18" x14ac:dyDescent="0.25">
      <c r="A35" s="2"/>
      <c r="B35" t="s">
        <v>5</v>
      </c>
      <c r="C35">
        <f>AVERAGE(C28:L28)</f>
        <v>47.9</v>
      </c>
    </row>
    <row r="36" spans="1:12" ht="18" x14ac:dyDescent="0.25">
      <c r="A36" s="2"/>
      <c r="B36" t="s">
        <v>6</v>
      </c>
      <c r="C36">
        <f>(C28-$C35)^2</f>
        <v>1288.81</v>
      </c>
      <c r="D36">
        <f t="shared" ref="D36:L36" si="4">(D28-$C35)^2</f>
        <v>34.809999999999981</v>
      </c>
      <c r="E36">
        <f t="shared" si="4"/>
        <v>102.01000000000003</v>
      </c>
      <c r="F36">
        <f t="shared" si="4"/>
        <v>533.61</v>
      </c>
      <c r="G36">
        <f t="shared" si="4"/>
        <v>404.01000000000005</v>
      </c>
      <c r="H36">
        <f t="shared" si="4"/>
        <v>4.4100000000000064</v>
      </c>
      <c r="I36">
        <f t="shared" si="4"/>
        <v>1.2100000000000031</v>
      </c>
      <c r="J36">
        <f t="shared" si="4"/>
        <v>1376.41</v>
      </c>
      <c r="K36">
        <f t="shared" si="4"/>
        <v>894.00999999999988</v>
      </c>
      <c r="L36">
        <f t="shared" si="4"/>
        <v>479.60999999999996</v>
      </c>
    </row>
    <row r="37" spans="1:12" ht="18" x14ac:dyDescent="0.25">
      <c r="A37" s="2"/>
      <c r="B37" t="s">
        <v>19</v>
      </c>
      <c r="C37">
        <f>SUM(C36:L36)</f>
        <v>5118.8999999999996</v>
      </c>
    </row>
    <row r="38" spans="1:12" ht="18" x14ac:dyDescent="0.25">
      <c r="A38" s="2"/>
    </row>
    <row r="39" spans="1:12" ht="18" x14ac:dyDescent="0.25">
      <c r="A39" s="2"/>
      <c r="B39" t="s">
        <v>14</v>
      </c>
      <c r="C39">
        <f>AVERAGE(C29:L29)</f>
        <v>29.4</v>
      </c>
    </row>
    <row r="40" spans="1:12" ht="18" x14ac:dyDescent="0.25">
      <c r="A40" s="2"/>
      <c r="B40" t="s">
        <v>15</v>
      </c>
      <c r="C40">
        <f>(C29-$C39)^2</f>
        <v>134.56000000000003</v>
      </c>
      <c r="D40">
        <f t="shared" ref="D40:L40" si="5">(D29-$C39)^2</f>
        <v>302.75999999999993</v>
      </c>
      <c r="E40">
        <f t="shared" si="5"/>
        <v>501.75999999999993</v>
      </c>
      <c r="F40">
        <f t="shared" si="5"/>
        <v>696.95999999999992</v>
      </c>
      <c r="G40">
        <f t="shared" si="5"/>
        <v>237.15999999999997</v>
      </c>
      <c r="H40">
        <f t="shared" si="5"/>
        <v>5.7599999999999936</v>
      </c>
      <c r="I40">
        <f t="shared" si="5"/>
        <v>73.960000000000022</v>
      </c>
      <c r="J40">
        <f t="shared" si="5"/>
        <v>268.95999999999998</v>
      </c>
      <c r="K40">
        <f t="shared" si="5"/>
        <v>1197.1600000000001</v>
      </c>
      <c r="L40">
        <f t="shared" si="5"/>
        <v>2079.36</v>
      </c>
    </row>
    <row r="41" spans="1:12" ht="18" x14ac:dyDescent="0.25">
      <c r="A41" s="2"/>
      <c r="B41" t="s">
        <v>19</v>
      </c>
      <c r="C41">
        <f>SUM(C40:L40)</f>
        <v>5498.4</v>
      </c>
    </row>
    <row r="42" spans="1:12" ht="18" x14ac:dyDescent="0.25">
      <c r="A42" s="2"/>
    </row>
    <row r="43" spans="1:12" ht="18" x14ac:dyDescent="0.25">
      <c r="A43" s="2"/>
    </row>
    <row r="44" spans="1:12" ht="18" x14ac:dyDescent="0.25">
      <c r="A44" s="2"/>
      <c r="B44" t="s">
        <v>7</v>
      </c>
      <c r="C44" s="4">
        <f>(C27-$C31)*(C28-$C35)</f>
        <v>233.35</v>
      </c>
      <c r="D44" s="4">
        <f t="shared" ref="D44:L44" si="6">(D27-$C31)*(D28-$C35)</f>
        <v>26.549999999999994</v>
      </c>
      <c r="E44" s="4">
        <f t="shared" si="6"/>
        <v>-35.350000000000009</v>
      </c>
      <c r="F44" s="4">
        <f t="shared" si="6"/>
        <v>-11.55</v>
      </c>
      <c r="G44" s="4">
        <f t="shared" si="6"/>
        <v>90.45</v>
      </c>
      <c r="H44" s="4">
        <f t="shared" si="6"/>
        <v>-7.350000000000005</v>
      </c>
      <c r="I44" s="4">
        <f t="shared" si="6"/>
        <v>12.650000000000016</v>
      </c>
      <c r="J44" s="4">
        <f t="shared" si="6"/>
        <v>500.85</v>
      </c>
      <c r="K44" s="4">
        <f t="shared" si="6"/>
        <v>194.35</v>
      </c>
      <c r="L44" s="4">
        <f t="shared" si="6"/>
        <v>98.55</v>
      </c>
    </row>
    <row r="45" spans="1:12" ht="18" x14ac:dyDescent="0.25">
      <c r="A45" s="2"/>
      <c r="B45" t="s">
        <v>19</v>
      </c>
      <c r="C45" s="4">
        <f>SUM(C44:L44)</f>
        <v>1102.5</v>
      </c>
      <c r="D45" s="4"/>
      <c r="E45" s="4"/>
      <c r="F45" s="4"/>
      <c r="G45" s="4"/>
      <c r="H45" s="4"/>
      <c r="I45" s="4"/>
      <c r="J45" s="4"/>
    </row>
    <row r="46" spans="1:12" ht="18" x14ac:dyDescent="0.25">
      <c r="A46" s="2"/>
      <c r="B46" s="4"/>
      <c r="C46" s="4"/>
      <c r="D46" s="4"/>
      <c r="E46" s="4"/>
      <c r="F46" s="4"/>
      <c r="G46" s="4"/>
      <c r="H46" s="4"/>
      <c r="I46" s="4"/>
      <c r="J46" s="4"/>
    </row>
    <row r="47" spans="1:12" ht="18" x14ac:dyDescent="0.25">
      <c r="A47" s="2"/>
      <c r="B47" t="s">
        <v>20</v>
      </c>
      <c r="C47" s="4">
        <f>(C27-$C31)*(C29-$C39)</f>
        <v>-75.400000000000006</v>
      </c>
      <c r="D47" s="4">
        <f t="shared" ref="D47:L47" si="7">(D27-$C31)*(D29-$C39)</f>
        <v>78.3</v>
      </c>
      <c r="E47" s="4">
        <f t="shared" si="7"/>
        <v>78.399999999999991</v>
      </c>
      <c r="F47" s="4">
        <f t="shared" si="7"/>
        <v>13.2</v>
      </c>
      <c r="G47" s="4">
        <f t="shared" si="7"/>
        <v>-69.3</v>
      </c>
      <c r="H47" s="4">
        <f t="shared" si="7"/>
        <v>8.399999999999995</v>
      </c>
      <c r="I47" s="4">
        <f t="shared" si="7"/>
        <v>98.90000000000002</v>
      </c>
      <c r="J47" s="4">
        <f t="shared" si="7"/>
        <v>-221.39999999999998</v>
      </c>
      <c r="K47" s="4">
        <f t="shared" si="7"/>
        <v>-224.9</v>
      </c>
      <c r="L47" s="4">
        <f t="shared" si="7"/>
        <v>-205.20000000000002</v>
      </c>
    </row>
    <row r="48" spans="1:12" ht="18" x14ac:dyDescent="0.25">
      <c r="A48" s="2"/>
      <c r="B48" t="s">
        <v>19</v>
      </c>
      <c r="C48" s="4">
        <f>SUM(C47:L47)</f>
        <v>-519</v>
      </c>
      <c r="D48" s="4"/>
      <c r="E48" s="4"/>
      <c r="F48" s="4"/>
      <c r="G48" s="4"/>
      <c r="H48" s="4"/>
      <c r="I48" s="4"/>
      <c r="J48" s="4"/>
    </row>
    <row r="49" spans="1:15" ht="18" x14ac:dyDescent="0.25">
      <c r="A49" s="2"/>
      <c r="B49" s="4"/>
      <c r="C49" s="4"/>
      <c r="D49" s="4"/>
      <c r="E49" s="4"/>
      <c r="F49" s="4"/>
      <c r="G49" s="4"/>
      <c r="H49" s="4"/>
      <c r="I49" s="4"/>
      <c r="J49" s="4"/>
    </row>
    <row r="50" spans="1:15" ht="18" x14ac:dyDescent="0.25">
      <c r="A50" s="2"/>
      <c r="B50" t="s">
        <v>21</v>
      </c>
      <c r="C50" s="4">
        <f>(C28-$C35)*(C29-$C39)</f>
        <v>-416.44000000000005</v>
      </c>
      <c r="D50" s="4">
        <f t="shared" ref="D50:L50" si="8">(D28-$C35)*(D29-$C39)</f>
        <v>102.65999999999997</v>
      </c>
      <c r="E50" s="4">
        <f t="shared" si="8"/>
        <v>-226.24</v>
      </c>
      <c r="F50" s="4">
        <f t="shared" si="8"/>
        <v>-609.84</v>
      </c>
      <c r="G50" s="4">
        <f t="shared" si="8"/>
        <v>-309.54000000000002</v>
      </c>
      <c r="H50" s="4">
        <f t="shared" si="8"/>
        <v>-5.04</v>
      </c>
      <c r="I50" s="4">
        <f t="shared" si="8"/>
        <v>9.4600000000000133</v>
      </c>
      <c r="J50" s="4">
        <f t="shared" si="8"/>
        <v>-608.43999999999994</v>
      </c>
      <c r="K50" s="4">
        <f t="shared" si="8"/>
        <v>-1034.54</v>
      </c>
      <c r="L50" s="4">
        <f t="shared" si="8"/>
        <v>-998.64</v>
      </c>
    </row>
    <row r="51" spans="1:15" ht="18" x14ac:dyDescent="0.25">
      <c r="A51" s="2"/>
      <c r="B51" t="s">
        <v>19</v>
      </c>
      <c r="C51" s="4">
        <f>SUM(C50:L50)</f>
        <v>-4096.6000000000004</v>
      </c>
      <c r="D51" s="4"/>
      <c r="E51" s="4"/>
      <c r="F51" s="4"/>
      <c r="G51" s="4"/>
      <c r="H51" s="4"/>
      <c r="I51" s="4"/>
      <c r="J51" s="4"/>
    </row>
    <row r="52" spans="1:15" ht="18" x14ac:dyDescent="0.25">
      <c r="A52" s="2"/>
      <c r="B52" s="4"/>
      <c r="C52" s="4"/>
      <c r="D52" s="4"/>
      <c r="E52" s="4"/>
      <c r="F52" s="4"/>
      <c r="G52" s="4"/>
      <c r="H52" s="4"/>
      <c r="I52" s="4"/>
      <c r="J52" s="4"/>
      <c r="O52" t="s">
        <v>33</v>
      </c>
    </row>
    <row r="53" spans="1:15" ht="18" x14ac:dyDescent="0.25">
      <c r="A53" s="2"/>
      <c r="B53" s="4" t="s">
        <v>16</v>
      </c>
      <c r="C53" s="4">
        <f>C45/SQRT(C33*C37)</f>
        <v>0.70007309081120017</v>
      </c>
      <c r="D53" s="4"/>
      <c r="E53" s="4"/>
      <c r="F53" s="4" t="s">
        <v>24</v>
      </c>
      <c r="G53" s="4">
        <f>(C53-C54*C55)/(SQRT((1-C54^2)*(1-C55^2)))</f>
        <v>0.75450540695469415</v>
      </c>
      <c r="H53" s="4"/>
      <c r="I53" s="4" t="s">
        <v>27</v>
      </c>
      <c r="J53" s="4">
        <f>(C53^2+C54^2-2*C53*C54*C55)/(1-C55^2)</f>
        <v>0.61282972141105174</v>
      </c>
      <c r="L53" s="4" t="s">
        <v>30</v>
      </c>
      <c r="M53">
        <f>SQRT(J53)</f>
        <v>0.78283441506556917</v>
      </c>
      <c r="O53">
        <f>SQRT(E$1-3)*G53/SQRT(1-G53^2)</f>
        <v>3.0416767298099257</v>
      </c>
    </row>
    <row r="54" spans="1:15" ht="18.75" x14ac:dyDescent="0.35">
      <c r="A54" s="2"/>
      <c r="B54" s="4" t="s">
        <v>22</v>
      </c>
      <c r="C54" s="4">
        <f>C48/SQRT(C33*C41)</f>
        <v>-0.31798182802723407</v>
      </c>
      <c r="D54" s="4"/>
      <c r="E54" s="4"/>
      <c r="F54" s="4" t="s">
        <v>25</v>
      </c>
      <c r="G54" s="4">
        <f>(C54-C53*C55)/SQRT((1-C53^2)*(1-C55^2))</f>
        <v>0.49060190994482805</v>
      </c>
      <c r="H54" s="4"/>
      <c r="I54" s="4" t="s">
        <v>28</v>
      </c>
      <c r="J54" s="4">
        <f>(C53^2+C55^2-2*C53*C54*C55)/(1-C54^2)</f>
        <v>0.82609955964362047</v>
      </c>
      <c r="L54" s="4" t="s">
        <v>31</v>
      </c>
      <c r="M54">
        <f t="shared" ref="M54:M55" si="9">SQRT(J54)</f>
        <v>0.90890019234436326</v>
      </c>
      <c r="O54">
        <f t="shared" ref="O54:O55" si="10">SQRT(E$1-3)*G54/SQRT(1-G54^2)</f>
        <v>1.4895969067418062</v>
      </c>
    </row>
    <row r="55" spans="1:15" ht="18.75" x14ac:dyDescent="0.35">
      <c r="A55" s="2"/>
      <c r="B55" s="4" t="s">
        <v>23</v>
      </c>
      <c r="C55">
        <f>C51/SQRT(C37*C41)</f>
        <v>-0.77217737488242022</v>
      </c>
      <c r="F55" s="4" t="s">
        <v>26</v>
      </c>
      <c r="G55">
        <f>(C55-C54*C53)/SQRT((1-C54^2)*(1-C53^2))</f>
        <v>-0.81175754516074949</v>
      </c>
      <c r="I55" s="4" t="s">
        <v>29</v>
      </c>
      <c r="J55" s="4">
        <f>(C54^2+C55^2-2*C53*C54*C55)/(1-C53^2)</f>
        <v>0.69343467923563151</v>
      </c>
      <c r="L55" s="4" t="s">
        <v>32</v>
      </c>
      <c r="M55">
        <f t="shared" si="9"/>
        <v>0.83272725380861146</v>
      </c>
      <c r="O55">
        <f t="shared" si="10"/>
        <v>-3.677617233063355</v>
      </c>
    </row>
    <row r="56" spans="1:15" ht="18" x14ac:dyDescent="0.25">
      <c r="A56" s="2"/>
    </row>
    <row r="57" spans="1:15" ht="18" x14ac:dyDescent="0.25">
      <c r="A57" s="2"/>
    </row>
    <row r="58" spans="1:15" ht="18" x14ac:dyDescent="0.25">
      <c r="A58" s="2"/>
    </row>
    <row r="59" spans="1:15" ht="18" x14ac:dyDescent="0.25">
      <c r="A59" s="2"/>
    </row>
    <row r="60" spans="1:15" ht="18" x14ac:dyDescent="0.25">
      <c r="A60" s="2"/>
    </row>
    <row r="61" spans="1:15" ht="18" x14ac:dyDescent="0.25">
      <c r="A61" s="2"/>
    </row>
    <row r="62" spans="1:15" ht="18" x14ac:dyDescent="0.25">
      <c r="A62" s="2"/>
    </row>
    <row r="63" spans="1:15" ht="18" x14ac:dyDescent="0.25">
      <c r="A63" s="2"/>
    </row>
    <row r="64" spans="1:15" ht="18" x14ac:dyDescent="0.25">
      <c r="A64" s="2"/>
    </row>
    <row r="65" spans="1:1" ht="18" x14ac:dyDescent="0.25">
      <c r="A65" s="2"/>
    </row>
    <row r="66" spans="1:1" ht="18" x14ac:dyDescent="0.25">
      <c r="A66" s="2"/>
    </row>
    <row r="67" spans="1:1" ht="18" x14ac:dyDescent="0.25">
      <c r="A67" s="2"/>
    </row>
    <row r="68" spans="1:1" ht="18" x14ac:dyDescent="0.25">
      <c r="A68" s="2"/>
    </row>
    <row r="69" spans="1:1" ht="18" x14ac:dyDescent="0.25">
      <c r="A69" s="2"/>
    </row>
    <row r="70" spans="1:1" ht="18" x14ac:dyDescent="0.25">
      <c r="A70" s="2"/>
    </row>
    <row r="71" spans="1:1" ht="18" x14ac:dyDescent="0.25">
      <c r="A71" s="2"/>
    </row>
    <row r="72" spans="1:1" ht="18" x14ac:dyDescent="0.25">
      <c r="A72" s="2"/>
    </row>
    <row r="73" spans="1:1" ht="18" x14ac:dyDescent="0.25">
      <c r="A73" s="2"/>
    </row>
    <row r="74" spans="1:1" ht="18" x14ac:dyDescent="0.25">
      <c r="A74" s="2"/>
    </row>
    <row r="75" spans="1:1" ht="18" x14ac:dyDescent="0.25">
      <c r="A75" s="2"/>
    </row>
    <row r="76" spans="1:1" ht="18" x14ac:dyDescent="0.25">
      <c r="A76" s="2"/>
    </row>
    <row r="77" spans="1:1" ht="18" x14ac:dyDescent="0.25">
      <c r="A77" s="2"/>
    </row>
    <row r="78" spans="1:1" ht="18" x14ac:dyDescent="0.25">
      <c r="A78" s="2"/>
    </row>
    <row r="79" spans="1:1" ht="18" x14ac:dyDescent="0.25">
      <c r="A79" s="2"/>
    </row>
    <row r="80" spans="1:1" ht="18" x14ac:dyDescent="0.25">
      <c r="A80" s="2"/>
    </row>
    <row r="81" spans="1:1" ht="18" x14ac:dyDescent="0.25">
      <c r="A81" s="2"/>
    </row>
    <row r="82" spans="1:1" ht="18" x14ac:dyDescent="0.25">
      <c r="A82" s="2"/>
    </row>
    <row r="83" spans="1:1" ht="18" x14ac:dyDescent="0.25">
      <c r="A83" s="2"/>
    </row>
    <row r="84" spans="1:1" ht="18" x14ac:dyDescent="0.25">
      <c r="A84" s="2"/>
    </row>
    <row r="85" spans="1:1" ht="18" x14ac:dyDescent="0.25">
      <c r="A85" s="2"/>
    </row>
    <row r="86" spans="1:1" ht="18" x14ac:dyDescent="0.25">
      <c r="A86" s="2"/>
    </row>
    <row r="87" spans="1:1" ht="18" x14ac:dyDescent="0.25">
      <c r="A87" s="2"/>
    </row>
    <row r="88" spans="1:1" ht="18" x14ac:dyDescent="0.25">
      <c r="A88" s="2"/>
    </row>
    <row r="89" spans="1:1" ht="18" x14ac:dyDescent="0.25">
      <c r="A89" s="2"/>
    </row>
    <row r="90" spans="1:1" ht="18" x14ac:dyDescent="0.25">
      <c r="A90" s="2"/>
    </row>
    <row r="91" spans="1:1" ht="18" x14ac:dyDescent="0.25">
      <c r="A91" s="2"/>
    </row>
    <row r="92" spans="1:1" ht="18" x14ac:dyDescent="0.25">
      <c r="A92" s="2"/>
    </row>
    <row r="93" spans="1:1" ht="18" x14ac:dyDescent="0.25">
      <c r="A93" s="2"/>
    </row>
    <row r="94" spans="1:1" ht="18" x14ac:dyDescent="0.25">
      <c r="A94" s="2"/>
    </row>
    <row r="95" spans="1:1" ht="18" x14ac:dyDescent="0.25">
      <c r="A95" s="2"/>
    </row>
    <row r="96" spans="1:1" ht="18" x14ac:dyDescent="0.25">
      <c r="A96" s="2"/>
    </row>
    <row r="97" spans="1:1" ht="18" x14ac:dyDescent="0.25">
      <c r="A97" s="2"/>
    </row>
    <row r="98" spans="1:1" ht="18" x14ac:dyDescent="0.25">
      <c r="A98" s="2"/>
    </row>
    <row r="99" spans="1:1" ht="18" x14ac:dyDescent="0.25">
      <c r="A99" s="2"/>
    </row>
    <row r="100" spans="1:1" ht="18" x14ac:dyDescent="0.25">
      <c r="A100" s="2"/>
    </row>
    <row r="101" spans="1:1" ht="18" x14ac:dyDescent="0.25">
      <c r="A10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Усенко Ольга</dc:creator>
  <cp:lastModifiedBy>Olga</cp:lastModifiedBy>
  <dcterms:created xsi:type="dcterms:W3CDTF">2020-09-29T17:12:24Z</dcterms:created>
  <dcterms:modified xsi:type="dcterms:W3CDTF">2020-10-08T21:01:25Z</dcterms:modified>
</cp:coreProperties>
</file>