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d2dfd4f5d5b097/Desktop/CS514/"/>
    </mc:Choice>
  </mc:AlternateContent>
  <xr:revisionPtr revIDLastSave="897" documentId="8_{5F08F933-0C4B-2142-B8C3-629D78FC2668}" xr6:coauthVersionLast="47" xr6:coauthVersionMax="47" xr10:uidLastSave="{335FE3A4-6436-9F4A-B108-2AD000ACFD2B}"/>
  <bookViews>
    <workbookView xWindow="0" yWindow="500" windowWidth="38400" windowHeight="19620" xr2:uid="{39FCD3EA-ED4F-A046-978E-E0D93EA14154}"/>
  </bookViews>
  <sheets>
    <sheet name="Data and Charts" sheetId="1" r:id="rId1"/>
  </sheets>
  <definedNames>
    <definedName name="_xlchart.v1.0" hidden="1">'Data and Charts'!$K$2</definedName>
    <definedName name="_xlchart.v1.1" hidden="1">'Data and Charts'!$K$3:$K$8</definedName>
    <definedName name="_xlchart.v1.10" hidden="1">'Data and Charts'!$L$2</definedName>
    <definedName name="_xlchart.v1.11" hidden="1">'Data and Charts'!$L$3:$L$8</definedName>
    <definedName name="_xlchart.v1.12" hidden="1">'Data and Charts'!$K$18</definedName>
    <definedName name="_xlchart.v1.13" hidden="1">'Data and Charts'!$K$19:$K$24</definedName>
    <definedName name="_xlchart.v1.14" hidden="1">'Data and Charts'!$K$2</definedName>
    <definedName name="_xlchart.v1.15" hidden="1">'Data and Charts'!$K$3:$K$8</definedName>
    <definedName name="_xlchart.v1.16" hidden="1">'Data and Charts'!$L$18</definedName>
    <definedName name="_xlchart.v1.17" hidden="1">'Data and Charts'!$L$19:$L$24</definedName>
    <definedName name="_xlchart.v1.18" hidden="1">'Data and Charts'!$L$2</definedName>
    <definedName name="_xlchart.v1.19" hidden="1">'Data and Charts'!$L$3:$L$8</definedName>
    <definedName name="_xlchart.v1.2" hidden="1">'Data and Charts'!$L$2</definedName>
    <definedName name="_xlchart.v1.20" hidden="1">'Data and Charts'!$K$2</definedName>
    <definedName name="_xlchart.v1.21" hidden="1">'Data and Charts'!$K$3:$K$8</definedName>
    <definedName name="_xlchart.v1.22" hidden="1">'Data and Charts'!$L$2</definedName>
    <definedName name="_xlchart.v1.23" hidden="1">'Data and Charts'!$L$3:$L$8</definedName>
    <definedName name="_xlchart.v1.24" hidden="1">'Data and Charts'!$K$10</definedName>
    <definedName name="_xlchart.v1.25" hidden="1">'Data and Charts'!$K$11:$K$16</definedName>
    <definedName name="_xlchart.v1.26" hidden="1">'Data and Charts'!$K$2</definedName>
    <definedName name="_xlchart.v1.27" hidden="1">'Data and Charts'!$K$3:$K$8</definedName>
    <definedName name="_xlchart.v1.28" hidden="1">'Data and Charts'!$L$10</definedName>
    <definedName name="_xlchart.v1.29" hidden="1">'Data and Charts'!$L$11:$L$16</definedName>
    <definedName name="_xlchart.v1.3" hidden="1">'Data and Charts'!$L$3:$L$8</definedName>
    <definedName name="_xlchart.v1.30" hidden="1">'Data and Charts'!$L$2</definedName>
    <definedName name="_xlchart.v1.31" hidden="1">'Data and Charts'!$L$3:$L$8</definedName>
    <definedName name="_xlchart.v1.32" hidden="1">'Data and Charts'!$K$2</definedName>
    <definedName name="_xlchart.v1.33" hidden="1">'Data and Charts'!$K$3:$K$8</definedName>
    <definedName name="_xlchart.v1.34" hidden="1">'Data and Charts'!$L$2</definedName>
    <definedName name="_xlchart.v1.35" hidden="1">'Data and Charts'!$L$3:$L$8</definedName>
    <definedName name="_xlchart.v1.36" hidden="1">'Data and Charts'!$K$2</definedName>
    <definedName name="_xlchart.v1.37" hidden="1">'Data and Charts'!$K$34</definedName>
    <definedName name="_xlchart.v1.38" hidden="1">'Data and Charts'!$K$35:$K$40</definedName>
    <definedName name="_xlchart.v1.39" hidden="1">'Data and Charts'!$K$3:$K$8</definedName>
    <definedName name="_xlchart.v1.4" hidden="1">'Data and Charts'!$K$2</definedName>
    <definedName name="_xlchart.v1.40" hidden="1">'Data and Charts'!$L$2</definedName>
    <definedName name="_xlchart.v1.41" hidden="1">'Data and Charts'!$L$34</definedName>
    <definedName name="_xlchart.v1.42" hidden="1">'Data and Charts'!$L$35:$L$40</definedName>
    <definedName name="_xlchart.v1.43" hidden="1">'Data and Charts'!$L$3:$L$8</definedName>
    <definedName name="_xlchart.v1.44" hidden="1">'Data and Charts'!$T$43:$T$48</definedName>
    <definedName name="_xlchart.v1.45" hidden="1">'Data and Charts'!$U$42</definedName>
    <definedName name="_xlchart.v1.46" hidden="1">'Data and Charts'!$U$43:$U$48</definedName>
    <definedName name="_xlchart.v1.47" hidden="1">'Data and Charts'!$V$42</definedName>
    <definedName name="_xlchart.v1.48" hidden="1">'Data and Charts'!$V$43:$V$48</definedName>
    <definedName name="_xlchart.v1.49" hidden="1">'Data and Charts'!$K$2</definedName>
    <definedName name="_xlchart.v1.5" hidden="1">'Data and Charts'!$K$3:$K$8</definedName>
    <definedName name="_xlchart.v1.50" hidden="1">'Data and Charts'!$K$26</definedName>
    <definedName name="_xlchart.v1.51" hidden="1">'Data and Charts'!$K$27:$K$32</definedName>
    <definedName name="_xlchart.v1.52" hidden="1">'Data and Charts'!$K$3:$K$8</definedName>
    <definedName name="_xlchart.v1.53" hidden="1">'Data and Charts'!$L$2</definedName>
    <definedName name="_xlchart.v1.54" hidden="1">'Data and Charts'!$L$26</definedName>
    <definedName name="_xlchart.v1.55" hidden="1">'Data and Charts'!$L$27:$L$32</definedName>
    <definedName name="_xlchart.v1.56" hidden="1">'Data and Charts'!$L$3:$L$8</definedName>
    <definedName name="_xlchart.v1.57" hidden="1">'Data and Charts'!$K$2</definedName>
    <definedName name="_xlchart.v1.58" hidden="1">'Data and Charts'!$K$3:$K$8</definedName>
    <definedName name="_xlchart.v1.59" hidden="1">'Data and Charts'!$K$42</definedName>
    <definedName name="_xlchart.v1.6" hidden="1">'Data and Charts'!$L$2</definedName>
    <definedName name="_xlchart.v1.60" hidden="1">'Data and Charts'!$K$43:$K$48</definedName>
    <definedName name="_xlchart.v1.61" hidden="1">'Data and Charts'!$L$2</definedName>
    <definedName name="_xlchart.v1.62" hidden="1">'Data and Charts'!$L$3:$L$8</definedName>
    <definedName name="_xlchart.v1.63" hidden="1">'Data and Charts'!$L$42</definedName>
    <definedName name="_xlchart.v1.64" hidden="1">'Data and Charts'!$L$43:$L$48</definedName>
    <definedName name="_xlchart.v1.65" hidden="1">'Data and Charts'!$T$43:$T$48</definedName>
    <definedName name="_xlchart.v1.66" hidden="1">'Data and Charts'!$U$42</definedName>
    <definedName name="_xlchart.v1.67" hidden="1">'Data and Charts'!$U$43:$U$48</definedName>
    <definedName name="_xlchart.v1.68" hidden="1">'Data and Charts'!$V$42</definedName>
    <definedName name="_xlchart.v1.69" hidden="1">'Data and Charts'!$V$43:$V$48</definedName>
    <definedName name="_xlchart.v1.7" hidden="1">'Data and Charts'!$L$3:$L$8</definedName>
    <definedName name="_xlchart.v1.70" hidden="1">'Data and Charts'!$T$19:$T$24</definedName>
    <definedName name="_xlchart.v1.71" hidden="1">'Data and Charts'!$U$18</definedName>
    <definedName name="_xlchart.v1.72" hidden="1">'Data and Charts'!$U$19:$U$24</definedName>
    <definedName name="_xlchart.v1.73" hidden="1">'Data and Charts'!$V$18</definedName>
    <definedName name="_xlchart.v1.74" hidden="1">'Data and Charts'!$V$19:$V$24</definedName>
    <definedName name="_xlchart.v1.75" hidden="1">'Data and Charts'!$K$2</definedName>
    <definedName name="_xlchart.v1.76" hidden="1">'Data and Charts'!$K$3:$K$8</definedName>
    <definedName name="_xlchart.v1.77" hidden="1">'Data and Charts'!$L$2</definedName>
    <definedName name="_xlchart.v1.78" hidden="1">'Data and Charts'!$L$3:$L$8</definedName>
    <definedName name="_xlchart.v1.79" hidden="1">'Data and Charts'!$K$2</definedName>
    <definedName name="_xlchart.v1.8" hidden="1">'Data and Charts'!$K$2</definedName>
    <definedName name="_xlchart.v1.80" hidden="1">'Data and Charts'!$K$34</definedName>
    <definedName name="_xlchart.v1.81" hidden="1">'Data and Charts'!$K$35:$K$40</definedName>
    <definedName name="_xlchart.v1.82" hidden="1">'Data and Charts'!$K$3:$K$8</definedName>
    <definedName name="_xlchart.v1.83" hidden="1">'Data and Charts'!$L$2</definedName>
    <definedName name="_xlchart.v1.84" hidden="1">'Data and Charts'!$L$34</definedName>
    <definedName name="_xlchart.v1.85" hidden="1">'Data and Charts'!$L$35:$L$40</definedName>
    <definedName name="_xlchart.v1.86" hidden="1">'Data and Charts'!$L$3:$L$8</definedName>
    <definedName name="_xlchart.v1.9" hidden="1">'Data and Charts'!$K$3:$K$8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1" l="1"/>
  <c r="U49" i="1"/>
  <c r="V41" i="1"/>
  <c r="U41" i="1"/>
  <c r="V33" i="1"/>
  <c r="U33" i="1"/>
  <c r="V25" i="1"/>
  <c r="U25" i="1"/>
  <c r="V17" i="1"/>
  <c r="AE20" i="1"/>
  <c r="U17" i="1"/>
  <c r="V9" i="1"/>
  <c r="U9" i="1"/>
  <c r="I42" i="1"/>
  <c r="I18" i="1"/>
  <c r="I34" i="1"/>
  <c r="I26" i="1"/>
  <c r="I10" i="1"/>
  <c r="I2" i="1"/>
  <c r="AE44" i="1"/>
  <c r="AE45" i="1"/>
  <c r="AE46" i="1"/>
  <c r="AE47" i="1"/>
  <c r="AE48" i="1"/>
  <c r="AE43" i="1"/>
  <c r="AE36" i="1"/>
  <c r="AE37" i="1"/>
  <c r="AE38" i="1"/>
  <c r="AE39" i="1"/>
  <c r="AE40" i="1"/>
  <c r="AE35" i="1"/>
  <c r="AE28" i="1"/>
  <c r="AE29" i="1"/>
  <c r="AE30" i="1"/>
  <c r="AE31" i="1"/>
  <c r="AE32" i="1"/>
  <c r="AE27" i="1"/>
  <c r="AE19" i="1"/>
  <c r="AE4" i="1"/>
  <c r="AE5" i="1"/>
  <c r="AE6" i="1"/>
  <c r="AE7" i="1"/>
  <c r="AE8" i="1"/>
  <c r="AE3" i="1"/>
  <c r="AE12" i="1"/>
  <c r="AE13" i="1"/>
  <c r="AE14" i="1"/>
  <c r="AE15" i="1"/>
  <c r="AE16" i="1"/>
  <c r="AE11" i="1"/>
  <c r="AF48" i="1"/>
  <c r="AF47" i="1"/>
  <c r="AF46" i="1"/>
  <c r="AF45" i="1"/>
  <c r="AF44" i="1"/>
  <c r="AF43" i="1"/>
  <c r="AF40" i="1"/>
  <c r="AF39" i="1"/>
  <c r="AF38" i="1"/>
  <c r="AF37" i="1"/>
  <c r="AF36" i="1"/>
  <c r="AF32" i="1"/>
  <c r="AF31" i="1"/>
  <c r="AF30" i="1"/>
  <c r="AF29" i="1"/>
  <c r="AF28" i="1"/>
  <c r="AF35" i="1"/>
  <c r="AF27" i="1"/>
  <c r="AF24" i="1"/>
  <c r="AF23" i="1"/>
  <c r="AF22" i="1"/>
  <c r="AF21" i="1"/>
  <c r="AF20" i="1"/>
  <c r="AF19" i="1"/>
  <c r="AF16" i="1"/>
  <c r="AF15" i="1"/>
  <c r="AF14" i="1"/>
  <c r="AF13" i="1"/>
  <c r="AF12" i="1"/>
  <c r="AF11" i="1"/>
  <c r="AF8" i="1"/>
  <c r="AF7" i="1"/>
  <c r="AF6" i="1"/>
  <c r="AF5" i="1"/>
  <c r="AF4" i="1"/>
  <c r="AF3" i="1"/>
  <c r="AE21" i="1" l="1"/>
  <c r="AE22" i="1"/>
  <c r="AE23" i="1" l="1"/>
  <c r="AE24" i="1" l="1"/>
</calcChain>
</file>

<file path=xl/sharedStrings.xml><?xml version="1.0" encoding="utf-8"?>
<sst xmlns="http://schemas.openxmlformats.org/spreadsheetml/2006/main" count="292" uniqueCount="114">
  <si>
    <t>PA1</t>
  </si>
  <si>
    <t>tests_50</t>
  </si>
  <si>
    <t>tests_60</t>
  </si>
  <si>
    <t>tests_70</t>
  </si>
  <si>
    <t>tests_80</t>
  </si>
  <si>
    <t>tests_90</t>
  </si>
  <si>
    <t>tests</t>
  </si>
  <si>
    <t>Mutpy Mutation Score</t>
  </si>
  <si>
    <t>Mutatest Mutation Score</t>
  </si>
  <si>
    <t>Mutatest Time</t>
  </si>
  <si>
    <t>Mutpy Time</t>
  </si>
  <si>
    <t>22.704 s</t>
  </si>
  <si>
    <t>22.934 s</t>
  </si>
  <si>
    <t>23.451 s</t>
  </si>
  <si>
    <t xml:space="preserve">23.290 s </t>
  </si>
  <si>
    <t>23.564 s</t>
  </si>
  <si>
    <t>23.548 s</t>
  </si>
  <si>
    <t>Asciinema</t>
  </si>
  <si>
    <t>Statement Coverage</t>
  </si>
  <si>
    <t>20.138 s</t>
  </si>
  <si>
    <t>19.732 s</t>
  </si>
  <si>
    <t>20.132 s</t>
  </si>
  <si>
    <t>19.865 s</t>
  </si>
  <si>
    <t>19.466 s</t>
  </si>
  <si>
    <t>19.663 s</t>
  </si>
  <si>
    <t>24.421 s</t>
  </si>
  <si>
    <t>24.174 s</t>
  </si>
  <si>
    <t>24.627 s</t>
  </si>
  <si>
    <t>Why?</t>
  </si>
  <si>
    <t>26.586 s</t>
  </si>
  <si>
    <t>26.714 s</t>
  </si>
  <si>
    <t>29.477 s</t>
  </si>
  <si>
    <t>Mutpy Locations</t>
  </si>
  <si>
    <t>321.961 s</t>
  </si>
  <si>
    <t>317.748 s</t>
  </si>
  <si>
    <t>350.230 s</t>
  </si>
  <si>
    <t>333.072 s</t>
  </si>
  <si>
    <t>329.785 s</t>
  </si>
  <si>
    <t>327.954 s</t>
  </si>
  <si>
    <t>Augmentor</t>
  </si>
  <si>
    <t>77.042 s</t>
  </si>
  <si>
    <t>191.679 s</t>
  </si>
  <si>
    <t>241.449 s</t>
  </si>
  <si>
    <t>207.468 s</t>
  </si>
  <si>
    <t>244.81 s</t>
  </si>
  <si>
    <t>252.148 s</t>
  </si>
  <si>
    <t>973.696 s</t>
  </si>
  <si>
    <t>858.024 s</t>
  </si>
  <si>
    <t>1369.802 s</t>
  </si>
  <si>
    <t>1221.468 s</t>
  </si>
  <si>
    <t>1115.307 s</t>
  </si>
  <si>
    <t>1027.518 s</t>
  </si>
  <si>
    <t>Fire</t>
  </si>
  <si>
    <t>46.472 s</t>
  </si>
  <si>
    <t>45.313 s</t>
  </si>
  <si>
    <t>45.658 s</t>
  </si>
  <si>
    <t>41.102 s</t>
  </si>
  <si>
    <t>47.276 s</t>
  </si>
  <si>
    <t>48.126 s</t>
  </si>
  <si>
    <t>2655.036 s</t>
  </si>
  <si>
    <t>5833.215 s</t>
  </si>
  <si>
    <t>5798.232 s</t>
  </si>
  <si>
    <t>2845.087 s</t>
  </si>
  <si>
    <t>1936.779 s</t>
  </si>
  <si>
    <t>1975.152 s</t>
  </si>
  <si>
    <t>Mutatest</t>
  </si>
  <si>
    <t>19.96 s</t>
  </si>
  <si>
    <t>20.545 s</t>
  </si>
  <si>
    <t>38.033 s</t>
  </si>
  <si>
    <t>273.886 s</t>
  </si>
  <si>
    <t>180.322 s</t>
  </si>
  <si>
    <t>123.381 s</t>
  </si>
  <si>
    <t>Results:</t>
  </si>
  <si>
    <t>Inconsistent</t>
  </si>
  <si>
    <t>17970.000 s</t>
  </si>
  <si>
    <t>30827.485 s</t>
  </si>
  <si>
    <t>16564.207 s</t>
  </si>
  <si>
    <t>119410.996 s</t>
  </si>
  <si>
    <t>81460.122 s</t>
  </si>
  <si>
    <t>230666.730 s</t>
  </si>
  <si>
    <t>test_50</t>
  </si>
  <si>
    <t>test_60</t>
  </si>
  <si>
    <t>test_70</t>
  </si>
  <si>
    <t>test_80</t>
  </si>
  <si>
    <t>test_90</t>
  </si>
  <si>
    <t>test</t>
  </si>
  <si>
    <t>33.982 s</t>
  </si>
  <si>
    <t>29.735 s</t>
  </si>
  <si>
    <t>31.601 s</t>
  </si>
  <si>
    <t>34.663 s</t>
  </si>
  <si>
    <t>35.541 s</t>
  </si>
  <si>
    <t>40.439 s</t>
  </si>
  <si>
    <t>3832.306 s</t>
  </si>
  <si>
    <t>3845.924 s</t>
  </si>
  <si>
    <t>3831.931 s</t>
  </si>
  <si>
    <t>3839.283 s</t>
  </si>
  <si>
    <t>3844.931 s</t>
  </si>
  <si>
    <t>3839.879 s</t>
  </si>
  <si>
    <t>x</t>
  </si>
  <si>
    <t>MutPy</t>
  </si>
  <si>
    <t>Test Suite 1</t>
  </si>
  <si>
    <t>Test Suite 2</t>
  </si>
  <si>
    <t>Test Suite 3</t>
  </si>
  <si>
    <t>Test Suite 4</t>
  </si>
  <si>
    <t>Test Suite 5</t>
  </si>
  <si>
    <t>Test Suite 6</t>
  </si>
  <si>
    <t>23 mutants</t>
  </si>
  <si>
    <t>33 mutants</t>
  </si>
  <si>
    <t>47 mutants</t>
  </si>
  <si>
    <t>19 mutants</t>
  </si>
  <si>
    <t>13 mutants</t>
  </si>
  <si>
    <t>24 mutants</t>
  </si>
  <si>
    <t>Not included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</si>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</sst>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%</a:t>
            </a:r>
            <a:r>
              <a:rPr lang="en-US" baseline="0"/>
              <a:t> v. Mutation Score % for PA1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Charts'!$K$2</c:f>
              <c:strCache>
                <c:ptCount val="1"/>
                <c:pt idx="0">
                  <c:v>Mutatest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Charts'!$J$3:$J$8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</c:numCache>
            </c:numRef>
          </c:cat>
          <c:val>
            <c:numRef>
              <c:f>'Data and Charts'!$K$3:$K$8</c:f>
              <c:numCache>
                <c:formatCode>0.00%</c:formatCode>
                <c:ptCount val="6"/>
                <c:pt idx="0">
                  <c:v>0.69689999999999996</c:v>
                </c:pt>
                <c:pt idx="1">
                  <c:v>0.30299999999999999</c:v>
                </c:pt>
                <c:pt idx="2">
                  <c:v>0.69689999999999996</c:v>
                </c:pt>
                <c:pt idx="3">
                  <c:v>0.69689999999999996</c:v>
                </c:pt>
                <c:pt idx="4">
                  <c:v>0.69689999999999996</c:v>
                </c:pt>
                <c:pt idx="5">
                  <c:v>0.69689999999999996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2-3A47-965D-8E7C174FD48F}"/>
            </c:ext>
          </c:extLst>
        </c:ser>
        <c:ser>
          <c:idx val="1"/>
          <c:order val="1"/>
          <c:tx>
            <c:strRef>
              <c:f>'Data and Charts'!$L$2</c:f>
              <c:strCache>
                <c:ptCount val="1"/>
                <c:pt idx="0">
                  <c:v>MutPy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Charts'!$J$3:$J$8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</c:numCache>
            </c:numRef>
          </c:cat>
          <c:val>
            <c:numRef>
              <c:f>'Data and Charts'!$L$3:$L$8</c:f>
              <c:numCache>
                <c:formatCode>0.00%</c:formatCode>
                <c:ptCount val="6"/>
                <c:pt idx="0">
                  <c:v>0.35099999999999998</c:v>
                </c:pt>
                <c:pt idx="1">
                  <c:v>0.316</c:v>
                </c:pt>
                <c:pt idx="2">
                  <c:v>0.38600000000000001</c:v>
                </c:pt>
                <c:pt idx="3">
                  <c:v>0.38600000000000001</c:v>
                </c:pt>
                <c:pt idx="4">
                  <c:v>0.43</c:v>
                </c:pt>
                <c:pt idx="5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2-3A47-965D-8E7C174F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0271"/>
        <c:axId val="210351999"/>
      </c:lineChart>
      <c:catAx>
        <c:axId val="2103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1999"/>
        <c:crosses val="autoZero"/>
        <c:auto val="1"/>
        <c:lblAlgn val="ctr"/>
        <c:lblOffset val="100"/>
        <c:noMultiLvlLbl val="0"/>
      </c:catAx>
      <c:valAx>
        <c:axId val="2103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for Each Test Suite for Fire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Charts'!$U$26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Charts'!$T$27:$T$32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Charts'!$U$27:$U$32</c:f>
              <c:numCache>
                <c:formatCode>General</c:formatCode>
                <c:ptCount val="6"/>
                <c:pt idx="0">
                  <c:v>46.472000000000001</c:v>
                </c:pt>
                <c:pt idx="1">
                  <c:v>45.313000000000002</c:v>
                </c:pt>
                <c:pt idx="2">
                  <c:v>45.658000000000001</c:v>
                </c:pt>
                <c:pt idx="3">
                  <c:v>41.101999999999997</c:v>
                </c:pt>
                <c:pt idx="4">
                  <c:v>47.276000000000003</c:v>
                </c:pt>
                <c:pt idx="5">
                  <c:v>48.125999999999998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9-D147-804D-18448E1B85C0}"/>
            </c:ext>
          </c:extLst>
        </c:ser>
        <c:ser>
          <c:idx val="1"/>
          <c:order val="1"/>
          <c:tx>
            <c:strRef>
              <c:f>'Data and Charts'!$V$26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Charts'!$T$27:$T$32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Charts'!$V$27:$V$32</c:f>
              <c:numCache>
                <c:formatCode>General</c:formatCode>
                <c:ptCount val="6"/>
                <c:pt idx="0">
                  <c:v>2655.0360000000001</c:v>
                </c:pt>
                <c:pt idx="1">
                  <c:v>5833.2150000000001</c:v>
                </c:pt>
                <c:pt idx="2">
                  <c:v>5798.232</c:v>
                </c:pt>
                <c:pt idx="3">
                  <c:v>2845.087</c:v>
                </c:pt>
                <c:pt idx="4">
                  <c:v>1936.779</c:v>
                </c:pt>
                <c:pt idx="5">
                  <c:v>1975.152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9-D147-804D-18448E1B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60656"/>
        <c:axId val="2111207280"/>
      </c:barChart>
      <c:catAx>
        <c:axId val="21093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07280"/>
        <c:crosses val="autoZero"/>
        <c:auto val="1"/>
        <c:lblAlgn val="ctr"/>
        <c:lblOffset val="100"/>
        <c:noMultiLvlLbl val="0"/>
      </c:catAx>
      <c:valAx>
        <c:axId val="2111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Each Test Suite for Mutatest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Charts'!$U$34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Charts'!$T$35:$T$40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Charts'!$U$35:$U$40</c:f>
              <c:numCache>
                <c:formatCode>General</c:formatCode>
                <c:ptCount val="6"/>
                <c:pt idx="0">
                  <c:v>19.96</c:v>
                </c:pt>
                <c:pt idx="1">
                  <c:v>20.545000000000002</c:v>
                </c:pt>
                <c:pt idx="2">
                  <c:v>38.033000000000001</c:v>
                </c:pt>
                <c:pt idx="3">
                  <c:v>273.88600000000002</c:v>
                </c:pt>
                <c:pt idx="4">
                  <c:v>180.322</c:v>
                </c:pt>
                <c:pt idx="5">
                  <c:v>123.381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F-4747-98D4-D0386943CBF9}"/>
            </c:ext>
          </c:extLst>
        </c:ser>
        <c:ser>
          <c:idx val="1"/>
          <c:order val="1"/>
          <c:tx>
            <c:strRef>
              <c:f>'Data and Charts'!$V$34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Charts'!$T$35:$T$40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Charts'!$V$35:$V$40</c:f>
              <c:numCache>
                <c:formatCode>General</c:formatCode>
                <c:ptCount val="6"/>
                <c:pt idx="0">
                  <c:v>17970</c:v>
                </c:pt>
                <c:pt idx="1">
                  <c:v>30827.485000000001</c:v>
                </c:pt>
                <c:pt idx="2">
                  <c:v>16564.206999999999</c:v>
                </c:pt>
                <c:pt idx="3">
                  <c:v>119410.996</c:v>
                </c:pt>
                <c:pt idx="4">
                  <c:v>81460.122000000003</c:v>
                </c:pt>
                <c:pt idx="5">
                  <c:v>230666.73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F-4747-98D4-D0386943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80016"/>
        <c:axId val="2120058192"/>
      </c:barChart>
      <c:catAx>
        <c:axId val="2119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58192"/>
        <c:crosses val="autoZero"/>
        <c:auto val="1"/>
        <c:lblAlgn val="ctr"/>
        <c:lblOffset val="100"/>
        <c:noMultiLvlLbl val="0"/>
      </c:catAx>
      <c:valAx>
        <c:axId val="21200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Each</a:t>
            </a:r>
            <a:r>
              <a:rPr lang="en-US" baseline="0"/>
              <a:t> Test Suite for MutPy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Charts'!$U$42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Charts'!$T$43:$T$48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Charts'!$U$43:$U$48</c:f>
              <c:numCache>
                <c:formatCode>General</c:formatCode>
                <c:ptCount val="6"/>
                <c:pt idx="0">
                  <c:v>33.981999999999999</c:v>
                </c:pt>
                <c:pt idx="1">
                  <c:v>29.734999999999999</c:v>
                </c:pt>
                <c:pt idx="2">
                  <c:v>31.600999999999999</c:v>
                </c:pt>
                <c:pt idx="3">
                  <c:v>34.662999999999997</c:v>
                </c:pt>
                <c:pt idx="4">
                  <c:v>35.540999999999997</c:v>
                </c:pt>
                <c:pt idx="5">
                  <c:v>40.439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6-1548-8812-22A9E42569FA}"/>
            </c:ext>
          </c:extLst>
        </c:ser>
        <c:ser>
          <c:idx val="1"/>
          <c:order val="1"/>
          <c:tx>
            <c:strRef>
              <c:f>'Data and Charts'!$V$42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Charts'!$T$43:$T$48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Charts'!$V$43:$V$48</c:f>
              <c:numCache>
                <c:formatCode>General</c:formatCode>
                <c:ptCount val="6"/>
                <c:pt idx="0">
                  <c:v>3832.306</c:v>
                </c:pt>
                <c:pt idx="1">
                  <c:v>3845.924</c:v>
                </c:pt>
                <c:pt idx="2">
                  <c:v>3831.931</c:v>
                </c:pt>
                <c:pt idx="3">
                  <c:v>3839.2829999999999</c:v>
                </c:pt>
                <c:pt idx="4">
                  <c:v>3844.931</c:v>
                </c:pt>
                <c:pt idx="5">
                  <c:v>3839.8789999999999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6-1548-8812-22A9E425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752992"/>
        <c:axId val="2071379152"/>
      </c:barChart>
      <c:catAx>
        <c:axId val="21137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79152"/>
        <c:crosses val="autoZero"/>
        <c:auto val="1"/>
        <c:lblAlgn val="ctr"/>
        <c:lblOffset val="100"/>
        <c:noMultiLvlLbl val="0"/>
      </c:catAx>
      <c:valAx>
        <c:axId val="20713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Per Mutant</a:t>
            </a:r>
            <a:r>
              <a:rPr lang="en-US" baseline="0"/>
              <a:t> for Each Test Suite for PA1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Charts'!$AE$2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Charts'!$AD$3:$AD$8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Charts'!$AE$3:$AE$8</c:f>
              <c:numCache>
                <c:formatCode>General</c:formatCode>
                <c:ptCount val="6"/>
                <c:pt idx="0">
                  <c:v>0.61024242424242425</c:v>
                </c:pt>
                <c:pt idx="1">
                  <c:v>0.59793939393939388</c:v>
                </c:pt>
                <c:pt idx="2">
                  <c:v>0.61006060606060608</c:v>
                </c:pt>
                <c:pt idx="3">
                  <c:v>0.60196969696969693</c:v>
                </c:pt>
                <c:pt idx="4">
                  <c:v>0.58987878787878789</c:v>
                </c:pt>
                <c:pt idx="5">
                  <c:v>0.59584848484848485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A-134E-A8CF-F3F363B83AA5}"/>
            </c:ext>
          </c:extLst>
        </c:ser>
        <c:ser>
          <c:idx val="1"/>
          <c:order val="1"/>
          <c:tx>
            <c:strRef>
              <c:f>'Data and Charts'!$AF$2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Charts'!$AD$3:$AD$8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Charts'!$AF$3:$AF$8</c:f>
              <c:numCache>
                <c:formatCode>General</c:formatCode>
                <c:ptCount val="6"/>
                <c:pt idx="0">
                  <c:v>0.19915789473684212</c:v>
                </c:pt>
                <c:pt idx="1">
                  <c:v>0.20117543859649123</c:v>
                </c:pt>
                <c:pt idx="2">
                  <c:v>0.20571052631578948</c:v>
                </c:pt>
                <c:pt idx="3">
                  <c:v>0.20429824561403509</c:v>
                </c:pt>
                <c:pt idx="4">
                  <c:v>0.20670175438596491</c:v>
                </c:pt>
                <c:pt idx="5">
                  <c:v>0.20656140350877192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A-134E-A8CF-F3F363B8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60655"/>
        <c:axId val="2112750624"/>
      </c:barChart>
      <c:catAx>
        <c:axId val="3000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50624"/>
        <c:crosses val="autoZero"/>
        <c:auto val="1"/>
        <c:lblAlgn val="ctr"/>
        <c:lblOffset val="100"/>
        <c:noMultiLvlLbl val="0"/>
      </c:catAx>
      <c:valAx>
        <c:axId val="2112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</a:t>
            </a:r>
            <a:r>
              <a:rPr lang="en-US" baseline="0"/>
              <a:t> Per Mutant</a:t>
            </a:r>
            <a:r>
              <a:rPr lang="en-US"/>
              <a:t> for</a:t>
            </a:r>
            <a:r>
              <a:rPr lang="en-US" baseline="0"/>
              <a:t> Each Test Suite for Asciinema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Charts'!$AE$10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Charts'!$AD$11:$AD$16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Charts'!$AE$11:$AE$16</c:f>
              <c:numCache>
                <c:formatCode>General</c:formatCode>
                <c:ptCount val="6"/>
                <c:pt idx="0">
                  <c:v>1.0617826086956521</c:v>
                </c:pt>
                <c:pt idx="1">
                  <c:v>1.0510434782608695</c:v>
                </c:pt>
                <c:pt idx="2">
                  <c:v>1.0707391304347826</c:v>
                </c:pt>
                <c:pt idx="3">
                  <c:v>1.1559130434782607</c:v>
                </c:pt>
                <c:pt idx="4">
                  <c:v>1.1614782608695651</c:v>
                </c:pt>
                <c:pt idx="5">
                  <c:v>1.2816086956521739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1A4B-AE21-8E5E4ECB8A75}"/>
            </c:ext>
          </c:extLst>
        </c:ser>
        <c:ser>
          <c:idx val="1"/>
          <c:order val="1"/>
          <c:tx>
            <c:strRef>
              <c:f>'Data and Charts'!$AF$10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Charts'!$AD$11:$AD$16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Charts'!$AF$11:$AF$16</c:f>
              <c:numCache>
                <c:formatCode>General</c:formatCode>
                <c:ptCount val="6"/>
                <c:pt idx="0">
                  <c:v>0.22188904203997245</c:v>
                </c:pt>
                <c:pt idx="1">
                  <c:v>0.21898552722260509</c:v>
                </c:pt>
                <c:pt idx="2">
                  <c:v>0.24137146795313577</c:v>
                </c:pt>
                <c:pt idx="3">
                  <c:v>0.22954651964162648</c:v>
                </c:pt>
                <c:pt idx="4">
                  <c:v>0.22728118538938666</c:v>
                </c:pt>
                <c:pt idx="5">
                  <c:v>0.22601929703652654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1A4B-AE21-8E5E4ECB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098304"/>
        <c:axId val="2121373904"/>
      </c:barChart>
      <c:catAx>
        <c:axId val="20300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73904"/>
        <c:crosses val="autoZero"/>
        <c:auto val="1"/>
        <c:lblAlgn val="ctr"/>
        <c:lblOffset val="100"/>
        <c:noMultiLvlLbl val="0"/>
      </c:catAx>
      <c:valAx>
        <c:axId val="2121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</a:t>
            </a:r>
            <a:r>
              <a:rPr lang="en-US" baseline="0"/>
              <a:t> Time Per Mutant for Each Test Suite for Augmentor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Charts'!$AE$18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Charts'!$AD$19:$AD$24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Charts'!$AE$19:$AE$24</c:f>
              <c:numCache>
                <c:formatCode>General</c:formatCode>
                <c:ptCount val="6"/>
                <c:pt idx="0">
                  <c:v>1.6391914893617021</c:v>
                </c:pt>
                <c:pt idx="1">
                  <c:v>4.0782765957446809</c:v>
                </c:pt>
                <c:pt idx="2">
                  <c:v>5.1372127659574467</c:v>
                </c:pt>
                <c:pt idx="3">
                  <c:v>4.4142127659574468</c:v>
                </c:pt>
                <c:pt idx="4">
                  <c:v>5.208723404255319</c:v>
                </c:pt>
                <c:pt idx="5">
                  <c:v>5.3648510638297875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BD4C-97C2-AEF64FE73C4C}"/>
            </c:ext>
          </c:extLst>
        </c:ser>
        <c:ser>
          <c:idx val="1"/>
          <c:order val="1"/>
          <c:tx>
            <c:strRef>
              <c:f>'Data and Charts'!$AF$18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Charts'!$AD$19:$AD$24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Charts'!$AF$19:$AF$24</c:f>
              <c:numCache>
                <c:formatCode>General</c:formatCode>
                <c:ptCount val="6"/>
                <c:pt idx="0">
                  <c:v>0.4352686633884667</c:v>
                </c:pt>
                <c:pt idx="1">
                  <c:v>0.38356012516763521</c:v>
                </c:pt>
                <c:pt idx="2">
                  <c:v>0.61233884666964677</c:v>
                </c:pt>
                <c:pt idx="3">
                  <c:v>0.54602950379973181</c:v>
                </c:pt>
                <c:pt idx="4">
                  <c:v>0.4985726419311578</c:v>
                </c:pt>
                <c:pt idx="5">
                  <c:v>0.45932856504246761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4-BD4C-97C2-AEF64FE7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24608"/>
        <c:axId val="2111717088"/>
      </c:barChart>
      <c:catAx>
        <c:axId val="21113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17088"/>
        <c:crosses val="autoZero"/>
        <c:auto val="1"/>
        <c:lblAlgn val="ctr"/>
        <c:lblOffset val="100"/>
        <c:noMultiLvlLbl val="0"/>
      </c:catAx>
      <c:valAx>
        <c:axId val="2111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Per Mutant</a:t>
            </a:r>
            <a:r>
              <a:rPr lang="en-US" baseline="0"/>
              <a:t> for Each Test Suite for Fire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Charts'!$AE$26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Charts'!$AD$27:$AD$32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Charts'!$AE$27:$AE$32</c:f>
              <c:numCache>
                <c:formatCode>General</c:formatCode>
                <c:ptCount val="6"/>
                <c:pt idx="0">
                  <c:v>2.4458947368421051</c:v>
                </c:pt>
                <c:pt idx="1">
                  <c:v>2.3848947368421052</c:v>
                </c:pt>
                <c:pt idx="2">
                  <c:v>2.4030526315789476</c:v>
                </c:pt>
                <c:pt idx="3">
                  <c:v>2.1632631578947366</c:v>
                </c:pt>
                <c:pt idx="4">
                  <c:v>2.4882105263157897</c:v>
                </c:pt>
                <c:pt idx="5">
                  <c:v>2.5329473684210524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2-564C-8AF9-1ECF899F631F}"/>
            </c:ext>
          </c:extLst>
        </c:ser>
        <c:ser>
          <c:idx val="1"/>
          <c:order val="1"/>
          <c:tx>
            <c:strRef>
              <c:f>'Data and Charts'!$AF$26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Charts'!$AD$27:$AD$32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Charts'!$AF$27:$AF$32</c:f>
              <c:numCache>
                <c:formatCode>General</c:formatCode>
                <c:ptCount val="6"/>
                <c:pt idx="0">
                  <c:v>0.36707258399004561</c:v>
                </c:pt>
                <c:pt idx="1">
                  <c:v>0.80647241808378267</c:v>
                </c:pt>
                <c:pt idx="2">
                  <c:v>0.80163583575279962</c:v>
                </c:pt>
                <c:pt idx="3">
                  <c:v>0.3933481266417807</c:v>
                </c:pt>
                <c:pt idx="4">
                  <c:v>0.26776980506014103</c:v>
                </c:pt>
                <c:pt idx="5">
                  <c:v>0.27307507258399005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2-564C-8AF9-1ECF899F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60656"/>
        <c:axId val="2111207280"/>
      </c:barChart>
      <c:catAx>
        <c:axId val="21093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07280"/>
        <c:crosses val="autoZero"/>
        <c:auto val="1"/>
        <c:lblAlgn val="ctr"/>
        <c:lblOffset val="100"/>
        <c:noMultiLvlLbl val="0"/>
      </c:catAx>
      <c:valAx>
        <c:axId val="2111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Per Mutant for Each Test Suite for Mutatest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Charts'!$AE$34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Charts'!$AD$35:$AD$40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Charts'!$AE$35:$AE$40</c:f>
              <c:numCache>
                <c:formatCode>General</c:formatCode>
                <c:ptCount val="6"/>
                <c:pt idx="0">
                  <c:v>1.5353846153846153</c:v>
                </c:pt>
                <c:pt idx="1">
                  <c:v>1.5803846153846155</c:v>
                </c:pt>
                <c:pt idx="2">
                  <c:v>2.9256153846153845</c:v>
                </c:pt>
                <c:pt idx="3">
                  <c:v>21.068153846153848</c:v>
                </c:pt>
                <c:pt idx="4">
                  <c:v>13.870923076923077</c:v>
                </c:pt>
                <c:pt idx="5">
                  <c:v>9.490846153846153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4-B444-A7A4-B8BB8DEC007F}"/>
            </c:ext>
          </c:extLst>
        </c:ser>
        <c:ser>
          <c:idx val="1"/>
          <c:order val="1"/>
          <c:tx>
            <c:strRef>
              <c:f>'Data and Charts'!$AF$34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Charts'!$AD$35:$AD$40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Charts'!$AF$35:$AF$40</c:f>
              <c:numCache>
                <c:formatCode>General</c:formatCode>
                <c:ptCount val="6"/>
                <c:pt idx="0">
                  <c:v>1.5484704868591124</c:v>
                </c:pt>
                <c:pt idx="1">
                  <c:v>2.7280960176991149</c:v>
                </c:pt>
                <c:pt idx="2">
                  <c:v>1.4273336492890993</c:v>
                </c:pt>
                <c:pt idx="3">
                  <c:v>10.567344778761061</c:v>
                </c:pt>
                <c:pt idx="4">
                  <c:v>7.2088603539823009</c:v>
                </c:pt>
                <c:pt idx="5">
                  <c:v>20.412984955752215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4-B444-A7A4-B8BB8DEC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80016"/>
        <c:axId val="2120058192"/>
      </c:barChart>
      <c:catAx>
        <c:axId val="2119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58192"/>
        <c:crosses val="autoZero"/>
        <c:auto val="1"/>
        <c:lblAlgn val="ctr"/>
        <c:lblOffset val="100"/>
        <c:noMultiLvlLbl val="0"/>
      </c:catAx>
      <c:valAx>
        <c:axId val="21200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Per Mutant for Each</a:t>
            </a:r>
            <a:r>
              <a:rPr lang="en-US" baseline="0"/>
              <a:t> Test Suite for MutPy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Charts'!$AE$42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Charts'!$AD$43:$AD$48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Charts'!$AE$43:$AE$48</c:f>
              <c:numCache>
                <c:formatCode>General</c:formatCode>
                <c:ptCount val="6"/>
                <c:pt idx="0">
                  <c:v>1.4159166666666667</c:v>
                </c:pt>
                <c:pt idx="1">
                  <c:v>1.2389583333333334</c:v>
                </c:pt>
                <c:pt idx="2">
                  <c:v>1.3167083333333334</c:v>
                </c:pt>
                <c:pt idx="3">
                  <c:v>1.4442916666666665</c:v>
                </c:pt>
                <c:pt idx="4">
                  <c:v>1.4808749999999999</c:v>
                </c:pt>
                <c:pt idx="5">
                  <c:v>1.6849583333333333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B446-B363-682F518A2003}"/>
            </c:ext>
          </c:extLst>
        </c:ser>
        <c:ser>
          <c:idx val="1"/>
          <c:order val="1"/>
          <c:tx>
            <c:strRef>
              <c:f>'Data and Charts'!$AF$42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Charts'!$AD$43:$AD$48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Charts'!$AF$43:$AF$48</c:f>
              <c:numCache>
                <c:formatCode>General</c:formatCode>
                <c:ptCount val="6"/>
                <c:pt idx="0">
                  <c:v>2.4239759645793804</c:v>
                </c:pt>
                <c:pt idx="1">
                  <c:v>2.4325895003162556</c:v>
                </c:pt>
                <c:pt idx="2">
                  <c:v>2.4237387729285262</c:v>
                </c:pt>
                <c:pt idx="3">
                  <c:v>2.4283889943074004</c:v>
                </c:pt>
                <c:pt idx="4">
                  <c:v>2.4319614168247945</c:v>
                </c:pt>
                <c:pt idx="5">
                  <c:v>2.4287659709044909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F-B446-B363-682F518A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752992"/>
        <c:axId val="2071379152"/>
      </c:barChart>
      <c:catAx>
        <c:axId val="21137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79152"/>
        <c:crosses val="autoZero"/>
        <c:auto val="1"/>
        <c:lblAlgn val="ctr"/>
        <c:lblOffset val="100"/>
        <c:noMultiLvlLbl val="0"/>
      </c:catAx>
      <c:valAx>
        <c:axId val="20713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% v. Mutation Score % for Asciinema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Charts'!$K$10</c:f>
              <c:strCache>
                <c:ptCount val="1"/>
                <c:pt idx="0">
                  <c:v>Mutatest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Charts'!$J$11:$J$16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</c:numCache>
            </c:numRef>
          </c:cat>
          <c:val>
            <c:numRef>
              <c:f>'Data and Charts'!$K$11:$K$16</c:f>
              <c:numCache>
                <c:formatCode>0.00%</c:formatCode>
                <c:ptCount val="6"/>
                <c:pt idx="0">
                  <c:v>0.21740000000000001</c:v>
                </c:pt>
                <c:pt idx="1">
                  <c:v>0.21740000000000001</c:v>
                </c:pt>
                <c:pt idx="2">
                  <c:v>0.21740000000000001</c:v>
                </c:pt>
                <c:pt idx="3">
                  <c:v>0.21740000000000001</c:v>
                </c:pt>
                <c:pt idx="4">
                  <c:v>0.21740000000000001</c:v>
                </c:pt>
                <c:pt idx="5">
                  <c:v>0.21740000000000001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1-9D4D-BE8C-510375CE2A62}"/>
            </c:ext>
          </c:extLst>
        </c:ser>
        <c:ser>
          <c:idx val="1"/>
          <c:order val="1"/>
          <c:tx>
            <c:strRef>
              <c:f>'Data and Charts'!$L$10</c:f>
              <c:strCache>
                <c:ptCount val="1"/>
                <c:pt idx="0">
                  <c:v>MutPy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Charts'!$J$11:$J$16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</c:numCache>
            </c:numRef>
          </c:cat>
          <c:val>
            <c:numRef>
              <c:f>'Data and Charts'!$L$11:$L$16</c:f>
              <c:numCache>
                <c:formatCode>0.00%</c:formatCode>
                <c:ptCount val="6"/>
                <c:pt idx="0">
                  <c:v>0.68300000000000005</c:v>
                </c:pt>
                <c:pt idx="1">
                  <c:v>0.68300000000000005</c:v>
                </c:pt>
                <c:pt idx="2">
                  <c:v>0.68300000000000005</c:v>
                </c:pt>
                <c:pt idx="3">
                  <c:v>0.82099999999999995</c:v>
                </c:pt>
                <c:pt idx="4">
                  <c:v>0.92200000000000004</c:v>
                </c:pt>
                <c:pt idx="5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1-9D4D-BE8C-510375CE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929232"/>
        <c:axId val="315042431"/>
      </c:lineChart>
      <c:catAx>
        <c:axId val="20319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2431"/>
        <c:crosses val="autoZero"/>
        <c:auto val="1"/>
        <c:lblAlgn val="ctr"/>
        <c:lblOffset val="100"/>
        <c:noMultiLvlLbl val="0"/>
      </c:catAx>
      <c:valAx>
        <c:axId val="3150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% v. Mutation</a:t>
            </a:r>
            <a:r>
              <a:rPr lang="en-US" baseline="0"/>
              <a:t> Score % for Augmentor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Charts'!$K$18</c:f>
              <c:strCache>
                <c:ptCount val="1"/>
                <c:pt idx="0">
                  <c:v>Mutatest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Charts'!$J$19:$J$24</c:f>
              <c:numCache>
                <c:formatCode>0%</c:formatCode>
                <c:ptCount val="6"/>
                <c:pt idx="0">
                  <c:v>0.37</c:v>
                </c:pt>
                <c:pt idx="1">
                  <c:v>0.69</c:v>
                </c:pt>
                <c:pt idx="2">
                  <c:v>0.76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</c:numCache>
            </c:numRef>
          </c:cat>
          <c:val>
            <c:numRef>
              <c:f>'Data and Charts'!$K$19:$K$24</c:f>
              <c:numCache>
                <c:formatCode>0.00%</c:formatCode>
                <c:ptCount val="6"/>
                <c:pt idx="0" formatCode="0%">
                  <c:v>0</c:v>
                </c:pt>
                <c:pt idx="1">
                  <c:v>0.27660000000000001</c:v>
                </c:pt>
                <c:pt idx="2">
                  <c:v>0.27660000000000001</c:v>
                </c:pt>
                <c:pt idx="3">
                  <c:v>0.25530000000000003</c:v>
                </c:pt>
                <c:pt idx="4">
                  <c:v>0.27660000000000001</c:v>
                </c:pt>
                <c:pt idx="5">
                  <c:v>0.25530000000000003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6-C844-AC33-0B9E0873DF82}"/>
            </c:ext>
          </c:extLst>
        </c:ser>
        <c:ser>
          <c:idx val="1"/>
          <c:order val="1"/>
          <c:tx>
            <c:strRef>
              <c:f>'Data and Charts'!$L$18</c:f>
              <c:strCache>
                <c:ptCount val="1"/>
                <c:pt idx="0">
                  <c:v>MutPy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Charts'!$J$19:$J$24</c:f>
              <c:numCache>
                <c:formatCode>0%</c:formatCode>
                <c:ptCount val="6"/>
                <c:pt idx="0">
                  <c:v>0.37</c:v>
                </c:pt>
                <c:pt idx="1">
                  <c:v>0.69</c:v>
                </c:pt>
                <c:pt idx="2">
                  <c:v>0.76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</c:numCache>
            </c:numRef>
          </c:cat>
          <c:val>
            <c:numRef>
              <c:f>'Data and Charts'!$L$19:$L$24</c:f>
              <c:numCache>
                <c:formatCode>0.00%</c:formatCode>
                <c:ptCount val="6"/>
                <c:pt idx="0" formatCode="0%">
                  <c:v>0.96</c:v>
                </c:pt>
                <c:pt idx="1">
                  <c:v>0.95399999999999996</c:v>
                </c:pt>
                <c:pt idx="2" formatCode="0%">
                  <c:v>0.96</c:v>
                </c:pt>
                <c:pt idx="3">
                  <c:v>0.96599999999999997</c:v>
                </c:pt>
                <c:pt idx="4" formatCode="0%">
                  <c:v>0.96</c:v>
                </c:pt>
                <c:pt idx="5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6-C844-AC33-0B9E0873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93088"/>
        <c:axId val="318541583"/>
      </c:lineChart>
      <c:catAx>
        <c:axId val="20465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41583"/>
        <c:crosses val="autoZero"/>
        <c:auto val="1"/>
        <c:lblAlgn val="ctr"/>
        <c:lblOffset val="100"/>
        <c:noMultiLvlLbl val="0"/>
      </c:catAx>
      <c:valAx>
        <c:axId val="3185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% v.</a:t>
            </a:r>
            <a:r>
              <a:rPr lang="en-US" baseline="0"/>
              <a:t> Mutation Score % for Fire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Charts'!$K$26</c:f>
              <c:strCache>
                <c:ptCount val="1"/>
                <c:pt idx="0">
                  <c:v>Mutatest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Charts'!$J$27:$J$32</c:f>
              <c:numCache>
                <c:formatCode>0%</c:formatCode>
                <c:ptCount val="6"/>
                <c:pt idx="0">
                  <c:v>0.64</c:v>
                </c:pt>
                <c:pt idx="1">
                  <c:v>0.66</c:v>
                </c:pt>
                <c:pt idx="2">
                  <c:v>0.7</c:v>
                </c:pt>
                <c:pt idx="3">
                  <c:v>0.72</c:v>
                </c:pt>
                <c:pt idx="4">
                  <c:v>0.72</c:v>
                </c:pt>
                <c:pt idx="5">
                  <c:v>0.73</c:v>
                </c:pt>
              </c:numCache>
            </c:numRef>
          </c:cat>
          <c:val>
            <c:numRef>
              <c:f>'Data and Charts'!$K$27:$K$32</c:f>
              <c:numCache>
                <c:formatCode>0.00%</c:formatCode>
                <c:ptCount val="6"/>
                <c:pt idx="0">
                  <c:v>0.47370000000000001</c:v>
                </c:pt>
                <c:pt idx="1">
                  <c:v>0.47370000000000001</c:v>
                </c:pt>
                <c:pt idx="2">
                  <c:v>0.47370000000000001</c:v>
                </c:pt>
                <c:pt idx="3">
                  <c:v>0.31580000000000003</c:v>
                </c:pt>
                <c:pt idx="4">
                  <c:v>0.31580000000000003</c:v>
                </c:pt>
                <c:pt idx="5">
                  <c:v>0.47370000000000001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B-0143-ACCE-6FE5C78F3AA3}"/>
            </c:ext>
          </c:extLst>
        </c:ser>
        <c:ser>
          <c:idx val="1"/>
          <c:order val="1"/>
          <c:tx>
            <c:strRef>
              <c:f>'Data and Charts'!$L$26</c:f>
              <c:strCache>
                <c:ptCount val="1"/>
                <c:pt idx="0">
                  <c:v>MutPy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Charts'!$J$27:$J$32</c:f>
              <c:numCache>
                <c:formatCode>0%</c:formatCode>
                <c:ptCount val="6"/>
                <c:pt idx="0">
                  <c:v>0.64</c:v>
                </c:pt>
                <c:pt idx="1">
                  <c:v>0.66</c:v>
                </c:pt>
                <c:pt idx="2">
                  <c:v>0.7</c:v>
                </c:pt>
                <c:pt idx="3">
                  <c:v>0.72</c:v>
                </c:pt>
                <c:pt idx="4">
                  <c:v>0.72</c:v>
                </c:pt>
                <c:pt idx="5">
                  <c:v>0.73</c:v>
                </c:pt>
              </c:numCache>
            </c:numRef>
          </c:cat>
          <c:val>
            <c:numRef>
              <c:f>'Data and Charts'!$L$27:$L$32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%">
                  <c:v>0.75800000000000001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B-0143-ACCE-6FE5C78F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86576"/>
        <c:axId val="2043617440"/>
      </c:lineChart>
      <c:catAx>
        <c:axId val="21157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7440"/>
        <c:crosses val="autoZero"/>
        <c:auto val="1"/>
        <c:lblAlgn val="ctr"/>
        <c:lblOffset val="100"/>
        <c:noMultiLvlLbl val="0"/>
      </c:catAx>
      <c:valAx>
        <c:axId val="2043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</a:t>
            </a:r>
            <a:r>
              <a:rPr lang="en-US" baseline="0"/>
              <a:t> % v. Mutation Score % for Mutatest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Charts'!$K$34</c:f>
              <c:strCache>
                <c:ptCount val="1"/>
                <c:pt idx="0">
                  <c:v>Mutatest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Charts'!$J$35:$J$40</c:f>
              <c:numCache>
                <c:formatCode>0%</c:formatCode>
                <c:ptCount val="6"/>
                <c:pt idx="0">
                  <c:v>0.47</c:v>
                </c:pt>
                <c:pt idx="1">
                  <c:v>0.59</c:v>
                </c:pt>
                <c:pt idx="2">
                  <c:v>0.74</c:v>
                </c:pt>
                <c:pt idx="3" formatCode="0.00%">
                  <c:v>0.83</c:v>
                </c:pt>
                <c:pt idx="4">
                  <c:v>0.94</c:v>
                </c:pt>
                <c:pt idx="5">
                  <c:v>0.94</c:v>
                </c:pt>
              </c:numCache>
            </c:numRef>
          </c:cat>
          <c:val>
            <c:numRef>
              <c:f>'Data and Charts'!$K$35:$K$40</c:f>
              <c:numCache>
                <c:formatCode>0.00%</c:formatCode>
                <c:ptCount val="6"/>
                <c:pt idx="0" formatCode="0%">
                  <c:v>0</c:v>
                </c:pt>
                <c:pt idx="1">
                  <c:v>0.23080000000000001</c:v>
                </c:pt>
                <c:pt idx="2" formatCode="0%">
                  <c:v>1</c:v>
                </c:pt>
                <c:pt idx="3">
                  <c:v>9.0899999999999995E-2</c:v>
                </c:pt>
                <c:pt idx="4">
                  <c:v>0.625</c:v>
                </c:pt>
                <c:pt idx="5">
                  <c:v>0.18179999999999999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D-8B45-B9E7-56B60E529D2C}"/>
            </c:ext>
          </c:extLst>
        </c:ser>
        <c:ser>
          <c:idx val="1"/>
          <c:order val="1"/>
          <c:tx>
            <c:strRef>
              <c:f>'Data and Charts'!$L$34</c:f>
              <c:strCache>
                <c:ptCount val="1"/>
                <c:pt idx="0">
                  <c:v>MutPy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Charts'!$J$35:$J$40</c:f>
              <c:numCache>
                <c:formatCode>0%</c:formatCode>
                <c:ptCount val="6"/>
                <c:pt idx="0">
                  <c:v>0.47</c:v>
                </c:pt>
                <c:pt idx="1">
                  <c:v>0.59</c:v>
                </c:pt>
                <c:pt idx="2">
                  <c:v>0.74</c:v>
                </c:pt>
                <c:pt idx="3" formatCode="0.00%">
                  <c:v>0.83</c:v>
                </c:pt>
                <c:pt idx="4">
                  <c:v>0.94</c:v>
                </c:pt>
                <c:pt idx="5">
                  <c:v>0.94</c:v>
                </c:pt>
              </c:numCache>
            </c:numRef>
          </c:cat>
          <c:val>
            <c:numRef>
              <c:f>'Data and Charts'!$L$35:$L$40</c:f>
              <c:numCache>
                <c:formatCode>0%</c:formatCode>
                <c:ptCount val="6"/>
                <c:pt idx="0" formatCode="0.00%">
                  <c:v>1.6E-2</c:v>
                </c:pt>
                <c:pt idx="1">
                  <c:v>0.95</c:v>
                </c:pt>
                <c:pt idx="2" formatCode="0.00%">
                  <c:v>0.76600000000000001</c:v>
                </c:pt>
                <c:pt idx="3" formatCode="0.00%">
                  <c:v>0.95</c:v>
                </c:pt>
                <c:pt idx="4" formatCode="0.00%">
                  <c:v>0.998</c:v>
                </c:pt>
                <c:pt idx="5" formatCode="0.00%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D-8B45-B9E7-56B60E52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03984"/>
        <c:axId val="2031799008"/>
      </c:lineChart>
      <c:catAx>
        <c:axId val="21133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99008"/>
        <c:crosses val="autoZero"/>
        <c:auto val="1"/>
        <c:lblAlgn val="ctr"/>
        <c:lblOffset val="100"/>
        <c:noMultiLvlLbl val="0"/>
      </c:catAx>
      <c:valAx>
        <c:axId val="2031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% v. Mutation</a:t>
            </a:r>
            <a:r>
              <a:rPr lang="en-US" baseline="0"/>
              <a:t> Score % for MutPy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Charts'!$K$42</c:f>
              <c:strCache>
                <c:ptCount val="1"/>
                <c:pt idx="0">
                  <c:v>Mutatest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Charts'!$J$43:$J$48</c:f>
              <c:numCache>
                <c:formatCode>0%</c:formatCode>
                <c:ptCount val="6"/>
                <c:pt idx="0">
                  <c:v>0.54</c:v>
                </c:pt>
                <c:pt idx="1">
                  <c:v>0.69</c:v>
                </c:pt>
                <c:pt idx="2">
                  <c:v>0.77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</c:numCache>
            </c:numRef>
          </c:cat>
          <c:val>
            <c:numRef>
              <c:f>'Data and Charts'!$K$43:$K$48</c:f>
              <c:numCache>
                <c:formatCode>0.00%</c:formatCode>
                <c:ptCount val="6"/>
                <c:pt idx="0">
                  <c:v>4.1700000000000001E-2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0.16669999999999999</c:v>
                </c:pt>
                <c:pt idx="4">
                  <c:v>0.20830000000000001</c:v>
                </c:pt>
                <c:pt idx="5">
                  <c:v>0.20830000000000001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0D4E-96D8-F87AD2D22E1E}"/>
            </c:ext>
          </c:extLst>
        </c:ser>
        <c:ser>
          <c:idx val="1"/>
          <c:order val="1"/>
          <c:tx>
            <c:strRef>
              <c:f>'Data and Charts'!$L$42</c:f>
              <c:strCache>
                <c:ptCount val="1"/>
                <c:pt idx="0">
                  <c:v>MutPy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Charts'!$J$43:$J$48</c:f>
              <c:numCache>
                <c:formatCode>0%</c:formatCode>
                <c:ptCount val="6"/>
                <c:pt idx="0">
                  <c:v>0.54</c:v>
                </c:pt>
                <c:pt idx="1">
                  <c:v>0.69</c:v>
                </c:pt>
                <c:pt idx="2">
                  <c:v>0.77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</c:numCache>
            </c:numRef>
          </c:cat>
          <c:val>
            <c:numRef>
              <c:f>'Data and Charts'!$L$43:$L$48</c:f>
              <c:numCache>
                <c:formatCode>0%</c:formatCode>
                <c:ptCount val="6"/>
                <c:pt idx="0" formatCode="0.00%">
                  <c:v>0.72499999999999998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5-0D4E-96D8-F87AD2D22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95360"/>
        <c:axId val="2115479824"/>
      </c:lineChart>
      <c:catAx>
        <c:axId val="21433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</a:t>
                </a:r>
                <a:r>
                  <a:rPr lang="en-US" baseline="0"/>
                  <a:t> Coverage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79824"/>
        <c:crosses val="autoZero"/>
        <c:auto val="1"/>
        <c:lblAlgn val="ctr"/>
        <c:lblOffset val="100"/>
        <c:noMultiLvlLbl val="0"/>
      </c:catAx>
      <c:valAx>
        <c:axId val="21154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for Each Test Suite for PA1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Charts'!$U$2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Charts'!$T$3:$T$8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Charts'!$U$3:$U$8</c:f>
              <c:numCache>
                <c:formatCode>General</c:formatCode>
                <c:ptCount val="6"/>
                <c:pt idx="0">
                  <c:v>20.138000000000002</c:v>
                </c:pt>
                <c:pt idx="1">
                  <c:v>19.731999999999999</c:v>
                </c:pt>
                <c:pt idx="2">
                  <c:v>20.132000000000001</c:v>
                </c:pt>
                <c:pt idx="3">
                  <c:v>19.864999999999998</c:v>
                </c:pt>
                <c:pt idx="4">
                  <c:v>19.466000000000001</c:v>
                </c:pt>
                <c:pt idx="5">
                  <c:v>19.663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C-1A4E-B372-C78BF1A70CAE}"/>
            </c:ext>
          </c:extLst>
        </c:ser>
        <c:ser>
          <c:idx val="1"/>
          <c:order val="1"/>
          <c:tx>
            <c:strRef>
              <c:f>'Data and Charts'!$V$2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Charts'!$T$3:$T$8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Charts'!$V$3:$V$8</c:f>
              <c:numCache>
                <c:formatCode>General</c:formatCode>
                <c:ptCount val="6"/>
                <c:pt idx="0">
                  <c:v>22.704000000000001</c:v>
                </c:pt>
                <c:pt idx="1">
                  <c:v>22.934000000000001</c:v>
                </c:pt>
                <c:pt idx="2">
                  <c:v>23.451000000000001</c:v>
                </c:pt>
                <c:pt idx="3">
                  <c:v>23.29</c:v>
                </c:pt>
                <c:pt idx="4">
                  <c:v>23.564</c:v>
                </c:pt>
                <c:pt idx="5">
                  <c:v>23.547999999999998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C-1A4E-B372-C78BF1A7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60655"/>
        <c:axId val="2112750624"/>
      </c:barChart>
      <c:catAx>
        <c:axId val="3000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50624"/>
        <c:crosses val="autoZero"/>
        <c:auto val="1"/>
        <c:lblAlgn val="ctr"/>
        <c:lblOffset val="100"/>
        <c:noMultiLvlLbl val="0"/>
      </c:catAx>
      <c:valAx>
        <c:axId val="2112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</a:t>
            </a:r>
            <a:r>
              <a:rPr lang="en-US" baseline="0"/>
              <a:t> Each Test Suite for Asciinema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Charts'!$U$10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Charts'!$T$11:$T$16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Charts'!$U$11:$U$16</c:f>
              <c:numCache>
                <c:formatCode>General</c:formatCode>
                <c:ptCount val="6"/>
                <c:pt idx="0">
                  <c:v>24.420999999999999</c:v>
                </c:pt>
                <c:pt idx="1">
                  <c:v>24.173999999999999</c:v>
                </c:pt>
                <c:pt idx="2">
                  <c:v>24.626999999999999</c:v>
                </c:pt>
                <c:pt idx="3">
                  <c:v>26.585999999999999</c:v>
                </c:pt>
                <c:pt idx="4">
                  <c:v>26.713999999999999</c:v>
                </c:pt>
                <c:pt idx="5">
                  <c:v>29.477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1443-B05A-4A80D3E4624A}"/>
            </c:ext>
          </c:extLst>
        </c:ser>
        <c:ser>
          <c:idx val="1"/>
          <c:order val="1"/>
          <c:tx>
            <c:strRef>
              <c:f>'Data and Charts'!$V$10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Charts'!$T$11:$T$16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Charts'!$V$11:$V$16</c:f>
              <c:numCache>
                <c:formatCode>General</c:formatCode>
                <c:ptCount val="6"/>
                <c:pt idx="0">
                  <c:v>321.96100000000001</c:v>
                </c:pt>
                <c:pt idx="1">
                  <c:v>317.74799999999999</c:v>
                </c:pt>
                <c:pt idx="2">
                  <c:v>350.23</c:v>
                </c:pt>
                <c:pt idx="3">
                  <c:v>333.072</c:v>
                </c:pt>
                <c:pt idx="4">
                  <c:v>329.78500000000003</c:v>
                </c:pt>
                <c:pt idx="5">
                  <c:v>327.95400000000001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1443-B05A-4A80D3E4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098304"/>
        <c:axId val="2121373904"/>
      </c:barChart>
      <c:catAx>
        <c:axId val="20300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73904"/>
        <c:crosses val="autoZero"/>
        <c:auto val="1"/>
        <c:lblAlgn val="ctr"/>
        <c:lblOffset val="100"/>
        <c:noMultiLvlLbl val="0"/>
      </c:catAx>
      <c:valAx>
        <c:axId val="2121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Each Test Suite for Augmentor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Charts'!$U$18</c:f>
              <c:strCache>
                <c:ptCount val="1"/>
                <c:pt idx="0">
                  <c:v>Mutatest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Charts'!$T$19:$T$24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Charts'!$U$19:$U$24</c:f>
              <c:numCache>
                <c:formatCode>General</c:formatCode>
                <c:ptCount val="6"/>
                <c:pt idx="0">
                  <c:v>77.042000000000002</c:v>
                </c:pt>
                <c:pt idx="1">
                  <c:v>191.679</c:v>
                </c:pt>
                <c:pt idx="2">
                  <c:v>241.44900000000001</c:v>
                </c:pt>
                <c:pt idx="3">
                  <c:v>207.46799999999999</c:v>
                </c:pt>
                <c:pt idx="4">
                  <c:v>244.81</c:v>
                </c:pt>
                <c:pt idx="5">
                  <c:v>252.148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8F44-9AEE-26829EEDBBAA}"/>
            </c:ext>
          </c:extLst>
        </c:ser>
        <c:ser>
          <c:idx val="1"/>
          <c:order val="1"/>
          <c:tx>
            <c:strRef>
              <c:f>'Data and Charts'!$V$18</c:f>
              <c:strCache>
                <c:ptCount val="1"/>
                <c:pt idx="0">
                  <c:v>MutPy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Charts'!$T$19:$T$24</c:f>
              <c:strCache>
                <c:ptCount val="6"/>
                <c:pt idx="0">
                  <c:v>Test Suite 1</c:v>
                </c:pt>
                <c:pt idx="1">
                  <c:v>Test Suite 2</c:v>
                </c:pt>
                <c:pt idx="2">
                  <c:v>Test Suite 3</c:v>
                </c:pt>
                <c:pt idx="3">
                  <c:v>Test Suite 4</c:v>
                </c:pt>
                <c:pt idx="4">
                  <c:v>Test Suite 5</c:v>
                </c:pt>
                <c:pt idx="5">
                  <c:v>Test Suite 6</c:v>
                </c:pt>
              </c:strCache>
            </c:strRef>
          </c:cat>
          <c:val>
            <c:numRef>
              <c:f>'Data and Charts'!$V$19:$V$24</c:f>
              <c:numCache>
                <c:formatCode>General</c:formatCode>
                <c:ptCount val="6"/>
                <c:pt idx="0">
                  <c:v>973.69600000000003</c:v>
                </c:pt>
                <c:pt idx="1">
                  <c:v>858.024</c:v>
                </c:pt>
                <c:pt idx="2">
                  <c:v>1369.8019999999999</c:v>
                </c:pt>
                <c:pt idx="3">
                  <c:v>1221.4680000000001</c:v>
                </c:pt>
                <c:pt idx="4">
                  <c:v>1115.307</c:v>
                </c:pt>
                <c:pt idx="5">
                  <c:v>1027.518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8F44-9AEE-26829EED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24608"/>
        <c:axId val="2111717088"/>
      </c:barChart>
      <c:catAx>
        <c:axId val="21113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Suite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17088"/>
        <c:crosses val="autoZero"/>
        <c:auto val="1"/>
        <c:lblAlgn val="ctr"/>
        <c:lblOffset val="100"/>
        <c:noMultiLvlLbl val="0"/>
      </c:catAx>
      <c:valAx>
        <c:axId val="2111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Mutation Scores Across All Test Suites for PA1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Mutation Scores Across All Test Suites for PA1</a:t>
          </a:r>
        </a:p>
      </cx:txPr>
    </cx:title>
    <cx:plotArea>
      <cx:plotAreaRegion>
        <cx:series layoutId="boxWhisker" uniqueId="{92D48C65-8052-1047-BAEC-8514834DD3A1}">
          <cx:tx>
            <cx:txData>
              <cx:f>_xlchart.v1.4</cx:f>
              <cx:v>Mutatest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ED417C-CDEA-1345-9A78-CDB4C1188D8A}">
          <cx:tx>
            <cx:txData>
              <cx:f>_xlchart.v1.6</cx:f>
              <cx:v>MutPy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Mutation Score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Mutation Score 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Mutation Scores Across All Test Suites for Asciinema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Mutation Scores Across All Test Suites for Asciinema</a:t>
          </a:r>
        </a:p>
      </cx:txPr>
    </cx:title>
    <cx:plotArea>
      <cx:plotAreaRegion>
        <cx:series layoutId="boxWhisker" uniqueId="{F9D1AFBA-FF18-BF41-A8DA-9A4A065914D1}">
          <cx:tx>
            <cx:txData>
              <cx:f>_xlchart.v1.24</cx:f>
              <cx:v>Mutatest</cx:v>
            </cx:txData>
          </cx:tx>
          <cx:dataId val="0"/>
          <cx:layoutPr>
            <cx:statistics quartileMethod="exclusive"/>
          </cx:layoutPr>
        </cx:series>
        <cx:series layoutId="boxWhisker" uniqueId="{347F4D2D-7DD5-A84A-9415-E1916CA03AC6}">
          <cx:tx>
            <cx:txData>
              <cx:f>_xlchart.v1.28</cx:f>
              <cx:v>MutPy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Mutation Score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Mutation Score 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Mutation Scores Across All Test Suites for Augmentor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Mutation Scores Across All Test Suites for Augmentor</a:t>
          </a:r>
        </a:p>
      </cx:txPr>
    </cx:title>
    <cx:plotArea>
      <cx:plotAreaRegion>
        <cx:series layoutId="boxWhisker" uniqueId="{32DC58A7-D75D-BB43-89A5-31C3882E3B8C}">
          <cx:tx>
            <cx:txData>
              <cx:f>_xlchart.v1.12</cx:f>
              <cx:v>Mutatest</cx:v>
            </cx:txData>
          </cx:tx>
          <cx:dataId val="0"/>
          <cx:layoutPr>
            <cx:statistics quartileMethod="exclusive"/>
          </cx:layoutPr>
        </cx:series>
        <cx:series layoutId="boxWhisker" uniqueId="{D3D180A0-03A9-7E46-8964-89D31233C38B}">
          <cx:tx>
            <cx:txData>
              <cx:f>_xlchart.v1.16</cx:f>
              <cx:v>MutPy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Mutation Score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Mutation Score 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_xlchart.v1.55</cx:f>
      </cx:numDim>
    </cx:data>
  </cx:chartData>
  <cx:chart>
    <cx:title pos="t" align="ctr" overlay="0">
      <cx:tx>
        <cx:txData>
          <cx:v>Mutation Scores Across All Test Suites for Fire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Mutation Scores Across All Test Suites for Fire</a:t>
          </a:r>
        </a:p>
      </cx:txPr>
    </cx:title>
    <cx:plotArea>
      <cx:plotAreaRegion>
        <cx:series layoutId="boxWhisker" uniqueId="{EF79006D-622B-C441-B314-34EE830EED1F}">
          <cx:tx>
            <cx:txData>
              <cx:f>_xlchart.v1.50</cx:f>
              <cx:v>Mutatest</cx:v>
            </cx:txData>
          </cx:tx>
          <cx:dataId val="0"/>
          <cx:layoutPr>
            <cx:statistics quartileMethod="exclusive"/>
          </cx:layoutPr>
        </cx:series>
        <cx:series layoutId="boxWhisker" uniqueId="{8A58613E-E7E2-6B45-8BFC-DF9CBFCD7DEC}">
          <cx:tx>
            <cx:txData>
              <cx:f>_xlchart.v1.54</cx:f>
              <cx:v>MutPy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Mutation Score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Mutation Score 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_xlchart.v1.85</cx:f>
      </cx:numDim>
    </cx:data>
  </cx:chartData>
  <cx:chart>
    <cx:title pos="t" align="ctr" overlay="0">
      <cx:tx>
        <cx:txData>
          <cx:v>Mutation Scores Across All Test Suites for Mutatest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Mutation Scores Across All Test Suites for Mutatest</a:t>
          </a:r>
        </a:p>
      </cx:txPr>
    </cx:title>
    <cx:plotArea>
      <cx:plotAreaRegion>
        <cx:series layoutId="boxWhisker" uniqueId="{F1F75C58-7940-154C-BAB7-3E89AEE17ED3}">
          <cx:tx>
            <cx:txData>
              <cx:f>_xlchart.v1.80</cx:f>
              <cx:v>Mutatest</cx:v>
            </cx:txData>
          </cx:tx>
          <cx:dataId val="0"/>
          <cx:layoutPr>
            <cx:statistics quartileMethod="exclusive"/>
          </cx:layoutPr>
        </cx:series>
        <cx:series layoutId="boxWhisker" uniqueId="{34D283A5-77C0-894E-90BB-D1E1398F156A}">
          <cx:tx>
            <cx:txData>
              <cx:f>_xlchart.v1.84</cx:f>
              <cx:v>MutPy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Mutation Score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Mutation Score 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_xlchart.v1.64</cx:f>
      </cx:numDim>
    </cx:data>
  </cx:chartData>
  <cx:chart>
    <cx:title pos="t" align="ctr" overlay="0">
      <cx:tx>
        <cx:txData>
          <cx:v>Mutation Scores Across All Test Suites for MutPy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Mutation Scores Across All Test Suites for MutPy</a:t>
          </a:r>
        </a:p>
      </cx:txPr>
    </cx:title>
    <cx:plotArea>
      <cx:plotAreaRegion>
        <cx:series layoutId="boxWhisker" uniqueId="{61EF81C9-6FCB-AC4F-B778-BB764196EA02}">
          <cx:tx>
            <cx:txData>
              <cx:f>_xlchart.v1.59</cx:f>
              <cx:v>Mutatest</cx:v>
            </cx:txData>
          </cx:tx>
          <cx:dataId val="0"/>
          <cx:layoutPr>
            <cx:statistics quartileMethod="exclusive"/>
          </cx:layoutPr>
        </cx:series>
        <cx:series layoutId="boxWhisker" uniqueId="{EF154986-83DA-F54C-BFD7-2613A0892FA7}">
          <cx:tx>
            <cx:txData>
              <cx:f>_xlchart.v1.63</cx:f>
              <cx:v>MutPy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Mutation Score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Mutation Score 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microsoft.com/office/2014/relationships/chartEx" Target="../charts/chartEx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microsoft.com/office/2014/relationships/chartEx" Target="../charts/chartEx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microsoft.com/office/2014/relationships/chartEx" Target="../charts/chartEx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microsoft.com/office/2014/relationships/chartEx" Target="../charts/chartEx5.xml"/><Relationship Id="rId10" Type="http://schemas.openxmlformats.org/officeDocument/2006/relationships/chart" Target="../charts/chart10.xml"/><Relationship Id="rId19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190500</xdr:rowOff>
    </xdr:from>
    <xdr:to>
      <xdr:col>18</xdr:col>
      <xdr:colOff>723900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C0A6DA-5993-C1C9-D115-3D52E268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16</xdr:row>
      <xdr:rowOff>50800</xdr:rowOff>
    </xdr:from>
    <xdr:to>
      <xdr:col>18</xdr:col>
      <xdr:colOff>723900</xdr:colOff>
      <xdr:row>30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168C6B-9C7F-554D-BA06-DCFBDC8E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349250</xdr:colOff>
      <xdr:row>30</xdr:row>
      <xdr:rowOff>190500</xdr:rowOff>
    </xdr:from>
    <xdr:to>
      <xdr:col>18</xdr:col>
      <xdr:colOff>736600</xdr:colOff>
      <xdr:row>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10B24B-DCFE-C6DA-52D5-FF5E272C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336550</xdr:colOff>
      <xdr:row>46</xdr:row>
      <xdr:rowOff>63500</xdr:rowOff>
    </xdr:from>
    <xdr:to>
      <xdr:col>18</xdr:col>
      <xdr:colOff>749300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AA4B6E-4B60-2F65-E148-C3239D48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323850</xdr:colOff>
      <xdr:row>62</xdr:row>
      <xdr:rowOff>50800</xdr:rowOff>
    </xdr:from>
    <xdr:to>
      <xdr:col>18</xdr:col>
      <xdr:colOff>762000</xdr:colOff>
      <xdr:row>77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EC46BB-03FF-F22A-ECA4-CA167B00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311150</xdr:colOff>
      <xdr:row>77</xdr:row>
      <xdr:rowOff>114300</xdr:rowOff>
    </xdr:from>
    <xdr:to>
      <xdr:col>18</xdr:col>
      <xdr:colOff>762000</xdr:colOff>
      <xdr:row>92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1FA68D-52C4-A511-1BC8-CD19E8B6F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95250</xdr:colOff>
      <xdr:row>0</xdr:row>
      <xdr:rowOff>177800</xdr:rowOff>
    </xdr:from>
    <xdr:to>
      <xdr:col>28</xdr:col>
      <xdr:colOff>482600</xdr:colOff>
      <xdr:row>15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77DC36-992F-762C-0684-338A0A49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95250</xdr:colOff>
      <xdr:row>16</xdr:row>
      <xdr:rowOff>0</xdr:rowOff>
    </xdr:from>
    <xdr:to>
      <xdr:col>28</xdr:col>
      <xdr:colOff>495300</xdr:colOff>
      <xdr:row>30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C98969-014F-EEAC-6239-0A7391C57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95250</xdr:colOff>
      <xdr:row>30</xdr:row>
      <xdr:rowOff>139700</xdr:rowOff>
    </xdr:from>
    <xdr:to>
      <xdr:col>28</xdr:col>
      <xdr:colOff>520700</xdr:colOff>
      <xdr:row>45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29A957-67B6-0C97-5D33-325D70EA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95250</xdr:colOff>
      <xdr:row>46</xdr:row>
      <xdr:rowOff>50800</xdr:rowOff>
    </xdr:from>
    <xdr:to>
      <xdr:col>28</xdr:col>
      <xdr:colOff>533400</xdr:colOff>
      <xdr:row>61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AC9B0C6-87EE-E2E0-456D-46714D80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95250</xdr:colOff>
      <xdr:row>62</xdr:row>
      <xdr:rowOff>25400</xdr:rowOff>
    </xdr:from>
    <xdr:to>
      <xdr:col>28</xdr:col>
      <xdr:colOff>558800</xdr:colOff>
      <xdr:row>77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87A0A1-F9E2-D16B-E49B-CCF4F87AD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88900</xdr:colOff>
      <xdr:row>77</xdr:row>
      <xdr:rowOff>88900</xdr:rowOff>
    </xdr:from>
    <xdr:to>
      <xdr:col>28</xdr:col>
      <xdr:colOff>546100</xdr:colOff>
      <xdr:row>91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573FA0A-2A2A-472A-F702-3C07419A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80818</xdr:colOff>
      <xdr:row>0</xdr:row>
      <xdr:rowOff>173181</xdr:rowOff>
    </xdr:from>
    <xdr:to>
      <xdr:col>38</xdr:col>
      <xdr:colOff>468168</xdr:colOff>
      <xdr:row>15</xdr:row>
      <xdr:rowOff>122381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E3C79-C8C5-4346-BE27-A1A1AFF3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92364</xdr:colOff>
      <xdr:row>16</xdr:row>
      <xdr:rowOff>11546</xdr:rowOff>
    </xdr:from>
    <xdr:to>
      <xdr:col>38</xdr:col>
      <xdr:colOff>492414</xdr:colOff>
      <xdr:row>30</xdr:row>
      <xdr:rowOff>87746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2754F-F9EF-1A40-9C05-E9E2AFCA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92364</xdr:colOff>
      <xdr:row>30</xdr:row>
      <xdr:rowOff>184728</xdr:rowOff>
    </xdr:from>
    <xdr:to>
      <xdr:col>38</xdr:col>
      <xdr:colOff>517814</xdr:colOff>
      <xdr:row>46</xdr:row>
      <xdr:rowOff>15010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0B07C-C50B-D945-8539-E931390FC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80818</xdr:colOff>
      <xdr:row>46</xdr:row>
      <xdr:rowOff>57727</xdr:rowOff>
    </xdr:from>
    <xdr:to>
      <xdr:col>38</xdr:col>
      <xdr:colOff>518968</xdr:colOff>
      <xdr:row>61</xdr:row>
      <xdr:rowOff>146627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230EBB-4F9B-4D4E-9FC4-55504D3A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57727</xdr:colOff>
      <xdr:row>62</xdr:row>
      <xdr:rowOff>11545</xdr:rowOff>
    </xdr:from>
    <xdr:to>
      <xdr:col>38</xdr:col>
      <xdr:colOff>521277</xdr:colOff>
      <xdr:row>77</xdr:row>
      <xdr:rowOff>24245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DAA394-21B1-7D45-93D6-2D988D5B4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57727</xdr:colOff>
      <xdr:row>77</xdr:row>
      <xdr:rowOff>92364</xdr:rowOff>
    </xdr:from>
    <xdr:to>
      <xdr:col>38</xdr:col>
      <xdr:colOff>514927</xdr:colOff>
      <xdr:row>91</xdr:row>
      <xdr:rowOff>105064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599960-BBBB-4D4F-983C-85D4E2B2C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588818</xdr:colOff>
      <xdr:row>0</xdr:row>
      <xdr:rowOff>187035</xdr:rowOff>
    </xdr:from>
    <xdr:to>
      <xdr:col>45</xdr:col>
      <xdr:colOff>23091</xdr:colOff>
      <xdr:row>15</xdr:row>
      <xdr:rowOff>115453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04C5615-BBF7-386F-F214-10DEE9554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62636" y="187035"/>
              <a:ext cx="5253182" cy="304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600364</xdr:colOff>
      <xdr:row>15</xdr:row>
      <xdr:rowOff>196273</xdr:rowOff>
    </xdr:from>
    <xdr:to>
      <xdr:col>45</xdr:col>
      <xdr:colOff>34637</xdr:colOff>
      <xdr:row>30</xdr:row>
      <xdr:rowOff>124692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B1D0709-0C81-B34B-8F9D-9433B6264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74182" y="3313546"/>
              <a:ext cx="5253182" cy="304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611909</xdr:colOff>
      <xdr:row>31</xdr:row>
      <xdr:rowOff>0</xdr:rowOff>
    </xdr:from>
    <xdr:to>
      <xdr:col>45</xdr:col>
      <xdr:colOff>46182</xdr:colOff>
      <xdr:row>45</xdr:row>
      <xdr:rowOff>136237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1120C14A-510F-D242-B3A2-AF941D585E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85727" y="6442364"/>
              <a:ext cx="5253182" cy="304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635000</xdr:colOff>
      <xdr:row>46</xdr:row>
      <xdr:rowOff>69274</xdr:rowOff>
    </xdr:from>
    <xdr:to>
      <xdr:col>45</xdr:col>
      <xdr:colOff>69273</xdr:colOff>
      <xdr:row>60</xdr:row>
      <xdr:rowOff>205510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77CE3EEA-1C93-2648-8F17-BF762538F9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08818" y="9628910"/>
              <a:ext cx="5253182" cy="304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646546</xdr:colOff>
      <xdr:row>62</xdr:row>
      <xdr:rowOff>46182</xdr:rowOff>
    </xdr:from>
    <xdr:to>
      <xdr:col>45</xdr:col>
      <xdr:colOff>80819</xdr:colOff>
      <xdr:row>76</xdr:row>
      <xdr:rowOff>182418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FF3699E6-9555-424F-8453-3CD1BAD99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0364" y="12930909"/>
              <a:ext cx="5253182" cy="304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658091</xdr:colOff>
      <xdr:row>77</xdr:row>
      <xdr:rowOff>57727</xdr:rowOff>
    </xdr:from>
    <xdr:to>
      <xdr:col>45</xdr:col>
      <xdr:colOff>92364</xdr:colOff>
      <xdr:row>91</xdr:row>
      <xdr:rowOff>193963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F5B6DC84-4FB0-B242-A294-E4DDBD8BFC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31909" y="16059727"/>
              <a:ext cx="5253182" cy="3045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7D98-C2D4-AD45-BFFF-D2E7803878F0}">
  <dimension ref="B1:AF49"/>
  <sheetViews>
    <sheetView tabSelected="1" zoomScale="110" zoomScaleNormal="110" workbookViewId="0">
      <selection activeCell="I21" sqref="I21"/>
    </sheetView>
  </sheetViews>
  <sheetFormatPr baseColWidth="10" defaultRowHeight="16" x14ac:dyDescent="0.2"/>
  <cols>
    <col min="2" max="2" width="21.5" customWidth="1"/>
    <col min="3" max="3" width="12.5" customWidth="1"/>
    <col min="6" max="6" width="11.5" customWidth="1"/>
    <col min="9" max="9" width="14" bestFit="1" customWidth="1"/>
    <col min="20" max="20" width="13.1640625" customWidth="1"/>
  </cols>
  <sheetData>
    <row r="1" spans="2:32" x14ac:dyDescent="0.2">
      <c r="W1" t="s">
        <v>112</v>
      </c>
      <c r="AE1" t="s">
        <v>107</v>
      </c>
    </row>
    <row r="2" spans="2:3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4">
        <f>10/80</f>
        <v>0.125</v>
      </c>
      <c r="J2" t="s">
        <v>98</v>
      </c>
      <c r="K2" t="s">
        <v>65</v>
      </c>
      <c r="L2" t="s">
        <v>99</v>
      </c>
      <c r="T2" t="s">
        <v>98</v>
      </c>
      <c r="U2" t="s">
        <v>65</v>
      </c>
      <c r="V2" t="s">
        <v>99</v>
      </c>
      <c r="AD2" t="s">
        <v>98</v>
      </c>
      <c r="AE2" t="s">
        <v>65</v>
      </c>
      <c r="AF2" t="s">
        <v>99</v>
      </c>
    </row>
    <row r="3" spans="2:32" x14ac:dyDescent="0.2">
      <c r="B3" t="s">
        <v>18</v>
      </c>
      <c r="C3" s="1">
        <v>0.5</v>
      </c>
      <c r="D3" s="1">
        <v>0.54</v>
      </c>
      <c r="E3" s="1">
        <v>0.5</v>
      </c>
      <c r="F3" s="1">
        <v>0.55000000000000004</v>
      </c>
      <c r="G3" s="1">
        <v>0.61</v>
      </c>
      <c r="H3" s="1">
        <v>0.63</v>
      </c>
      <c r="J3" s="1">
        <v>0.5</v>
      </c>
      <c r="K3" s="2">
        <v>0.69689999999999996</v>
      </c>
      <c r="L3" s="2">
        <v>0.35099999999999998</v>
      </c>
      <c r="T3" t="s">
        <v>100</v>
      </c>
      <c r="U3">
        <v>20.138000000000002</v>
      </c>
      <c r="V3">
        <v>22.704000000000001</v>
      </c>
      <c r="AD3" t="s">
        <v>100</v>
      </c>
      <c r="AE3">
        <f>U3/33</f>
        <v>0.61024242424242425</v>
      </c>
      <c r="AF3">
        <f>V3/$C$8</f>
        <v>0.19915789473684212</v>
      </c>
    </row>
    <row r="4" spans="2:32" x14ac:dyDescent="0.2">
      <c r="B4" t="s">
        <v>8</v>
      </c>
      <c r="C4" s="2">
        <v>0.69689999999999996</v>
      </c>
      <c r="D4" s="2">
        <v>0.69689999999999996</v>
      </c>
      <c r="E4" s="2">
        <v>0.30299999999999999</v>
      </c>
      <c r="F4" s="2">
        <v>0.69689999999999996</v>
      </c>
      <c r="G4" s="2">
        <v>0.69689999999999996</v>
      </c>
      <c r="H4" s="2">
        <v>0.69689999999999996</v>
      </c>
      <c r="I4" s="3"/>
      <c r="J4" s="1">
        <v>0.5</v>
      </c>
      <c r="K4" s="2">
        <v>0.30299999999999999</v>
      </c>
      <c r="L4" s="2">
        <v>0.316</v>
      </c>
      <c r="T4" s="1" t="s">
        <v>101</v>
      </c>
      <c r="U4">
        <v>19.731999999999999</v>
      </c>
      <c r="V4">
        <v>22.934000000000001</v>
      </c>
      <c r="AD4" s="1" t="s">
        <v>101</v>
      </c>
      <c r="AE4">
        <f t="shared" ref="AE4:AE8" si="0">U4/33</f>
        <v>0.59793939393939388</v>
      </c>
      <c r="AF4">
        <f>V4/D8</f>
        <v>0.20117543859649123</v>
      </c>
    </row>
    <row r="5" spans="2:32" x14ac:dyDescent="0.2">
      <c r="B5" t="s">
        <v>9</v>
      </c>
      <c r="C5" s="2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J5" s="1">
        <v>0.54</v>
      </c>
      <c r="K5" s="2">
        <v>0.69689999999999996</v>
      </c>
      <c r="L5" s="2">
        <v>0.38600000000000001</v>
      </c>
      <c r="T5" t="s">
        <v>102</v>
      </c>
      <c r="U5">
        <v>20.132000000000001</v>
      </c>
      <c r="V5">
        <v>23.451000000000001</v>
      </c>
      <c r="AD5" t="s">
        <v>102</v>
      </c>
      <c r="AE5">
        <f t="shared" si="0"/>
        <v>0.61006060606060608</v>
      </c>
      <c r="AF5">
        <f>V5/E8</f>
        <v>0.20571052631578948</v>
      </c>
    </row>
    <row r="6" spans="2:32" x14ac:dyDescent="0.2">
      <c r="B6" t="s">
        <v>7</v>
      </c>
      <c r="C6" s="2">
        <v>0.35099999999999998</v>
      </c>
      <c r="D6" s="2">
        <v>0.38600000000000001</v>
      </c>
      <c r="E6" s="2">
        <v>0.316</v>
      </c>
      <c r="F6" s="2">
        <v>0.38600000000000001</v>
      </c>
      <c r="G6" s="2">
        <v>0.43</v>
      </c>
      <c r="H6" s="2">
        <v>0.44700000000000001</v>
      </c>
      <c r="J6" s="1">
        <v>0.55000000000000004</v>
      </c>
      <c r="K6" s="2">
        <v>0.69689999999999996</v>
      </c>
      <c r="L6" s="2">
        <v>0.38600000000000001</v>
      </c>
      <c r="T6" s="1" t="s">
        <v>103</v>
      </c>
      <c r="U6">
        <v>19.864999999999998</v>
      </c>
      <c r="V6">
        <v>23.29</v>
      </c>
      <c r="AD6" s="1" t="s">
        <v>103</v>
      </c>
      <c r="AE6">
        <f t="shared" si="0"/>
        <v>0.60196969696969693</v>
      </c>
      <c r="AF6">
        <f>V6/F8</f>
        <v>0.20429824561403509</v>
      </c>
    </row>
    <row r="7" spans="2:32" x14ac:dyDescent="0.2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J7" s="1">
        <v>0.61</v>
      </c>
      <c r="K7" s="2">
        <v>0.69689999999999996</v>
      </c>
      <c r="L7" s="2">
        <v>0.43</v>
      </c>
      <c r="T7" t="s">
        <v>104</v>
      </c>
      <c r="U7">
        <v>19.466000000000001</v>
      </c>
      <c r="V7">
        <v>23.564</v>
      </c>
      <c r="AD7" t="s">
        <v>104</v>
      </c>
      <c r="AE7">
        <f t="shared" si="0"/>
        <v>0.58987878787878789</v>
      </c>
      <c r="AF7">
        <f>V7/G8</f>
        <v>0.20670175438596491</v>
      </c>
    </row>
    <row r="8" spans="2:32" x14ac:dyDescent="0.2">
      <c r="B8" t="s">
        <v>32</v>
      </c>
      <c r="C8">
        <v>114</v>
      </c>
      <c r="D8">
        <v>114</v>
      </c>
      <c r="E8">
        <v>114</v>
      </c>
      <c r="F8">
        <v>114</v>
      </c>
      <c r="G8">
        <v>114</v>
      </c>
      <c r="H8">
        <v>114</v>
      </c>
      <c r="J8" s="1">
        <v>0.63</v>
      </c>
      <c r="K8" s="2">
        <v>0.69689999999999996</v>
      </c>
      <c r="L8" s="2">
        <v>0.44700000000000001</v>
      </c>
      <c r="T8" s="1" t="s">
        <v>105</v>
      </c>
      <c r="U8">
        <v>19.663</v>
      </c>
      <c r="V8">
        <v>23.547999999999998</v>
      </c>
      <c r="AD8" s="1" t="s">
        <v>105</v>
      </c>
      <c r="AE8">
        <f t="shared" si="0"/>
        <v>0.59584848484848485</v>
      </c>
      <c r="AF8">
        <f>V8/H8</f>
        <v>0.20656140350877192</v>
      </c>
    </row>
    <row r="9" spans="2:32" x14ac:dyDescent="0.2">
      <c r="T9" t="s">
        <v>113</v>
      </c>
      <c r="U9">
        <f>AVERAGE(U3:U8)</f>
        <v>19.832666666666665</v>
      </c>
      <c r="V9">
        <f>AVERAGE(V3:V8)</f>
        <v>23.248499999999996</v>
      </c>
      <c r="AE9" t="s">
        <v>106</v>
      </c>
    </row>
    <row r="10" spans="2:32" x14ac:dyDescent="0.2">
      <c r="B10" t="s">
        <v>17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>
        <f>10/179</f>
        <v>5.5865921787709494E-2</v>
      </c>
      <c r="J10" t="s">
        <v>98</v>
      </c>
      <c r="K10" t="s">
        <v>65</v>
      </c>
      <c r="L10" t="s">
        <v>99</v>
      </c>
      <c r="T10" t="s">
        <v>98</v>
      </c>
      <c r="U10" t="s">
        <v>65</v>
      </c>
      <c r="V10" t="s">
        <v>99</v>
      </c>
      <c r="AD10" t="s">
        <v>98</v>
      </c>
      <c r="AE10" t="s">
        <v>65</v>
      </c>
      <c r="AF10" t="s">
        <v>99</v>
      </c>
    </row>
    <row r="11" spans="2:32" x14ac:dyDescent="0.2">
      <c r="B11" t="s">
        <v>18</v>
      </c>
      <c r="C11" s="1">
        <v>0.2</v>
      </c>
      <c r="D11" s="1">
        <v>0.2</v>
      </c>
      <c r="E11" s="1">
        <v>0.2</v>
      </c>
      <c r="F11" s="1">
        <v>0.27</v>
      </c>
      <c r="G11" s="1">
        <v>0.27</v>
      </c>
      <c r="H11" s="1">
        <v>0.27</v>
      </c>
      <c r="J11" s="1">
        <v>0.2</v>
      </c>
      <c r="K11" s="2">
        <v>0.21740000000000001</v>
      </c>
      <c r="L11" s="2">
        <v>0.68300000000000005</v>
      </c>
      <c r="T11" t="s">
        <v>100</v>
      </c>
      <c r="U11">
        <v>24.420999999999999</v>
      </c>
      <c r="V11">
        <v>321.96100000000001</v>
      </c>
      <c r="AD11" t="s">
        <v>100</v>
      </c>
      <c r="AE11">
        <f>U11/23</f>
        <v>1.0617826086956521</v>
      </c>
      <c r="AF11">
        <f>V11/$C$16</f>
        <v>0.22188904203997245</v>
      </c>
    </row>
    <row r="12" spans="2:32" x14ac:dyDescent="0.2">
      <c r="B12" t="s">
        <v>8</v>
      </c>
      <c r="C12" s="2">
        <v>0.21740000000000001</v>
      </c>
      <c r="D12" s="2">
        <v>0.21740000000000001</v>
      </c>
      <c r="E12" s="2">
        <v>0.21740000000000001</v>
      </c>
      <c r="F12" s="2">
        <v>0.21740000000000001</v>
      </c>
      <c r="G12" s="2">
        <v>0.21740000000000001</v>
      </c>
      <c r="H12" s="2">
        <v>0.21740000000000001</v>
      </c>
      <c r="I12" t="s">
        <v>28</v>
      </c>
      <c r="J12" s="1">
        <v>0.2</v>
      </c>
      <c r="K12" s="2">
        <v>0.21740000000000001</v>
      </c>
      <c r="L12" s="2">
        <v>0.68300000000000005</v>
      </c>
      <c r="T12" s="1" t="s">
        <v>101</v>
      </c>
      <c r="U12">
        <v>24.173999999999999</v>
      </c>
      <c r="V12">
        <v>317.74799999999999</v>
      </c>
      <c r="AD12" s="1" t="s">
        <v>101</v>
      </c>
      <c r="AE12">
        <f t="shared" ref="AE12:AE16" si="1">U12/23</f>
        <v>1.0510434782608695</v>
      </c>
      <c r="AF12">
        <f>V12/D16</f>
        <v>0.21898552722260509</v>
      </c>
    </row>
    <row r="13" spans="2:32" x14ac:dyDescent="0.2">
      <c r="B13" t="s">
        <v>9</v>
      </c>
      <c r="C13" t="s">
        <v>25</v>
      </c>
      <c r="D13" t="s">
        <v>26</v>
      </c>
      <c r="E13" t="s">
        <v>27</v>
      </c>
      <c r="F13" t="s">
        <v>29</v>
      </c>
      <c r="G13" t="s">
        <v>30</v>
      </c>
      <c r="H13" t="s">
        <v>31</v>
      </c>
      <c r="J13" s="1">
        <v>0.2</v>
      </c>
      <c r="K13" s="2">
        <v>0.21740000000000001</v>
      </c>
      <c r="L13" s="2">
        <v>0.68300000000000005</v>
      </c>
      <c r="T13" t="s">
        <v>102</v>
      </c>
      <c r="U13">
        <v>24.626999999999999</v>
      </c>
      <c r="V13">
        <v>350.23</v>
      </c>
      <c r="AD13" t="s">
        <v>102</v>
      </c>
      <c r="AE13">
        <f t="shared" si="1"/>
        <v>1.0707391304347826</v>
      </c>
      <c r="AF13">
        <f>V13/E16</f>
        <v>0.24137146795313577</v>
      </c>
    </row>
    <row r="14" spans="2:32" x14ac:dyDescent="0.2">
      <c r="B14" t="s">
        <v>7</v>
      </c>
      <c r="C14" s="2">
        <v>0.68300000000000005</v>
      </c>
      <c r="D14" s="2">
        <v>0.68300000000000005</v>
      </c>
      <c r="E14" s="2">
        <v>0.68300000000000005</v>
      </c>
      <c r="F14" s="2">
        <v>0.82099999999999995</v>
      </c>
      <c r="G14" s="2">
        <v>0.92200000000000004</v>
      </c>
      <c r="H14" s="2">
        <v>0.97799999999999998</v>
      </c>
      <c r="J14" s="1">
        <v>0.27</v>
      </c>
      <c r="K14" s="2">
        <v>0.21740000000000001</v>
      </c>
      <c r="L14" s="2">
        <v>0.82099999999999995</v>
      </c>
      <c r="T14" s="1" t="s">
        <v>103</v>
      </c>
      <c r="U14">
        <v>26.585999999999999</v>
      </c>
      <c r="V14">
        <v>333.072</v>
      </c>
      <c r="AD14" s="1" t="s">
        <v>103</v>
      </c>
      <c r="AE14">
        <f t="shared" si="1"/>
        <v>1.1559130434782607</v>
      </c>
      <c r="AF14">
        <f>V14/F16</f>
        <v>0.22954651964162648</v>
      </c>
    </row>
    <row r="15" spans="2:32" x14ac:dyDescent="0.2">
      <c r="B15" t="s">
        <v>10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  <c r="J15" s="1">
        <v>0.27</v>
      </c>
      <c r="K15" s="2">
        <v>0.21740000000000001</v>
      </c>
      <c r="L15" s="2">
        <v>0.92200000000000004</v>
      </c>
      <c r="T15" t="s">
        <v>104</v>
      </c>
      <c r="U15">
        <v>26.713999999999999</v>
      </c>
      <c r="V15">
        <v>329.78500000000003</v>
      </c>
      <c r="AD15" t="s">
        <v>104</v>
      </c>
      <c r="AE15">
        <f t="shared" si="1"/>
        <v>1.1614782608695651</v>
      </c>
      <c r="AF15">
        <f>V15/G16</f>
        <v>0.22728118538938666</v>
      </c>
    </row>
    <row r="16" spans="2:32" x14ac:dyDescent="0.2">
      <c r="B16" t="s">
        <v>32</v>
      </c>
      <c r="C16">
        <v>1451</v>
      </c>
      <c r="D16">
        <v>1451</v>
      </c>
      <c r="E16">
        <v>1451</v>
      </c>
      <c r="F16">
        <v>1451</v>
      </c>
      <c r="G16">
        <v>1451</v>
      </c>
      <c r="H16">
        <v>1451</v>
      </c>
      <c r="J16" s="1">
        <v>0.27</v>
      </c>
      <c r="K16" s="2">
        <v>0.21740000000000001</v>
      </c>
      <c r="L16" s="2">
        <v>0.97799999999999998</v>
      </c>
      <c r="T16" s="1" t="s">
        <v>105</v>
      </c>
      <c r="U16">
        <v>29.477</v>
      </c>
      <c r="V16">
        <v>327.95400000000001</v>
      </c>
      <c r="AD16" s="1" t="s">
        <v>105</v>
      </c>
      <c r="AE16">
        <f t="shared" si="1"/>
        <v>1.2816086956521739</v>
      </c>
      <c r="AF16">
        <f>V16/H16</f>
        <v>0.22601929703652654</v>
      </c>
    </row>
    <row r="17" spans="2:32" x14ac:dyDescent="0.2">
      <c r="T17" t="s">
        <v>113</v>
      </c>
      <c r="U17">
        <f>AVERAGE(U11:U16)</f>
        <v>25.999833333333331</v>
      </c>
      <c r="V17">
        <f>AVERAGE(V11:V16)</f>
        <v>330.125</v>
      </c>
      <c r="AE17" t="s">
        <v>108</v>
      </c>
    </row>
    <row r="18" spans="2:32" x14ac:dyDescent="0.2">
      <c r="B18" t="s">
        <v>39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>
        <f>10/838</f>
        <v>1.1933174224343675E-2</v>
      </c>
      <c r="J18" t="s">
        <v>98</v>
      </c>
      <c r="K18" t="s">
        <v>65</v>
      </c>
      <c r="L18" t="s">
        <v>99</v>
      </c>
      <c r="T18" t="s">
        <v>98</v>
      </c>
      <c r="U18" t="s">
        <v>65</v>
      </c>
      <c r="V18" t="s">
        <v>99</v>
      </c>
      <c r="AD18" t="s">
        <v>98</v>
      </c>
      <c r="AE18" t="s">
        <v>65</v>
      </c>
      <c r="AF18" t="s">
        <v>99</v>
      </c>
    </row>
    <row r="19" spans="2:32" x14ac:dyDescent="0.2">
      <c r="B19" t="s">
        <v>18</v>
      </c>
      <c r="C19" s="1">
        <v>0.37</v>
      </c>
      <c r="D19" s="1">
        <v>0.69</v>
      </c>
      <c r="E19" s="1">
        <v>0.76</v>
      </c>
      <c r="F19" s="1">
        <v>0.78</v>
      </c>
      <c r="G19" s="1">
        <v>0.77</v>
      </c>
      <c r="H19" s="1">
        <v>0.78</v>
      </c>
      <c r="J19" s="1">
        <v>0.37</v>
      </c>
      <c r="K19" s="1">
        <v>0</v>
      </c>
      <c r="L19" s="1">
        <v>0.96</v>
      </c>
      <c r="T19" t="s">
        <v>100</v>
      </c>
      <c r="U19">
        <v>77.042000000000002</v>
      </c>
      <c r="V19">
        <v>973.69600000000003</v>
      </c>
      <c r="AD19" t="s">
        <v>100</v>
      </c>
      <c r="AE19">
        <f>U19/47</f>
        <v>1.6391914893617021</v>
      </c>
      <c r="AF19">
        <f>V19/$C$24</f>
        <v>0.4352686633884667</v>
      </c>
    </row>
    <row r="20" spans="2:32" x14ac:dyDescent="0.2">
      <c r="B20" t="s">
        <v>8</v>
      </c>
      <c r="C20" s="1">
        <v>0</v>
      </c>
      <c r="D20" s="2">
        <v>0.27660000000000001</v>
      </c>
      <c r="E20" s="2">
        <v>0.27660000000000001</v>
      </c>
      <c r="F20" s="2">
        <v>0.27660000000000001</v>
      </c>
      <c r="G20" s="2">
        <v>0.25530000000000003</v>
      </c>
      <c r="H20" s="2">
        <v>0.25530000000000003</v>
      </c>
      <c r="J20" s="1">
        <v>0.69</v>
      </c>
      <c r="K20" s="2">
        <v>0.27660000000000001</v>
      </c>
      <c r="L20" s="2">
        <v>0.95399999999999996</v>
      </c>
      <c r="T20" s="1" t="s">
        <v>101</v>
      </c>
      <c r="U20">
        <v>191.679</v>
      </c>
      <c r="V20">
        <v>858.024</v>
      </c>
      <c r="AD20" s="1" t="s">
        <v>101</v>
      </c>
      <c r="AE20">
        <f t="shared" ref="AE20:AE24" si="2">U20/47</f>
        <v>4.0782765957446809</v>
      </c>
      <c r="AF20">
        <f>V20/D24</f>
        <v>0.38356012516763521</v>
      </c>
    </row>
    <row r="21" spans="2:32" x14ac:dyDescent="0.2">
      <c r="B21" t="s">
        <v>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J21" s="1">
        <v>0.76</v>
      </c>
      <c r="K21" s="2">
        <v>0.27660000000000001</v>
      </c>
      <c r="L21" s="1">
        <v>0.96</v>
      </c>
      <c r="T21" t="s">
        <v>102</v>
      </c>
      <c r="U21">
        <v>241.44900000000001</v>
      </c>
      <c r="V21">
        <v>1369.8019999999999</v>
      </c>
      <c r="AD21" t="s">
        <v>102</v>
      </c>
      <c r="AE21">
        <f t="shared" si="2"/>
        <v>5.1372127659574467</v>
      </c>
      <c r="AF21">
        <f>V21/E24</f>
        <v>0.61233884666964677</v>
      </c>
    </row>
    <row r="22" spans="2:32" x14ac:dyDescent="0.2">
      <c r="B22" t="s">
        <v>7</v>
      </c>
      <c r="C22" s="1">
        <v>0.96</v>
      </c>
      <c r="D22" s="2">
        <v>0.95399999999999996</v>
      </c>
      <c r="E22" s="1">
        <v>0.96</v>
      </c>
      <c r="F22" s="1">
        <v>0.96</v>
      </c>
      <c r="G22" s="2">
        <v>0.96599999999999997</v>
      </c>
      <c r="H22" s="2">
        <v>0.97299999999999998</v>
      </c>
      <c r="J22" s="1">
        <v>0.77</v>
      </c>
      <c r="K22" s="2">
        <v>0.25530000000000003</v>
      </c>
      <c r="L22" s="2">
        <v>0.96599999999999997</v>
      </c>
      <c r="T22" s="1" t="s">
        <v>103</v>
      </c>
      <c r="U22">
        <v>207.46799999999999</v>
      </c>
      <c r="V22">
        <v>1221.4680000000001</v>
      </c>
      <c r="AD22" s="1" t="s">
        <v>103</v>
      </c>
      <c r="AE22">
        <f t="shared" si="2"/>
        <v>4.4142127659574468</v>
      </c>
      <c r="AF22">
        <f>V22/F24</f>
        <v>0.54602950379973181</v>
      </c>
    </row>
    <row r="23" spans="2:32" x14ac:dyDescent="0.2">
      <c r="B23" t="s">
        <v>10</v>
      </c>
      <c r="C23" t="s">
        <v>46</v>
      </c>
      <c r="D23" t="s">
        <v>47</v>
      </c>
      <c r="E23" t="s">
        <v>48</v>
      </c>
      <c r="F23" t="s">
        <v>49</v>
      </c>
      <c r="G23" t="s">
        <v>50</v>
      </c>
      <c r="H23" t="s">
        <v>51</v>
      </c>
      <c r="J23" s="1">
        <v>0.78</v>
      </c>
      <c r="K23" s="2">
        <v>0.27660000000000001</v>
      </c>
      <c r="L23" s="1">
        <v>0.96</v>
      </c>
      <c r="T23" t="s">
        <v>104</v>
      </c>
      <c r="U23">
        <v>244.81</v>
      </c>
      <c r="V23">
        <v>1115.307</v>
      </c>
      <c r="AD23" t="s">
        <v>104</v>
      </c>
      <c r="AE23">
        <f t="shared" si="2"/>
        <v>5.208723404255319</v>
      </c>
      <c r="AF23">
        <f>V23/G24</f>
        <v>0.4985726419311578</v>
      </c>
    </row>
    <row r="24" spans="2:32" x14ac:dyDescent="0.2">
      <c r="B24" t="s">
        <v>32</v>
      </c>
      <c r="C24">
        <v>2237</v>
      </c>
      <c r="D24">
        <v>2237</v>
      </c>
      <c r="E24">
        <v>2237</v>
      </c>
      <c r="F24">
        <v>2237</v>
      </c>
      <c r="G24">
        <v>2237</v>
      </c>
      <c r="H24">
        <v>2237</v>
      </c>
      <c r="J24" s="1">
        <v>0.78</v>
      </c>
      <c r="K24" s="2">
        <v>0.25530000000000003</v>
      </c>
      <c r="L24" s="2">
        <v>0.97299999999999998</v>
      </c>
      <c r="T24" s="1" t="s">
        <v>105</v>
      </c>
      <c r="U24">
        <v>252.148</v>
      </c>
      <c r="V24">
        <v>1027.518</v>
      </c>
      <c r="AD24" s="1" t="s">
        <v>105</v>
      </c>
      <c r="AE24">
        <f t="shared" si="2"/>
        <v>5.3648510638297875</v>
      </c>
      <c r="AF24">
        <f>V24/H24</f>
        <v>0.45932856504246761</v>
      </c>
    </row>
    <row r="25" spans="2:32" x14ac:dyDescent="0.2">
      <c r="T25" t="s">
        <v>113</v>
      </c>
      <c r="U25">
        <f>AVERAGE(U19:U24)</f>
        <v>202.43266666666668</v>
      </c>
      <c r="V25">
        <f>AVERAGE(V19:V24)</f>
        <v>1094.3025</v>
      </c>
      <c r="AE25" t="s">
        <v>109</v>
      </c>
    </row>
    <row r="26" spans="2:32" x14ac:dyDescent="0.2">
      <c r="B26" t="s">
        <v>52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>
        <f>10/1490</f>
        <v>6.7114093959731542E-3</v>
      </c>
      <c r="J26" t="s">
        <v>98</v>
      </c>
      <c r="K26" t="s">
        <v>65</v>
      </c>
      <c r="L26" t="s">
        <v>99</v>
      </c>
      <c r="T26" t="s">
        <v>98</v>
      </c>
      <c r="U26" t="s">
        <v>65</v>
      </c>
      <c r="V26" t="s">
        <v>99</v>
      </c>
      <c r="AD26" t="s">
        <v>98</v>
      </c>
      <c r="AE26" t="s">
        <v>65</v>
      </c>
      <c r="AF26" t="s">
        <v>99</v>
      </c>
    </row>
    <row r="27" spans="2:32" x14ac:dyDescent="0.2">
      <c r="B27" t="s">
        <v>18</v>
      </c>
      <c r="C27" s="1">
        <v>0.7</v>
      </c>
      <c r="D27" s="1">
        <v>0.64</v>
      </c>
      <c r="E27" s="1">
        <v>0.66</v>
      </c>
      <c r="F27" s="1">
        <v>0.72</v>
      </c>
      <c r="G27" s="1">
        <v>0.72</v>
      </c>
      <c r="H27" s="1">
        <v>0.73</v>
      </c>
      <c r="J27" s="1">
        <v>0.64</v>
      </c>
      <c r="K27" s="2">
        <v>0.47370000000000001</v>
      </c>
      <c r="L27" s="1">
        <v>1</v>
      </c>
      <c r="T27" t="s">
        <v>100</v>
      </c>
      <c r="U27">
        <v>46.472000000000001</v>
      </c>
      <c r="V27">
        <v>2655.0360000000001</v>
      </c>
      <c r="AD27" t="s">
        <v>100</v>
      </c>
      <c r="AE27">
        <f>U27/19</f>
        <v>2.4458947368421051</v>
      </c>
      <c r="AF27">
        <f>V27/$C$32</f>
        <v>0.36707258399004561</v>
      </c>
    </row>
    <row r="28" spans="2:32" x14ac:dyDescent="0.2">
      <c r="B28" t="s">
        <v>8</v>
      </c>
      <c r="C28" s="2">
        <v>0.47370000000000001</v>
      </c>
      <c r="D28" s="2">
        <v>0.47370000000000001</v>
      </c>
      <c r="E28" s="2">
        <v>0.47370000000000001</v>
      </c>
      <c r="F28" s="2">
        <v>0.31580000000000003</v>
      </c>
      <c r="G28" s="2">
        <v>0.31580000000000003</v>
      </c>
      <c r="H28" s="2">
        <v>0.47370000000000001</v>
      </c>
      <c r="J28" s="1">
        <v>0.66</v>
      </c>
      <c r="K28" s="2">
        <v>0.47370000000000001</v>
      </c>
      <c r="L28" s="1">
        <v>1</v>
      </c>
      <c r="T28" s="1" t="s">
        <v>101</v>
      </c>
      <c r="U28">
        <v>45.313000000000002</v>
      </c>
      <c r="V28">
        <v>5833.2150000000001</v>
      </c>
      <c r="AD28" s="1" t="s">
        <v>101</v>
      </c>
      <c r="AE28">
        <f t="shared" ref="AE28:AE32" si="3">U28/19</f>
        <v>2.3848947368421052</v>
      </c>
      <c r="AF28">
        <f>V28/D32</f>
        <v>0.80647241808378267</v>
      </c>
    </row>
    <row r="29" spans="2:32" x14ac:dyDescent="0.2">
      <c r="B29" t="s">
        <v>9</v>
      </c>
      <c r="C29" t="s">
        <v>53</v>
      </c>
      <c r="D29" t="s">
        <v>54</v>
      </c>
      <c r="E29" t="s">
        <v>55</v>
      </c>
      <c r="F29" t="s">
        <v>56</v>
      </c>
      <c r="G29" t="s">
        <v>57</v>
      </c>
      <c r="H29" t="s">
        <v>58</v>
      </c>
      <c r="J29" s="1">
        <v>0.7</v>
      </c>
      <c r="K29" s="2">
        <v>0.47370000000000001</v>
      </c>
      <c r="L29" s="1">
        <v>1</v>
      </c>
      <c r="T29" t="s">
        <v>102</v>
      </c>
      <c r="U29">
        <v>45.658000000000001</v>
      </c>
      <c r="V29">
        <v>5798.232</v>
      </c>
      <c r="AD29" t="s">
        <v>102</v>
      </c>
      <c r="AE29">
        <f t="shared" si="3"/>
        <v>2.4030526315789476</v>
      </c>
      <c r="AF29">
        <f>V29/E32</f>
        <v>0.80163583575279962</v>
      </c>
    </row>
    <row r="30" spans="2:32" x14ac:dyDescent="0.2">
      <c r="B30" t="s">
        <v>7</v>
      </c>
      <c r="C30" s="1">
        <v>1</v>
      </c>
      <c r="D30" s="1">
        <v>1</v>
      </c>
      <c r="E30" s="1">
        <v>1</v>
      </c>
      <c r="F30" s="2">
        <v>0.75800000000000001</v>
      </c>
      <c r="G30" s="1">
        <v>1</v>
      </c>
      <c r="H30" s="1">
        <v>1</v>
      </c>
      <c r="J30" s="1">
        <v>0.72</v>
      </c>
      <c r="K30" s="2">
        <v>0.31580000000000003</v>
      </c>
      <c r="L30" s="2">
        <v>0.75800000000000001</v>
      </c>
      <c r="T30" s="1" t="s">
        <v>103</v>
      </c>
      <c r="U30">
        <v>41.101999999999997</v>
      </c>
      <c r="V30">
        <v>2845.087</v>
      </c>
      <c r="AD30" s="1" t="s">
        <v>103</v>
      </c>
      <c r="AE30">
        <f t="shared" si="3"/>
        <v>2.1632631578947366</v>
      </c>
      <c r="AF30">
        <f>V30/F32</f>
        <v>0.3933481266417807</v>
      </c>
    </row>
    <row r="31" spans="2:32" x14ac:dyDescent="0.2">
      <c r="B31" t="s">
        <v>10</v>
      </c>
      <c r="C31" t="s">
        <v>59</v>
      </c>
      <c r="D31" t="s">
        <v>60</v>
      </c>
      <c r="E31" t="s">
        <v>61</v>
      </c>
      <c r="F31" t="s">
        <v>62</v>
      </c>
      <c r="G31" t="s">
        <v>63</v>
      </c>
      <c r="H31" t="s">
        <v>64</v>
      </c>
      <c r="J31" s="1">
        <v>0.72</v>
      </c>
      <c r="K31" s="2">
        <v>0.31580000000000003</v>
      </c>
      <c r="L31" s="1">
        <v>1</v>
      </c>
      <c r="T31" t="s">
        <v>104</v>
      </c>
      <c r="U31">
        <v>47.276000000000003</v>
      </c>
      <c r="V31">
        <v>1936.779</v>
      </c>
      <c r="AD31" t="s">
        <v>104</v>
      </c>
      <c r="AE31">
        <f t="shared" si="3"/>
        <v>2.4882105263157897</v>
      </c>
      <c r="AF31">
        <f>V31/G32</f>
        <v>0.26776980506014103</v>
      </c>
    </row>
    <row r="32" spans="2:32" x14ac:dyDescent="0.2">
      <c r="B32" t="s">
        <v>32</v>
      </c>
      <c r="C32">
        <v>7233</v>
      </c>
      <c r="D32">
        <v>7233</v>
      </c>
      <c r="E32">
        <v>7233</v>
      </c>
      <c r="F32">
        <v>7233</v>
      </c>
      <c r="G32">
        <v>7233</v>
      </c>
      <c r="H32">
        <v>7233</v>
      </c>
      <c r="J32" s="1">
        <v>0.73</v>
      </c>
      <c r="K32" s="2">
        <v>0.47370000000000001</v>
      </c>
      <c r="L32" s="1">
        <v>1</v>
      </c>
      <c r="T32" s="1" t="s">
        <v>105</v>
      </c>
      <c r="U32">
        <v>48.125999999999998</v>
      </c>
      <c r="V32">
        <v>1975.152</v>
      </c>
      <c r="AD32" s="1" t="s">
        <v>105</v>
      </c>
      <c r="AE32">
        <f t="shared" si="3"/>
        <v>2.5329473684210524</v>
      </c>
      <c r="AF32">
        <f>V32/H32</f>
        <v>0.27307507258399005</v>
      </c>
    </row>
    <row r="33" spans="2:32" x14ac:dyDescent="0.2">
      <c r="T33" t="s">
        <v>113</v>
      </c>
      <c r="U33">
        <f>AVERAGE(U27:U32)</f>
        <v>45.657833333333336</v>
      </c>
      <c r="V33">
        <f>AVERAGE(V27:V32)</f>
        <v>3507.2501666666662</v>
      </c>
      <c r="AE33" t="s">
        <v>110</v>
      </c>
    </row>
    <row r="34" spans="2:32" x14ac:dyDescent="0.2">
      <c r="B34" t="s">
        <v>65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>
        <f>10/915</f>
        <v>1.092896174863388E-2</v>
      </c>
      <c r="J34" t="s">
        <v>98</v>
      </c>
      <c r="K34" t="s">
        <v>65</v>
      </c>
      <c r="L34" t="s">
        <v>99</v>
      </c>
      <c r="T34" t="s">
        <v>98</v>
      </c>
      <c r="U34" t="s">
        <v>65</v>
      </c>
      <c r="V34" t="s">
        <v>99</v>
      </c>
      <c r="AD34" t="s">
        <v>98</v>
      </c>
      <c r="AE34" t="s">
        <v>65</v>
      </c>
      <c r="AF34" t="s">
        <v>99</v>
      </c>
    </row>
    <row r="35" spans="2:32" x14ac:dyDescent="0.2">
      <c r="B35" t="s">
        <v>18</v>
      </c>
      <c r="C35" s="2">
        <v>0.83</v>
      </c>
      <c r="D35" s="1">
        <v>0.47</v>
      </c>
      <c r="E35" s="1">
        <v>0.59</v>
      </c>
      <c r="F35" s="1">
        <v>0.74</v>
      </c>
      <c r="G35" s="1">
        <v>0.94</v>
      </c>
      <c r="H35" s="1">
        <v>0.94</v>
      </c>
      <c r="J35" s="1">
        <v>0.47</v>
      </c>
      <c r="K35" s="1">
        <v>0</v>
      </c>
      <c r="L35" s="2">
        <v>1.6E-2</v>
      </c>
      <c r="T35" t="s">
        <v>100</v>
      </c>
      <c r="U35">
        <v>19.96</v>
      </c>
      <c r="V35">
        <v>17970</v>
      </c>
      <c r="AD35" t="s">
        <v>100</v>
      </c>
      <c r="AE35">
        <f>U35/13</f>
        <v>1.5353846153846153</v>
      </c>
      <c r="AF35">
        <f>V35/$C$40</f>
        <v>1.5484704868591124</v>
      </c>
    </row>
    <row r="36" spans="2:32" x14ac:dyDescent="0.2">
      <c r="B36" t="s">
        <v>8</v>
      </c>
      <c r="C36" s="2">
        <v>9.0899999999999995E-2</v>
      </c>
      <c r="D36" s="1">
        <v>0</v>
      </c>
      <c r="E36" s="2">
        <v>0.23080000000000001</v>
      </c>
      <c r="F36" s="1">
        <v>1</v>
      </c>
      <c r="G36" s="2">
        <v>0.625</v>
      </c>
      <c r="H36" s="2">
        <v>0.18179999999999999</v>
      </c>
      <c r="I36" t="s">
        <v>72</v>
      </c>
      <c r="J36" s="1">
        <v>0.59</v>
      </c>
      <c r="K36" s="2">
        <v>0.23080000000000001</v>
      </c>
      <c r="L36" s="1">
        <v>0.95</v>
      </c>
      <c r="T36" s="1" t="s">
        <v>101</v>
      </c>
      <c r="U36">
        <v>20.545000000000002</v>
      </c>
      <c r="V36">
        <v>30827.485000000001</v>
      </c>
      <c r="AD36" s="1" t="s">
        <v>101</v>
      </c>
      <c r="AE36">
        <f t="shared" ref="AE36:AE40" si="4">U36/13</f>
        <v>1.5803846153846155</v>
      </c>
      <c r="AF36">
        <f>V36/D40</f>
        <v>2.7280960176991149</v>
      </c>
    </row>
    <row r="37" spans="2:32" x14ac:dyDescent="0.2">
      <c r="B37" t="s">
        <v>9</v>
      </c>
      <c r="C37" t="s">
        <v>66</v>
      </c>
      <c r="D37" t="s">
        <v>67</v>
      </c>
      <c r="E37" t="s">
        <v>68</v>
      </c>
      <c r="F37" t="s">
        <v>69</v>
      </c>
      <c r="G37" t="s">
        <v>70</v>
      </c>
      <c r="H37" t="s">
        <v>71</v>
      </c>
      <c r="I37" t="s">
        <v>73</v>
      </c>
      <c r="J37" s="1">
        <v>0.74</v>
      </c>
      <c r="K37" s="1">
        <v>1</v>
      </c>
      <c r="L37" s="2">
        <v>0.76600000000000001</v>
      </c>
      <c r="T37" t="s">
        <v>102</v>
      </c>
      <c r="U37">
        <v>38.033000000000001</v>
      </c>
      <c r="V37">
        <v>16564.206999999999</v>
      </c>
      <c r="AD37" t="s">
        <v>102</v>
      </c>
      <c r="AE37">
        <f t="shared" si="4"/>
        <v>2.9256153846153845</v>
      </c>
      <c r="AF37">
        <f>V37/E40</f>
        <v>1.4273336492890993</v>
      </c>
    </row>
    <row r="38" spans="2:32" x14ac:dyDescent="0.2">
      <c r="B38" t="s">
        <v>7</v>
      </c>
      <c r="C38" s="2">
        <v>0.95</v>
      </c>
      <c r="D38" s="2">
        <v>1.6E-2</v>
      </c>
      <c r="E38" s="1">
        <v>0.95</v>
      </c>
      <c r="F38" s="2">
        <v>0.76600000000000001</v>
      </c>
      <c r="G38" s="2">
        <v>0.998</v>
      </c>
      <c r="H38" s="2">
        <v>0.998</v>
      </c>
      <c r="J38" s="2">
        <v>0.83</v>
      </c>
      <c r="K38" s="2">
        <v>9.0899999999999995E-2</v>
      </c>
      <c r="L38" s="2">
        <v>0.95</v>
      </c>
      <c r="T38" s="1" t="s">
        <v>103</v>
      </c>
      <c r="U38">
        <v>273.88600000000002</v>
      </c>
      <c r="V38">
        <v>119410.996</v>
      </c>
      <c r="AD38" s="1" t="s">
        <v>103</v>
      </c>
      <c r="AE38">
        <f t="shared" si="4"/>
        <v>21.068153846153848</v>
      </c>
      <c r="AF38">
        <f>V38/F40</f>
        <v>10.567344778761061</v>
      </c>
    </row>
    <row r="39" spans="2:32" x14ac:dyDescent="0.2">
      <c r="B39" t="s">
        <v>10</v>
      </c>
      <c r="C39" t="s">
        <v>74</v>
      </c>
      <c r="D39" t="s">
        <v>75</v>
      </c>
      <c r="E39" t="s">
        <v>76</v>
      </c>
      <c r="F39" t="s">
        <v>77</v>
      </c>
      <c r="G39" t="s">
        <v>78</v>
      </c>
      <c r="H39" t="s">
        <v>79</v>
      </c>
      <c r="J39" s="1">
        <v>0.94</v>
      </c>
      <c r="K39" s="2">
        <v>0.625</v>
      </c>
      <c r="L39" s="2">
        <v>0.998</v>
      </c>
      <c r="T39" t="s">
        <v>104</v>
      </c>
      <c r="U39">
        <v>180.322</v>
      </c>
      <c r="V39">
        <v>81460.122000000003</v>
      </c>
      <c r="AD39" t="s">
        <v>104</v>
      </c>
      <c r="AE39">
        <f t="shared" si="4"/>
        <v>13.870923076923077</v>
      </c>
      <c r="AF39">
        <f>V39/G40</f>
        <v>7.2088603539823009</v>
      </c>
    </row>
    <row r="40" spans="2:32" x14ac:dyDescent="0.2">
      <c r="B40" t="s">
        <v>32</v>
      </c>
      <c r="C40">
        <v>11605</v>
      </c>
      <c r="D40">
        <v>11300</v>
      </c>
      <c r="E40">
        <v>11605</v>
      </c>
      <c r="F40">
        <v>11300</v>
      </c>
      <c r="G40">
        <v>11300</v>
      </c>
      <c r="H40">
        <v>11300</v>
      </c>
      <c r="J40" s="1">
        <v>0.94</v>
      </c>
      <c r="K40" s="2">
        <v>0.18179999999999999</v>
      </c>
      <c r="L40" s="2">
        <v>0.998</v>
      </c>
      <c r="T40" s="1" t="s">
        <v>105</v>
      </c>
      <c r="U40">
        <v>123.381</v>
      </c>
      <c r="V40">
        <v>230666.73</v>
      </c>
      <c r="AD40" s="1" t="s">
        <v>105</v>
      </c>
      <c r="AE40">
        <f t="shared" si="4"/>
        <v>9.490846153846153</v>
      </c>
      <c r="AF40">
        <f>V40/H40</f>
        <v>20.412984955752215</v>
      </c>
    </row>
    <row r="41" spans="2:32" x14ac:dyDescent="0.2">
      <c r="T41" t="s">
        <v>113</v>
      </c>
      <c r="U41">
        <f>AVERAGE(U35:U40)</f>
        <v>109.35450000000002</v>
      </c>
      <c r="V41">
        <f>AVERAGE(V35:V40)</f>
        <v>82816.590000000011</v>
      </c>
      <c r="AE41" t="s">
        <v>111</v>
      </c>
    </row>
    <row r="42" spans="2:32" x14ac:dyDescent="0.2">
      <c r="B42" t="s">
        <v>99</v>
      </c>
      <c r="C42" t="s">
        <v>80</v>
      </c>
      <c r="D42" t="s">
        <v>81</v>
      </c>
      <c r="E42" t="s">
        <v>82</v>
      </c>
      <c r="F42" t="s">
        <v>83</v>
      </c>
      <c r="G42" t="s">
        <v>84</v>
      </c>
      <c r="H42" t="s">
        <v>85</v>
      </c>
      <c r="I42">
        <f>10/555*100</f>
        <v>1.8018018018018018</v>
      </c>
      <c r="J42" t="s">
        <v>98</v>
      </c>
      <c r="K42" t="s">
        <v>65</v>
      </c>
      <c r="L42" t="s">
        <v>99</v>
      </c>
      <c r="T42" t="s">
        <v>98</v>
      </c>
      <c r="U42" t="s">
        <v>65</v>
      </c>
      <c r="V42" t="s">
        <v>99</v>
      </c>
      <c r="AD42" t="s">
        <v>98</v>
      </c>
      <c r="AE42" t="s">
        <v>65</v>
      </c>
      <c r="AF42" t="s">
        <v>99</v>
      </c>
    </row>
    <row r="43" spans="2:32" x14ac:dyDescent="0.2">
      <c r="B43" t="s">
        <v>18</v>
      </c>
      <c r="C43" s="1">
        <v>0.54</v>
      </c>
      <c r="D43" s="1">
        <v>0.8</v>
      </c>
      <c r="E43" s="1">
        <v>0.77</v>
      </c>
      <c r="F43" s="1">
        <v>0.69</v>
      </c>
      <c r="G43" s="1">
        <v>0.81</v>
      </c>
      <c r="H43" s="1">
        <v>0.81</v>
      </c>
      <c r="J43" s="1">
        <v>0.54</v>
      </c>
      <c r="K43" s="2">
        <v>4.1700000000000001E-2</v>
      </c>
      <c r="L43" s="2">
        <v>0.72499999999999998</v>
      </c>
      <c r="T43" t="s">
        <v>100</v>
      </c>
      <c r="U43">
        <v>33.981999999999999</v>
      </c>
      <c r="V43">
        <v>3832.306</v>
      </c>
      <c r="AD43" t="s">
        <v>100</v>
      </c>
      <c r="AE43">
        <f>U43/24</f>
        <v>1.4159166666666667</v>
      </c>
      <c r="AF43">
        <f>V43/$C$48</f>
        <v>2.4239759645793804</v>
      </c>
    </row>
    <row r="44" spans="2:32" x14ac:dyDescent="0.2">
      <c r="B44" t="s">
        <v>8</v>
      </c>
      <c r="C44" s="2">
        <v>4.1700000000000001E-2</v>
      </c>
      <c r="D44" s="2">
        <v>0.16669999999999999</v>
      </c>
      <c r="E44" s="2">
        <v>0.16669999999999999</v>
      </c>
      <c r="F44" s="2">
        <v>0.16669999999999999</v>
      </c>
      <c r="G44" s="2">
        <v>0.20830000000000001</v>
      </c>
      <c r="H44" s="2">
        <v>0.20830000000000001</v>
      </c>
      <c r="J44" s="1">
        <v>0.69</v>
      </c>
      <c r="K44" s="2">
        <v>0.16669999999999999</v>
      </c>
      <c r="L44" s="1">
        <v>1</v>
      </c>
      <c r="T44" s="1" t="s">
        <v>101</v>
      </c>
      <c r="U44">
        <v>29.734999999999999</v>
      </c>
      <c r="V44">
        <v>3845.924</v>
      </c>
      <c r="AD44" s="1" t="s">
        <v>101</v>
      </c>
      <c r="AE44">
        <f t="shared" ref="AE44:AE48" si="5">U44/24</f>
        <v>1.2389583333333334</v>
      </c>
      <c r="AF44">
        <f>V44/D48</f>
        <v>2.4325895003162556</v>
      </c>
    </row>
    <row r="45" spans="2:32" x14ac:dyDescent="0.2">
      <c r="B45" t="s">
        <v>9</v>
      </c>
      <c r="C45" t="s">
        <v>86</v>
      </c>
      <c r="D45" t="s">
        <v>87</v>
      </c>
      <c r="E45" t="s">
        <v>88</v>
      </c>
      <c r="F45" t="s">
        <v>89</v>
      </c>
      <c r="G45" t="s">
        <v>90</v>
      </c>
      <c r="H45" t="s">
        <v>91</v>
      </c>
      <c r="J45" s="1">
        <v>0.77</v>
      </c>
      <c r="K45" s="2">
        <v>0.16669999999999999</v>
      </c>
      <c r="L45" s="1">
        <v>1</v>
      </c>
      <c r="T45" t="s">
        <v>102</v>
      </c>
      <c r="U45">
        <v>31.600999999999999</v>
      </c>
      <c r="V45">
        <v>3831.931</v>
      </c>
      <c r="AD45" t="s">
        <v>102</v>
      </c>
      <c r="AE45">
        <f t="shared" si="5"/>
        <v>1.3167083333333334</v>
      </c>
      <c r="AF45">
        <f>V45/E48</f>
        <v>2.4237387729285262</v>
      </c>
    </row>
    <row r="46" spans="2:32" x14ac:dyDescent="0.2">
      <c r="B46" t="s">
        <v>7</v>
      </c>
      <c r="C46" s="2">
        <v>0.72499999999999998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J46" s="1">
        <v>0.8</v>
      </c>
      <c r="K46" s="2">
        <v>0.16669999999999999</v>
      </c>
      <c r="L46" s="1">
        <v>1</v>
      </c>
      <c r="T46" s="1" t="s">
        <v>103</v>
      </c>
      <c r="U46">
        <v>34.662999999999997</v>
      </c>
      <c r="V46">
        <v>3839.2829999999999</v>
      </c>
      <c r="AD46" s="1" t="s">
        <v>103</v>
      </c>
      <c r="AE46">
        <f t="shared" si="5"/>
        <v>1.4442916666666665</v>
      </c>
      <c r="AF46">
        <f>V46/F48</f>
        <v>2.4283889943074004</v>
      </c>
    </row>
    <row r="47" spans="2:32" x14ac:dyDescent="0.2">
      <c r="B47" t="s">
        <v>10</v>
      </c>
      <c r="C47" t="s">
        <v>92</v>
      </c>
      <c r="D47" t="s">
        <v>93</v>
      </c>
      <c r="E47" t="s">
        <v>94</v>
      </c>
      <c r="F47" t="s">
        <v>95</v>
      </c>
      <c r="G47" t="s">
        <v>96</v>
      </c>
      <c r="H47" t="s">
        <v>97</v>
      </c>
      <c r="J47" s="1">
        <v>0.81</v>
      </c>
      <c r="K47" s="2">
        <v>0.20830000000000001</v>
      </c>
      <c r="L47" s="1">
        <v>1</v>
      </c>
      <c r="T47" t="s">
        <v>104</v>
      </c>
      <c r="U47">
        <v>35.540999999999997</v>
      </c>
      <c r="V47">
        <v>3844.931</v>
      </c>
      <c r="AD47" t="s">
        <v>104</v>
      </c>
      <c r="AE47">
        <f t="shared" si="5"/>
        <v>1.4808749999999999</v>
      </c>
      <c r="AF47">
        <f>V47/G48</f>
        <v>2.4319614168247945</v>
      </c>
    </row>
    <row r="48" spans="2:32" x14ac:dyDescent="0.2">
      <c r="B48" t="s">
        <v>32</v>
      </c>
      <c r="C48">
        <v>1581</v>
      </c>
      <c r="D48">
        <v>1581</v>
      </c>
      <c r="E48">
        <v>1581</v>
      </c>
      <c r="F48">
        <v>1581</v>
      </c>
      <c r="G48">
        <v>1581</v>
      </c>
      <c r="H48">
        <v>1581</v>
      </c>
      <c r="J48" s="1">
        <v>0.81</v>
      </c>
      <c r="K48" s="2">
        <v>0.20830000000000001</v>
      </c>
      <c r="L48" s="1">
        <v>1</v>
      </c>
      <c r="T48" s="1" t="s">
        <v>105</v>
      </c>
      <c r="U48">
        <v>40.439</v>
      </c>
      <c r="V48">
        <v>3839.8789999999999</v>
      </c>
      <c r="AD48" s="1" t="s">
        <v>105</v>
      </c>
      <c r="AE48">
        <f t="shared" si="5"/>
        <v>1.6849583333333333</v>
      </c>
      <c r="AF48">
        <f>V48/H48</f>
        <v>2.4287659709044909</v>
      </c>
    </row>
    <row r="49" spans="20:22" x14ac:dyDescent="0.2">
      <c r="T49" t="s">
        <v>113</v>
      </c>
      <c r="U49">
        <f>AVERAGE(U43:U48)</f>
        <v>34.326833333333333</v>
      </c>
      <c r="V49">
        <f>AVERAGE(V43:V48)</f>
        <v>3839.0423333333333</v>
      </c>
    </row>
  </sheetData>
  <sortState xmlns:xlrd2="http://schemas.microsoft.com/office/spreadsheetml/2017/richdata2" ref="J19:L24">
    <sortCondition ref="J18:J2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Davis</dc:creator>
  <cp:lastModifiedBy>Blake Davis</cp:lastModifiedBy>
  <dcterms:created xsi:type="dcterms:W3CDTF">2023-11-27T20:59:18Z</dcterms:created>
  <dcterms:modified xsi:type="dcterms:W3CDTF">2023-12-07T23:22:21Z</dcterms:modified>
</cp:coreProperties>
</file>